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66925"/>
  <mc:AlternateContent xmlns:mc="http://schemas.openxmlformats.org/markup-compatibility/2006">
    <mc:Choice Requires="x15">
      <x15ac:absPath xmlns:x15ac="http://schemas.microsoft.com/office/spreadsheetml/2010/11/ac" url="/Users/jasonkuruzovich/Dropbox/0_Classes/analytics/2019_fall/IntroMLShared/"/>
    </mc:Choice>
  </mc:AlternateContent>
  <xr:revisionPtr revIDLastSave="0" documentId="13_ncr:1_{E5895F30-F609-7942-9BE2-EF16D8897943}" xr6:coauthVersionLast="36" xr6:coauthVersionMax="43" xr10:uidLastSave="{00000000-0000-0000-0000-000000000000}"/>
  <bookViews>
    <workbookView xWindow="0" yWindow="460" windowWidth="25600" windowHeight="13160" activeTab="1" xr2:uid="{00000000-000D-0000-FFFF-FFFF00000000}"/>
  </bookViews>
  <sheets>
    <sheet name="Configuration" sheetId="1" r:id="rId1"/>
    <sheet name="Schedule" sheetId="2" r:id="rId2"/>
    <sheet name="Readings" sheetId="19" r:id="rId3"/>
    <sheet name="readings_old" sheetId="25" r:id="rId4"/>
    <sheet name="Notebooks" sheetId="17" r:id="rId5"/>
    <sheet name="notebooks_old" sheetId="26" r:id="rId6"/>
    <sheet name="Academic calendar" sheetId="5" state="hidden" r:id="rId7"/>
    <sheet name="toc_yml" sheetId="24" r:id="rId8"/>
    <sheet name="_config_yml" sheetId="8" state="hidden" r:id="rId9"/>
    <sheet name="index_md" sheetId="10" r:id="rId10"/>
    <sheet name="schedule_md" sheetId="3" r:id="rId11"/>
    <sheet name="readings_md" sheetId="20" r:id="rId12"/>
    <sheet name="notebooks_md" sheetId="12" r:id="rId13"/>
    <sheet name="assignments_md" sheetId="13" r:id="rId14"/>
    <sheet name="session_md" sheetId="4" r:id="rId15"/>
    <sheet name="grading_md" sheetId="15" r:id="rId16"/>
  </sheets>
  <calcPr calcId="181029"/>
</workbook>
</file>

<file path=xl/calcChain.xml><?xml version="1.0" encoding="utf-8"?>
<calcChain xmlns="http://schemas.openxmlformats.org/spreadsheetml/2006/main">
  <c r="Q5" i="2" l="1"/>
  <c r="Q4" i="2"/>
  <c r="Q6" i="2"/>
  <c r="E51" i="4" l="1"/>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7" i="4"/>
  <c r="E3" i="4"/>
  <c r="E2" i="4"/>
  <c r="U13" i="2"/>
  <c r="U12" i="2"/>
  <c r="U11" i="2"/>
  <c r="U10" i="2"/>
  <c r="U9" i="2"/>
  <c r="U8" i="2"/>
  <c r="U7" i="2"/>
  <c r="U6" i="2"/>
  <c r="E5" i="4" s="1"/>
  <c r="U5" i="2"/>
  <c r="U4" i="2"/>
  <c r="U3" i="2"/>
  <c r="U34" i="2"/>
  <c r="U33" i="2"/>
  <c r="U32" i="2"/>
  <c r="U31" i="2"/>
  <c r="U30" i="2"/>
  <c r="U29" i="2"/>
  <c r="U28" i="2"/>
  <c r="U27" i="2"/>
  <c r="U26" i="2"/>
  <c r="U25" i="2"/>
  <c r="U24" i="2"/>
  <c r="U23" i="2"/>
  <c r="U22" i="2"/>
  <c r="U21" i="2"/>
  <c r="U20" i="2"/>
  <c r="U19" i="2"/>
  <c r="U18" i="2"/>
  <c r="U17" i="2"/>
  <c r="U16" i="2"/>
  <c r="U15" i="2"/>
  <c r="U14" i="2"/>
  <c r="U51" i="2"/>
  <c r="U50" i="2"/>
  <c r="U49" i="2"/>
  <c r="U48" i="2"/>
  <c r="U47" i="2"/>
  <c r="U46" i="2"/>
  <c r="U45" i="2"/>
  <c r="U44" i="2"/>
  <c r="U43" i="2"/>
  <c r="U42" i="2"/>
  <c r="U41" i="2"/>
  <c r="U40" i="2"/>
  <c r="U39" i="2"/>
  <c r="U38" i="2"/>
  <c r="U37" i="2"/>
  <c r="U36" i="2"/>
  <c r="U35" i="2"/>
  <c r="A5" i="13"/>
  <c r="A15" i="24" l="1"/>
  <c r="A26" i="13" l="1"/>
  <c r="A25" i="13"/>
  <c r="A24" i="13"/>
  <c r="A23" i="13"/>
  <c r="A22" i="13"/>
  <c r="A21" i="13"/>
  <c r="A20" i="13"/>
  <c r="A19" i="13"/>
  <c r="A18" i="13"/>
  <c r="A17" i="13"/>
  <c r="A16" i="13"/>
  <c r="A15" i="13"/>
  <c r="A14" i="13"/>
  <c r="A13" i="13"/>
  <c r="A12" i="13"/>
  <c r="A11" i="13"/>
  <c r="A10" i="13"/>
  <c r="A9" i="13"/>
  <c r="A8" i="13"/>
  <c r="A7" i="13"/>
  <c r="A6" i="13"/>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 r="B42" i="4"/>
  <c r="A31" i="4"/>
  <c r="A30" i="4"/>
  <c r="A29" i="4"/>
  <c r="B29" i="4" s="1"/>
  <c r="A28" i="4"/>
  <c r="A27" i="4"/>
  <c r="A26" i="4"/>
  <c r="A25" i="4"/>
  <c r="A24" i="4"/>
  <c r="A23" i="4"/>
  <c r="A22" i="4"/>
  <c r="A21" i="4"/>
  <c r="A20" i="4"/>
  <c r="A19" i="4"/>
  <c r="A18" i="4"/>
  <c r="A17" i="4"/>
  <c r="A16" i="4"/>
  <c r="A15" i="4"/>
  <c r="A14" i="4"/>
  <c r="A13" i="4"/>
  <c r="A12" i="4"/>
  <c r="A11" i="4"/>
  <c r="A10" i="4"/>
  <c r="A9" i="4"/>
  <c r="A8" i="4"/>
  <c r="A7" i="4"/>
  <c r="A6" i="4"/>
  <c r="A5" i="4"/>
  <c r="A4" i="4"/>
  <c r="A3" i="4"/>
  <c r="B3" i="4" s="1"/>
  <c r="A2" i="4"/>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A32" i="4"/>
  <c r="B32" i="4" s="1"/>
  <c r="D32" i="4"/>
  <c r="A33" i="4"/>
  <c r="B33" i="4" s="1"/>
  <c r="D33" i="4"/>
  <c r="A34" i="4"/>
  <c r="B34" i="4" s="1"/>
  <c r="D34" i="4"/>
  <c r="A35" i="4"/>
  <c r="B35" i="4" s="1"/>
  <c r="D35" i="4"/>
  <c r="A36" i="4"/>
  <c r="B36" i="4" s="1"/>
  <c r="D36" i="4"/>
  <c r="A37" i="4"/>
  <c r="B37" i="4" s="1"/>
  <c r="D37" i="4"/>
  <c r="A38" i="4"/>
  <c r="B38" i="4" s="1"/>
  <c r="D38" i="4"/>
  <c r="A39" i="4"/>
  <c r="B39" i="4" s="1"/>
  <c r="D39" i="4"/>
  <c r="A40" i="4"/>
  <c r="B40" i="4" s="1"/>
  <c r="D40" i="4"/>
  <c r="A41" i="4"/>
  <c r="B41" i="4" s="1"/>
  <c r="D41" i="4"/>
  <c r="A42" i="4"/>
  <c r="D42" i="4"/>
  <c r="A43" i="4"/>
  <c r="B43" i="4" s="1"/>
  <c r="D43" i="4"/>
  <c r="A44" i="4"/>
  <c r="B44" i="4" s="1"/>
  <c r="D44" i="4"/>
  <c r="A45" i="4"/>
  <c r="B45" i="4" s="1"/>
  <c r="D45" i="4"/>
  <c r="A46" i="4"/>
  <c r="B46" i="4" s="1"/>
  <c r="D46" i="4"/>
  <c r="A47" i="4"/>
  <c r="B47" i="4" s="1"/>
  <c r="D47" i="4"/>
  <c r="A48" i="4"/>
  <c r="B48" i="4" s="1"/>
  <c r="D48" i="4"/>
  <c r="A49" i="4"/>
  <c r="B49" i="4" s="1"/>
  <c r="D49" i="4"/>
  <c r="A12" i="24"/>
  <c r="A14" i="24"/>
  <c r="A13" i="24"/>
  <c r="A11" i="24"/>
  <c r="D10" i="17"/>
  <c r="D9" i="17"/>
  <c r="D8" i="17"/>
  <c r="J5" i="17" s="1"/>
  <c r="D7" i="17"/>
  <c r="D6" i="17"/>
  <c r="J3" i="17" s="1"/>
  <c r="D5" i="17"/>
  <c r="J2" i="17" s="1"/>
  <c r="K2" i="17" s="1"/>
  <c r="D4" i="17"/>
  <c r="E4" i="17" s="1"/>
  <c r="D3" i="17"/>
  <c r="D2" i="17"/>
  <c r="E2" i="17" s="1"/>
  <c r="F2" i="17" s="1"/>
  <c r="G2" i="17"/>
  <c r="H2" i="17"/>
  <c r="I2" i="17" s="1"/>
  <c r="I3" i="17" s="1"/>
  <c r="L2" i="17"/>
  <c r="E3" i="17"/>
  <c r="G3" i="17"/>
  <c r="H3" i="17"/>
  <c r="L3" i="17"/>
  <c r="G4" i="17"/>
  <c r="H4" i="17"/>
  <c r="L4" i="17"/>
  <c r="E5" i="17"/>
  <c r="H5" i="17"/>
  <c r="L100" i="26"/>
  <c r="J100" i="26"/>
  <c r="H100" i="26"/>
  <c r="G100" i="26"/>
  <c r="E100" i="26"/>
  <c r="L99" i="26"/>
  <c r="J99" i="26"/>
  <c r="H99" i="26"/>
  <c r="G99" i="26"/>
  <c r="E99" i="26"/>
  <c r="L98" i="26"/>
  <c r="J98" i="26"/>
  <c r="H98" i="26"/>
  <c r="G98" i="26"/>
  <c r="E98" i="26"/>
  <c r="L97" i="26"/>
  <c r="J97" i="26"/>
  <c r="H97" i="26"/>
  <c r="G97" i="26"/>
  <c r="E97" i="26"/>
  <c r="L96" i="26"/>
  <c r="J96" i="26"/>
  <c r="H96" i="26"/>
  <c r="G96" i="26"/>
  <c r="E96" i="26"/>
  <c r="L95" i="26"/>
  <c r="J95" i="26"/>
  <c r="H95" i="26"/>
  <c r="G95" i="26"/>
  <c r="E95" i="26"/>
  <c r="L94" i="26"/>
  <c r="J94" i="26"/>
  <c r="H94" i="26"/>
  <c r="G94" i="26"/>
  <c r="E94" i="26"/>
  <c r="L93" i="26"/>
  <c r="J93" i="26"/>
  <c r="H93" i="26"/>
  <c r="G93" i="26"/>
  <c r="E93" i="26"/>
  <c r="L92" i="26"/>
  <c r="J92" i="26"/>
  <c r="H92" i="26"/>
  <c r="G92" i="26"/>
  <c r="E92" i="26"/>
  <c r="L91" i="26"/>
  <c r="J91" i="26"/>
  <c r="H91" i="26"/>
  <c r="G91" i="26"/>
  <c r="E91" i="26"/>
  <c r="L90" i="26"/>
  <c r="J90" i="26"/>
  <c r="H90" i="26"/>
  <c r="G90" i="26"/>
  <c r="E90" i="26"/>
  <c r="L89" i="26"/>
  <c r="J89" i="26"/>
  <c r="H89" i="26"/>
  <c r="G89" i="26"/>
  <c r="E89" i="26"/>
  <c r="L88" i="26"/>
  <c r="J88" i="26"/>
  <c r="H88" i="26"/>
  <c r="G88" i="26"/>
  <c r="E88" i="26"/>
  <c r="L87" i="26"/>
  <c r="J87" i="26"/>
  <c r="H87" i="26"/>
  <c r="G87" i="26"/>
  <c r="E87" i="26"/>
  <c r="L86" i="26"/>
  <c r="J86" i="26"/>
  <c r="H86" i="26"/>
  <c r="G86" i="26"/>
  <c r="E86" i="26"/>
  <c r="L85" i="26"/>
  <c r="J85" i="26"/>
  <c r="H85" i="26"/>
  <c r="G85" i="26"/>
  <c r="E85" i="26"/>
  <c r="L84" i="26"/>
  <c r="J84" i="26"/>
  <c r="H84" i="26"/>
  <c r="G84" i="26"/>
  <c r="E84" i="26"/>
  <c r="L83" i="26"/>
  <c r="J83" i="26"/>
  <c r="H83" i="26"/>
  <c r="G83" i="26"/>
  <c r="E83" i="26"/>
  <c r="L82" i="26"/>
  <c r="J82" i="26"/>
  <c r="H82" i="26"/>
  <c r="G82" i="26"/>
  <c r="E82" i="26"/>
  <c r="L81" i="26"/>
  <c r="J81" i="26"/>
  <c r="H81" i="26"/>
  <c r="G81" i="26"/>
  <c r="E81" i="26"/>
  <c r="L80" i="26"/>
  <c r="J80" i="26"/>
  <c r="H80" i="26"/>
  <c r="G80" i="26"/>
  <c r="E80" i="26"/>
  <c r="L79" i="26"/>
  <c r="J79" i="26"/>
  <c r="H79" i="26"/>
  <c r="G79" i="26"/>
  <c r="E79" i="26"/>
  <c r="L78" i="26"/>
  <c r="J78" i="26"/>
  <c r="H78" i="26"/>
  <c r="G78" i="26"/>
  <c r="E78" i="26"/>
  <c r="L77" i="26"/>
  <c r="J77" i="26"/>
  <c r="H77" i="26"/>
  <c r="G77" i="26"/>
  <c r="E77" i="26"/>
  <c r="L76" i="26"/>
  <c r="J76" i="26"/>
  <c r="H76" i="26"/>
  <c r="G76" i="26"/>
  <c r="E76" i="26"/>
  <c r="L75" i="26"/>
  <c r="J75" i="26"/>
  <c r="H75" i="26"/>
  <c r="G75" i="26"/>
  <c r="E75" i="26"/>
  <c r="L74" i="26"/>
  <c r="J74" i="26"/>
  <c r="H74" i="26"/>
  <c r="G74" i="26"/>
  <c r="E74" i="26"/>
  <c r="L73" i="26"/>
  <c r="J73" i="26"/>
  <c r="H73" i="26"/>
  <c r="G73" i="26"/>
  <c r="E73" i="26"/>
  <c r="L72" i="26"/>
  <c r="J72" i="26"/>
  <c r="H72" i="26"/>
  <c r="G72" i="26"/>
  <c r="E72" i="26"/>
  <c r="L71" i="26"/>
  <c r="J71" i="26"/>
  <c r="H71" i="26"/>
  <c r="G71" i="26"/>
  <c r="E71" i="26"/>
  <c r="L70" i="26"/>
  <c r="J70" i="26"/>
  <c r="H70" i="26"/>
  <c r="G70" i="26"/>
  <c r="E70" i="26"/>
  <c r="L69" i="26"/>
  <c r="J69" i="26"/>
  <c r="H69" i="26"/>
  <c r="G69" i="26"/>
  <c r="E69" i="26"/>
  <c r="L68" i="26"/>
  <c r="J68" i="26"/>
  <c r="H68" i="26"/>
  <c r="G68" i="26"/>
  <c r="E68" i="26"/>
  <c r="L67" i="26"/>
  <c r="J67" i="26"/>
  <c r="H67" i="26"/>
  <c r="G67" i="26"/>
  <c r="E67" i="26"/>
  <c r="L66" i="26"/>
  <c r="J66" i="26"/>
  <c r="H66" i="26"/>
  <c r="G66" i="26"/>
  <c r="E66" i="26"/>
  <c r="L65" i="26"/>
  <c r="J65" i="26"/>
  <c r="H65" i="26"/>
  <c r="G65" i="26"/>
  <c r="E65" i="26"/>
  <c r="L64" i="26"/>
  <c r="J64" i="26"/>
  <c r="H64" i="26"/>
  <c r="G64" i="26"/>
  <c r="E64" i="26"/>
  <c r="L63" i="26"/>
  <c r="J63" i="26"/>
  <c r="H63" i="26"/>
  <c r="G63" i="26"/>
  <c r="E63" i="26"/>
  <c r="L62" i="26"/>
  <c r="J62" i="26"/>
  <c r="H62" i="26"/>
  <c r="G62" i="26"/>
  <c r="E62" i="26"/>
  <c r="L61" i="26"/>
  <c r="J61" i="26"/>
  <c r="H61" i="26"/>
  <c r="G61" i="26"/>
  <c r="E61" i="26"/>
  <c r="L60" i="26"/>
  <c r="J60" i="26"/>
  <c r="H60" i="26"/>
  <c r="G60" i="26"/>
  <c r="E60" i="26"/>
  <c r="L59" i="26"/>
  <c r="J59" i="26"/>
  <c r="H59" i="26"/>
  <c r="G59" i="26"/>
  <c r="E59" i="26"/>
  <c r="L58" i="26"/>
  <c r="J58" i="26"/>
  <c r="H58" i="26"/>
  <c r="G58" i="26"/>
  <c r="E58" i="26"/>
  <c r="L57" i="26"/>
  <c r="J57" i="26"/>
  <c r="H57" i="26"/>
  <c r="G57" i="26"/>
  <c r="E57" i="26"/>
  <c r="L56" i="26"/>
  <c r="J56" i="26"/>
  <c r="H56" i="26"/>
  <c r="G56" i="26"/>
  <c r="E56" i="26"/>
  <c r="L55" i="26"/>
  <c r="J55" i="26"/>
  <c r="H55" i="26"/>
  <c r="G55" i="26"/>
  <c r="E55" i="26"/>
  <c r="L54" i="26"/>
  <c r="J54" i="26"/>
  <c r="H54" i="26"/>
  <c r="G54" i="26"/>
  <c r="E54" i="26"/>
  <c r="L53" i="26"/>
  <c r="J53" i="26"/>
  <c r="H53" i="26"/>
  <c r="G53" i="26"/>
  <c r="E53" i="26"/>
  <c r="L52" i="26"/>
  <c r="J52" i="26"/>
  <c r="H52" i="26"/>
  <c r="G52" i="26"/>
  <c r="E52" i="26"/>
  <c r="L51" i="26"/>
  <c r="J51" i="26"/>
  <c r="H51" i="26"/>
  <c r="G51" i="26"/>
  <c r="E51" i="26"/>
  <c r="L50" i="26"/>
  <c r="J50" i="26"/>
  <c r="H50" i="26"/>
  <c r="G50" i="26"/>
  <c r="E50" i="26"/>
  <c r="L49" i="26"/>
  <c r="J49" i="26"/>
  <c r="H49" i="26"/>
  <c r="G49" i="26"/>
  <c r="E49" i="26"/>
  <c r="L48" i="26"/>
  <c r="J48" i="26"/>
  <c r="H48" i="26"/>
  <c r="G48" i="26"/>
  <c r="E48" i="26"/>
  <c r="L47" i="26"/>
  <c r="J47" i="26"/>
  <c r="H47" i="26"/>
  <c r="G47" i="26"/>
  <c r="E47" i="26"/>
  <c r="L46" i="26"/>
  <c r="J46" i="26"/>
  <c r="H46" i="26"/>
  <c r="G46" i="26"/>
  <c r="E46" i="26"/>
  <c r="L45" i="26"/>
  <c r="J45" i="26"/>
  <c r="H45" i="26"/>
  <c r="G45" i="26"/>
  <c r="E45" i="26"/>
  <c r="L44" i="26"/>
  <c r="J44" i="26"/>
  <c r="H44" i="26"/>
  <c r="G44" i="26"/>
  <c r="E44" i="26"/>
  <c r="L43" i="26"/>
  <c r="J43" i="26"/>
  <c r="H43" i="26"/>
  <c r="G43" i="26"/>
  <c r="E43" i="26"/>
  <c r="L42" i="26"/>
  <c r="J42" i="26"/>
  <c r="H42" i="26"/>
  <c r="G42" i="26"/>
  <c r="E42" i="26"/>
  <c r="L41" i="26"/>
  <c r="J41" i="26"/>
  <c r="H41" i="26"/>
  <c r="G41" i="26"/>
  <c r="E41" i="26"/>
  <c r="L40" i="26"/>
  <c r="J40" i="26"/>
  <c r="H40" i="26"/>
  <c r="G40" i="26"/>
  <c r="E40" i="26"/>
  <c r="L39" i="26"/>
  <c r="J39" i="26"/>
  <c r="H39" i="26"/>
  <c r="G39" i="26"/>
  <c r="E39" i="26"/>
  <c r="L38" i="26"/>
  <c r="J38" i="26"/>
  <c r="H38" i="26"/>
  <c r="G38" i="26"/>
  <c r="E38" i="26"/>
  <c r="L37" i="26"/>
  <c r="J37" i="26"/>
  <c r="H37" i="26"/>
  <c r="G37" i="26"/>
  <c r="E37" i="26"/>
  <c r="L36" i="26"/>
  <c r="J36" i="26"/>
  <c r="H36" i="26"/>
  <c r="G36" i="26"/>
  <c r="E36" i="26"/>
  <c r="L35" i="26"/>
  <c r="J35" i="26"/>
  <c r="H35" i="26"/>
  <c r="G35" i="26"/>
  <c r="E35" i="26"/>
  <c r="L34" i="26"/>
  <c r="J34" i="26"/>
  <c r="K34" i="26" s="1"/>
  <c r="H34" i="26"/>
  <c r="G34" i="26"/>
  <c r="E34" i="26"/>
  <c r="F34" i="26" s="1"/>
  <c r="F35" i="26" s="1"/>
  <c r="F36" i="26" s="1"/>
  <c r="F37" i="26" s="1"/>
  <c r="F38" i="26" s="1"/>
  <c r="F39" i="26" s="1"/>
  <c r="F40" i="26" s="1"/>
  <c r="F41" i="26" s="1"/>
  <c r="F42" i="26" s="1"/>
  <c r="F43" i="26" s="1"/>
  <c r="F44" i="26" s="1"/>
  <c r="F45" i="26" s="1"/>
  <c r="F46" i="26" s="1"/>
  <c r="F47" i="26" s="1"/>
  <c r="F48" i="26" s="1"/>
  <c r="F49" i="26" s="1"/>
  <c r="F50" i="26" s="1"/>
  <c r="F51" i="26" s="1"/>
  <c r="F52" i="26" s="1"/>
  <c r="F53" i="26" s="1"/>
  <c r="F54" i="26" s="1"/>
  <c r="F55" i="26" s="1"/>
  <c r="F56" i="26" s="1"/>
  <c r="F57" i="26" s="1"/>
  <c r="F58" i="26" s="1"/>
  <c r="F59" i="26" s="1"/>
  <c r="F60" i="26" s="1"/>
  <c r="F61" i="26" s="1"/>
  <c r="F62" i="26" s="1"/>
  <c r="F63" i="26" s="1"/>
  <c r="F64" i="26" s="1"/>
  <c r="F65" i="26" s="1"/>
  <c r="F66" i="26" s="1"/>
  <c r="F67" i="26" s="1"/>
  <c r="F68" i="26" s="1"/>
  <c r="F69" i="26" s="1"/>
  <c r="F70" i="26" s="1"/>
  <c r="F71" i="26" s="1"/>
  <c r="F72" i="26" s="1"/>
  <c r="F73" i="26" s="1"/>
  <c r="F74" i="26" s="1"/>
  <c r="F75" i="26" s="1"/>
  <c r="F76" i="26" s="1"/>
  <c r="F77" i="26" s="1"/>
  <c r="F78" i="26" s="1"/>
  <c r="F79" i="26" s="1"/>
  <c r="F80" i="26" s="1"/>
  <c r="F81" i="26" s="1"/>
  <c r="F82" i="26" s="1"/>
  <c r="F83" i="26" s="1"/>
  <c r="F84" i="26" s="1"/>
  <c r="F85" i="26" s="1"/>
  <c r="F86" i="26" s="1"/>
  <c r="F87" i="26" s="1"/>
  <c r="F88" i="26" s="1"/>
  <c r="F89" i="26" s="1"/>
  <c r="F90" i="26" s="1"/>
  <c r="F91" i="26" s="1"/>
  <c r="F92" i="26" s="1"/>
  <c r="F93" i="26" s="1"/>
  <c r="F94" i="26" s="1"/>
  <c r="F95" i="26" s="1"/>
  <c r="F96" i="26" s="1"/>
  <c r="F97" i="26" s="1"/>
  <c r="F98" i="26" s="1"/>
  <c r="F99" i="26" s="1"/>
  <c r="F100" i="26" s="1"/>
  <c r="J33" i="26"/>
  <c r="H33" i="26"/>
  <c r="D33" i="26"/>
  <c r="E33" i="26" s="1"/>
  <c r="L32" i="26"/>
  <c r="J32" i="26"/>
  <c r="K32" i="26" s="1"/>
  <c r="K33" i="26" s="1"/>
  <c r="L33" i="26" s="1"/>
  <c r="H32" i="26"/>
  <c r="G32" i="26"/>
  <c r="D32" i="26"/>
  <c r="E32" i="26" s="1"/>
  <c r="F32" i="26" s="1"/>
  <c r="J31" i="26"/>
  <c r="H31" i="26"/>
  <c r="D31" i="26"/>
  <c r="E31" i="26" s="1"/>
  <c r="L30" i="26"/>
  <c r="J30" i="26"/>
  <c r="H30" i="26"/>
  <c r="G30" i="26"/>
  <c r="D30" i="26"/>
  <c r="E30" i="26" s="1"/>
  <c r="L29" i="26"/>
  <c r="J29" i="26"/>
  <c r="K29" i="26" s="1"/>
  <c r="K30" i="26" s="1"/>
  <c r="K31" i="26" s="1"/>
  <c r="L31" i="26" s="1"/>
  <c r="H29" i="26"/>
  <c r="G29" i="26"/>
  <c r="D29" i="26"/>
  <c r="E29" i="26" s="1"/>
  <c r="F29" i="26" s="1"/>
  <c r="J28" i="26"/>
  <c r="H28" i="26"/>
  <c r="D28" i="26"/>
  <c r="E28" i="26" s="1"/>
  <c r="L27" i="26"/>
  <c r="J27" i="26"/>
  <c r="H27" i="26"/>
  <c r="G27" i="26"/>
  <c r="D27" i="26"/>
  <c r="E27" i="26" s="1"/>
  <c r="L26" i="26"/>
  <c r="J26" i="26"/>
  <c r="H26" i="26"/>
  <c r="G26" i="26"/>
  <c r="D26" i="26"/>
  <c r="E26" i="26" s="1"/>
  <c r="L25" i="26"/>
  <c r="J25" i="26"/>
  <c r="H25" i="26"/>
  <c r="G25" i="26"/>
  <c r="D25" i="26"/>
  <c r="E25" i="26" s="1"/>
  <c r="L24" i="26"/>
  <c r="J24" i="26"/>
  <c r="H24" i="26"/>
  <c r="G24" i="26"/>
  <c r="D24" i="26"/>
  <c r="E24" i="26" s="1"/>
  <c r="L23" i="26"/>
  <c r="J23" i="26"/>
  <c r="K23" i="26" s="1"/>
  <c r="H23" i="26"/>
  <c r="G23" i="26"/>
  <c r="D23" i="26"/>
  <c r="E23" i="26" s="1"/>
  <c r="L22" i="26"/>
  <c r="J22" i="26"/>
  <c r="K22" i="26" s="1"/>
  <c r="H22" i="26"/>
  <c r="G22" i="26"/>
  <c r="F22" i="26"/>
  <c r="D22" i="26"/>
  <c r="E22" i="26" s="1"/>
  <c r="J21" i="26"/>
  <c r="H21" i="26"/>
  <c r="E21" i="26"/>
  <c r="D21" i="26"/>
  <c r="L20" i="26"/>
  <c r="J20" i="26"/>
  <c r="H20" i="26"/>
  <c r="G20" i="26"/>
  <c r="D20" i="26"/>
  <c r="E20" i="26" s="1"/>
  <c r="L19" i="26"/>
  <c r="J19" i="26"/>
  <c r="H19" i="26"/>
  <c r="G19" i="26"/>
  <c r="D19" i="26"/>
  <c r="E19" i="26" s="1"/>
  <c r="L18" i="26"/>
  <c r="J18" i="26"/>
  <c r="H18" i="26"/>
  <c r="G18" i="26"/>
  <c r="D18" i="26"/>
  <c r="E18" i="26" s="1"/>
  <c r="L17" i="26"/>
  <c r="J17" i="26"/>
  <c r="H17" i="26"/>
  <c r="G17" i="26"/>
  <c r="D17" i="26"/>
  <c r="E17" i="26" s="1"/>
  <c r="L16" i="26"/>
  <c r="J16" i="26"/>
  <c r="K16" i="26" s="1"/>
  <c r="K17" i="26" s="1"/>
  <c r="H16" i="26"/>
  <c r="G16" i="26"/>
  <c r="D16" i="26"/>
  <c r="E16" i="26" s="1"/>
  <c r="F16" i="26" s="1"/>
  <c r="J15" i="26"/>
  <c r="H15" i="26"/>
  <c r="D15" i="26"/>
  <c r="E15" i="26" s="1"/>
  <c r="L14" i="26"/>
  <c r="J14" i="26"/>
  <c r="H14" i="26"/>
  <c r="G14" i="26"/>
  <c r="D14" i="26"/>
  <c r="J11" i="26" s="1"/>
  <c r="L13" i="26"/>
  <c r="H13" i="26"/>
  <c r="G13" i="26"/>
  <c r="D13" i="26"/>
  <c r="E13" i="26" s="1"/>
  <c r="L12" i="26"/>
  <c r="H12" i="26"/>
  <c r="G12" i="26"/>
  <c r="D12" i="26"/>
  <c r="E12" i="26" s="1"/>
  <c r="L11" i="26"/>
  <c r="H11" i="26"/>
  <c r="G11" i="26"/>
  <c r="D11" i="26"/>
  <c r="E11" i="26" s="1"/>
  <c r="L10" i="26"/>
  <c r="H10" i="26"/>
  <c r="G10" i="26"/>
  <c r="D10" i="26"/>
  <c r="J7" i="26" s="1"/>
  <c r="H9" i="26"/>
  <c r="D9" i="26"/>
  <c r="E9" i="26" s="1"/>
  <c r="L8" i="26"/>
  <c r="H8" i="26"/>
  <c r="G8" i="26"/>
  <c r="D8" i="26"/>
  <c r="E8" i="26" s="1"/>
  <c r="L7" i="26"/>
  <c r="H7" i="26"/>
  <c r="G7" i="26"/>
  <c r="D7" i="26"/>
  <c r="E7" i="26" s="1"/>
  <c r="L6" i="26"/>
  <c r="H6" i="26"/>
  <c r="G6" i="26"/>
  <c r="D6" i="26"/>
  <c r="J3" i="26" s="1"/>
  <c r="H5" i="26"/>
  <c r="D5" i="26"/>
  <c r="E5" i="26" s="1"/>
  <c r="L4" i="26"/>
  <c r="J4" i="26"/>
  <c r="H4" i="26"/>
  <c r="G4" i="26"/>
  <c r="D4" i="26"/>
  <c r="E4" i="26" s="1"/>
  <c r="L3" i="26"/>
  <c r="H3" i="26"/>
  <c r="G3" i="26"/>
  <c r="D3" i="26"/>
  <c r="E3" i="26" s="1"/>
  <c r="L2" i="26"/>
  <c r="H2" i="26"/>
  <c r="I2" i="26" s="1"/>
  <c r="I3" i="26" s="1"/>
  <c r="I4" i="26" s="1"/>
  <c r="I5" i="26" s="1"/>
  <c r="I6" i="26" s="1"/>
  <c r="I7" i="26" s="1"/>
  <c r="I8" i="26" s="1"/>
  <c r="I9" i="26" s="1"/>
  <c r="I10" i="26" s="1"/>
  <c r="I11" i="26" s="1"/>
  <c r="I12" i="26" s="1"/>
  <c r="I13" i="26" s="1"/>
  <c r="I14" i="26" s="1"/>
  <c r="I15" i="26" s="1"/>
  <c r="I16" i="26" s="1"/>
  <c r="I17" i="26" s="1"/>
  <c r="I18" i="26" s="1"/>
  <c r="I19" i="26" s="1"/>
  <c r="I20" i="26" s="1"/>
  <c r="I21" i="26" s="1"/>
  <c r="I22" i="26" s="1"/>
  <c r="I23" i="26" s="1"/>
  <c r="I24" i="26" s="1"/>
  <c r="I25" i="26" s="1"/>
  <c r="I26" i="26" s="1"/>
  <c r="I27" i="26" s="1"/>
  <c r="I28" i="26" s="1"/>
  <c r="I29" i="26" s="1"/>
  <c r="I30" i="26" s="1"/>
  <c r="I31" i="26" s="1"/>
  <c r="I32" i="26" s="1"/>
  <c r="I33" i="26" s="1"/>
  <c r="I34" i="26" s="1"/>
  <c r="I35" i="26" s="1"/>
  <c r="I36" i="26" s="1"/>
  <c r="I37" i="26" s="1"/>
  <c r="I38" i="26" s="1"/>
  <c r="I39" i="26" s="1"/>
  <c r="I40" i="26" s="1"/>
  <c r="I41" i="26" s="1"/>
  <c r="I42" i="26" s="1"/>
  <c r="I43" i="26" s="1"/>
  <c r="I44" i="26" s="1"/>
  <c r="I45" i="26" s="1"/>
  <c r="I46" i="26" s="1"/>
  <c r="I47" i="26" s="1"/>
  <c r="I48" i="26" s="1"/>
  <c r="I49" i="26" s="1"/>
  <c r="I50" i="26" s="1"/>
  <c r="I51" i="26" s="1"/>
  <c r="I52" i="26" s="1"/>
  <c r="I53" i="26" s="1"/>
  <c r="I54" i="26" s="1"/>
  <c r="I55" i="26" s="1"/>
  <c r="I56" i="26" s="1"/>
  <c r="I57" i="26" s="1"/>
  <c r="I58" i="26" s="1"/>
  <c r="I59" i="26" s="1"/>
  <c r="I60" i="26" s="1"/>
  <c r="I61" i="26" s="1"/>
  <c r="I62" i="26" s="1"/>
  <c r="I63" i="26" s="1"/>
  <c r="I64" i="26" s="1"/>
  <c r="I65" i="26" s="1"/>
  <c r="I66" i="26" s="1"/>
  <c r="I67" i="26" s="1"/>
  <c r="I68" i="26" s="1"/>
  <c r="I69" i="26" s="1"/>
  <c r="I70" i="26" s="1"/>
  <c r="I71" i="26" s="1"/>
  <c r="I72" i="26" s="1"/>
  <c r="I73" i="26" s="1"/>
  <c r="I74" i="26" s="1"/>
  <c r="I75" i="26" s="1"/>
  <c r="I76" i="26" s="1"/>
  <c r="I77" i="26" s="1"/>
  <c r="I78" i="26" s="1"/>
  <c r="I79" i="26" s="1"/>
  <c r="I80" i="26" s="1"/>
  <c r="I81" i="26" s="1"/>
  <c r="I82" i="26" s="1"/>
  <c r="I83" i="26" s="1"/>
  <c r="I84" i="26" s="1"/>
  <c r="I85" i="26" s="1"/>
  <c r="I86" i="26" s="1"/>
  <c r="I87" i="26" s="1"/>
  <c r="I88" i="26" s="1"/>
  <c r="I89" i="26" s="1"/>
  <c r="I90" i="26" s="1"/>
  <c r="I91" i="26" s="1"/>
  <c r="I92" i="26" s="1"/>
  <c r="I93" i="26" s="1"/>
  <c r="I94" i="26" s="1"/>
  <c r="I95" i="26" s="1"/>
  <c r="I96" i="26" s="1"/>
  <c r="I97" i="26" s="1"/>
  <c r="I98" i="26" s="1"/>
  <c r="I99" i="26" s="1"/>
  <c r="I100" i="26" s="1"/>
  <c r="G2" i="26"/>
  <c r="D2" i="26"/>
  <c r="E2" i="26" s="1"/>
  <c r="F2" i="26" s="1"/>
  <c r="F3" i="26" s="1"/>
  <c r="F4" i="26" s="1"/>
  <c r="A62" i="20"/>
  <c r="A61" i="20"/>
  <c r="A60" i="20"/>
  <c r="A59" i="20"/>
  <c r="A58" i="20"/>
  <c r="A57" i="20"/>
  <c r="A56" i="20"/>
  <c r="A55" i="20"/>
  <c r="A54" i="20"/>
  <c r="A53" i="20"/>
  <c r="A6" i="20"/>
  <c r="A4" i="20"/>
  <c r="F50" i="19"/>
  <c r="A52" i="20" s="1"/>
  <c r="D50" i="19"/>
  <c r="F49" i="19"/>
  <c r="A51" i="20" s="1"/>
  <c r="D49" i="19"/>
  <c r="F48" i="19"/>
  <c r="A50" i="20" s="1"/>
  <c r="D48" i="19"/>
  <c r="F47" i="19"/>
  <c r="A49" i="20" s="1"/>
  <c r="D47" i="19"/>
  <c r="F46" i="19"/>
  <c r="A48" i="20" s="1"/>
  <c r="D46" i="19"/>
  <c r="F45" i="19"/>
  <c r="A47" i="20" s="1"/>
  <c r="D45" i="19"/>
  <c r="F44" i="19"/>
  <c r="A46" i="20" s="1"/>
  <c r="D44" i="19"/>
  <c r="F43" i="19"/>
  <c r="A45" i="20" s="1"/>
  <c r="D43" i="19"/>
  <c r="F42" i="19"/>
  <c r="A44" i="20" s="1"/>
  <c r="D42" i="19"/>
  <c r="F41" i="19"/>
  <c r="A43" i="20" s="1"/>
  <c r="D41" i="19"/>
  <c r="F40" i="19"/>
  <c r="A42" i="20" s="1"/>
  <c r="D40" i="19"/>
  <c r="F39" i="19"/>
  <c r="A41" i="20" s="1"/>
  <c r="D39" i="19"/>
  <c r="F38" i="19"/>
  <c r="A40" i="20" s="1"/>
  <c r="D38" i="19"/>
  <c r="F37" i="19"/>
  <c r="A39" i="20" s="1"/>
  <c r="D37" i="19"/>
  <c r="F36" i="19"/>
  <c r="A38" i="20" s="1"/>
  <c r="D36" i="19"/>
  <c r="F35" i="19"/>
  <c r="A37" i="20" s="1"/>
  <c r="D35" i="19"/>
  <c r="F34" i="19"/>
  <c r="A36" i="20" s="1"/>
  <c r="D34" i="19"/>
  <c r="F33" i="19"/>
  <c r="A35" i="20" s="1"/>
  <c r="D33" i="19"/>
  <c r="F32" i="19"/>
  <c r="A34" i="20" s="1"/>
  <c r="D32" i="19"/>
  <c r="F31" i="19"/>
  <c r="A33" i="20" s="1"/>
  <c r="D31" i="19"/>
  <c r="F30" i="19"/>
  <c r="A32" i="20" s="1"/>
  <c r="D30" i="19"/>
  <c r="F29" i="19"/>
  <c r="A31" i="20" s="1"/>
  <c r="D29" i="19"/>
  <c r="F28" i="19"/>
  <c r="A30" i="20" s="1"/>
  <c r="D28" i="19"/>
  <c r="F27" i="19"/>
  <c r="A29" i="20" s="1"/>
  <c r="D27" i="19"/>
  <c r="F26" i="19"/>
  <c r="A28" i="20" s="1"/>
  <c r="D26" i="19"/>
  <c r="F25" i="19"/>
  <c r="A27" i="20" s="1"/>
  <c r="D25" i="19"/>
  <c r="F24" i="19"/>
  <c r="A26" i="20" s="1"/>
  <c r="D24" i="19"/>
  <c r="F23" i="19"/>
  <c r="A25" i="20" s="1"/>
  <c r="D23" i="19"/>
  <c r="F22" i="19"/>
  <c r="A24" i="20" s="1"/>
  <c r="D22" i="19"/>
  <c r="F21" i="19"/>
  <c r="A23" i="20" s="1"/>
  <c r="D21" i="19"/>
  <c r="F20" i="19"/>
  <c r="A22" i="20" s="1"/>
  <c r="D20" i="19"/>
  <c r="F19" i="19"/>
  <c r="A21" i="20" s="1"/>
  <c r="D19" i="19"/>
  <c r="F18" i="19"/>
  <c r="A20" i="20" s="1"/>
  <c r="D18" i="19"/>
  <c r="F17" i="19"/>
  <c r="A19" i="20" s="1"/>
  <c r="D17" i="19"/>
  <c r="F16" i="19"/>
  <c r="A18" i="20" s="1"/>
  <c r="D16" i="19"/>
  <c r="F15" i="19"/>
  <c r="A17" i="20" s="1"/>
  <c r="D15" i="19"/>
  <c r="F14" i="19"/>
  <c r="A16" i="20" s="1"/>
  <c r="D14" i="19"/>
  <c r="F13" i="19"/>
  <c r="A15" i="20" s="1"/>
  <c r="D13" i="19"/>
  <c r="D12" i="19"/>
  <c r="D11" i="19"/>
  <c r="D10" i="19"/>
  <c r="D9" i="19"/>
  <c r="D8" i="19"/>
  <c r="D7" i="19"/>
  <c r="D6" i="19"/>
  <c r="F5" i="19"/>
  <c r="A7" i="20" s="1"/>
  <c r="D5" i="19"/>
  <c r="F4" i="19"/>
  <c r="D4" i="19"/>
  <c r="F3" i="19"/>
  <c r="A5" i="20" s="1"/>
  <c r="D3" i="19"/>
  <c r="E3" i="19" s="1"/>
  <c r="D2" i="19"/>
  <c r="E2" i="19" s="1"/>
  <c r="F2" i="19" s="1"/>
  <c r="D49" i="25"/>
  <c r="D48" i="25"/>
  <c r="D47" i="25"/>
  <c r="D46" i="25"/>
  <c r="D45" i="25"/>
  <c r="D44" i="25"/>
  <c r="D43" i="25"/>
  <c r="D42" i="25"/>
  <c r="D41" i="25"/>
  <c r="D40" i="25"/>
  <c r="D39" i="25"/>
  <c r="D38" i="25"/>
  <c r="D37" i="25"/>
  <c r="D36" i="25"/>
  <c r="D35" i="25"/>
  <c r="D34" i="25"/>
  <c r="D33" i="25"/>
  <c r="F32" i="25"/>
  <c r="D32" i="25"/>
  <c r="D31" i="25"/>
  <c r="D30" i="25"/>
  <c r="D29" i="25"/>
  <c r="F28" i="25"/>
  <c r="E28" i="25"/>
  <c r="D28" i="25"/>
  <c r="D27" i="25"/>
  <c r="F26" i="25"/>
  <c r="D26" i="25"/>
  <c r="F25" i="25"/>
  <c r="D25" i="25"/>
  <c r="E25" i="25" s="1"/>
  <c r="E26" i="25" s="1"/>
  <c r="E27" i="25" s="1"/>
  <c r="F27" i="25" s="1"/>
  <c r="D24" i="25"/>
  <c r="F23" i="25"/>
  <c r="D23" i="25"/>
  <c r="F22" i="25"/>
  <c r="D22" i="25"/>
  <c r="F21" i="25"/>
  <c r="D21" i="25"/>
  <c r="E21" i="25" s="1"/>
  <c r="D20" i="25"/>
  <c r="F19" i="25"/>
  <c r="D19" i="25"/>
  <c r="F18" i="25"/>
  <c r="D18" i="25"/>
  <c r="F17" i="25"/>
  <c r="D17" i="25"/>
  <c r="F16" i="25"/>
  <c r="D16" i="25"/>
  <c r="E16" i="25" s="1"/>
  <c r="E17" i="25" s="1"/>
  <c r="E18" i="25" s="1"/>
  <c r="E19" i="25" s="1"/>
  <c r="E20" i="25" s="1"/>
  <c r="F20" i="25" s="1"/>
  <c r="D15" i="25"/>
  <c r="F14" i="25"/>
  <c r="D14" i="25"/>
  <c r="E14" i="25" s="1"/>
  <c r="E15" i="25" s="1"/>
  <c r="F15" i="25" s="1"/>
  <c r="D13" i="25"/>
  <c r="F12" i="25"/>
  <c r="D12" i="25"/>
  <c r="F11" i="25"/>
  <c r="D11" i="25"/>
  <c r="F10" i="25"/>
  <c r="D10" i="25"/>
  <c r="F9" i="25"/>
  <c r="D9" i="25"/>
  <c r="E9" i="25" s="1"/>
  <c r="E10" i="25" s="1"/>
  <c r="E11" i="25" s="1"/>
  <c r="E12" i="25" s="1"/>
  <c r="E13" i="25" s="1"/>
  <c r="F13" i="25" s="1"/>
  <c r="D8" i="25"/>
  <c r="E8" i="25" s="1"/>
  <c r="F8" i="25" s="1"/>
  <c r="D7" i="25"/>
  <c r="E7" i="25" s="1"/>
  <c r="F7" i="25" s="1"/>
  <c r="D6" i="25"/>
  <c r="F5" i="25"/>
  <c r="D5" i="25"/>
  <c r="F4" i="25"/>
  <c r="D4" i="25"/>
  <c r="F3" i="25"/>
  <c r="D3" i="25"/>
  <c r="F2" i="25"/>
  <c r="D2" i="25"/>
  <c r="E2" i="25" s="1"/>
  <c r="E3" i="25" s="1"/>
  <c r="E4" i="25" s="1"/>
  <c r="E5" i="25" s="1"/>
  <c r="E6" i="25" s="1"/>
  <c r="F6" i="25" s="1"/>
  <c r="F23" i="26" l="1"/>
  <c r="F24" i="26" s="1"/>
  <c r="F25" i="26" s="1"/>
  <c r="F26" i="26" s="1"/>
  <c r="F27" i="26" s="1"/>
  <c r="F28" i="26" s="1"/>
  <c r="G28" i="26" s="1"/>
  <c r="F30" i="26"/>
  <c r="F17" i="26"/>
  <c r="F18" i="26" s="1"/>
  <c r="J8" i="26"/>
  <c r="J9" i="26"/>
  <c r="J12" i="26"/>
  <c r="B19" i="4"/>
  <c r="B23" i="4"/>
  <c r="B27" i="4"/>
  <c r="B31" i="4"/>
  <c r="B2" i="4"/>
  <c r="B20" i="4"/>
  <c r="B24" i="4"/>
  <c r="B28" i="4"/>
  <c r="B10" i="4"/>
  <c r="B14" i="4"/>
  <c r="B18" i="4"/>
  <c r="B22" i="4"/>
  <c r="B26" i="4"/>
  <c r="B30" i="4"/>
  <c r="B9" i="4"/>
  <c r="B13" i="4"/>
  <c r="B17" i="4"/>
  <c r="B21" i="4"/>
  <c r="B25" i="4"/>
  <c r="J5" i="26"/>
  <c r="J6" i="26"/>
  <c r="K6" i="26" s="1"/>
  <c r="K3" i="17"/>
  <c r="F5" i="26"/>
  <c r="G5" i="26" s="1"/>
  <c r="F19" i="26"/>
  <c r="F20" i="26" s="1"/>
  <c r="F21" i="26" s="1"/>
  <c r="G21" i="26" s="1"/>
  <c r="J13" i="26"/>
  <c r="J2" i="26"/>
  <c r="K2" i="26" s="1"/>
  <c r="K3" i="26" s="1"/>
  <c r="K4" i="26" s="1"/>
  <c r="J10" i="26"/>
  <c r="K10" i="26" s="1"/>
  <c r="K18" i="26"/>
  <c r="K19" i="26" s="1"/>
  <c r="K20" i="26" s="1"/>
  <c r="K21" i="26" s="1"/>
  <c r="L21" i="26" s="1"/>
  <c r="F33" i="26"/>
  <c r="G33" i="26" s="1"/>
  <c r="K35" i="26"/>
  <c r="K36" i="26" s="1"/>
  <c r="K37" i="26" s="1"/>
  <c r="K38" i="26" s="1"/>
  <c r="K39" i="26" s="1"/>
  <c r="K40" i="26" s="1"/>
  <c r="K41" i="26" s="1"/>
  <c r="K42" i="26" s="1"/>
  <c r="K43" i="26" s="1"/>
  <c r="K44" i="26" s="1"/>
  <c r="K45" i="26" s="1"/>
  <c r="K46" i="26" s="1"/>
  <c r="K47" i="26" s="1"/>
  <c r="K48" i="26" s="1"/>
  <c r="K49" i="26" s="1"/>
  <c r="K50" i="26" s="1"/>
  <c r="K51" i="26" s="1"/>
  <c r="K52" i="26" s="1"/>
  <c r="K53" i="26" s="1"/>
  <c r="K54" i="26" s="1"/>
  <c r="K55" i="26" s="1"/>
  <c r="K56" i="26" s="1"/>
  <c r="K57" i="26" s="1"/>
  <c r="K58" i="26" s="1"/>
  <c r="K59" i="26" s="1"/>
  <c r="K60" i="26" s="1"/>
  <c r="K61" i="26" s="1"/>
  <c r="K62" i="26" s="1"/>
  <c r="K63" i="26" s="1"/>
  <c r="K64" i="26" s="1"/>
  <c r="K65" i="26" s="1"/>
  <c r="K66" i="26" s="1"/>
  <c r="K67" i="26" s="1"/>
  <c r="K68" i="26" s="1"/>
  <c r="K69" i="26" s="1"/>
  <c r="K70" i="26" s="1"/>
  <c r="K71" i="26" s="1"/>
  <c r="K72" i="26" s="1"/>
  <c r="K73" i="26" s="1"/>
  <c r="K74" i="26" s="1"/>
  <c r="K75" i="26" s="1"/>
  <c r="K76" i="26" s="1"/>
  <c r="K77" i="26" s="1"/>
  <c r="K78" i="26" s="1"/>
  <c r="K79" i="26" s="1"/>
  <c r="K80" i="26" s="1"/>
  <c r="K81" i="26" s="1"/>
  <c r="K82" i="26" s="1"/>
  <c r="K83" i="26" s="1"/>
  <c r="K84" i="26" s="1"/>
  <c r="K85" i="26" s="1"/>
  <c r="K86" i="26" s="1"/>
  <c r="K87" i="26" s="1"/>
  <c r="K88" i="26" s="1"/>
  <c r="K89" i="26" s="1"/>
  <c r="K90" i="26" s="1"/>
  <c r="K91" i="26" s="1"/>
  <c r="K92" i="26" s="1"/>
  <c r="K93" i="26" s="1"/>
  <c r="K94" i="26" s="1"/>
  <c r="K95" i="26" s="1"/>
  <c r="K96" i="26" s="1"/>
  <c r="K97" i="26" s="1"/>
  <c r="K98" i="26" s="1"/>
  <c r="K99" i="26" s="1"/>
  <c r="K100" i="26" s="1"/>
  <c r="E4" i="19"/>
  <c r="E5" i="19" s="1"/>
  <c r="E6" i="19" s="1"/>
  <c r="B7" i="4"/>
  <c r="B11" i="4"/>
  <c r="B15" i="4"/>
  <c r="B8" i="4"/>
  <c r="B12" i="4"/>
  <c r="B16" i="4"/>
  <c r="B5" i="4"/>
  <c r="E22" i="25"/>
  <c r="E23" i="25" s="1"/>
  <c r="E24" i="25" s="1"/>
  <c r="F24" i="25" s="1"/>
  <c r="E29" i="25"/>
  <c r="F29" i="25" s="1"/>
  <c r="E30" i="25"/>
  <c r="I4" i="17"/>
  <c r="I5" i="17" s="1"/>
  <c r="F3" i="17"/>
  <c r="F4" i="17" s="1"/>
  <c r="F5" i="17" s="1"/>
  <c r="G5" i="17" s="1"/>
  <c r="K11" i="26"/>
  <c r="K12" i="26" s="1"/>
  <c r="K13" i="26" s="1"/>
  <c r="K14" i="26" s="1"/>
  <c r="K15" i="26" s="1"/>
  <c r="L15" i="26" s="1"/>
  <c r="K7" i="26"/>
  <c r="K8" i="26" s="1"/>
  <c r="K9" i="26" s="1"/>
  <c r="L9" i="26" s="1"/>
  <c r="E10" i="26"/>
  <c r="F10" i="26" s="1"/>
  <c r="F11" i="26" s="1"/>
  <c r="F12" i="26" s="1"/>
  <c r="F13" i="26" s="1"/>
  <c r="F14" i="26" s="1"/>
  <c r="F15" i="26" s="1"/>
  <c r="G15" i="26" s="1"/>
  <c r="K24" i="26"/>
  <c r="K25" i="26" s="1"/>
  <c r="K26" i="26" s="1"/>
  <c r="K27" i="26" s="1"/>
  <c r="K28" i="26" s="1"/>
  <c r="L28" i="26" s="1"/>
  <c r="E6" i="26"/>
  <c r="F6" i="26" s="1"/>
  <c r="F7" i="26" s="1"/>
  <c r="F8" i="26" s="1"/>
  <c r="F9" i="26" s="1"/>
  <c r="G9" i="26" s="1"/>
  <c r="E14" i="26"/>
  <c r="F31" i="26"/>
  <c r="G31" i="26" s="1"/>
  <c r="K5" i="26" l="1"/>
  <c r="L5" i="26" s="1"/>
  <c r="E31" i="25"/>
  <c r="F30" i="25"/>
  <c r="E7" i="19"/>
  <c r="F6" i="19"/>
  <c r="A8" i="20" s="1"/>
  <c r="E8" i="19" l="1"/>
  <c r="E9" i="19" s="1"/>
  <c r="E10" i="19" s="1"/>
  <c r="F7" i="19"/>
  <c r="E32" i="25"/>
  <c r="E33" i="25" s="1"/>
  <c r="F31" i="25"/>
  <c r="E35" i="25"/>
  <c r="F9" i="19"/>
  <c r="A11" i="20" s="1"/>
  <c r="A9" i="20" l="1"/>
  <c r="E4" i="4"/>
  <c r="F8" i="19"/>
  <c r="A10" i="20" s="1"/>
  <c r="E11" i="19"/>
  <c r="F10" i="19"/>
  <c r="E34" i="25"/>
  <c r="F34" i="25" s="1"/>
  <c r="F33" i="25"/>
  <c r="E36" i="25"/>
  <c r="F35" i="25"/>
  <c r="E12" i="19" l="1"/>
  <c r="F11" i="19"/>
  <c r="A13" i="20" s="1"/>
  <c r="A12" i="20"/>
  <c r="E37" i="25"/>
  <c r="F36" i="25"/>
  <c r="E13" i="19" l="1"/>
  <c r="E14" i="19" s="1"/>
  <c r="E15" i="19" s="1"/>
  <c r="E16" i="19" s="1"/>
  <c r="E17" i="19" s="1"/>
  <c r="E18" i="19" s="1"/>
  <c r="E19" i="19" s="1"/>
  <c r="E20" i="19" s="1"/>
  <c r="E21" i="19" s="1"/>
  <c r="E22" i="19" s="1"/>
  <c r="E23" i="19" s="1"/>
  <c r="E24" i="19" s="1"/>
  <c r="E25" i="19" s="1"/>
  <c r="E26" i="19" s="1"/>
  <c r="E27" i="19" s="1"/>
  <c r="E28" i="19" s="1"/>
  <c r="E29" i="19" s="1"/>
  <c r="E30" i="19" s="1"/>
  <c r="E31" i="19" s="1"/>
  <c r="E32" i="19" s="1"/>
  <c r="E33" i="19" s="1"/>
  <c r="E34" i="19" s="1"/>
  <c r="E35" i="19" s="1"/>
  <c r="E36" i="19" s="1"/>
  <c r="E37" i="19" s="1"/>
  <c r="E38" i="19" s="1"/>
  <c r="E39" i="19" s="1"/>
  <c r="E40" i="19" s="1"/>
  <c r="E41" i="19" s="1"/>
  <c r="E42" i="19" s="1"/>
  <c r="E43" i="19" s="1"/>
  <c r="E44" i="19" s="1"/>
  <c r="E45" i="19" s="1"/>
  <c r="E46" i="19" s="1"/>
  <c r="E47" i="19" s="1"/>
  <c r="E48" i="19" s="1"/>
  <c r="E49" i="19" s="1"/>
  <c r="E50" i="19" s="1"/>
  <c r="F12" i="19"/>
  <c r="E38" i="25"/>
  <c r="F37" i="25"/>
  <c r="A14" i="20" l="1"/>
  <c r="E6" i="4"/>
  <c r="E8" i="4"/>
  <c r="E39" i="25"/>
  <c r="F38" i="25"/>
  <c r="E40" i="25" l="1"/>
  <c r="F39" i="25"/>
  <c r="E41" i="25" l="1"/>
  <c r="F40" i="25"/>
  <c r="E42" i="25" l="1"/>
  <c r="F41" i="25"/>
  <c r="E43" i="25" l="1"/>
  <c r="F42" i="25"/>
  <c r="E44" i="25" l="1"/>
  <c r="F43" i="25"/>
  <c r="E45" i="25" l="1"/>
  <c r="F44" i="25"/>
  <c r="E46" i="25" l="1"/>
  <c r="F46" i="25" s="1"/>
  <c r="F45" i="25"/>
  <c r="E47" i="25"/>
  <c r="E48" i="25" l="1"/>
  <c r="F47" i="25"/>
  <c r="E49" i="25" l="1"/>
  <c r="F48" i="25"/>
  <c r="F49" i="25" l="1"/>
  <c r="A14" i="15" l="1"/>
  <c r="A13" i="15"/>
  <c r="A12" i="15"/>
  <c r="A11" i="15"/>
  <c r="A10" i="15"/>
  <c r="A9" i="15"/>
  <c r="A8" i="15"/>
  <c r="A7" i="15"/>
  <c r="A6" i="15"/>
  <c r="A36" i="13"/>
  <c r="A35" i="13"/>
  <c r="A34" i="13"/>
  <c r="A33" i="13"/>
  <c r="A32" i="13"/>
  <c r="A31" i="13"/>
  <c r="A30" i="13"/>
  <c r="A29" i="13"/>
  <c r="A28" i="13"/>
  <c r="A27" i="13"/>
  <c r="Q51" i="2"/>
  <c r="Q50" i="2"/>
  <c r="Q49" i="2"/>
  <c r="Q48" i="2"/>
  <c r="Q47" i="2"/>
  <c r="Q46" i="2"/>
  <c r="Q45" i="2"/>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5" i="2"/>
  <c r="Q14" i="2"/>
  <c r="Q13" i="2"/>
  <c r="Q12" i="2"/>
  <c r="Q11" i="2"/>
  <c r="Q10" i="2"/>
  <c r="Q9" i="2"/>
  <c r="Q8" i="2"/>
  <c r="Q7" i="2"/>
  <c r="S51" i="2"/>
  <c r="S50" i="2"/>
  <c r="S49" i="2"/>
  <c r="S48" i="2"/>
  <c r="S47" i="2"/>
  <c r="S46" i="2"/>
  <c r="S45" i="2"/>
  <c r="S44" i="2"/>
  <c r="S43" i="2"/>
  <c r="S42" i="2"/>
  <c r="S41" i="2"/>
  <c r="S40" i="2"/>
  <c r="S39" i="2"/>
  <c r="S38" i="2"/>
  <c r="S37" i="2"/>
  <c r="S36" i="2"/>
  <c r="S35" i="2"/>
  <c r="S34" i="2"/>
  <c r="S33" i="2"/>
  <c r="S32" i="2"/>
  <c r="S31" i="2"/>
  <c r="S30" i="2"/>
  <c r="S29" i="2"/>
  <c r="S28" i="2"/>
  <c r="S27" i="2"/>
  <c r="S26" i="2"/>
  <c r="S25" i="2"/>
  <c r="S24" i="2"/>
  <c r="S23" i="2"/>
  <c r="S22" i="2"/>
  <c r="S21" i="2"/>
  <c r="S20" i="2"/>
  <c r="S19" i="2"/>
  <c r="S18" i="2"/>
  <c r="S17" i="2"/>
  <c r="S16" i="2"/>
  <c r="S15" i="2"/>
  <c r="S14" i="2"/>
  <c r="S13" i="2"/>
  <c r="S12" i="2"/>
  <c r="S11" i="2"/>
  <c r="S10" i="2"/>
  <c r="S9" i="2"/>
  <c r="S8" i="2"/>
  <c r="S7" i="2"/>
  <c r="S6" i="2"/>
  <c r="Y4" i="2"/>
  <c r="Y5" i="2" s="1"/>
  <c r="Y6" i="2" s="1"/>
  <c r="Y7" i="2" s="1"/>
  <c r="Y8" i="2" s="1"/>
  <c r="Y9" i="2" s="1"/>
  <c r="Y10" i="2" s="1"/>
  <c r="Y11" i="2" s="1"/>
  <c r="Y12" i="2" s="1"/>
  <c r="Y13" i="2" s="1"/>
  <c r="Y14" i="2" s="1"/>
  <c r="Y15" i="2" s="1"/>
  <c r="Y16" i="2" s="1"/>
  <c r="Y17" i="2" s="1"/>
  <c r="Y18" i="2" s="1"/>
  <c r="Y19" i="2" s="1"/>
  <c r="Y20" i="2" s="1"/>
  <c r="Y21" i="2" s="1"/>
  <c r="Y22" i="2" s="1"/>
  <c r="Y23" i="2" s="1"/>
  <c r="Y24" i="2" s="1"/>
  <c r="Y25" i="2" s="1"/>
  <c r="Y26" i="2" s="1"/>
  <c r="Y27" i="2" s="1"/>
  <c r="Y28" i="2" s="1"/>
  <c r="Y29" i="2" s="1"/>
  <c r="Y30" i="2" s="1"/>
  <c r="Y31" i="2" s="1"/>
  <c r="Y32" i="2" s="1"/>
  <c r="Y33" i="2" s="1"/>
  <c r="Y34" i="2" s="1"/>
  <c r="Y35" i="2" s="1"/>
  <c r="Y36" i="2" s="1"/>
  <c r="Y37" i="2" s="1"/>
  <c r="Y38" i="2" s="1"/>
  <c r="Y39" i="2" s="1"/>
  <c r="Y40" i="2" s="1"/>
  <c r="Y41" i="2" s="1"/>
  <c r="Y42" i="2" s="1"/>
  <c r="Y43" i="2" s="1"/>
  <c r="Y44" i="2" s="1"/>
  <c r="Y45" i="2" s="1"/>
  <c r="Y46" i="2" s="1"/>
  <c r="Y47" i="2" s="1"/>
  <c r="Y48" i="2" s="1"/>
  <c r="Y49" i="2" s="1"/>
  <c r="Y50" i="2" s="1"/>
  <c r="Y51" i="2" s="1"/>
  <c r="X51" i="2"/>
  <c r="X50" i="2"/>
  <c r="X49" i="2"/>
  <c r="X48" i="2"/>
  <c r="X47" i="2"/>
  <c r="X46" i="2"/>
  <c r="X45" i="2"/>
  <c r="X44" i="2"/>
  <c r="X43" i="2"/>
  <c r="X42" i="2"/>
  <c r="X41" i="2"/>
  <c r="X40" i="2"/>
  <c r="X39" i="2"/>
  <c r="X38" i="2"/>
  <c r="X37" i="2"/>
  <c r="X36" i="2"/>
  <c r="X35" i="2"/>
  <c r="X34" i="2"/>
  <c r="X33" i="2"/>
  <c r="X32" i="2"/>
  <c r="X31" i="2"/>
  <c r="X30" i="2"/>
  <c r="X29" i="2"/>
  <c r="X28" i="2"/>
  <c r="X27" i="2"/>
  <c r="X26" i="2"/>
  <c r="X25" i="2"/>
  <c r="X24" i="2"/>
  <c r="X23" i="2"/>
  <c r="X22" i="2"/>
  <c r="X21" i="2"/>
  <c r="X20" i="2"/>
  <c r="X19" i="2"/>
  <c r="X18" i="2"/>
  <c r="X17" i="2"/>
  <c r="X16" i="2"/>
  <c r="X15" i="2"/>
  <c r="X14" i="2"/>
  <c r="X13" i="2"/>
  <c r="X12" i="2"/>
  <c r="X11" i="2"/>
  <c r="X10" i="2"/>
  <c r="X9" i="2"/>
  <c r="X8" i="2"/>
  <c r="X7" i="2"/>
  <c r="X6" i="2"/>
  <c r="X5" i="2"/>
  <c r="X4" i="2"/>
  <c r="Q3" i="2"/>
  <c r="J100" i="17" l="1"/>
  <c r="J99" i="17"/>
  <c r="J98" i="17"/>
  <c r="J97" i="17"/>
  <c r="J96" i="17"/>
  <c r="J95" i="17"/>
  <c r="J94" i="17"/>
  <c r="J93" i="17"/>
  <c r="J92" i="17"/>
  <c r="J91" i="17"/>
  <c r="J90" i="17"/>
  <c r="J89" i="17"/>
  <c r="J88" i="17"/>
  <c r="J87" i="17"/>
  <c r="J86" i="17"/>
  <c r="J85" i="17"/>
  <c r="J84" i="17"/>
  <c r="J83" i="17"/>
  <c r="J82" i="17"/>
  <c r="J81" i="17"/>
  <c r="J80" i="17"/>
  <c r="J79" i="17"/>
  <c r="J78" i="17"/>
  <c r="J77" i="17"/>
  <c r="J76" i="17"/>
  <c r="J75" i="17"/>
  <c r="J74" i="17"/>
  <c r="J73" i="17"/>
  <c r="J72" i="17"/>
  <c r="J71" i="17"/>
  <c r="J70" i="17"/>
  <c r="J69" i="17"/>
  <c r="J68" i="17"/>
  <c r="J67" i="17"/>
  <c r="J66" i="17"/>
  <c r="J65" i="17"/>
  <c r="J64" i="17"/>
  <c r="J63" i="17"/>
  <c r="J62" i="17"/>
  <c r="J61" i="17"/>
  <c r="J60" i="17"/>
  <c r="J59" i="17"/>
  <c r="J58" i="17"/>
  <c r="J57" i="17"/>
  <c r="J56" i="17"/>
  <c r="J55" i="17"/>
  <c r="J54" i="17"/>
  <c r="J53" i="17"/>
  <c r="J52" i="17"/>
  <c r="J51" i="17"/>
  <c r="J50" i="17"/>
  <c r="J49" i="17"/>
  <c r="J48" i="17"/>
  <c r="J47" i="17"/>
  <c r="J46" i="17"/>
  <c r="J45" i="17"/>
  <c r="J44" i="17"/>
  <c r="J43" i="17"/>
  <c r="J42" i="17"/>
  <c r="J41" i="17"/>
  <c r="J40" i="17"/>
  <c r="J39" i="17"/>
  <c r="J38" i="17"/>
  <c r="J37" i="17"/>
  <c r="J36" i="17"/>
  <c r="J35" i="17"/>
  <c r="J34" i="17"/>
  <c r="J33" i="17"/>
  <c r="J32" i="17"/>
  <c r="J31" i="17"/>
  <c r="J30" i="17"/>
  <c r="J29" i="17"/>
  <c r="J28" i="17"/>
  <c r="J27" i="17"/>
  <c r="J26" i="17"/>
  <c r="J25" i="17"/>
  <c r="J24" i="17"/>
  <c r="J23" i="17"/>
  <c r="J22" i="17"/>
  <c r="J21" i="17"/>
  <c r="J20" i="17"/>
  <c r="J19" i="17"/>
  <c r="J18" i="17"/>
  <c r="J17" i="17"/>
  <c r="J16" i="17"/>
  <c r="J15" i="17"/>
  <c r="J14" i="17" l="1"/>
  <c r="J13" i="17"/>
  <c r="J12" i="17"/>
  <c r="J11" i="17"/>
  <c r="J10" i="17"/>
  <c r="J9" i="17"/>
  <c r="J8" i="17"/>
  <c r="J7" i="17"/>
  <c r="J6" i="17"/>
  <c r="K6" i="17" s="1"/>
  <c r="J4" i="17"/>
  <c r="K4" i="17" s="1"/>
  <c r="K5" i="17" s="1"/>
  <c r="L5" i="17" s="1"/>
  <c r="B4" i="4" s="1"/>
  <c r="K7" i="17" l="1"/>
  <c r="K8" i="17" s="1"/>
  <c r="K9" i="17" s="1"/>
  <c r="K10" i="17" s="1"/>
  <c r="K11" i="17" s="1"/>
  <c r="K12" i="17" s="1"/>
  <c r="K13" i="17" s="1"/>
  <c r="K14" i="17" s="1"/>
  <c r="K15" i="17" s="1"/>
  <c r="K16" i="17" s="1"/>
  <c r="K17" i="17" s="1"/>
  <c r="K18" i="17" s="1"/>
  <c r="K19" i="17" s="1"/>
  <c r="K20" i="17" s="1"/>
  <c r="K21" i="17" s="1"/>
  <c r="K22" i="17" s="1"/>
  <c r="K23" i="17" s="1"/>
  <c r="K24" i="17" s="1"/>
  <c r="K25" i="17" s="1"/>
  <c r="K26" i="17" s="1"/>
  <c r="K27" i="17" s="1"/>
  <c r="K28" i="17" s="1"/>
  <c r="K29" i="17" s="1"/>
  <c r="K30" i="17" s="1"/>
  <c r="K31" i="17" s="1"/>
  <c r="K32" i="17" s="1"/>
  <c r="K33" i="17" s="1"/>
  <c r="K34" i="17" s="1"/>
  <c r="K35" i="17" s="1"/>
  <c r="K36" i="17" s="1"/>
  <c r="K37" i="17" s="1"/>
  <c r="K38" i="17" s="1"/>
  <c r="K39" i="17" s="1"/>
  <c r="K40" i="17" s="1"/>
  <c r="K41" i="17" s="1"/>
  <c r="K42" i="17" s="1"/>
  <c r="K43" i="17" s="1"/>
  <c r="K44" i="17" s="1"/>
  <c r="K45" i="17" s="1"/>
  <c r="K46" i="17" s="1"/>
  <c r="K47" i="17" s="1"/>
  <c r="K48" i="17" s="1"/>
  <c r="K49" i="17" s="1"/>
  <c r="K50" i="17" s="1"/>
  <c r="K51" i="17" s="1"/>
  <c r="K52" i="17" s="1"/>
  <c r="K53" i="17" s="1"/>
  <c r="K54" i="17" s="1"/>
  <c r="K55" i="17" s="1"/>
  <c r="K56" i="17" s="1"/>
  <c r="K57" i="17" s="1"/>
  <c r="K58" i="17" s="1"/>
  <c r="K59" i="17" s="1"/>
  <c r="K60" i="17" s="1"/>
  <c r="K61" i="17" s="1"/>
  <c r="K62" i="17" s="1"/>
  <c r="K63" i="17" s="1"/>
  <c r="K64" i="17" s="1"/>
  <c r="K65" i="17" s="1"/>
  <c r="K66" i="17" s="1"/>
  <c r="K67" i="17" s="1"/>
  <c r="K68" i="17" s="1"/>
  <c r="K69" i="17" s="1"/>
  <c r="K70" i="17" s="1"/>
  <c r="K71" i="17" s="1"/>
  <c r="K72" i="17" s="1"/>
  <c r="K73" i="17" s="1"/>
  <c r="K74" i="17" s="1"/>
  <c r="K75" i="17" s="1"/>
  <c r="K76" i="17" s="1"/>
  <c r="K77" i="17" s="1"/>
  <c r="K78" i="17" s="1"/>
  <c r="K79" i="17" s="1"/>
  <c r="K80" i="17" s="1"/>
  <c r="K81" i="17" s="1"/>
  <c r="K82" i="17" s="1"/>
  <c r="K83" i="17" s="1"/>
  <c r="K84" i="17" s="1"/>
  <c r="K85" i="17" s="1"/>
  <c r="K86" i="17" s="1"/>
  <c r="K87" i="17" s="1"/>
  <c r="K88" i="17" s="1"/>
  <c r="K89" i="17" s="1"/>
  <c r="K90" i="17" s="1"/>
  <c r="K91" i="17" s="1"/>
  <c r="K92" i="17" s="1"/>
  <c r="K93" i="17" s="1"/>
  <c r="K94" i="17" s="1"/>
  <c r="K95" i="17" s="1"/>
  <c r="K96" i="17" s="1"/>
  <c r="K97" i="17" s="1"/>
  <c r="K98" i="17" s="1"/>
  <c r="K99" i="17" s="1"/>
  <c r="K100" i="17" s="1"/>
  <c r="R4" i="2"/>
  <c r="S4" i="2"/>
  <c r="V4" i="2"/>
  <c r="W4" i="2"/>
  <c r="W5" i="2" s="1"/>
  <c r="W6" i="2" s="1"/>
  <c r="W7" i="2" s="1"/>
  <c r="W8" i="2" s="1"/>
  <c r="W9" i="2" s="1"/>
  <c r="W10" i="2" s="1"/>
  <c r="W11" i="2" s="1"/>
  <c r="W12" i="2" s="1"/>
  <c r="W13" i="2" s="1"/>
  <c r="W14" i="2" s="1"/>
  <c r="W15" i="2" s="1"/>
  <c r="W16" i="2" s="1"/>
  <c r="W17" i="2" s="1"/>
  <c r="W18" i="2" s="1"/>
  <c r="W19" i="2" s="1"/>
  <c r="W20" i="2" s="1"/>
  <c r="W21" i="2" s="1"/>
  <c r="W22" i="2" s="1"/>
  <c r="W23" i="2" s="1"/>
  <c r="W24" i="2" s="1"/>
  <c r="W25" i="2" s="1"/>
  <c r="W26" i="2" s="1"/>
  <c r="W27" i="2" s="1"/>
  <c r="W28" i="2" s="1"/>
  <c r="W29" i="2" s="1"/>
  <c r="W30" i="2" s="1"/>
  <c r="W31" i="2" s="1"/>
  <c r="W32" i="2" s="1"/>
  <c r="W33" i="2" s="1"/>
  <c r="W34" i="2" s="1"/>
  <c r="W35" i="2" s="1"/>
  <c r="W36" i="2" s="1"/>
  <c r="W37" i="2" s="1"/>
  <c r="W38" i="2" s="1"/>
  <c r="W39" i="2" s="1"/>
  <c r="W40" i="2" s="1"/>
  <c r="W41" i="2" s="1"/>
  <c r="W42" i="2" s="1"/>
  <c r="W43" i="2" s="1"/>
  <c r="W44" i="2" s="1"/>
  <c r="W45" i="2" s="1"/>
  <c r="W46" i="2" s="1"/>
  <c r="W47" i="2" s="1"/>
  <c r="W48" i="2" s="1"/>
  <c r="W49" i="2" s="1"/>
  <c r="W50" i="2" s="1"/>
  <c r="W51" i="2" s="1"/>
  <c r="S5" i="2"/>
  <c r="R5" i="2"/>
  <c r="V5" i="2"/>
  <c r="R6" i="2"/>
  <c r="V6" i="2"/>
  <c r="R7" i="2"/>
  <c r="V7" i="2"/>
  <c r="R8" i="2"/>
  <c r="V8" i="2"/>
  <c r="R9" i="2"/>
  <c r="V9" i="2"/>
  <c r="R10" i="2"/>
  <c r="T10" i="2" s="1"/>
  <c r="A11" i="3" s="1"/>
  <c r="V10" i="2"/>
  <c r="R11" i="2"/>
  <c r="V11" i="2"/>
  <c r="R12" i="2"/>
  <c r="V12" i="2"/>
  <c r="R13" i="2"/>
  <c r="V13" i="2"/>
  <c r="R14" i="2"/>
  <c r="V14" i="2"/>
  <c r="R15" i="2"/>
  <c r="V15" i="2"/>
  <c r="R16" i="2"/>
  <c r="V16" i="2"/>
  <c r="R17" i="2"/>
  <c r="V17" i="2"/>
  <c r="R18" i="2"/>
  <c r="V18" i="2"/>
  <c r="R19" i="2"/>
  <c r="V19" i="2"/>
  <c r="R20" i="2"/>
  <c r="V20" i="2"/>
  <c r="R21" i="2"/>
  <c r="V21" i="2"/>
  <c r="R22" i="2"/>
  <c r="V22" i="2"/>
  <c r="R23" i="2"/>
  <c r="T23" i="2" s="1"/>
  <c r="A24" i="3" s="1"/>
  <c r="V23" i="2"/>
  <c r="R24" i="2"/>
  <c r="V24" i="2"/>
  <c r="R25" i="2"/>
  <c r="V25" i="2"/>
  <c r="R26" i="2"/>
  <c r="T26" i="2" s="1"/>
  <c r="A27" i="3" s="1"/>
  <c r="V26" i="2"/>
  <c r="R27" i="2"/>
  <c r="V27" i="2"/>
  <c r="R28" i="2"/>
  <c r="V28" i="2"/>
  <c r="R29" i="2"/>
  <c r="V29" i="2"/>
  <c r="R30" i="2"/>
  <c r="V30" i="2"/>
  <c r="R31" i="2"/>
  <c r="V31" i="2"/>
  <c r="R32" i="2"/>
  <c r="V32" i="2"/>
  <c r="R33" i="2"/>
  <c r="V33" i="2"/>
  <c r="R34" i="2"/>
  <c r="V34" i="2"/>
  <c r="R35" i="2"/>
  <c r="V35" i="2"/>
  <c r="R36" i="2"/>
  <c r="V36" i="2"/>
  <c r="R37" i="2"/>
  <c r="V37" i="2"/>
  <c r="R38" i="2"/>
  <c r="T38" i="2" s="1"/>
  <c r="V38" i="2"/>
  <c r="R39" i="2"/>
  <c r="V39" i="2"/>
  <c r="R40" i="2"/>
  <c r="V40" i="2"/>
  <c r="R41" i="2"/>
  <c r="V41" i="2"/>
  <c r="R42" i="2"/>
  <c r="V42" i="2"/>
  <c r="R43" i="2"/>
  <c r="V43" i="2"/>
  <c r="R44" i="2"/>
  <c r="V44" i="2"/>
  <c r="R45" i="2"/>
  <c r="V45" i="2"/>
  <c r="R46" i="2"/>
  <c r="T46" i="2" s="1"/>
  <c r="V46" i="2"/>
  <c r="R47" i="2"/>
  <c r="V47" i="2"/>
  <c r="R48" i="2"/>
  <c r="V48" i="2"/>
  <c r="R49" i="2"/>
  <c r="V49" i="2"/>
  <c r="R50" i="2"/>
  <c r="V50" i="2"/>
  <c r="R51" i="2"/>
  <c r="V51" i="2"/>
  <c r="A9" i="10"/>
  <c r="A8" i="10"/>
  <c r="A7" i="10"/>
  <c r="A6" i="10"/>
  <c r="A5" i="10"/>
  <c r="A4" i="10"/>
  <c r="A3" i="10"/>
  <c r="A2" i="10"/>
  <c r="A1" i="10"/>
  <c r="A10" i="24"/>
  <c r="A36" i="3"/>
  <c r="A37" i="3"/>
  <c r="A38" i="3"/>
  <c r="A39" i="3"/>
  <c r="A40" i="3"/>
  <c r="A41" i="3"/>
  <c r="A42" i="3"/>
  <c r="A43" i="3"/>
  <c r="A44" i="3"/>
  <c r="A45" i="3"/>
  <c r="A46" i="3"/>
  <c r="A47" i="3"/>
  <c r="A48" i="3"/>
  <c r="A49" i="3"/>
  <c r="A50" i="3"/>
  <c r="B8" i="8"/>
  <c r="B7" i="8"/>
  <c r="E34" i="17"/>
  <c r="G34" i="17"/>
  <c r="H34" i="17"/>
  <c r="L34" i="17"/>
  <c r="E35" i="17"/>
  <c r="G35" i="17"/>
  <c r="H35" i="17"/>
  <c r="L35" i="17"/>
  <c r="E36" i="17"/>
  <c r="G36" i="17"/>
  <c r="H36" i="17"/>
  <c r="L36" i="17"/>
  <c r="E37" i="17"/>
  <c r="G37" i="17"/>
  <c r="H37" i="17"/>
  <c r="L37" i="17"/>
  <c r="E38" i="17"/>
  <c r="G38" i="17"/>
  <c r="H38" i="17"/>
  <c r="L38" i="17"/>
  <c r="E39" i="17"/>
  <c r="G39" i="17"/>
  <c r="H39" i="17"/>
  <c r="L39" i="17"/>
  <c r="E40" i="17"/>
  <c r="G40" i="17"/>
  <c r="H40" i="17"/>
  <c r="L40" i="17"/>
  <c r="E41" i="17"/>
  <c r="G41" i="17"/>
  <c r="H41" i="17"/>
  <c r="L41" i="17"/>
  <c r="E42" i="17"/>
  <c r="G42" i="17"/>
  <c r="H42" i="17"/>
  <c r="L42" i="17"/>
  <c r="E43" i="17"/>
  <c r="G43" i="17"/>
  <c r="H43" i="17"/>
  <c r="L43" i="17"/>
  <c r="E44" i="17"/>
  <c r="G44" i="17"/>
  <c r="H44" i="17"/>
  <c r="L44" i="17"/>
  <c r="E45" i="17"/>
  <c r="G45" i="17"/>
  <c r="H45" i="17"/>
  <c r="L45" i="17"/>
  <c r="E46" i="17"/>
  <c r="G46" i="17"/>
  <c r="H46" i="17"/>
  <c r="L46" i="17"/>
  <c r="E47" i="17"/>
  <c r="G47" i="17"/>
  <c r="H47" i="17"/>
  <c r="L47" i="17"/>
  <c r="E48" i="17"/>
  <c r="G48" i="17"/>
  <c r="H48" i="17"/>
  <c r="L48" i="17"/>
  <c r="E49" i="17"/>
  <c r="G49" i="17"/>
  <c r="H49" i="17"/>
  <c r="L49" i="17"/>
  <c r="E50" i="17"/>
  <c r="G50" i="17"/>
  <c r="H50" i="17"/>
  <c r="L50" i="17"/>
  <c r="E51" i="17"/>
  <c r="G51" i="17"/>
  <c r="H51" i="17"/>
  <c r="L51" i="17"/>
  <c r="E52" i="17"/>
  <c r="G52" i="17"/>
  <c r="H52" i="17"/>
  <c r="L52" i="17"/>
  <c r="E53" i="17"/>
  <c r="G53" i="17"/>
  <c r="H53" i="17"/>
  <c r="L53" i="17"/>
  <c r="E54" i="17"/>
  <c r="G54" i="17"/>
  <c r="H54" i="17"/>
  <c r="L54" i="17"/>
  <c r="E55" i="17"/>
  <c r="G55" i="17"/>
  <c r="H55" i="17"/>
  <c r="L55" i="17"/>
  <c r="E56" i="17"/>
  <c r="G56" i="17"/>
  <c r="H56" i="17"/>
  <c r="L56" i="17"/>
  <c r="E57" i="17"/>
  <c r="G57" i="17"/>
  <c r="H57" i="17"/>
  <c r="L57" i="17"/>
  <c r="E58" i="17"/>
  <c r="G58" i="17"/>
  <c r="H58" i="17"/>
  <c r="L58" i="17"/>
  <c r="E59" i="17"/>
  <c r="G59" i="17"/>
  <c r="H59" i="17"/>
  <c r="L59" i="17"/>
  <c r="E60" i="17"/>
  <c r="G60" i="17"/>
  <c r="H60" i="17"/>
  <c r="L60" i="17"/>
  <c r="E61" i="17"/>
  <c r="G61" i="17"/>
  <c r="H61" i="17"/>
  <c r="L61" i="17"/>
  <c r="E62" i="17"/>
  <c r="G62" i="17"/>
  <c r="H62" i="17"/>
  <c r="L62" i="17"/>
  <c r="E63" i="17"/>
  <c r="G63" i="17"/>
  <c r="H63" i="17"/>
  <c r="L63" i="17"/>
  <c r="E64" i="17"/>
  <c r="G64" i="17"/>
  <c r="H64" i="17"/>
  <c r="L64" i="17"/>
  <c r="E65" i="17"/>
  <c r="G65" i="17"/>
  <c r="H65" i="17"/>
  <c r="L65" i="17"/>
  <c r="E66" i="17"/>
  <c r="G66" i="17"/>
  <c r="H66" i="17"/>
  <c r="L66" i="17"/>
  <c r="E67" i="17"/>
  <c r="G67" i="17"/>
  <c r="H67" i="17"/>
  <c r="L67" i="17"/>
  <c r="E68" i="17"/>
  <c r="G68" i="17"/>
  <c r="H68" i="17"/>
  <c r="L68" i="17"/>
  <c r="E69" i="17"/>
  <c r="G69" i="17"/>
  <c r="H69" i="17"/>
  <c r="L69" i="17"/>
  <c r="E70" i="17"/>
  <c r="G70" i="17"/>
  <c r="H70" i="17"/>
  <c r="L70" i="17"/>
  <c r="E71" i="17"/>
  <c r="G71" i="17"/>
  <c r="H71" i="17"/>
  <c r="L71" i="17"/>
  <c r="E72" i="17"/>
  <c r="G72" i="17"/>
  <c r="H72" i="17"/>
  <c r="L72" i="17"/>
  <c r="E73" i="17"/>
  <c r="G73" i="17"/>
  <c r="H73" i="17"/>
  <c r="L73" i="17"/>
  <c r="E74" i="17"/>
  <c r="G74" i="17"/>
  <c r="H74" i="17"/>
  <c r="L74" i="17"/>
  <c r="E75" i="17"/>
  <c r="G75" i="17"/>
  <c r="H75" i="17"/>
  <c r="L75" i="17"/>
  <c r="E76" i="17"/>
  <c r="G76" i="17"/>
  <c r="H76" i="17"/>
  <c r="L76" i="17"/>
  <c r="E77" i="17"/>
  <c r="G77" i="17"/>
  <c r="H77" i="17"/>
  <c r="L77" i="17"/>
  <c r="E78" i="17"/>
  <c r="G78" i="17"/>
  <c r="H78" i="17"/>
  <c r="L78" i="17"/>
  <c r="E79" i="17"/>
  <c r="G79" i="17"/>
  <c r="H79" i="17"/>
  <c r="L79" i="17"/>
  <c r="E80" i="17"/>
  <c r="G80" i="17"/>
  <c r="H80" i="17"/>
  <c r="L80" i="17"/>
  <c r="E81" i="17"/>
  <c r="G81" i="17"/>
  <c r="H81" i="17"/>
  <c r="L81" i="17"/>
  <c r="E82" i="17"/>
  <c r="G82" i="17"/>
  <c r="H82" i="17"/>
  <c r="L82" i="17"/>
  <c r="E83" i="17"/>
  <c r="G83" i="17"/>
  <c r="H83" i="17"/>
  <c r="L83" i="17"/>
  <c r="E84" i="17"/>
  <c r="G84" i="17"/>
  <c r="H84" i="17"/>
  <c r="L84" i="17"/>
  <c r="E85" i="17"/>
  <c r="G85" i="17"/>
  <c r="H85" i="17"/>
  <c r="L85" i="17"/>
  <c r="E86" i="17"/>
  <c r="G86" i="17"/>
  <c r="H86" i="17"/>
  <c r="L86" i="17"/>
  <c r="E87" i="17"/>
  <c r="G87" i="17"/>
  <c r="H87" i="17"/>
  <c r="L87" i="17"/>
  <c r="E88" i="17"/>
  <c r="G88" i="17"/>
  <c r="H88" i="17"/>
  <c r="L88" i="17"/>
  <c r="E89" i="17"/>
  <c r="G89" i="17"/>
  <c r="H89" i="17"/>
  <c r="L89" i="17"/>
  <c r="E90" i="17"/>
  <c r="G90" i="17"/>
  <c r="H90" i="17"/>
  <c r="L90" i="17"/>
  <c r="E91" i="17"/>
  <c r="G91" i="17"/>
  <c r="H91" i="17"/>
  <c r="L91" i="17"/>
  <c r="E92" i="17"/>
  <c r="G92" i="17"/>
  <c r="H92" i="17"/>
  <c r="L92" i="17"/>
  <c r="E93" i="17"/>
  <c r="G93" i="17"/>
  <c r="H93" i="17"/>
  <c r="L93" i="17"/>
  <c r="E94" i="17"/>
  <c r="G94" i="17"/>
  <c r="H94" i="17"/>
  <c r="L94" i="17"/>
  <c r="E95" i="17"/>
  <c r="G95" i="17"/>
  <c r="H95" i="17"/>
  <c r="L95" i="17"/>
  <c r="E96" i="17"/>
  <c r="G96" i="17"/>
  <c r="H96" i="17"/>
  <c r="L96" i="17"/>
  <c r="E97" i="17"/>
  <c r="G97" i="17"/>
  <c r="H97" i="17"/>
  <c r="L97" i="17"/>
  <c r="E98" i="17"/>
  <c r="G98" i="17"/>
  <c r="H98" i="17"/>
  <c r="L98" i="17"/>
  <c r="E99" i="17"/>
  <c r="G99" i="17"/>
  <c r="H99" i="17"/>
  <c r="L99" i="17"/>
  <c r="E100" i="17"/>
  <c r="G100" i="17"/>
  <c r="H100" i="17"/>
  <c r="L100" i="17"/>
  <c r="E6" i="17"/>
  <c r="F6" i="17" s="1"/>
  <c r="G6" i="17"/>
  <c r="H6" i="17"/>
  <c r="L6" i="17"/>
  <c r="E7" i="17"/>
  <c r="G7" i="17"/>
  <c r="H7" i="17"/>
  <c r="L7" i="17"/>
  <c r="E8" i="17"/>
  <c r="G8" i="17"/>
  <c r="H8" i="17"/>
  <c r="L8" i="17"/>
  <c r="E9" i="17"/>
  <c r="H9" i="17"/>
  <c r="E10" i="17"/>
  <c r="H10" i="17"/>
  <c r="L10" i="17"/>
  <c r="E11" i="17"/>
  <c r="G11" i="17"/>
  <c r="H11" i="17"/>
  <c r="L11" i="17"/>
  <c r="E12" i="17"/>
  <c r="G12" i="17"/>
  <c r="H12" i="17"/>
  <c r="L12" i="17"/>
  <c r="E13" i="17"/>
  <c r="G13" i="17"/>
  <c r="H13" i="17"/>
  <c r="L13" i="17"/>
  <c r="E14" i="17"/>
  <c r="G14" i="17"/>
  <c r="H14" i="17"/>
  <c r="L14" i="17"/>
  <c r="E15" i="17"/>
  <c r="H15" i="17"/>
  <c r="E16" i="17"/>
  <c r="G16" i="17"/>
  <c r="H16" i="17"/>
  <c r="L21" i="17"/>
  <c r="L16" i="17"/>
  <c r="E17" i="17"/>
  <c r="G17" i="17"/>
  <c r="H17" i="17"/>
  <c r="L17" i="17"/>
  <c r="E18" i="17"/>
  <c r="G18" i="17"/>
  <c r="H18" i="17"/>
  <c r="L18" i="17"/>
  <c r="E19" i="17"/>
  <c r="G19" i="17"/>
  <c r="H19" i="17"/>
  <c r="L19" i="17"/>
  <c r="E20" i="17"/>
  <c r="G20" i="17"/>
  <c r="H20" i="17"/>
  <c r="L20" i="17"/>
  <c r="E21" i="17"/>
  <c r="H21" i="17"/>
  <c r="E22" i="17"/>
  <c r="G22" i="17"/>
  <c r="H22" i="17"/>
  <c r="L28" i="17"/>
  <c r="L22" i="17"/>
  <c r="E23" i="17"/>
  <c r="G23" i="17"/>
  <c r="H23" i="17"/>
  <c r="L23" i="17"/>
  <c r="E24" i="17"/>
  <c r="G24" i="17"/>
  <c r="H24" i="17"/>
  <c r="L24" i="17"/>
  <c r="E25" i="17"/>
  <c r="G25" i="17"/>
  <c r="H25" i="17"/>
  <c r="L25" i="17"/>
  <c r="E26" i="17"/>
  <c r="G26" i="17"/>
  <c r="H26" i="17"/>
  <c r="L26" i="17"/>
  <c r="E27" i="17"/>
  <c r="G27" i="17"/>
  <c r="H27" i="17"/>
  <c r="L27" i="17"/>
  <c r="E28" i="17"/>
  <c r="H28" i="17"/>
  <c r="E29" i="17"/>
  <c r="G29" i="17"/>
  <c r="H29" i="17"/>
  <c r="L31" i="17"/>
  <c r="L29" i="17"/>
  <c r="E30" i="17"/>
  <c r="G30" i="17"/>
  <c r="H30" i="17"/>
  <c r="L30" i="17"/>
  <c r="E31" i="17"/>
  <c r="H31" i="17"/>
  <c r="E32" i="17"/>
  <c r="G32" i="17"/>
  <c r="H32" i="17"/>
  <c r="L33" i="17"/>
  <c r="L32" i="17"/>
  <c r="E33" i="17"/>
  <c r="H33" i="17"/>
  <c r="B6" i="4" l="1"/>
  <c r="T47" i="2"/>
  <c r="T43" i="2"/>
  <c r="T50" i="2"/>
  <c r="T32" i="2"/>
  <c r="A33" i="3" s="1"/>
  <c r="T31" i="2"/>
  <c r="A32" i="3" s="1"/>
  <c r="T29" i="2"/>
  <c r="A30" i="3" s="1"/>
  <c r="T19" i="2"/>
  <c r="A20" i="3" s="1"/>
  <c r="T18" i="2"/>
  <c r="A19" i="3" s="1"/>
  <c r="T16" i="2"/>
  <c r="A17" i="3" s="1"/>
  <c r="T15" i="2"/>
  <c r="A16" i="3" s="1"/>
  <c r="T13" i="2"/>
  <c r="A14" i="3" s="1"/>
  <c r="T27" i="2"/>
  <c r="A28" i="3" s="1"/>
  <c r="T7" i="2"/>
  <c r="A8" i="3" s="1"/>
  <c r="T48" i="2"/>
  <c r="T45" i="2"/>
  <c r="T34" i="2"/>
  <c r="A35" i="3" s="1"/>
  <c r="T24" i="2"/>
  <c r="A25" i="3" s="1"/>
  <c r="T21" i="2"/>
  <c r="A22" i="3" s="1"/>
  <c r="T11" i="2"/>
  <c r="A12" i="3" s="1"/>
  <c r="T39" i="2"/>
  <c r="T51" i="2"/>
  <c r="T40" i="2"/>
  <c r="T37" i="2"/>
  <c r="T30" i="2"/>
  <c r="A31" i="3" s="1"/>
  <c r="T14" i="2"/>
  <c r="A15" i="3" s="1"/>
  <c r="T6" i="2"/>
  <c r="A7" i="3" s="1"/>
  <c r="T42" i="2"/>
  <c r="T35" i="2"/>
  <c r="T22" i="2"/>
  <c r="A23" i="3" s="1"/>
  <c r="F7" i="17"/>
  <c r="F8" i="17" s="1"/>
  <c r="F9" i="17" s="1"/>
  <c r="G9" i="17" s="1"/>
  <c r="T8" i="2"/>
  <c r="A9" i="3" s="1"/>
  <c r="T4" i="2"/>
  <c r="A5" i="3" s="1"/>
  <c r="T49" i="2"/>
  <c r="T44" i="2"/>
  <c r="T41" i="2"/>
  <c r="T36" i="2"/>
  <c r="T33" i="2"/>
  <c r="A34" i="3" s="1"/>
  <c r="T28" i="2"/>
  <c r="A29" i="3" s="1"/>
  <c r="T25" i="2"/>
  <c r="A26" i="3" s="1"/>
  <c r="T20" i="2"/>
  <c r="A21" i="3" s="1"/>
  <c r="T17" i="2"/>
  <c r="A18" i="3" s="1"/>
  <c r="T12" i="2"/>
  <c r="A13" i="3" s="1"/>
  <c r="T9" i="2"/>
  <c r="A10" i="3" s="1"/>
  <c r="L15" i="17"/>
  <c r="L9" i="17"/>
  <c r="T5" i="2"/>
  <c r="A6" i="3" s="1"/>
  <c r="F10" i="17" l="1"/>
  <c r="R3" i="2"/>
  <c r="A37" i="13"/>
  <c r="A5" i="12"/>
  <c r="A6" i="12"/>
  <c r="A8" i="12"/>
  <c r="A9" i="12"/>
  <c r="A10" i="12"/>
  <c r="A11" i="12"/>
  <c r="A13" i="12"/>
  <c r="A14" i="12"/>
  <c r="A15" i="12"/>
  <c r="A16" i="12"/>
  <c r="A18" i="12"/>
  <c r="A19" i="12"/>
  <c r="A20" i="12"/>
  <c r="A21" i="12"/>
  <c r="A22" i="12"/>
  <c r="A24" i="12"/>
  <c r="A25" i="12"/>
  <c r="A26" i="12"/>
  <c r="A27" i="12"/>
  <c r="A28" i="12"/>
  <c r="A29" i="12"/>
  <c r="A31" i="12"/>
  <c r="A32" i="12"/>
  <c r="A34" i="12"/>
  <c r="A36" i="12"/>
  <c r="A37" i="12"/>
  <c r="A38" i="12"/>
  <c r="A39" i="12"/>
  <c r="A40" i="12"/>
  <c r="A41" i="12"/>
  <c r="A42" i="12"/>
  <c r="A43" i="12"/>
  <c r="A44" i="12"/>
  <c r="B5" i="8"/>
  <c r="F11" i="17" l="1"/>
  <c r="F12" i="17" s="1"/>
  <c r="F13" i="17" s="1"/>
  <c r="F14" i="17" s="1"/>
  <c r="F15" i="17" s="1"/>
  <c r="F16" i="17" s="1"/>
  <c r="F17" i="17" s="1"/>
  <c r="F18" i="17" s="1"/>
  <c r="F19" i="17" s="1"/>
  <c r="F20" i="17" s="1"/>
  <c r="F21" i="17" s="1"/>
  <c r="G10" i="17"/>
  <c r="A12" i="12" s="1"/>
  <c r="G15" i="17"/>
  <c r="A17" i="12" s="1"/>
  <c r="G21" i="17" l="1"/>
  <c r="A23" i="12" s="1"/>
  <c r="F22" i="17"/>
  <c r="F23" i="17" s="1"/>
  <c r="F24" i="17" s="1"/>
  <c r="F25" i="17" s="1"/>
  <c r="F26" i="17" s="1"/>
  <c r="F27" i="17" s="1"/>
  <c r="F28" i="17" s="1"/>
  <c r="X3" i="2"/>
  <c r="Y3" i="2" s="1"/>
  <c r="W3" i="2"/>
  <c r="V3" i="2"/>
  <c r="I6" i="17"/>
  <c r="I7" i="17" s="1"/>
  <c r="I8" i="17" s="1"/>
  <c r="I9" i="17" s="1"/>
  <c r="I10" i="17" s="1"/>
  <c r="I11" i="17" s="1"/>
  <c r="I12" i="17" s="1"/>
  <c r="I13" i="17" s="1"/>
  <c r="I14" i="17" s="1"/>
  <c r="I15" i="17" s="1"/>
  <c r="I16" i="17" s="1"/>
  <c r="I17" i="17" s="1"/>
  <c r="I18" i="17" s="1"/>
  <c r="I19" i="17" s="1"/>
  <c r="I20" i="17" s="1"/>
  <c r="I21" i="17" s="1"/>
  <c r="I22" i="17" s="1"/>
  <c r="I23" i="17" s="1"/>
  <c r="I24" i="17" s="1"/>
  <c r="I25" i="17" s="1"/>
  <c r="I26" i="17" s="1"/>
  <c r="I27" i="17" s="1"/>
  <c r="I28" i="17" s="1"/>
  <c r="I29" i="17" s="1"/>
  <c r="I30" i="17" s="1"/>
  <c r="I31" i="17" s="1"/>
  <c r="I32" i="17" s="1"/>
  <c r="I33" i="17" s="1"/>
  <c r="I34" i="17" s="1"/>
  <c r="I35" i="17" s="1"/>
  <c r="I36" i="17" s="1"/>
  <c r="I37" i="17" s="1"/>
  <c r="I38" i="17" s="1"/>
  <c r="I39" i="17" s="1"/>
  <c r="I40" i="17" s="1"/>
  <c r="I41" i="17" s="1"/>
  <c r="I42" i="17" s="1"/>
  <c r="I43" i="17" s="1"/>
  <c r="I44" i="17" s="1"/>
  <c r="I45" i="17" s="1"/>
  <c r="I46" i="17" s="1"/>
  <c r="I47" i="17" s="1"/>
  <c r="I48" i="17" s="1"/>
  <c r="I49" i="17" s="1"/>
  <c r="I50" i="17" s="1"/>
  <c r="I51" i="17" s="1"/>
  <c r="I52" i="17" s="1"/>
  <c r="I53" i="17" s="1"/>
  <c r="I54" i="17" s="1"/>
  <c r="I55" i="17" s="1"/>
  <c r="I56" i="17" s="1"/>
  <c r="I57" i="17" s="1"/>
  <c r="I58" i="17" s="1"/>
  <c r="I59" i="17" s="1"/>
  <c r="I60" i="17" s="1"/>
  <c r="I61" i="17" s="1"/>
  <c r="I62" i="17" s="1"/>
  <c r="I63" i="17" s="1"/>
  <c r="I64" i="17" s="1"/>
  <c r="I65" i="17" s="1"/>
  <c r="I66" i="17" s="1"/>
  <c r="I67" i="17" s="1"/>
  <c r="I68" i="17" s="1"/>
  <c r="I69" i="17" s="1"/>
  <c r="I70" i="17" s="1"/>
  <c r="I71" i="17" s="1"/>
  <c r="I72" i="17" s="1"/>
  <c r="I73" i="17" s="1"/>
  <c r="I74" i="17" s="1"/>
  <c r="I75" i="17" s="1"/>
  <c r="I76" i="17" s="1"/>
  <c r="I77" i="17" s="1"/>
  <c r="I78" i="17" s="1"/>
  <c r="I79" i="17" s="1"/>
  <c r="I80" i="17" s="1"/>
  <c r="I81" i="17" s="1"/>
  <c r="I82" i="17" s="1"/>
  <c r="I83" i="17" s="1"/>
  <c r="I84" i="17" s="1"/>
  <c r="I85" i="17" s="1"/>
  <c r="I86" i="17" s="1"/>
  <c r="I87" i="17" s="1"/>
  <c r="I88" i="17" s="1"/>
  <c r="I89" i="17" s="1"/>
  <c r="I90" i="17" s="1"/>
  <c r="I91" i="17" s="1"/>
  <c r="I92" i="17" s="1"/>
  <c r="I93" i="17" s="1"/>
  <c r="I94" i="17" s="1"/>
  <c r="I95" i="17" s="1"/>
  <c r="I96" i="17" s="1"/>
  <c r="I97" i="17" s="1"/>
  <c r="I98" i="17" s="1"/>
  <c r="I99" i="17" s="1"/>
  <c r="I100" i="17" s="1"/>
  <c r="G28" i="17" l="1"/>
  <c r="A30" i="12" s="1"/>
  <c r="F29" i="17"/>
  <c r="F30" i="17" s="1"/>
  <c r="F31" i="17" s="1"/>
  <c r="A6" i="24"/>
  <c r="G31" i="17" l="1"/>
  <c r="A33" i="12" s="1"/>
  <c r="F32" i="17"/>
  <c r="F33" i="17" s="1"/>
  <c r="G33" i="17" l="1"/>
  <c r="A35" i="12" s="1"/>
  <c r="F34" i="17"/>
  <c r="F35" i="17" s="1"/>
  <c r="F36" i="17" s="1"/>
  <c r="F37" i="17" s="1"/>
  <c r="F38" i="17" s="1"/>
  <c r="F39" i="17" s="1"/>
  <c r="F40" i="17" s="1"/>
  <c r="F41" i="17" s="1"/>
  <c r="F42" i="17" s="1"/>
  <c r="F43" i="17" s="1"/>
  <c r="F44" i="17" s="1"/>
  <c r="F45" i="17" s="1"/>
  <c r="F46" i="17" s="1"/>
  <c r="F47" i="17" s="1"/>
  <c r="F48" i="17" s="1"/>
  <c r="F49" i="17" s="1"/>
  <c r="F50" i="17" s="1"/>
  <c r="F51" i="17" s="1"/>
  <c r="F52" i="17" s="1"/>
  <c r="F53" i="17" s="1"/>
  <c r="F54" i="17" s="1"/>
  <c r="F55" i="17" s="1"/>
  <c r="F56" i="17" s="1"/>
  <c r="F57" i="17" s="1"/>
  <c r="F58" i="17" s="1"/>
  <c r="F59" i="17" s="1"/>
  <c r="F60" i="17" s="1"/>
  <c r="F61" i="17" s="1"/>
  <c r="F62" i="17" s="1"/>
  <c r="F63" i="17" s="1"/>
  <c r="F64" i="17" s="1"/>
  <c r="F65" i="17" s="1"/>
  <c r="F66" i="17" s="1"/>
  <c r="F67" i="17" s="1"/>
  <c r="F68" i="17" s="1"/>
  <c r="F69" i="17" s="1"/>
  <c r="F70" i="17" s="1"/>
  <c r="F71" i="17" s="1"/>
  <c r="F72" i="17" s="1"/>
  <c r="F73" i="17" s="1"/>
  <c r="F74" i="17" s="1"/>
  <c r="F75" i="17" s="1"/>
  <c r="F76" i="17" s="1"/>
  <c r="F77" i="17" s="1"/>
  <c r="F78" i="17" s="1"/>
  <c r="F79" i="17" s="1"/>
  <c r="F80" i="17" s="1"/>
  <c r="F81" i="17" s="1"/>
  <c r="F82" i="17" s="1"/>
  <c r="F83" i="17" s="1"/>
  <c r="F84" i="17" s="1"/>
  <c r="F85" i="17" s="1"/>
  <c r="F86" i="17" s="1"/>
  <c r="F87" i="17" s="1"/>
  <c r="F88" i="17" s="1"/>
  <c r="F89" i="17" s="1"/>
  <c r="F90" i="17" s="1"/>
  <c r="F91" i="17" s="1"/>
  <c r="F92" i="17" s="1"/>
  <c r="F93" i="17" s="1"/>
  <c r="F94" i="17" s="1"/>
  <c r="F95" i="17" s="1"/>
  <c r="F96" i="17" s="1"/>
  <c r="F97" i="17" s="1"/>
  <c r="F98" i="17" s="1"/>
  <c r="F99" i="17" s="1"/>
  <c r="F100" i="17" s="1"/>
  <c r="A7" i="12" l="1"/>
  <c r="A4" i="12"/>
  <c r="A20" i="15" l="1"/>
  <c r="A19" i="15"/>
  <c r="A18" i="15"/>
  <c r="A17" i="15"/>
  <c r="A16" i="15"/>
  <c r="A5" i="15"/>
  <c r="B6" i="8"/>
  <c r="B4" i="8"/>
  <c r="B3" i="8"/>
  <c r="B2" i="8"/>
  <c r="B1" i="8"/>
  <c r="B32" i="2"/>
  <c r="A20" i="2"/>
  <c r="A8" i="2"/>
  <c r="A7" i="2"/>
  <c r="D6" i="2"/>
  <c r="D8" i="2" s="1"/>
  <c r="B5" i="2"/>
  <c r="D4" i="2"/>
  <c r="S3" i="2"/>
  <c r="B33" i="2" l="1"/>
  <c r="A22" i="2"/>
  <c r="A9" i="2"/>
  <c r="A11" i="2" s="1"/>
  <c r="D7" i="2"/>
  <c r="D9" i="2" s="1"/>
  <c r="D11" i="2" s="1"/>
  <c r="D13" i="2" s="1"/>
  <c r="D15" i="2" s="1"/>
  <c r="D17" i="2" s="1"/>
  <c r="D19" i="2" s="1"/>
  <c r="D21" i="2" s="1"/>
  <c r="D23" i="2" s="1"/>
  <c r="D25" i="2" s="1"/>
  <c r="D27" i="2" s="1"/>
  <c r="D29" i="2" s="1"/>
  <c r="D31" i="2" s="1"/>
  <c r="D33" i="2" s="1"/>
  <c r="T3" i="2"/>
  <c r="A4" i="3" s="1"/>
  <c r="B6" i="2"/>
  <c r="D10" i="2"/>
  <c r="A10" i="2"/>
  <c r="B7" i="2" l="1"/>
  <c r="A24" i="2"/>
  <c r="A13" i="2"/>
  <c r="A12" i="2"/>
  <c r="B8" i="2"/>
  <c r="D12" i="2"/>
  <c r="A26" i="2" l="1"/>
  <c r="B9" i="2"/>
  <c r="A15" i="2"/>
  <c r="D14" i="2"/>
  <c r="A28" i="2" l="1"/>
  <c r="D16" i="2"/>
  <c r="B10" i="2"/>
  <c r="A17" i="2"/>
  <c r="A30" i="2" l="1"/>
  <c r="A19" i="2"/>
  <c r="B11" i="2"/>
  <c r="D18" i="2"/>
  <c r="A32" i="2" l="1"/>
  <c r="A21" i="2"/>
  <c r="D20" i="2"/>
  <c r="D22" i="2" s="1"/>
  <c r="D24" i="2" s="1"/>
  <c r="D26" i="2" s="1"/>
  <c r="D28" i="2" s="1"/>
  <c r="D30" i="2" s="1"/>
  <c r="B12" i="2"/>
  <c r="A23" i="2" l="1"/>
  <c r="D32" i="2"/>
  <c r="B13" i="2"/>
  <c r="B14" i="2" l="1"/>
  <c r="A25" i="2"/>
  <c r="A27" i="2" l="1"/>
  <c r="B15" i="2"/>
  <c r="B16" i="2" l="1"/>
  <c r="A29" i="2"/>
  <c r="A31" i="2" l="1"/>
  <c r="B17" i="2"/>
  <c r="B18" i="2" l="1"/>
  <c r="B19" i="2" l="1"/>
  <c r="B20" i="2" l="1"/>
  <c r="B21" i="2" l="1"/>
  <c r="B22" i="2" l="1"/>
  <c r="B23" i="2" l="1"/>
  <c r="B24" i="2" l="1"/>
  <c r="B25" i="2" l="1"/>
  <c r="B26" i="2" l="1"/>
  <c r="B27" i="2" l="1"/>
  <c r="B28" i="2" l="1"/>
  <c r="B29" i="2" l="1"/>
  <c r="A4" i="24" l="1"/>
</calcChain>
</file>

<file path=xl/sharedStrings.xml><?xml version="1.0" encoding="utf-8"?>
<sst xmlns="http://schemas.openxmlformats.org/spreadsheetml/2006/main" count="555" uniqueCount="424">
  <si>
    <t>Wk</t>
  </si>
  <si>
    <t>Day</t>
  </si>
  <si>
    <t>Date</t>
  </si>
  <si>
    <t>Topic</t>
  </si>
  <si>
    <t>Description</t>
  </si>
  <si>
    <t>Learning Objectives</t>
  </si>
  <si>
    <t>Reading</t>
  </si>
  <si>
    <t>Assignment Description</t>
  </si>
  <si>
    <t>Ass#</t>
  </si>
  <si>
    <t>Link</t>
  </si>
  <si>
    <t>Th</t>
  </si>
  <si>
    <t>Course Overview &amp; Introduction to the Data Science Lifecycle</t>
  </si>
  <si>
    <t>M</t>
  </si>
  <si>
    <t>Markdown</t>
  </si>
  <si>
    <t>Publish</t>
  </si>
  <si>
    <t>Header</t>
  </si>
  <si>
    <t>Summary</t>
  </si>
  <si>
    <t>Tu</t>
  </si>
  <si>
    <t>true</t>
  </si>
  <si>
    <t>Introduction to R</t>
  </si>
  <si>
    <t>Residence halls and apartments open at 9:00am for upper-class students.</t>
  </si>
  <si>
    <t xml:space="preserve">Midterm </t>
  </si>
  <si>
    <t>Class of 2023 Convocation.</t>
  </si>
  <si>
    <t>Fall Classes Begin.</t>
  </si>
  <si>
    <t xml:space="preserve">Introduction to Big Data </t>
  </si>
  <si>
    <t>Official date of August graduation; diplomas mailed to students after final clearance is completed in September. Degree recipients may take part in the May 2020 Commencement ceremony.</t>
  </si>
  <si>
    <t>Labor Day - no classes.</t>
  </si>
  <si>
    <t>Thanksgiving</t>
  </si>
  <si>
    <t>Classes resume. Follow a Monday Schedule.</t>
  </si>
  <si>
    <t>Final Presentations</t>
  </si>
  <si>
    <t>TBD</t>
  </si>
  <si>
    <t>Final Exam</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</si>
  <si>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</si>
  <si>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</si>
  <si>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</si>
  <si>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</si>
  <si>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</si>
  <si>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</si>
  <si>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</si>
  <si>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</si>
  <si>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</si>
  <si>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</si>
  <si>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</si>
  <si>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</si>
  <si>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</si>
  <si>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</si>
  <si>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</si>
  <si>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</si>
  <si>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</si>
  <si>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</si>
  <si>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</si>
  <si>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</si>
  <si>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</si>
  <si>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</si>
  <si>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</si>
  <si>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</si>
  <si>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</si>
  <si>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</si>
  <si>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</si>
  <si>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</si>
  <si>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</si>
  <si>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</si>
  <si>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</si>
  <si>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</si>
  <si>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</si>
  <si>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</si>
  <si>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</si>
  <si>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</si>
  <si>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</si>
  <si>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</si>
  <si>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</si>
  <si>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</si>
  <si>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</si>
  <si>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</si>
  <si>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</si>
  <si>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</si>
  <si>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</si>
  <si>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</si>
  <si>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</si>
  <si>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</si>
  <si>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</si>
  <si>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</si>
  <si>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</si>
  <si>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</si>
  <si>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</si>
  <si>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</si>
  <si>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</si>
  <si>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</si>
  <si>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</si>
  <si>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</si>
  <si>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</si>
  <si>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</si>
  <si>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</si>
  <si>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</si>
  <si>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</si>
  <si>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</si>
  <si>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</si>
  <si>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</si>
  <si>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Lab/homework</t>
  </si>
  <si>
    <t xml:space="preserve">This class introduces some basic computational background the Python computational environment, packages, colab, linux command line, git.  Introduction to coding includes basic data structures (sets, dictionaries, lists) along with packages specific for analytics (Numpy and Pandas). </t>
  </si>
  <si>
    <t>Python Basics</t>
  </si>
  <si>
    <t xml:space="preserve">Python conditionals, loops, functions, aggregating. </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</si>
  <si>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</si>
  <si>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 xml:space="preserve">Python conditionals, loops, functions, aggregating (continued) </t>
  </si>
  <si>
    <t>Python visualization, data manipulation , and feature creation.</t>
  </si>
  <si>
    <t>Python visualization, data manipulation , and feature creation (continued)</t>
  </si>
  <si>
    <t>Introduction to APIs, web scraping feature creation, and feature creation/extraction.  The genaral goal is to get students to the point where they are able to start to do some data manipulation and utilize code they haven't created (packages, functions)</t>
  </si>
  <si>
    <t xml:space="preserve">Visualization is an important component of data understanding. </t>
  </si>
  <si>
    <t xml:space="preserve">We examine the basics of classess of supervised, unsupervised, reenforcement learning. Also examine overfitting and how cross validation is used for overfitting and how hypterparameters are used to optimize models. </t>
  </si>
  <si>
    <t>Overview of Modeling</t>
  </si>
  <si>
    <t xml:space="preserve">Review/Kaggle Project Introduction </t>
  </si>
  <si>
    <t>Classification</t>
  </si>
  <si>
    <t>Regression</t>
  </si>
  <si>
    <t>Text and NLP</t>
  </si>
  <si>
    <t>Image Data and Deep Learning</t>
  </si>
  <si>
    <t>Automl and Model Search</t>
  </si>
  <si>
    <t>Time Series Analysis</t>
  </si>
  <si>
    <t>Automl and Modeling Packages</t>
  </si>
  <si>
    <t xml:space="preserve">Increasingly there are tools to automate the process of selecting models. </t>
  </si>
  <si>
    <t>The goal of this class is to get you familiar to using R. While we will be Jupyter notebooks, we will also examine using RStudio. Now that you have already started with Python, many of the concepts will map.</t>
  </si>
  <si>
    <t>The goal of this class is to investigate basic concepts surrounding text mining.</t>
  </si>
  <si>
    <t>The goal here is to provide an overview of how data processes can be scaled with Spark.</t>
  </si>
  <si>
    <t xml:space="preserve">Time series and panel data is a bit different and requires a different approach.  Here we cover some of the basics. </t>
  </si>
  <si>
    <t xml:space="preserve">Image data is different and deep learning has transformed the ability of machines to process image data. In this lecture we will get an overview of image processing and deep learning techniques. </t>
  </si>
  <si>
    <t xml:space="preserve">Classifcation is one of the critical machine learning applications.  In this class we review a variety of different approaches. </t>
  </si>
  <si>
    <t xml:space="preserve">Regression models similarly a a major type of machine learning application.  In this </t>
  </si>
  <si>
    <t>Course ID:</t>
  </si>
  <si>
    <t>General class info</t>
  </si>
  <si>
    <t>Site settings</t>
  </si>
  <si>
    <t>Short description:</t>
  </si>
  <si>
    <t>Sidebar settings</t>
  </si>
  <si>
    <t>URL:</t>
  </si>
  <si>
    <t>Base URL:</t>
  </si>
  <si>
    <t>Textbook logo:</t>
  </si>
  <si>
    <t>false</t>
  </si>
  <si>
    <t xml:space="preserve">   Textbook logo link:</t>
  </si>
  <si>
    <t>Intro to Machine Learning Applications</t>
  </si>
  <si>
    <t>Jason Kuruzovich</t>
  </si>
  <si>
    <t>Welcome to Technology Fundamentals for Business Analytics. We are going to familiarize you with all phases of the data science lifecycle and a wide variety of the technologies used.</t>
  </si>
  <si>
    <t>kuruzj@rpi.edu</t>
  </si>
  <si>
    <t>images/logo/rpi.png</t>
  </si>
  <si>
    <t>Instructor:</t>
  </si>
  <si>
    <t xml:space="preserve">   Email:</t>
  </si>
  <si>
    <t xml:space="preserve">   Office location:</t>
  </si>
  <si>
    <t xml:space="preserve">   Phone:</t>
  </si>
  <si>
    <t>TA:</t>
  </si>
  <si>
    <t>Pittsburgh 4108</t>
  </si>
  <si>
    <t>518-698-9910</t>
  </si>
  <si>
    <t>Additional contact info:</t>
  </si>
  <si>
    <t>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t>
  </si>
  <si>
    <t>Labor Day - no classes (Tuesday follows Monday schedule)</t>
  </si>
  <si>
    <t xml:space="preserve">   Course name:</t>
  </si>
  <si>
    <t xml:space="preserve">   Classroom location:</t>
  </si>
  <si>
    <t xml:space="preserve">   Meeting times:</t>
  </si>
  <si>
    <t>DCC 308</t>
  </si>
  <si>
    <t xml:space="preserve">   Days for assignment:</t>
  </si>
  <si>
    <t>title</t>
  </si>
  <si>
    <t>author</t>
  </si>
  <si>
    <t>email</t>
  </si>
  <si>
    <t>description</t>
  </si>
  <si>
    <t>baseurl</t>
  </si>
  <si>
    <t>url</t>
  </si>
  <si>
    <t>Sn</t>
  </si>
  <si>
    <t>| :---: | :----- |</t>
  </si>
  <si>
    <t>1.  Link title:</t>
  </si>
  <si>
    <t>2.  Link title:</t>
  </si>
  <si>
    <t>3.  Link title:</t>
  </si>
  <si>
    <t>Grading</t>
  </si>
  <si>
    <t>Component</t>
  </si>
  <si>
    <t>Weight</t>
  </si>
  <si>
    <t>25%</t>
  </si>
  <si>
    <t>| :-------------- | :--------: |</t>
  </si>
  <si>
    <t>| Component | Weight |</t>
  </si>
  <si>
    <t>| Session | Notebooks |</t>
  </si>
  <si>
    <t>Collapse inactive chapters:</t>
  </si>
  <si>
    <t>What is Jupyter?</t>
  </si>
  <si>
    <t>Notebook Basics</t>
  </si>
  <si>
    <t>Running Code</t>
  </si>
  <si>
    <t xml:space="preserve">     Link url:</t>
  </si>
  <si>
    <t>Session</t>
  </si>
  <si>
    <t>Notebook</t>
  </si>
  <si>
    <t xml:space="preserve">- Be able to use jupyter notebooks and the the colab computing environment.
- Be able to install python packages.
- Be able to save notebooks as gists and as part of github repositories. </t>
  </si>
  <si>
    <t>- Appreciate the broader impact of machine learning on the world.
- Be able to use the colab computing environment.</t>
  </si>
  <si>
    <t xml:space="preserve">&lt;h1 style="font-family: Verdana, Geneva, sans-serif; text-align:center;"&gt;All Assignments&lt;/h1&gt;
---
</t>
  </si>
  <si>
    <t xml:space="preserve">&lt;h1 style="font-family: Verdana, Geneva, sans-serif; text-align:center;"&gt;Grading&lt;/h1&gt;
---
</t>
  </si>
  <si>
    <t xml:space="preserve">&lt;h1 style="font-family: Verdana, Geneva, sans-serif; text-align:center;"&gt;All Notebooks&lt;/h1&gt;
---
</t>
  </si>
  <si>
    <t>Python Overview</t>
  </si>
  <si>
    <t>Basic Data Structures</t>
  </si>
  <si>
    <t>Numpy</t>
  </si>
  <si>
    <t>Pandas</t>
  </si>
  <si>
    <t>| Week  | Session |  Day  | Date  | Topic |</t>
  </si>
  <si>
    <t>| :---: | :-----: | :---: | :---: | :---- |</t>
  </si>
  <si>
    <t>http://proquestcombo.safaribooksonline.com.libproxy.rpi.edu/book/databases/9781449363871</t>
  </si>
  <si>
    <t>http://proquestcombo.safaribooksonline.com.libproxy.rpi.edu/book/databases/business-intelligence/9781449374273</t>
  </si>
  <si>
    <t>Command Line Cheat Sheet</t>
  </si>
  <si>
    <t>Assignment Process</t>
  </si>
  <si>
    <t>Running Jupyter locally</t>
  </si>
  <si>
    <t>https://www.git-tower.com/blog/command-line-cheat-sheet/</t>
  </si>
  <si>
    <t>/assignments</t>
  </si>
  <si>
    <t>http://rpi.analyticsdojo.com/setup/anaconda/</t>
  </si>
  <si>
    <t>http://proquestcombo.safaribooksonline.com.libproxy.rpi.edu/book/databases/business-intelligence/9781491938911</t>
  </si>
  <si>
    <t>http://proquestcombo.safaribooksonline.com.libproxy.rpi.edu/book/programming/machine-learning/9781449369880</t>
  </si>
  <si>
    <t>Install Tableau (free for students)</t>
  </si>
  <si>
    <t>Tableau - Data analytics for university students guide</t>
  </si>
  <si>
    <t>https://www.tableau.com/university-students</t>
  </si>
  <si>
    <t>https://www.tableau.com/academic/students</t>
  </si>
  <si>
    <t>Designing Great Visualizations</t>
  </si>
  <si>
    <t>http://www.tableau.com/sites/default/files/media/designing-great-visualizations.pdf</t>
  </si>
  <si>
    <t>http://www.tableau.com/learn/tutorials/on-demand/getting-started</t>
  </si>
  <si>
    <t>Tableau getting Started</t>
  </si>
  <si>
    <t>TED Talk</t>
  </si>
  <si>
    <t>https://www.ted.com/talks/david_mccandless_the_beauty_of_data_visualization#t-304102</t>
  </si>
  <si>
    <t>https://r4ds.had.co.nz</t>
  </si>
  <si>
    <t>R for Data Science (Chapters 1-3)</t>
  </si>
  <si>
    <t>https://rstudio.cloud</t>
  </si>
  <si>
    <t>RStudio Cloud</t>
  </si>
  <si>
    <t>Cross Validation</t>
  </si>
  <si>
    <t>The 10 Algorithms Machine Learning Engineers Need to Know</t>
  </si>
  <si>
    <t>15 Algorithms Machine Learning Engineers Must Need to Know</t>
  </si>
  <si>
    <t>A Tour of Machine Learning Algorithms</t>
  </si>
  <si>
    <t>An Introduction to Machine Learning with Python (Chapter 2-3)</t>
  </si>
  <si>
    <t>https://www.analyticsvidhya.com/blog/2015/11/improve-model-performance-cross-validation-in-python-r/</t>
  </si>
  <si>
    <t>https://gab41.lab41.org/the-10-algorithms-machine-learning-engineers-need-to-know-f4bb63f5b2fa#.4rekzo2o1</t>
  </si>
  <si>
    <t>https://www.favouriteblog.com/15-algorithms-machine-learning-engineers/</t>
  </si>
  <si>
    <t>http://machinelearningmastery.com/a-tour-of-machine-learning-algorithms/</t>
  </si>
  <si>
    <t>http://proquestcombo.safaribooksonline.com/book/programming/machine-learning/9781449369880</t>
  </si>
  <si>
    <t>http://cdn2.hubspot.net/hubfs/2176909/Whitepaper_The_Seven_Practice_Areas_of_Text_Analytics_Chapter_2_Excerpt.pdf?t=1469213247687</t>
  </si>
  <si>
    <t>https://blog.acolyer.org/2016/04/21/the-amazing-power-of-word-vectors/</t>
  </si>
  <si>
    <t>https://www.kaggle.com/c/word2vec-nlp-tutorial/details/part-1-for-beginners-bag-of-words</t>
  </si>
  <si>
    <t>https://www.kaggle.com/c/word2vec-nlp-tutorial/details/part-2-word-vectors</t>
  </si>
  <si>
    <t>Word Vectors</t>
  </si>
  <si>
    <t>Bag of Words Tutorial</t>
  </si>
  <si>
    <t>The Amazing Power of Word Vectors</t>
  </si>
  <si>
    <t>The Seven Practice Areas of Text Mining</t>
  </si>
  <si>
    <t>https://medium.com/python-data/time-series-aggregation-techniques-with-python-a-look-at-major-cryptocurrencies-a9eb1dd49c1b</t>
  </si>
  <si>
    <t>https://www.datascience.com/blog/time-series-forecasting-machine-learning-differences</t>
  </si>
  <si>
    <t>https://www.youtube.com/watch?v=d4Sn6ny_5LI</t>
  </si>
  <si>
    <t>Introduction to Time Series</t>
  </si>
  <si>
    <t>7 Ways Time Series Forecasting Differs from Machine Learning</t>
  </si>
  <si>
    <t>Aggregation Techniques and Cryptocurrencies</t>
  </si>
  <si>
    <t>Conditional-Loops</t>
  </si>
  <si>
    <t>Functions</t>
  </si>
  <si>
    <t>Null Values</t>
  </si>
  <si>
    <t>Groupby</t>
  </si>
  <si>
    <t>Kaggle Baseline</t>
  </si>
  <si>
    <t>Assignment 2</t>
  </si>
  <si>
    <t>Twitter</t>
  </si>
  <si>
    <t>Web Mining</t>
  </si>
  <si>
    <t>Visualizations - Seaborn</t>
  </si>
  <si>
    <t>Strings - Regular Expressions</t>
  </si>
  <si>
    <t>Feature Dummies</t>
  </si>
  <si>
    <t>Assignment 3</t>
  </si>
  <si>
    <t>The Simplest Neural Network with Numpy</t>
  </si>
  <si>
    <t>Train Test Split</t>
  </si>
  <si>
    <t>Introduction to Logistic Regression</t>
  </si>
  <si>
    <t>K Nearest Neighbor</t>
  </si>
  <si>
    <t>ROC and SVM</t>
  </si>
  <si>
    <t>HM5A Visualization &amp; Screen Scraping</t>
  </si>
  <si>
    <t>HM5B Intro Modeling</t>
  </si>
  <si>
    <t>Matrix Regression</t>
  </si>
  <si>
    <t>Regression Basics</t>
  </si>
  <si>
    <t>Ridge and Lasso Regression</t>
  </si>
  <si>
    <t>PCA</t>
  </si>
  <si>
    <t>| Session | Reading |</t>
  </si>
  <si>
    <t xml:space="preserve">&lt;h1 style="font-family: Verdana, Geneva, sans-serif; text-align:center;"&gt;All Readings&lt;/h1&gt;
---
</t>
  </si>
  <si>
    <t>Session Info</t>
  </si>
  <si>
    <t>| :-----: | :------ |</t>
  </si>
  <si>
    <t>Doing Data Science (Chapter 1)</t>
  </si>
  <si>
    <t>Data Science for Business (Chapter 1)</t>
  </si>
  <si>
    <t>Principles of Data Wrangling (Chapters 1-3)</t>
  </si>
  <si>
    <t>Introduction to Machine Learning with Python (Chapter 1)</t>
  </si>
  <si>
    <r>
      <rPr>
        <b/>
        <sz val="14"/>
        <color rgb="FF000000"/>
        <rFont val="Calibri"/>
        <family val="2"/>
      </rPr>
      <t xml:space="preserve">External links </t>
    </r>
    <r>
      <rPr>
        <i/>
        <sz val="12"/>
        <color rgb="FF000000"/>
        <rFont val="Calibri"/>
        <family val="2"/>
      </rPr>
      <t>(such as LMS, RPI Box, Piazza, etc.)</t>
    </r>
  </si>
  <si>
    <t>Readings?</t>
  </si>
  <si>
    <t>Notebooks?</t>
  </si>
  <si>
    <t>Course description:</t>
  </si>
  <si>
    <t>Prerequisites:</t>
  </si>
  <si>
    <t>MGMT6560 Fall 19</t>
  </si>
  <si>
    <t>Textbooks:</t>
  </si>
  <si>
    <t xml:space="preserve">   Office hours:</t>
  </si>
  <si>
    <t>File name</t>
  </si>
  <si>
    <r>
      <t xml:space="preserve">Link </t>
    </r>
    <r>
      <rPr>
        <sz val="12"/>
        <color rgb="FF000000"/>
        <rFont val="Calibri"/>
        <family val="2"/>
      </rPr>
      <t>(for secondary applications like Colab)</t>
    </r>
  </si>
  <si>
    <t xml:space="preserve"># This file contains the order and numbering for all sections in the book.
#
# It is a sample TOC file to help you get started. Fill it out with entries
# for your own content.
#
# Each entry has the following schema:
#
# - title: mytitle   # Title of chapter or section
#   url: /myurl  # URL of section relative to the /content/ folder.
#   sections:  # Contains a list of more entries that make up the chapter's sections
#   not_numbered: true  # if the section shouldn't have a number in the sidebar
#     (e.g. Introduction or appendices)
#   expand_sections: true  # if you'd like the sections of this chapter to always
#     be expanded in the sidebar.
#   external: true  # Whether the URL is an external link or points to content in the book
#
# Below are some special values that trigger specific behavior:
# - search: true  # Will provide a link to a search page
# - divider: true  # Will insert a divider in the sidebar
# - header: My Header  # Will insert a header with no link in the sidebar
#
# See the links below for an example.
</t>
  </si>
  <si>
    <t>Number notebooks:</t>
  </si>
  <si>
    <t xml:space="preserve"># Top-level page
- title: Home
  url: /index
  not_numbered: true
# Adds a searchbar link
- title: Search
  search: true
# Divider for meta-pages and content page
- divider: true
</t>
  </si>
  <si>
    <t># A chapter w/ a collection of sections beneath it
- title: Assignments
  url: /assignments/index
  not_numbered: true
  sections:</t>
  </si>
  <si>
    <t># A chapter w/ a collection of sections beneath it
- title: Schedule
  url: /sessions/index
  not_numbered: true
  sections:
  - title: All Readings
    url: /sessions/readings
    not_numbered: true</t>
  </si>
  <si>
    <t># A chapter w/ a collection of sections beneath it
- title: Notebooks
  url: /notebooks/index
  not_numbered: true
  sections:</t>
  </si>
  <si>
    <t>Formatted links</t>
  </si>
  <si>
    <t>Formatted links (grouped)</t>
  </si>
  <si>
    <t>Formatted links (per section)</t>
  </si>
  <si>
    <t>TOC entries</t>
  </si>
  <si>
    <t>Due date text</t>
  </si>
  <si>
    <t>Section link</t>
  </si>
  <si>
    <t>Due date text (formatted)</t>
  </si>
  <si>
    <t>Schedule text</t>
  </si>
  <si>
    <t>Colab links</t>
  </si>
  <si>
    <t>TOC assign entries</t>
  </si>
  <si>
    <t>TOC assign entries (grouped)</t>
  </si>
  <si>
    <t xml:space="preserve">&lt;h1 style="font-family: Verdana, Geneva, sans-serif; text-align:center;"&gt;Schedule&lt;/h1&gt;
---
</t>
  </si>
  <si>
    <t xml:space="preserve"> (The subpath of your site, e.g. /blog. If there is no subpath for your site, use an empty string "")</t>
  </si>
  <si>
    <t xml:space="preserve"> (The base hostname &amp; protocol for your site, e.g. http://example.com)</t>
  </si>
  <si>
    <t xml:space="preserve"> (Whether to collapse the inactive chapters in the sidebar)</t>
  </si>
  <si>
    <t xml:space="preserve"> (A logo to be displayed at the top of your textbook sidebar)</t>
  </si>
  <si>
    <t xml:space="preserve"> (A link for the logo)</t>
  </si>
  <si>
    <t xml:space="preserve"> (Whether to add numbers to chapters in your Table of Contents. If true, you can control this at the Chapter level below)</t>
  </si>
  <si>
    <t>Session entries</t>
  </si>
  <si>
    <t>Session entries (grouped)</t>
  </si>
  <si>
    <t>Session entries (per section)</t>
  </si>
  <si>
    <t>Python and Unsupervised Learning</t>
  </si>
  <si>
    <t>https://rpi.analyticsdojo.com</t>
  </si>
  <si>
    <t>/</t>
  </si>
  <si>
    <t xml:space="preserve"> (Remember to hit 'Alt-Enter' to create a line break.)
 (Also, if you want to embed hyperlinks into your descriptions, format it like so:
 [hyperlink text](http://hyperlink.com) )</t>
  </si>
  <si>
    <t>textbook_logo</t>
  </si>
  <si>
    <t>textbook_logo_link</t>
  </si>
  <si>
    <t xml:space="preserve"># A chapter w/ a collection of sections beneath it
- title: Grading
  url: /grading
  not_numbered: true
# Divider for meta-pages and content page
- divider: true
</t>
  </si>
  <si>
    <r>
      <rPr>
        <b/>
        <sz val="14"/>
        <color rgb="FF000000"/>
        <rFont val="Calibri"/>
        <family val="2"/>
      </rPr>
      <t>Assignment Info</t>
    </r>
    <r>
      <rPr>
        <sz val="14"/>
        <color rgb="FF000000"/>
        <rFont val="Calibri"/>
        <family val="2"/>
      </rPr>
      <t xml:space="preserve"> </t>
    </r>
    <r>
      <rPr>
        <sz val="12"/>
        <color rgb="FF000000"/>
        <rFont val="Calibri"/>
        <family val="2"/>
      </rPr>
      <t>(if no assignment just leave fields blank)</t>
    </r>
  </si>
  <si>
    <t>https://rpibsan2020.slack.com/</t>
  </si>
  <si>
    <t>Lydia Manikonda</t>
  </si>
  <si>
    <t>Xiuwen Li</t>
  </si>
  <si>
    <t>lix34@rpi.edu</t>
  </si>
  <si>
    <t>2nd Floor Pittsburgh</t>
  </si>
  <si>
    <t>https://www.dropbox.com/sh/n34sld9qjxyc2xi/AADTrNLgPlu2FNVEhHG04Qqxa?dl=0</t>
  </si>
  <si>
    <t>Monday/Thursday 4:00 PM – 5:30 PM</t>
  </si>
  <si>
    <t xml:space="preserve">In this class we motivate the overall field of data science, machine learning, and the emerging area of AI.   </t>
  </si>
  <si>
    <t>01-overview/01-what-is-jupyter</t>
  </si>
  <si>
    <t>01-overview/02-notebook-basics</t>
  </si>
  <si>
    <t>01-overview/03-running-code</t>
  </si>
  <si>
    <t>01-overview/04-markdown</t>
  </si>
  <si>
    <t>03-python/01-intro-python-conditionals-loops</t>
  </si>
  <si>
    <t>03-python/02-intro-python-functions</t>
  </si>
  <si>
    <t>03-python/03-intro-python-null-values</t>
  </si>
  <si>
    <t>03-python/04-intro-python-groupby</t>
  </si>
  <si>
    <t>03-python/05-intro-kaggle-baseline</t>
  </si>
  <si>
    <t>Colab Link:</t>
  </si>
  <si>
    <t>(This is the base link to the content directory.)</t>
  </si>
  <si>
    <t>02-intro-python/01-intro-python-overview</t>
  </si>
  <si>
    <t>02-intro-python/02-intro-python-datastructures</t>
  </si>
  <si>
    <t>02-intro-python/03-intro-python-numpy</t>
  </si>
  <si>
    <t>02-intro-python/04-intro-python-pandas</t>
  </si>
  <si>
    <t xml:space="preserve">Monday 10:00 AM – 12:00 PM </t>
  </si>
  <si>
    <t>https://colab.research.google.com/github/RPI-DATA/course-intro-ml-app/blob/master/content/notebooks/01-overview/01-what-is-jupyter.ipynb</t>
  </si>
  <si>
    <t>https://colab.research.google.com/github/RPI-DATA/course-intro-ml-app/blob/master/content/notebooks/</t>
  </si>
  <si>
    <t xml:space="preserve">The [Schedule](https://rpi.analyticsdojo.com/sessions/index.html) for the course.
The [Course Materials](https://github.com/RPI-DATA/course-intro-ml-app/tree/master/content), including all data and Jupyter notebooks.
The [LMS](https://lms.rpi.edu/) will be used for submissions of projects.
[Slack](https://rpi-data.slack.com/) will be the primary method of communication. Please download the Slack App for your mobile and desktop.
This [Dropbox Share](https://www.dropbox.com/sh/n34sld9qjxyc2xi/AADTrNLgPlu2FNVEhHG04Qqxa?dl=0) will include all presentations, syllabus, etc.   
Previous version of the course are available in [here](http://archive.analyticsdojo.com).
</t>
  </si>
  <si>
    <t>https://classroom.github.com/a/EK1NHY88</t>
  </si>
  <si>
    <t>7</t>
  </si>
  <si>
    <t xml:space="preserve">   Time Due:</t>
  </si>
  <si>
    <t>11:59 PM</t>
  </si>
  <si>
    <t xml:space="preserve">This introductory assignment introduces the basics of loading files from a variety of formats and updating a number of different types of objects.  It also introduces the concepts of packages. </t>
  </si>
  <si>
    <t>https://www.github.com</t>
  </si>
  <si>
    <t>This assignment will require you to gain some familiarity with working with a variety of different Python data structures (sets, lists, dictionaries) as well as packages (numpy, pandas)</t>
  </si>
  <si>
    <t>30%</t>
  </si>
  <si>
    <t xml:space="preserve">Assignments </t>
  </si>
  <si>
    <t>Research Translation Exercise</t>
  </si>
  <si>
    <t>Project*</t>
  </si>
  <si>
    <t>Midterm</t>
  </si>
  <si>
    <t xml:space="preserve">Final Exam </t>
  </si>
  <si>
    <t>15%</t>
  </si>
  <si>
    <t>5%</t>
  </si>
  <si>
    <t>4.  Link title:</t>
  </si>
  <si>
    <t>Google Colab</t>
  </si>
  <si>
    <t>https://colab.research.google.com</t>
  </si>
  <si>
    <t>Undergraduate</t>
  </si>
  <si>
    <t>Graduate</t>
  </si>
  <si>
    <t>Signup for Github</t>
  </si>
  <si>
    <t>https://ebookcentral-proquest-com.libproxy.rpi.edu/lib/rpi/detail.action?docID=4822582</t>
  </si>
  <si>
    <t>Hands-On Machine Learning (Chapter 1. The Machine Learning Landscape)</t>
  </si>
  <si>
    <t xml:space="preserve">Review Git </t>
  </si>
  <si>
    <t>http://swcarpentry.github.io/git-novice/</t>
  </si>
  <si>
    <t xml:space="preserve">Git Cheatsheet </t>
  </si>
  <si>
    <t>https://www.atlassian.com/dam/jcr:8132028b-024f-4b6b-953e-e68fcce0c5fa/atlassian-git-cheatsheet.pdf</t>
  </si>
  <si>
    <t>The Unix Shell</t>
  </si>
  <si>
    <t>http://swcarpentry.github.io/shell-novice/</t>
  </si>
  <si>
    <t>Overview of Colaboratory</t>
  </si>
  <si>
    <t>- [Overview of Colaboratory](/notebooks/basic_features_overview.ipynb)</t>
  </si>
  <si>
    <t>- [Guide to Markdown](/notebooks/markdown_guide.ipynb)</t>
  </si>
  <si>
    <t>- [Importing libraries and installing dependencies](/notebooks/snippets/importing_libraries.ipynb)</t>
  </si>
  <si>
    <t>- [Saving and loading notebooks in GitHub](https://colab.research.google.com/github/googlecolab/colabtools/blob/master/notebooks/colab-github-demo.ipynb)</t>
  </si>
  <si>
    <t>- [Interactive forms](/notebooks/forms.ipynb)</t>
  </si>
  <si>
    <t>- [Interactive widgets](/notebooks/widgets.ipynb)</t>
  </si>
  <si>
    <t>### Working with Data</t>
  </si>
  <si>
    <t>https://colab.research.google.com/notebooks/basic_features_overview.ipynb</t>
  </si>
  <si>
    <t>Welcome to Colaboratory</t>
  </si>
  <si>
    <t xml:space="preserve">- [Loading data: Drive, Sheets, and Google Cloud Storage](/notebooks/io.ipynb) </t>
  </si>
  <si>
    <t>- [Charts: visualizing data](/notebooks/charts.ipynb)</t>
  </si>
  <si>
    <t>- [Getting started with BigQuery](/notebooks/bigquery.ipynb)</t>
  </si>
  <si>
    <t>Guide to Markdown</t>
  </si>
  <si>
    <t>Importing libraries and installing dependencies</t>
  </si>
  <si>
    <t>Saving and loading notebooks in GitHub</t>
  </si>
  <si>
    <t>5.  Link title:</t>
  </si>
  <si>
    <t>Github - Asignments</t>
  </si>
  <si>
    <t xml:space="preserve">Github - Class Content </t>
  </si>
  <si>
    <t>https://github.com/orgs/rpi-intro-ml-app-fall-2019/</t>
  </si>
  <si>
    <t>Dropbox - Presentations/Files</t>
  </si>
  <si>
    <t>https://github.com/RPI-DATA/course-intro-ml-app/tree/master/content</t>
  </si>
  <si>
    <t xml:space="preserve">
### Coming Soon
Session content is being updated. Please check back.</t>
  </si>
  <si>
    <t>https://proquestcombo-safaribooksonline-com.libproxy.rpi.edu/book/programming/machine-learning/9781449369880/firstchapter</t>
  </si>
  <si>
    <t>Introduction to Machine Learning Chapter 1</t>
  </si>
  <si>
    <t>The Hitchhikers Guide to Python - Code Style</t>
  </si>
  <si>
    <t>https://docs.python-guide.org/writing/style/</t>
  </si>
  <si>
    <t>Getting Started with Python Environments</t>
  </si>
  <si>
    <t xml:space="preserve">https://towardsdatascience.com/getting-started-with-python-environments-using-conda-32e9f2779307 </t>
  </si>
  <si>
    <t>Lab/Homework</t>
  </si>
  <si>
    <t xml:space="preserve">### Instructions for Assignments
1. Click on the assignment link to "accept the assignment."  This will create a private repository with starter code.  If you ever can't find this code, just click on the *Github - Assignments* link on the left tab of this website. 
2. Go to colab to work on the assignment.  Make sure you see note below on saving assignment. 
3. Save your assignment to Github.  You can make multiple submissions prior to the due date.
4. *Verify* that your assignment is saved to Github by clicking on the notebook  using the *Github - Assignments* link to the left and navigating to the assignment on the github website.
![](https://github.com/rpi-techfundamentals/hm-01-starter/raw/master/notsaved.png)
**WARNING!!!  If you see this icon on the top of your COLAB sesssion, your work is not saved automatically.**
**When you are working on homeworks, make sure that you save often. You may find it easier to save intermident copies in Google drive. If you save your working file in Google drive all changes will be saved as you work. MAKE SURE that your final version is saved to GitHub and has the same name as the origional file. Make sure you do not submit two notebooks.** 
Before you turn this problem in, make sure everything runs as expected. First, restart the kernel (in the menubar, select Kernel → Restart) and then run all cells (in the menubar, select Cell → Run All).  You can speak with others regarding the assignment but all work must be your own.
---
</t>
  </si>
  <si>
    <t>Assignment Instructions</t>
  </si>
  <si>
    <t>https://piazza.com/class/jzeez8noxxl7eh</t>
  </si>
  <si>
    <t>Piazza (Section 2 Communications)</t>
  </si>
  <si>
    <t>Slack (Section 1 Communications)</t>
  </si>
  <si>
    <t>Download GitHub Desktop</t>
  </si>
  <si>
    <t>https://desktop.github.com</t>
  </si>
  <si>
    <t>hm.ipynb</t>
  </si>
  <si>
    <r>
      <t xml:space="preserve">Github Classroom Link </t>
    </r>
    <r>
      <rPr>
        <sz val="12"/>
        <color rgb="FF000000"/>
        <rFont val="Calibri"/>
        <family val="2"/>
      </rPr>
      <t>(if applicable)</t>
    </r>
  </si>
  <si>
    <t>rpi-techfundamentals/hm-01-starter</t>
  </si>
  <si>
    <t>Starter Repository</t>
  </si>
  <si>
    <t>| # | Session | Due Date |Description | Starter | Submit</t>
  </si>
  <si>
    <t>| :---: | :---: | :---: | :----- | :--- | :--- |</t>
  </si>
  <si>
    <t xml:space="preserve">### Instructions for Assignments
1. Click on the  open in colab link to start the assignment.
2. Make sure you see note below on saving assignment. The recommended procedure is to save in Google Drive while working on the assignment. This will ensure that all of your work is saved as you work on the assignment.
3. To submit your assignment, click the  submit to GitHub. This will allow you to  Accept the Assignment and create a private repository for your submission associated with your GitHub id. Save your assignment to this GitHub repository either through colab or by downloading the notebook and committing/pushing it to your repository with GitHub Desktop. You can make multiple submissions prior to the due date. Please make sure the submission file has the same filename as the original assignment.
4. Verify that your assignment is saved to GitHub by clicking on the notebook using the  GitHub - Assignments link to the left and navigating to the assignment on the GitHub website.
![](https://github.com/rpi-techfundamentals/hm-01-starter/raw/master/notsaved.png)
**WARNING!!!  If you see this icon on the top of your COLAB sesssion, your work is not saved automatically.**
**It is recommended to save your work in Google Drive.  File -&gt; If you save your working file in Google drive all changes will be saved as you work. MAKE SURE that your final version is saved to GitHub and has the same name as the origional file. Make sure you do not submit two notebooks.** 
Before you turn this problem in, make sure everything runs as expected. First, restart the kernel (in the menubar, select Kernel → Restart) and then run all cells (in the menubar, select Cell → Run All).  You can speak with others regarding the assignment but all work must be your own.
---
</t>
  </si>
  <si>
    <t>manikl@rpi.edu</t>
  </si>
  <si>
    <t>Thursday 10:00 AM -- 12:00 PM</t>
  </si>
  <si>
    <t>Pittsburgh 1212</t>
  </si>
  <si>
    <t>Wednesday 10:00 AM - 12:00 PM</t>
  </si>
  <si>
    <t>https://classroom.github.com/a/db-AgYOF</t>
  </si>
  <si>
    <t>Install Anaconda's Python (3.X)</t>
  </si>
  <si>
    <t xml:space="preserve">https://www.anaconda.com/distribution/#download-section </t>
  </si>
  <si>
    <t>rpi-techfundamentals/hm-02-starter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</si>
</sst>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4">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i/>
      <sz val="12"/>
      <color rgb="FF000000"/>
      <name val="Calibri"/>
      <family val="2"/>
    </font>
    <font>
      <b/>
      <sz val="12"/>
      <color rgb="FF000000"/>
      <name val="Calibri"/>
      <family val="2"/>
    </font>
    <font>
      <b/>
      <sz val="14"/>
      <color rgb="FF000000"/>
      <name val="Calibri"/>
      <family val="2"/>
    </font>
    <font>
      <b/>
      <sz val="14"/>
      <color theme="0" tint="-0.249977111117893"/>
      <name val="Calibri"/>
      <family val="2"/>
    </font>
    <font>
      <sz val="12"/>
      <color theme="0" tint="-0.249977111117893"/>
      <name val="Calibri"/>
      <family val="2"/>
    </font>
    <font>
      <b/>
      <sz val="14"/>
      <name val="Calibri"/>
      <family val="2"/>
    </font>
    <font>
      <sz val="14"/>
      <color rgb="FF000000"/>
      <name val="Calibri"/>
      <family val="2"/>
    </font>
  </fonts>
  <fills count="3">
    <fill>
      <patternFill patternType="none"/>
    </fill>
    <fill>
      <patternFill patternType="gray125"/>
    </fill>
    <fill>
      <patternFill patternType="solid">
        <fgColor rgb="FFEEEEEE"/>
        <bgColor rgb="FFEEEEEE"/>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theme="0"/>
      </bottom>
      <diagonal/>
    </border>
    <border>
      <left/>
      <right style="medium">
        <color indexed="64"/>
      </right>
      <top style="medium">
        <color indexed="64"/>
      </top>
      <bottom style="thin">
        <color theme="0"/>
      </bottom>
      <diagonal/>
    </border>
    <border>
      <left style="medium">
        <color indexed="64"/>
      </left>
      <right/>
      <top/>
      <bottom style="medium">
        <color indexed="64"/>
      </bottom>
      <diagonal/>
    </border>
    <border>
      <left style="thin">
        <color theme="0"/>
      </left>
      <right style="medium">
        <color indexed="64"/>
      </right>
      <top style="thin">
        <color theme="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theme="0"/>
      </left>
      <right/>
      <top style="thin">
        <color theme="0"/>
      </top>
      <bottom style="medium">
        <color indexed="64"/>
      </bottom>
      <diagonal/>
    </border>
    <border>
      <left style="thin">
        <color theme="0"/>
      </left>
      <right/>
      <top/>
      <bottom style="medium">
        <color indexed="64"/>
      </bottom>
      <diagonal/>
    </border>
    <border>
      <left/>
      <right/>
      <top style="medium">
        <color indexed="64"/>
      </top>
      <bottom style="thin">
        <color theme="0"/>
      </bottom>
      <diagonal/>
    </border>
  </borders>
  <cellStyleXfs count="2">
    <xf numFmtId="0" fontId="0" fillId="0" borderId="0"/>
    <xf numFmtId="0" fontId="6" fillId="0" borderId="0" applyNumberFormat="0" applyFill="0" applyBorder="0" applyAlignment="0" applyProtection="0"/>
  </cellStyleXfs>
  <cellXfs count="134">
    <xf numFmtId="0" fontId="0" fillId="0" borderId="0" xfId="0" applyFont="1" applyAlignment="1"/>
    <xf numFmtId="0" fontId="1" fillId="0" borderId="0" xfId="0" applyFont="1" applyAlignment="1"/>
    <xf numFmtId="164" fontId="0" fillId="0" borderId="0" xfId="0" applyNumberFormat="1" applyFont="1"/>
    <xf numFmtId="0" fontId="0" fillId="0" borderId="0" xfId="0" applyFont="1" applyAlignment="1">
      <alignment wrapText="1"/>
    </xf>
    <xf numFmtId="0" fontId="0" fillId="0" borderId="0" xfId="0" applyFont="1" applyAlignment="1"/>
    <xf numFmtId="0" fontId="0" fillId="0" borderId="0" xfId="0" applyFo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5" fillId="0" borderId="0" xfId="0" applyFont="1" applyAlignment="1">
      <alignment wrapText="1"/>
    </xf>
    <xf numFmtId="0" fontId="1" fillId="0" borderId="0" xfId="0" applyFont="1" applyAlignment="1">
      <alignment wrapText="1"/>
    </xf>
    <xf numFmtId="0" fontId="1" fillId="0" borderId="0" xfId="0" quotePrefix="1" applyFont="1" applyAlignment="1">
      <alignment wrapText="1"/>
    </xf>
    <xf numFmtId="0" fontId="7" fillId="0" borderId="0" xfId="0" applyFont="1" applyAlignment="1"/>
    <xf numFmtId="0" fontId="8" fillId="0" borderId="0" xfId="0" applyFont="1" applyAlignment="1"/>
    <xf numFmtId="49" fontId="6" fillId="0" borderId="0" xfId="1" applyNumberFormat="1" applyAlignment="1"/>
    <xf numFmtId="49" fontId="5" fillId="0" borderId="0" xfId="0" applyNumberFormat="1" applyFont="1" applyAlignment="1"/>
    <xf numFmtId="49" fontId="0" fillId="0" borderId="0" xfId="0" applyNumberFormat="1" applyFont="1" applyAlignment="1"/>
    <xf numFmtId="0" fontId="1" fillId="0" borderId="0" xfId="0" applyFont="1" applyAlignment="1">
      <alignment vertical="top" wrapText="1"/>
    </xf>
    <xf numFmtId="0" fontId="0" fillId="0" borderId="0" xfId="0" applyFont="1" applyAlignment="1">
      <alignment vertical="top" wrapText="1"/>
    </xf>
    <xf numFmtId="49" fontId="5" fillId="0" borderId="0" xfId="0" quotePrefix="1" applyNumberFormat="1" applyFont="1" applyAlignment="1">
      <alignment wrapText="1"/>
    </xf>
    <xf numFmtId="0" fontId="1" fillId="0" borderId="0" xfId="0" applyFont="1" applyAlignment="1">
      <alignment vertical="top"/>
    </xf>
    <xf numFmtId="0" fontId="0" fillId="0" borderId="0" xfId="0" applyNumberFormat="1" applyFont="1" applyAlignment="1"/>
    <xf numFmtId="49" fontId="5" fillId="0" borderId="4" xfId="0" applyNumberFormat="1" applyFont="1" applyBorder="1" applyAlignment="1"/>
    <xf numFmtId="0" fontId="5" fillId="0" borderId="7" xfId="0" applyFont="1" applyBorder="1" applyAlignment="1"/>
    <xf numFmtId="0" fontId="5" fillId="0" borderId="0" xfId="0" applyFont="1" applyAlignment="1">
      <alignment vertical="top" wrapText="1"/>
    </xf>
    <xf numFmtId="49" fontId="6" fillId="0" borderId="0" xfId="1" quotePrefix="1" applyNumberFormat="1" applyAlignment="1"/>
    <xf numFmtId="49" fontId="5" fillId="0" borderId="0" xfId="0" quotePrefix="1" applyNumberFormat="1" applyFont="1" applyAlignment="1"/>
    <xf numFmtId="0" fontId="0" fillId="0" borderId="0" xfId="0" applyFont="1" applyAlignment="1"/>
    <xf numFmtId="0" fontId="5" fillId="0" borderId="0" xfId="0" applyFont="1" applyAlignment="1">
      <alignment wrapText="1"/>
    </xf>
    <xf numFmtId="0" fontId="0" fillId="0" borderId="0" xfId="0" applyFont="1" applyAlignment="1">
      <alignment wrapText="1"/>
    </xf>
    <xf numFmtId="0" fontId="9" fillId="0" borderId="0" xfId="0" applyFont="1" applyAlignment="1"/>
    <xf numFmtId="0" fontId="9"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quotePrefix="1" applyAlignment="1"/>
    <xf numFmtId="0" fontId="6" fillId="0" borderId="0" xfId="1" applyAlignment="1"/>
    <xf numFmtId="0" fontId="0" fillId="0" borderId="0" xfId="0" applyFont="1" applyBorder="1" applyAlignment="1"/>
    <xf numFmtId="0" fontId="0" fillId="0" borderId="14" xfId="0" applyFont="1" applyBorder="1" applyAlignment="1"/>
    <xf numFmtId="164" fontId="0" fillId="0" borderId="0" xfId="0" applyNumberFormat="1" applyFont="1" applyBorder="1"/>
    <xf numFmtId="164" fontId="0" fillId="0" borderId="14" xfId="0" applyNumberFormat="1" applyFont="1" applyBorder="1"/>
    <xf numFmtId="0" fontId="0" fillId="0" borderId="13" xfId="0" applyFont="1" applyBorder="1" applyAlignment="1">
      <alignment horizontal="center"/>
    </xf>
    <xf numFmtId="0" fontId="1" fillId="0" borderId="0"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0" fontId="5" fillId="0" borderId="0" xfId="0" quotePrefix="1" applyFont="1" applyBorder="1" applyAlignment="1">
      <alignment horizontal="left" wrapText="1"/>
    </xf>
    <xf numFmtId="0" fontId="1" fillId="0" borderId="13" xfId="0" applyFont="1" applyBorder="1" applyAlignment="1">
      <alignment horizontal="center"/>
    </xf>
    <xf numFmtId="0" fontId="5" fillId="0" borderId="0" xfId="0" quotePrefix="1" applyFont="1" applyBorder="1" applyAlignment="1">
      <alignment wrapText="1"/>
    </xf>
    <xf numFmtId="164" fontId="5" fillId="0" borderId="0" xfId="0" applyNumberFormat="1" applyFont="1" applyBorder="1" applyAlignment="1">
      <alignment wrapText="1"/>
    </xf>
    <xf numFmtId="164" fontId="0" fillId="0" borderId="0" xfId="0" applyNumberFormat="1" applyFont="1" applyBorder="1" applyAlignment="1">
      <alignment wrapText="1"/>
    </xf>
    <xf numFmtId="164" fontId="5" fillId="0" borderId="0" xfId="0" quotePrefix="1" applyNumberFormat="1" applyFont="1" applyBorder="1" applyAlignment="1">
      <alignment wrapText="1"/>
    </xf>
    <xf numFmtId="0" fontId="10" fillId="0" borderId="0" xfId="0" applyFont="1" applyAlignment="1"/>
    <xf numFmtId="0" fontId="11" fillId="0" borderId="0" xfId="0" applyFont="1" applyAlignment="1"/>
    <xf numFmtId="164" fontId="0" fillId="0" borderId="13" xfId="0" applyNumberFormat="1" applyFont="1" applyBorder="1" applyAlignment="1">
      <alignment horizontal="center"/>
    </xf>
    <xf numFmtId="164" fontId="11" fillId="0" borderId="0" xfId="0" applyNumberFormat="1" applyFont="1"/>
    <xf numFmtId="0" fontId="12" fillId="0" borderId="0" xfId="0" applyFont="1" applyAlignment="1"/>
    <xf numFmtId="0" fontId="5" fillId="0" borderId="14" xfId="0" applyFont="1" applyBorder="1" applyAlignment="1">
      <alignment wrapText="1"/>
    </xf>
    <xf numFmtId="0" fontId="11" fillId="0" borderId="0" xfId="0" applyFont="1" applyBorder="1" applyAlignment="1"/>
    <xf numFmtId="164" fontId="11" fillId="0" borderId="0" xfId="0" applyNumberFormat="1" applyFont="1" applyBorder="1"/>
    <xf numFmtId="0" fontId="0" fillId="0" borderId="16" xfId="0" applyFont="1" applyBorder="1" applyAlignment="1"/>
    <xf numFmtId="0" fontId="5" fillId="0" borderId="16" xfId="0" applyFont="1" applyBorder="1" applyAlignment="1">
      <alignment wrapText="1"/>
    </xf>
    <xf numFmtId="164" fontId="0" fillId="0" borderId="16" xfId="0" applyNumberFormat="1" applyFont="1" applyBorder="1"/>
    <xf numFmtId="0" fontId="5" fillId="0" borderId="14" xfId="0" applyFont="1" applyBorder="1" applyAlignment="1"/>
    <xf numFmtId="0" fontId="5" fillId="0" borderId="14" xfId="0" quotePrefix="1" applyFont="1" applyBorder="1" applyAlignment="1"/>
    <xf numFmtId="164" fontId="9" fillId="0" borderId="20" xfId="0" applyNumberFormat="1" applyFont="1" applyBorder="1" applyAlignment="1" applyProtection="1">
      <alignment wrapText="1"/>
    </xf>
    <xf numFmtId="49" fontId="5" fillId="0" borderId="0" xfId="0" applyNumberFormat="1" applyFont="1" applyAlignment="1">
      <alignment horizontal="left" vertical="top" wrapText="1"/>
    </xf>
    <xf numFmtId="0" fontId="5" fillId="0" borderId="0" xfId="0" quotePrefix="1" applyNumberFormat="1" applyFont="1" applyAlignment="1"/>
    <xf numFmtId="49" fontId="5" fillId="0" borderId="4" xfId="0" applyNumberFormat="1" applyFont="1" applyBorder="1" applyAlignment="1" applyProtection="1">
      <protection locked="0"/>
    </xf>
    <xf numFmtId="49" fontId="5" fillId="0" borderId="5" xfId="0" applyNumberFormat="1" applyFont="1" applyBorder="1" applyAlignment="1" applyProtection="1">
      <protection locked="0"/>
    </xf>
    <xf numFmtId="49" fontId="0" fillId="0" borderId="5" xfId="0" applyNumberFormat="1" applyFont="1" applyBorder="1" applyAlignment="1" applyProtection="1">
      <protection locked="0"/>
    </xf>
    <xf numFmtId="49" fontId="0" fillId="0" borderId="6" xfId="0" applyNumberFormat="1" applyFont="1" applyBorder="1" applyAlignment="1" applyProtection="1">
      <protection locked="0"/>
    </xf>
    <xf numFmtId="0" fontId="5" fillId="0" borderId="7" xfId="0" applyFont="1" applyBorder="1" applyAlignment="1" applyProtection="1">
      <protection locked="0"/>
    </xf>
    <xf numFmtId="0" fontId="5" fillId="0" borderId="8" xfId="0" applyFont="1" applyBorder="1" applyAlignment="1" applyProtection="1">
      <protection locked="0"/>
    </xf>
    <xf numFmtId="0" fontId="0" fillId="0" borderId="8" xfId="0" applyFont="1" applyBorder="1" applyAlignment="1" applyProtection="1">
      <protection locked="0"/>
    </xf>
    <xf numFmtId="0" fontId="0" fillId="0" borderId="9" xfId="0" applyFont="1" applyBorder="1" applyAlignment="1" applyProtection="1">
      <protection locked="0"/>
    </xf>
    <xf numFmtId="0" fontId="10" fillId="0" borderId="0" xfId="0" applyFont="1" applyAlignment="1"/>
    <xf numFmtId="49" fontId="5" fillId="0" borderId="8" xfId="0" applyNumberFormat="1" applyFont="1" applyBorder="1" applyAlignment="1" applyProtection="1">
      <protection locked="0"/>
    </xf>
    <xf numFmtId="0" fontId="9" fillId="0" borderId="19" xfId="0" applyFont="1" applyBorder="1" applyAlignment="1" applyProtection="1">
      <alignment horizontal="center"/>
    </xf>
    <xf numFmtId="164" fontId="9" fillId="0" borderId="21" xfId="0" applyNumberFormat="1" applyFont="1" applyBorder="1" applyAlignment="1" applyProtection="1">
      <alignment wrapText="1"/>
    </xf>
    <xf numFmtId="0" fontId="0" fillId="0" borderId="14" xfId="0" applyFont="1" applyBorder="1" applyAlignment="1">
      <alignment wrapText="1"/>
    </xf>
    <xf numFmtId="0" fontId="1" fillId="0" borderId="14" xfId="0" applyFont="1" applyBorder="1" applyAlignment="1">
      <alignment wrapText="1"/>
    </xf>
    <xf numFmtId="164" fontId="5" fillId="0" borderId="14" xfId="0" applyNumberFormat="1" applyFont="1" applyBorder="1" applyAlignment="1">
      <alignment wrapText="1"/>
    </xf>
    <xf numFmtId="164" fontId="0" fillId="0" borderId="14" xfId="0" applyNumberFormat="1" applyFont="1" applyBorder="1" applyAlignment="1">
      <alignment wrapText="1"/>
    </xf>
    <xf numFmtId="0" fontId="0" fillId="0" borderId="0" xfId="0"/>
    <xf numFmtId="0" fontId="5" fillId="0" borderId="0" xfId="0" applyFont="1" applyAlignment="1">
      <alignment horizontal="left" vertical="top" wrapText="1"/>
    </xf>
    <xf numFmtId="0" fontId="5" fillId="0" borderId="0" xfId="0" applyNumberFormat="1" applyFont="1" applyAlignment="1">
      <alignment wrapText="1"/>
    </xf>
    <xf numFmtId="0" fontId="9" fillId="0" borderId="28" xfId="0" applyFont="1" applyBorder="1" applyAlignment="1" applyProtection="1">
      <alignment horizontal="left"/>
    </xf>
    <xf numFmtId="0" fontId="9" fillId="0" borderId="20" xfId="0" applyFont="1" applyBorder="1" applyAlignment="1" applyProtection="1">
      <alignment horizontal="left"/>
    </xf>
    <xf numFmtId="0" fontId="6" fillId="0" borderId="0" xfId="1" quotePrefix="1" applyNumberFormat="1" applyAlignment="1"/>
    <xf numFmtId="0" fontId="10" fillId="0" borderId="0" xfId="0" applyFont="1" applyAlignment="1"/>
    <xf numFmtId="0" fontId="9" fillId="0" borderId="29" xfId="0" applyFont="1" applyBorder="1" applyAlignment="1" applyProtection="1">
      <alignment horizontal="left" wrapText="1"/>
    </xf>
    <xf numFmtId="0" fontId="9" fillId="0" borderId="13" xfId="0" applyFont="1" applyBorder="1" applyAlignment="1" applyProtection="1">
      <alignment horizontal="center"/>
      <protection locked="0"/>
    </xf>
    <xf numFmtId="0" fontId="5" fillId="0" borderId="0" xfId="0" applyFont="1" applyBorder="1" applyAlignment="1"/>
    <xf numFmtId="0" fontId="0" fillId="0" borderId="23" xfId="0" applyFont="1" applyBorder="1" applyAlignment="1" applyProtection="1">
      <protection locked="0"/>
    </xf>
    <xf numFmtId="0" fontId="7" fillId="0" borderId="24" xfId="0" applyFont="1" applyBorder="1" applyAlignment="1">
      <alignment horizontal="left" vertical="top" wrapText="1"/>
    </xf>
    <xf numFmtId="0" fontId="7" fillId="0" borderId="0" xfId="0" applyFont="1" applyAlignment="1">
      <alignment horizontal="left" vertical="top"/>
    </xf>
    <xf numFmtId="49" fontId="0" fillId="0" borderId="25" xfId="0" applyNumberFormat="1" applyFont="1" applyBorder="1" applyAlignment="1" applyProtection="1">
      <protection locked="0"/>
    </xf>
    <xf numFmtId="49" fontId="0" fillId="0" borderId="26" xfId="0" applyNumberFormat="1" applyFont="1" applyBorder="1" applyAlignment="1" applyProtection="1">
      <protection locked="0"/>
    </xf>
    <xf numFmtId="49" fontId="6" fillId="0" borderId="25" xfId="1" applyNumberFormat="1" applyBorder="1" applyAlignment="1" applyProtection="1">
      <protection locked="0"/>
    </xf>
    <xf numFmtId="49" fontId="6" fillId="0" borderId="26" xfId="1" applyNumberFormat="1" applyBorder="1" applyAlignment="1" applyProtection="1">
      <protection locked="0"/>
    </xf>
    <xf numFmtId="49" fontId="5" fillId="0" borderId="23" xfId="0" applyNumberFormat="1" applyFont="1" applyBorder="1" applyAlignment="1" applyProtection="1">
      <alignment horizontal="left" vertical="top" wrapText="1"/>
      <protection locked="0"/>
    </xf>
    <xf numFmtId="49" fontId="5" fillId="0" borderId="25" xfId="0" applyNumberFormat="1" applyFont="1" applyBorder="1" applyAlignment="1" applyProtection="1">
      <protection locked="0"/>
    </xf>
    <xf numFmtId="49" fontId="1" fillId="0" borderId="23" xfId="1" applyNumberFormat="1" applyFont="1" applyBorder="1" applyAlignment="1" applyProtection="1">
      <protection locked="0"/>
    </xf>
    <xf numFmtId="49" fontId="1" fillId="0" borderId="23" xfId="0" applyNumberFormat="1" applyFont="1" applyBorder="1" applyAlignment="1" applyProtection="1">
      <protection locked="0"/>
    </xf>
    <xf numFmtId="49" fontId="5" fillId="0" borderId="23" xfId="0" applyNumberFormat="1" applyFont="1" applyBorder="1" applyAlignment="1" applyProtection="1">
      <protection locked="0"/>
    </xf>
    <xf numFmtId="49" fontId="0" fillId="0" borderId="23" xfId="0" applyNumberFormat="1" applyFont="1" applyBorder="1" applyAlignment="1" applyProtection="1">
      <protection locked="0"/>
    </xf>
    <xf numFmtId="49" fontId="5" fillId="0" borderId="23" xfId="0" quotePrefix="1" applyNumberFormat="1" applyFont="1" applyBorder="1" applyAlignment="1" applyProtection="1">
      <protection locked="0"/>
    </xf>
    <xf numFmtId="49" fontId="1" fillId="0" borderId="25" xfId="1" applyNumberFormat="1" applyFont="1" applyBorder="1" applyAlignment="1" applyProtection="1">
      <protection locked="0"/>
    </xf>
    <xf numFmtId="49" fontId="1" fillId="0" borderId="26" xfId="1" applyNumberFormat="1" applyFont="1" applyBorder="1" applyAlignment="1" applyProtection="1">
      <protection locked="0"/>
    </xf>
    <xf numFmtId="49" fontId="6" fillId="0" borderId="23" xfId="1" applyNumberFormat="1" applyBorder="1" applyAlignment="1" applyProtection="1">
      <protection locked="0"/>
    </xf>
    <xf numFmtId="49" fontId="6" fillId="0" borderId="23" xfId="1" quotePrefix="1" applyNumberFormat="1" applyBorder="1" applyAlignment="1" applyProtection="1">
      <protection locked="0"/>
    </xf>
    <xf numFmtId="49" fontId="1" fillId="0" borderId="23" xfId="1" quotePrefix="1" applyNumberFormat="1" applyFont="1" applyBorder="1" applyAlignment="1" applyProtection="1">
      <protection locked="0"/>
    </xf>
    <xf numFmtId="0" fontId="9" fillId="0" borderId="11" xfId="0" applyFont="1" applyBorder="1" applyAlignment="1" applyProtection="1">
      <alignment horizontal="center"/>
    </xf>
    <xf numFmtId="0" fontId="9" fillId="0" borderId="21" xfId="0" applyFont="1" applyBorder="1" applyAlignment="1" applyProtection="1">
      <alignment horizontal="center"/>
    </xf>
    <xf numFmtId="0" fontId="9" fillId="0" borderId="10" xfId="0" applyFont="1" applyBorder="1" applyAlignment="1" applyProtection="1">
      <alignment horizontal="center"/>
    </xf>
    <xf numFmtId="0" fontId="9" fillId="0" borderId="19" xfId="0" applyFont="1" applyBorder="1" applyAlignment="1" applyProtection="1">
      <alignment horizontal="center"/>
    </xf>
    <xf numFmtId="0" fontId="10" fillId="0" borderId="13" xfId="0" applyFont="1" applyBorder="1" applyAlignment="1">
      <alignment horizontal="left"/>
    </xf>
    <xf numFmtId="164" fontId="10" fillId="0" borderId="0" xfId="0" applyNumberFormat="1" applyFont="1"/>
    <xf numFmtId="0" fontId="10" fillId="0" borderId="0" xfId="0" applyFont="1" applyAlignment="1"/>
    <xf numFmtId="164" fontId="9" fillId="0" borderId="12" xfId="0" applyNumberFormat="1" applyFont="1" applyBorder="1" applyAlignment="1" applyProtection="1">
      <alignment wrapText="1"/>
    </xf>
    <xf numFmtId="164" fontId="9" fillId="0" borderId="22" xfId="0" applyNumberFormat="1" applyFont="1" applyBorder="1" applyAlignment="1" applyProtection="1">
      <alignment wrapText="1"/>
    </xf>
    <xf numFmtId="164" fontId="9" fillId="0" borderId="11" xfId="0" applyNumberFormat="1" applyFont="1" applyBorder="1" applyAlignment="1" applyProtection="1">
      <alignment horizontal="center"/>
    </xf>
    <xf numFmtId="164" fontId="9" fillId="0" borderId="21" xfId="0" applyNumberFormat="1" applyFont="1" applyBorder="1" applyAlignment="1" applyProtection="1">
      <alignment horizontal="center"/>
    </xf>
    <xf numFmtId="0" fontId="9" fillId="0" borderId="17" xfId="0" applyFont="1" applyBorder="1" applyAlignment="1" applyProtection="1">
      <alignment horizontal="center"/>
    </xf>
    <xf numFmtId="0" fontId="9" fillId="0" borderId="18" xfId="0" applyFont="1" applyBorder="1" applyAlignment="1" applyProtection="1">
      <alignment horizontal="center"/>
    </xf>
    <xf numFmtId="0" fontId="13" fillId="0" borderId="17" xfId="0" applyFont="1" applyBorder="1" applyAlignment="1" applyProtection="1">
      <alignment horizontal="center" wrapText="1"/>
    </xf>
    <xf numFmtId="0" fontId="13" fillId="0" borderId="30" xfId="0" applyFont="1" applyBorder="1" applyAlignment="1" applyProtection="1">
      <alignment horizontal="center" wrapText="1"/>
    </xf>
    <xf numFmtId="0" fontId="13" fillId="0" borderId="18" xfId="0" applyFont="1" applyBorder="1" applyAlignment="1" applyProtection="1">
      <alignment horizontal="center" wrapText="1"/>
    </xf>
    <xf numFmtId="0" fontId="9" fillId="0" borderId="15" xfId="0" applyFont="1" applyBorder="1" applyAlignment="1" applyProtection="1">
      <alignment horizontal="center"/>
      <protection locked="0"/>
    </xf>
    <xf numFmtId="0" fontId="9" fillId="0" borderId="27" xfId="0" applyFont="1" applyBorder="1" applyAlignment="1" applyProtection="1">
      <alignment horizontal="center"/>
      <protection locked="0"/>
    </xf>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anikl@rpi.edu" TargetMode="External"/><Relationship Id="rId13" Type="http://schemas.openxmlformats.org/officeDocument/2006/relationships/printerSettings" Target="../printerSettings/printerSettings1.bin"/><Relationship Id="rId3" Type="http://schemas.openxmlformats.org/officeDocument/2006/relationships/hyperlink" Target="mailto:lix34@rpi.edu" TargetMode="External"/><Relationship Id="rId7" Type="http://schemas.openxmlformats.org/officeDocument/2006/relationships/hyperlink" Target="https://rpi.analyticsdojo.com/" TargetMode="External"/><Relationship Id="rId12" Type="http://schemas.openxmlformats.org/officeDocument/2006/relationships/hyperlink" Target="https://colab.research.google.com/" TargetMode="External"/><Relationship Id="rId2" Type="http://schemas.openxmlformats.org/officeDocument/2006/relationships/hyperlink" Target="https://rpi.analyticsdojo.com/" TargetMode="External"/><Relationship Id="rId1" Type="http://schemas.openxmlformats.org/officeDocument/2006/relationships/hyperlink" Target="mailto:kuruzj@rpi.edu" TargetMode="External"/><Relationship Id="rId6" Type="http://schemas.openxmlformats.org/officeDocument/2006/relationships/hyperlink" Target="https://www.dropbox.com/sh/n34sld9qjxyc2xi/AADTrNLgPlu2FNVEhHG04Qqxa?dl=0" TargetMode="External"/><Relationship Id="rId11" Type="http://schemas.openxmlformats.org/officeDocument/2006/relationships/hyperlink" Target="https://rpibsan2020.slack.com/" TargetMode="External"/><Relationship Id="rId5" Type="http://schemas.openxmlformats.org/officeDocument/2006/relationships/hyperlink" Target="https://rpi.analyticsdojo.com/" TargetMode="External"/><Relationship Id="rId10" Type="http://schemas.openxmlformats.org/officeDocument/2006/relationships/hyperlink" Target="https://piazza.com/class/jzeez8noxxl7eh" TargetMode="External"/><Relationship Id="rId4" Type="http://schemas.openxmlformats.org/officeDocument/2006/relationships/hyperlink" Target="https://github.com/RPI-DATA/course-intro-ml-app/tree/master/content" TargetMode="External"/><Relationship Id="rId9" Type="http://schemas.openxmlformats.org/officeDocument/2006/relationships/hyperlink" Target="https://github.com/orgs/rpi-intro-ml-app-fall-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esktop.github.com/" TargetMode="External"/><Relationship Id="rId1" Type="http://schemas.openxmlformats.org/officeDocument/2006/relationships/hyperlink" Target="https://desktop.github.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olab.research.google.com/github/googlecolab/colabtools/blob/master/notebooks/colab-github-demo.ipynb" TargetMode="External"/><Relationship Id="rId3" Type="http://schemas.openxmlformats.org/officeDocument/2006/relationships/hyperlink" Target="https://r4ds.had.co.nz/" TargetMode="External"/><Relationship Id="rId7" Type="http://schemas.openxmlformats.org/officeDocument/2006/relationships/hyperlink" Target="https://colab.research.google.com/notebooks/snippets/importing_libraries.ipynb" TargetMode="External"/><Relationship Id="rId2" Type="http://schemas.openxmlformats.org/officeDocument/2006/relationships/hyperlink" Target="http://proquestcombo.safaribooksonline.com.libproxy.rpi.edu/book/programming/machine-learning/9781449369880" TargetMode="External"/><Relationship Id="rId1" Type="http://schemas.openxmlformats.org/officeDocument/2006/relationships/hyperlink" Target="http://proquestcombo.safaribooksonline.com.libproxy.rpi.edu/book/databases/business-intelligence/9781491938911" TargetMode="External"/><Relationship Id="rId6" Type="http://schemas.openxmlformats.org/officeDocument/2006/relationships/hyperlink" Target="https://colab.research.google.com/notebooks/markdown_guide.ipynb" TargetMode="External"/><Relationship Id="rId5" Type="http://schemas.openxmlformats.org/officeDocument/2006/relationships/hyperlink" Target="https://colab.research.google.com/notebooks/basic_features_overview.ipynb" TargetMode="External"/><Relationship Id="rId4" Type="http://schemas.openxmlformats.org/officeDocument/2006/relationships/hyperlink" Target="https://colab.research.google.com/notebooks/basic_features_overview.ipynb" TargetMode="External"/><Relationship Id="rId9" Type="http://schemas.openxmlformats.org/officeDocument/2006/relationships/hyperlink" Target="https://proquestcombo-safaribooksonline-com.libproxy.rpi.edu/book/programming/machine-learning/9781449369880/firstchapte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71"/>
  <sheetViews>
    <sheetView showGridLines="0" workbookViewId="0">
      <selection activeCell="B14" sqref="B14"/>
    </sheetView>
  </sheetViews>
  <sheetFormatPr baseColWidth="10" defaultColWidth="11.1640625" defaultRowHeight="15" customHeight="1"/>
  <cols>
    <col min="1" max="1" width="23.33203125" customWidth="1"/>
    <col min="2" max="2" width="45.1640625" style="17" customWidth="1"/>
    <col min="3" max="3" width="11.1640625" customWidth="1"/>
  </cols>
  <sheetData>
    <row r="1" spans="1:7" s="4" customFormat="1" ht="19">
      <c r="A1" s="31" t="s">
        <v>127</v>
      </c>
      <c r="B1" s="17"/>
    </row>
    <row r="2" spans="1:7" ht="15" customHeight="1">
      <c r="A2" s="28" t="s">
        <v>126</v>
      </c>
      <c r="B2" s="105" t="s">
        <v>276</v>
      </c>
      <c r="C2" s="105"/>
      <c r="D2" s="105"/>
      <c r="E2" s="105"/>
    </row>
    <row r="3" spans="1:7" s="4" customFormat="1" ht="15" customHeight="1">
      <c r="A3" s="9" t="s">
        <v>151</v>
      </c>
      <c r="B3" s="104" t="s">
        <v>136</v>
      </c>
      <c r="C3" s="104"/>
      <c r="D3" s="104"/>
      <c r="E3" s="104"/>
    </row>
    <row r="4" spans="1:7" s="4" customFormat="1" ht="15" customHeight="1">
      <c r="A4" s="9" t="s">
        <v>153</v>
      </c>
      <c r="B4" s="104" t="s">
        <v>322</v>
      </c>
      <c r="C4" s="104"/>
      <c r="D4" s="104"/>
      <c r="E4" s="104"/>
    </row>
    <row r="5" spans="1:7" s="4" customFormat="1" ht="15" customHeight="1">
      <c r="A5" s="9" t="s">
        <v>152</v>
      </c>
      <c r="B5" s="104" t="s">
        <v>154</v>
      </c>
      <c r="C5" s="104"/>
      <c r="D5" s="104"/>
      <c r="E5" s="104"/>
    </row>
    <row r="6" spans="1:7" ht="15" customHeight="1">
      <c r="A6" s="1" t="s">
        <v>155</v>
      </c>
      <c r="B6" s="106" t="s">
        <v>344</v>
      </c>
      <c r="C6" s="107"/>
      <c r="D6" s="107"/>
      <c r="E6" s="107"/>
    </row>
    <row r="7" spans="1:7" s="28" customFormat="1" ht="15" customHeight="1">
      <c r="A7" s="1" t="s">
        <v>345</v>
      </c>
      <c r="B7" s="108" t="s">
        <v>346</v>
      </c>
      <c r="C7" s="107"/>
      <c r="D7" s="107"/>
      <c r="E7" s="107"/>
    </row>
    <row r="8" spans="1:7" s="28" customFormat="1" ht="15" customHeight="1">
      <c r="A8" s="1"/>
      <c r="B8" s="17"/>
    </row>
    <row r="9" spans="1:7" s="4" customFormat="1" ht="15" customHeight="1">
      <c r="A9" s="1" t="s">
        <v>141</v>
      </c>
      <c r="B9" s="109" t="s">
        <v>137</v>
      </c>
      <c r="C9" s="110"/>
      <c r="D9" s="109" t="s">
        <v>317</v>
      </c>
      <c r="E9" s="110"/>
      <c r="F9" s="95"/>
      <c r="G9" s="95"/>
    </row>
    <row r="10" spans="1:7" s="4" customFormat="1" ht="15" customHeight="1">
      <c r="A10" s="1" t="s">
        <v>142</v>
      </c>
      <c r="B10" s="100" t="s">
        <v>139</v>
      </c>
      <c r="C10" s="101"/>
      <c r="D10" s="100" t="s">
        <v>416</v>
      </c>
      <c r="E10" s="101"/>
      <c r="F10" s="95"/>
      <c r="G10" s="95"/>
    </row>
    <row r="11" spans="1:7" s="4" customFormat="1" ht="15" customHeight="1">
      <c r="A11" s="1" t="s">
        <v>143</v>
      </c>
      <c r="B11" s="98" t="s">
        <v>146</v>
      </c>
      <c r="C11" s="99"/>
      <c r="D11" s="103" t="s">
        <v>418</v>
      </c>
      <c r="E11" s="99"/>
      <c r="F11" s="95"/>
      <c r="G11" s="95"/>
    </row>
    <row r="12" spans="1:7" s="28" customFormat="1" ht="15" customHeight="1">
      <c r="A12" s="1" t="s">
        <v>278</v>
      </c>
      <c r="B12" s="103" t="s">
        <v>339</v>
      </c>
      <c r="C12" s="99"/>
      <c r="D12" s="103" t="s">
        <v>417</v>
      </c>
      <c r="E12" s="99"/>
      <c r="F12" s="95"/>
      <c r="G12" s="95"/>
    </row>
    <row r="13" spans="1:7" s="4" customFormat="1" ht="15" customHeight="1">
      <c r="A13" s="1" t="s">
        <v>144</v>
      </c>
      <c r="B13" s="98" t="s">
        <v>147</v>
      </c>
      <c r="C13" s="99"/>
      <c r="D13" s="98"/>
      <c r="E13" s="99"/>
      <c r="F13" s="95"/>
      <c r="G13" s="95"/>
    </row>
    <row r="14" spans="1:7" s="28" customFormat="1" ht="15" customHeight="1">
      <c r="A14" s="1"/>
      <c r="B14" s="17"/>
    </row>
    <row r="15" spans="1:7" s="4" customFormat="1" ht="15" customHeight="1">
      <c r="A15" s="1" t="s">
        <v>145</v>
      </c>
      <c r="B15" s="103" t="s">
        <v>318</v>
      </c>
      <c r="C15" s="99"/>
      <c r="D15" s="98"/>
      <c r="E15" s="99"/>
      <c r="F15" s="95"/>
      <c r="G15" s="95"/>
    </row>
    <row r="16" spans="1:7" s="4" customFormat="1" ht="15" customHeight="1">
      <c r="A16" s="1" t="s">
        <v>142</v>
      </c>
      <c r="B16" s="100" t="s">
        <v>319</v>
      </c>
      <c r="C16" s="101"/>
      <c r="D16" s="100"/>
      <c r="E16" s="101"/>
      <c r="F16" s="95"/>
      <c r="G16" s="95"/>
    </row>
    <row r="17" spans="1:11" s="4" customFormat="1" ht="15" customHeight="1">
      <c r="A17" s="1" t="s">
        <v>143</v>
      </c>
      <c r="B17" s="103" t="s">
        <v>320</v>
      </c>
      <c r="C17" s="99"/>
      <c r="D17" s="98"/>
      <c r="E17" s="99"/>
      <c r="F17" s="95"/>
      <c r="G17" s="95"/>
    </row>
    <row r="18" spans="1:11" s="28" customFormat="1" ht="15" customHeight="1">
      <c r="A18" s="1" t="s">
        <v>278</v>
      </c>
      <c r="B18" s="103" t="s">
        <v>419</v>
      </c>
      <c r="C18" s="99"/>
      <c r="D18" s="98"/>
      <c r="E18" s="99"/>
      <c r="F18" s="95"/>
      <c r="G18" s="95"/>
    </row>
    <row r="19" spans="1:11" s="28" customFormat="1" ht="15" customHeight="1">
      <c r="A19" s="1" t="s">
        <v>144</v>
      </c>
      <c r="B19" s="98"/>
      <c r="C19" s="99"/>
      <c r="D19" s="98"/>
      <c r="E19" s="99"/>
      <c r="F19" s="95"/>
      <c r="G19" s="95"/>
    </row>
    <row r="20" spans="1:11" s="28" customFormat="1" ht="15" customHeight="1">
      <c r="A20" s="1"/>
      <c r="B20" s="17"/>
    </row>
    <row r="21" spans="1:11" s="4" customFormat="1" ht="99" customHeight="1">
      <c r="A21" s="21" t="s">
        <v>148</v>
      </c>
      <c r="B21" s="102" t="s">
        <v>149</v>
      </c>
      <c r="C21" s="102"/>
      <c r="D21" s="102"/>
      <c r="E21" s="102"/>
      <c r="F21" s="96" t="s">
        <v>311</v>
      </c>
      <c r="G21" s="97"/>
      <c r="H21" s="97"/>
      <c r="I21" s="97"/>
      <c r="J21" s="97"/>
      <c r="K21" s="97"/>
    </row>
    <row r="22" spans="1:11" s="28" customFormat="1" ht="14.75" customHeight="1">
      <c r="A22" s="21"/>
      <c r="B22" s="67"/>
      <c r="C22" s="67"/>
      <c r="D22" s="67"/>
      <c r="E22" s="67"/>
    </row>
    <row r="23" spans="1:11" s="4" customFormat="1" ht="99" customHeight="1">
      <c r="A23" s="21" t="s">
        <v>274</v>
      </c>
      <c r="B23" s="102" t="s">
        <v>342</v>
      </c>
      <c r="C23" s="102"/>
      <c r="D23" s="102"/>
      <c r="E23" s="102"/>
    </row>
    <row r="24" spans="1:11" s="28" customFormat="1" ht="38" customHeight="1">
      <c r="A24" s="21" t="s">
        <v>275</v>
      </c>
      <c r="B24" s="102"/>
      <c r="C24" s="102"/>
      <c r="D24" s="102"/>
      <c r="E24" s="102"/>
    </row>
    <row r="25" spans="1:11" s="28" customFormat="1" ht="38" customHeight="1">
      <c r="A25" s="21" t="s">
        <v>277</v>
      </c>
      <c r="B25" s="102"/>
      <c r="C25" s="102"/>
      <c r="D25" s="102"/>
      <c r="E25" s="102"/>
    </row>
    <row r="26" spans="1:11" s="4" customFormat="1" ht="15" customHeight="1">
      <c r="A26" s="1"/>
      <c r="B26" s="17"/>
    </row>
    <row r="27" spans="1:11" s="4" customFormat="1" ht="19">
      <c r="A27" s="57" t="s">
        <v>128</v>
      </c>
      <c r="B27" s="17"/>
    </row>
    <row r="28" spans="1:11" s="4" customFormat="1" ht="15" customHeight="1">
      <c r="A28" s="1" t="s">
        <v>129</v>
      </c>
      <c r="B28" s="104" t="s">
        <v>138</v>
      </c>
      <c r="C28" s="104"/>
      <c r="D28" s="104"/>
      <c r="E28" s="104"/>
    </row>
    <row r="29" spans="1:11" s="4" customFormat="1" ht="15" customHeight="1">
      <c r="A29" s="1" t="s">
        <v>132</v>
      </c>
      <c r="B29" s="113" t="s">
        <v>310</v>
      </c>
      <c r="C29" s="104"/>
      <c r="D29" s="104"/>
      <c r="E29" s="104"/>
      <c r="F29" s="13" t="s">
        <v>299</v>
      </c>
    </row>
    <row r="30" spans="1:11" s="4" customFormat="1" ht="15" customHeight="1">
      <c r="A30" s="1" t="s">
        <v>131</v>
      </c>
      <c r="B30" s="111" t="s">
        <v>309</v>
      </c>
      <c r="C30" s="111"/>
      <c r="D30" s="111"/>
      <c r="E30" s="111"/>
      <c r="F30" s="13" t="s">
        <v>300</v>
      </c>
    </row>
    <row r="31" spans="1:11" s="28" customFormat="1" ht="15" customHeight="1">
      <c r="A31" s="1" t="s">
        <v>333</v>
      </c>
      <c r="B31" s="112" t="s">
        <v>341</v>
      </c>
      <c r="C31" s="111"/>
      <c r="D31" s="111"/>
      <c r="E31" s="111"/>
      <c r="F31" s="13" t="s">
        <v>334</v>
      </c>
    </row>
    <row r="32" spans="1:11" s="4" customFormat="1" ht="15" customHeight="1">
      <c r="A32" s="1"/>
      <c r="B32" s="15"/>
    </row>
    <row r="33" spans="1:6" s="4" customFormat="1" ht="19">
      <c r="A33" s="57" t="s">
        <v>130</v>
      </c>
      <c r="B33" s="15"/>
    </row>
    <row r="34" spans="1:6" s="4" customFormat="1" ht="15" customHeight="1">
      <c r="A34" s="9" t="s">
        <v>174</v>
      </c>
      <c r="B34" s="106" t="s">
        <v>18</v>
      </c>
      <c r="C34" s="106"/>
      <c r="D34" s="106"/>
      <c r="E34" s="106"/>
      <c r="F34" s="13" t="s">
        <v>301</v>
      </c>
    </row>
    <row r="35" spans="1:6" s="4" customFormat="1" ht="15" customHeight="1">
      <c r="A35" s="9" t="s">
        <v>133</v>
      </c>
      <c r="B35" s="106" t="s">
        <v>140</v>
      </c>
      <c r="C35" s="106"/>
      <c r="D35" s="106"/>
      <c r="E35" s="106"/>
      <c r="F35" s="13" t="s">
        <v>302</v>
      </c>
    </row>
    <row r="36" spans="1:6" s="4" customFormat="1" ht="15" customHeight="1">
      <c r="A36" s="9" t="s">
        <v>135</v>
      </c>
      <c r="B36" s="111" t="s">
        <v>309</v>
      </c>
      <c r="C36" s="111"/>
      <c r="D36" s="111"/>
      <c r="E36" s="111"/>
      <c r="F36" s="13" t="s">
        <v>303</v>
      </c>
    </row>
    <row r="37" spans="1:6" s="4" customFormat="1" ht="15" customHeight="1">
      <c r="A37" s="9" t="s">
        <v>282</v>
      </c>
      <c r="B37" s="106" t="s">
        <v>134</v>
      </c>
      <c r="C37" s="106"/>
      <c r="D37" s="106"/>
      <c r="E37" s="106"/>
      <c r="F37" s="13" t="s">
        <v>304</v>
      </c>
    </row>
    <row r="38" spans="1:6" s="4" customFormat="1" ht="15" customHeight="1">
      <c r="A38" s="9"/>
      <c r="B38" s="16"/>
      <c r="C38" s="13"/>
    </row>
    <row r="39" spans="1:6" ht="19">
      <c r="A39" s="14" t="s">
        <v>271</v>
      </c>
    </row>
    <row r="40" spans="1:6" ht="15" customHeight="1">
      <c r="A40" s="9" t="s">
        <v>164</v>
      </c>
      <c r="B40" s="106" t="s">
        <v>359</v>
      </c>
      <c r="C40" s="106"/>
      <c r="D40" s="106"/>
      <c r="E40" s="106"/>
    </row>
    <row r="41" spans="1:6" ht="15" customHeight="1">
      <c r="A41" s="9" t="s">
        <v>178</v>
      </c>
      <c r="B41" s="111" t="s">
        <v>360</v>
      </c>
      <c r="C41" s="111"/>
      <c r="D41" s="111"/>
      <c r="E41" s="111"/>
    </row>
    <row r="42" spans="1:6" ht="15" customHeight="1">
      <c r="A42" s="9" t="s">
        <v>165</v>
      </c>
      <c r="B42" s="106" t="s">
        <v>392</v>
      </c>
      <c r="C42" s="106"/>
      <c r="D42" s="106"/>
      <c r="E42" s="106"/>
    </row>
    <row r="43" spans="1:6" ht="15" customHeight="1">
      <c r="A43" s="9" t="s">
        <v>178</v>
      </c>
      <c r="B43" s="111" t="s">
        <v>321</v>
      </c>
      <c r="C43" s="111"/>
      <c r="D43" s="111"/>
      <c r="E43" s="111"/>
    </row>
    <row r="44" spans="1:6" ht="15" customHeight="1">
      <c r="A44" s="9" t="s">
        <v>166</v>
      </c>
      <c r="B44" s="106" t="s">
        <v>390</v>
      </c>
      <c r="C44" s="106"/>
      <c r="D44" s="106"/>
      <c r="E44" s="106"/>
    </row>
    <row r="45" spans="1:6" ht="15" customHeight="1">
      <c r="A45" s="9" t="s">
        <v>178</v>
      </c>
      <c r="B45" s="111" t="s">
        <v>393</v>
      </c>
      <c r="C45" s="111"/>
      <c r="D45" s="111"/>
      <c r="E45" s="111"/>
    </row>
    <row r="46" spans="1:6" s="28" customFormat="1" ht="15" customHeight="1">
      <c r="A46" s="9" t="s">
        <v>358</v>
      </c>
      <c r="B46" s="106" t="s">
        <v>389</v>
      </c>
      <c r="C46" s="106"/>
      <c r="D46" s="106"/>
      <c r="E46" s="106"/>
    </row>
    <row r="47" spans="1:6" s="28" customFormat="1" ht="15" customHeight="1">
      <c r="A47" s="9" t="s">
        <v>178</v>
      </c>
      <c r="B47" s="111" t="s">
        <v>391</v>
      </c>
      <c r="C47" s="111"/>
      <c r="D47" s="111"/>
      <c r="E47" s="111"/>
    </row>
    <row r="48" spans="1:6" s="28" customFormat="1" ht="15" customHeight="1">
      <c r="A48" s="9" t="s">
        <v>388</v>
      </c>
      <c r="B48" s="106" t="s">
        <v>405</v>
      </c>
      <c r="C48" s="106"/>
      <c r="D48" s="106"/>
      <c r="E48" s="106"/>
    </row>
    <row r="49" spans="1:5" ht="15" customHeight="1">
      <c r="A49" s="9" t="s">
        <v>178</v>
      </c>
      <c r="B49" s="111" t="s">
        <v>404</v>
      </c>
      <c r="C49" s="111"/>
      <c r="D49" s="111"/>
      <c r="E49" s="111"/>
    </row>
    <row r="50" spans="1:5" s="28" customFormat="1" ht="15" customHeight="1">
      <c r="A50" s="9" t="s">
        <v>388</v>
      </c>
      <c r="B50" s="106" t="s">
        <v>406</v>
      </c>
      <c r="C50" s="106"/>
      <c r="D50" s="106"/>
      <c r="E50" s="106"/>
    </row>
    <row r="51" spans="1:5" s="28" customFormat="1" ht="15" customHeight="1">
      <c r="A51" s="9" t="s">
        <v>178</v>
      </c>
      <c r="B51" s="111" t="s">
        <v>316</v>
      </c>
      <c r="C51" s="111"/>
      <c r="D51" s="111"/>
      <c r="E51" s="111"/>
    </row>
    <row r="52" spans="1:5" ht="19">
      <c r="A52" s="31" t="s">
        <v>167</v>
      </c>
    </row>
    <row r="53" spans="1:5" s="28" customFormat="1" ht="19">
      <c r="A53" s="31" t="s">
        <v>361</v>
      </c>
      <c r="B53" s="17"/>
    </row>
    <row r="54" spans="1:5" ht="15" customHeight="1">
      <c r="A54" s="24" t="s">
        <v>168</v>
      </c>
      <c r="B54" s="23" t="s">
        <v>169</v>
      </c>
    </row>
    <row r="55" spans="1:5" ht="15" customHeight="1">
      <c r="A55" s="73" t="s">
        <v>351</v>
      </c>
      <c r="B55" s="69" t="s">
        <v>356</v>
      </c>
    </row>
    <row r="56" spans="1:5" ht="15" customHeight="1">
      <c r="A56" s="74" t="s">
        <v>353</v>
      </c>
      <c r="B56" s="70" t="s">
        <v>170</v>
      </c>
    </row>
    <row r="57" spans="1:5" ht="15" customHeight="1">
      <c r="A57" s="74" t="s">
        <v>354</v>
      </c>
      <c r="B57" s="78" t="s">
        <v>170</v>
      </c>
    </row>
    <row r="58" spans="1:5" s="28" customFormat="1" ht="15" customHeight="1">
      <c r="A58" s="75" t="s">
        <v>355</v>
      </c>
      <c r="B58" s="71" t="s">
        <v>350</v>
      </c>
    </row>
    <row r="59" spans="1:5" ht="15" customHeight="1">
      <c r="A59" s="31" t="s">
        <v>362</v>
      </c>
      <c r="B59" s="71" t="s">
        <v>350</v>
      </c>
    </row>
    <row r="60" spans="1:5" ht="15" customHeight="1">
      <c r="A60" s="24" t="s">
        <v>168</v>
      </c>
      <c r="B60" s="23" t="s">
        <v>169</v>
      </c>
    </row>
    <row r="61" spans="1:5" ht="15" customHeight="1">
      <c r="A61" s="73" t="s">
        <v>351</v>
      </c>
      <c r="B61" s="69" t="s">
        <v>356</v>
      </c>
    </row>
    <row r="62" spans="1:5" ht="15" customHeight="1">
      <c r="A62" s="74" t="s">
        <v>352</v>
      </c>
      <c r="B62" s="70" t="s">
        <v>357</v>
      </c>
    </row>
    <row r="63" spans="1:5" ht="15" customHeight="1">
      <c r="A63" s="74" t="s">
        <v>353</v>
      </c>
      <c r="B63" s="70" t="s">
        <v>170</v>
      </c>
    </row>
    <row r="64" spans="1:5" ht="15" customHeight="1">
      <c r="A64" s="74" t="s">
        <v>354</v>
      </c>
      <c r="B64" s="78" t="s">
        <v>170</v>
      </c>
    </row>
    <row r="65" spans="1:2" ht="15" customHeight="1">
      <c r="A65" s="75" t="s">
        <v>355</v>
      </c>
      <c r="B65" s="71" t="s">
        <v>350</v>
      </c>
    </row>
    <row r="66" spans="1:2" ht="15" customHeight="1">
      <c r="A66" s="75"/>
      <c r="B66" s="71"/>
    </row>
    <row r="67" spans="1:2" ht="15" customHeight="1">
      <c r="A67" s="75"/>
      <c r="B67" s="71"/>
    </row>
    <row r="68" spans="1:2" ht="15" customHeight="1">
      <c r="A68" s="75"/>
      <c r="B68" s="71"/>
    </row>
    <row r="69" spans="1:2" ht="15" customHeight="1">
      <c r="A69" s="76"/>
      <c r="B69" s="72"/>
    </row>
    <row r="71" spans="1:2" ht="128" customHeight="1">
      <c r="A71" s="9" t="s">
        <v>403</v>
      </c>
      <c r="B71" s="25" t="s">
        <v>402</v>
      </c>
    </row>
  </sheetData>
  <sheetProtection insertHyperlinks="0" selectLockedCells="1"/>
  <mergeCells count="61">
    <mergeCell ref="B50:E50"/>
    <mergeCell ref="B51:E51"/>
    <mergeCell ref="B42:E42"/>
    <mergeCell ref="B43:E43"/>
    <mergeCell ref="B44:E44"/>
    <mergeCell ref="B45:E45"/>
    <mergeCell ref="B46:E46"/>
    <mergeCell ref="B47:E47"/>
    <mergeCell ref="B48:E48"/>
    <mergeCell ref="B49:E49"/>
    <mergeCell ref="B40:E40"/>
    <mergeCell ref="B41:E41"/>
    <mergeCell ref="B31:E31"/>
    <mergeCell ref="B5:E5"/>
    <mergeCell ref="B4:E4"/>
    <mergeCell ref="B25:E25"/>
    <mergeCell ref="B15:C15"/>
    <mergeCell ref="D15:E15"/>
    <mergeCell ref="B9:C9"/>
    <mergeCell ref="B34:E34"/>
    <mergeCell ref="B35:E35"/>
    <mergeCell ref="B36:E36"/>
    <mergeCell ref="B37:E37"/>
    <mergeCell ref="B29:E29"/>
    <mergeCell ref="B30:E30"/>
    <mergeCell ref="B3:E3"/>
    <mergeCell ref="B2:E2"/>
    <mergeCell ref="B28:E28"/>
    <mergeCell ref="B10:C10"/>
    <mergeCell ref="B11:C11"/>
    <mergeCell ref="B12:C12"/>
    <mergeCell ref="B13:C13"/>
    <mergeCell ref="B6:E6"/>
    <mergeCell ref="B7:E7"/>
    <mergeCell ref="D9:E9"/>
    <mergeCell ref="D10:E10"/>
    <mergeCell ref="D11:E11"/>
    <mergeCell ref="D12:E12"/>
    <mergeCell ref="D13:E13"/>
    <mergeCell ref="B23:E23"/>
    <mergeCell ref="B24:E24"/>
    <mergeCell ref="F15:G15"/>
    <mergeCell ref="F16:G16"/>
    <mergeCell ref="F17:G17"/>
    <mergeCell ref="F9:G9"/>
    <mergeCell ref="F10:G10"/>
    <mergeCell ref="F11:G11"/>
    <mergeCell ref="F12:G12"/>
    <mergeCell ref="F13:G13"/>
    <mergeCell ref="F18:G18"/>
    <mergeCell ref="F19:G19"/>
    <mergeCell ref="F21:K21"/>
    <mergeCell ref="D17:E17"/>
    <mergeCell ref="D16:E16"/>
    <mergeCell ref="B21:E21"/>
    <mergeCell ref="B16:C16"/>
    <mergeCell ref="B17:C17"/>
    <mergeCell ref="B18:C18"/>
    <mergeCell ref="B19:C19"/>
    <mergeCell ref="D19:E19"/>
    <mergeCell ref="D18:E18"/>
  </mergeCells>
  <hyperlinks>
    <hyperlink ref="B10" r:id="rId1" xr:uid="{00000000-0004-0000-0000-000000000000}"/>
    <hyperlink ref="B36" r:id="rId2" xr:uid="{00000000-0004-0000-0000-000001000000}"/>
    <hyperlink ref="B16" r:id="rId3" xr:uid="{00000000-0004-0000-0000-000002000000}"/>
    <hyperlink ref="B45" r:id="rId4" xr:uid="{00000000-0004-0000-0000-000003000000}"/>
    <hyperlink ref="B30" r:id="rId5" xr:uid="{00000000-0004-0000-0000-000006000000}"/>
    <hyperlink ref="B43" r:id="rId6" xr:uid="{6070ADA3-FE4D-014C-AC34-6E38D52C73C0}"/>
    <hyperlink ref="B31" r:id="rId7" display="https://rpi.analyticsdojo.com" xr:uid="{436E89EF-4804-7648-B180-DD946BBB5DBC}"/>
    <hyperlink ref="D10" r:id="rId8" xr:uid="{56B98FB5-2B5F-A446-B347-577F563E1484}"/>
    <hyperlink ref="B47" r:id="rId9" xr:uid="{8DF42229-00BF-9C41-ADD7-9D2EFE5D325F}"/>
    <hyperlink ref="B49" r:id="rId10" xr:uid="{077825AD-0A19-DF45-9FEA-2827B699C2AA}"/>
    <hyperlink ref="B51" r:id="rId11" xr:uid="{924278C6-2548-1843-9746-ADC6754D3F01}"/>
    <hyperlink ref="B41" r:id="rId12" xr:uid="{7794A769-0097-9B49-8A68-237CEDC05E0D}"/>
  </hyperlinks>
  <pageMargins left="0.7" right="0.7" top="0.75" bottom="0.75" header="0.3" footer="0.3"/>
  <pageSetup orientation="portrait" horizontalDpi="200" verticalDpi="2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56"/>
  <sheetViews>
    <sheetView tabSelected="1" zoomScaleNormal="100" workbookViewId="0">
      <pane xSplit="5" ySplit="2" topLeftCell="G3" activePane="bottomRight" state="frozen"/>
      <selection activeCell="B23" sqref="B23"/>
      <selection pane="topRight" activeCell="B23" sqref="B23"/>
      <selection pane="bottomLeft" activeCell="B23" sqref="B23"/>
      <selection pane="bottomRight" activeCell="K7" sqref="K7"/>
    </sheetView>
  </sheetViews>
  <sheetFormatPr baseColWidth="10" defaultColWidth="11.1640625" defaultRowHeight="16"/>
  <cols>
    <col min="1" max="1" width="4.33203125" style="41" customWidth="1"/>
    <col min="2" max="2" width="3.83203125" style="43" customWidth="1"/>
    <col min="3" max="3" width="4.6640625" style="43" bestFit="1" customWidth="1"/>
    <col min="4" max="4" width="6" style="43" customWidth="1"/>
    <col min="5" max="5" width="33.33203125" style="81" customWidth="1"/>
    <col min="6" max="7" width="36" style="37" customWidth="1"/>
    <col min="8" max="8" width="6" style="41" customWidth="1"/>
    <col min="9" max="9" width="36" style="45" customWidth="1"/>
    <col min="10" max="12" width="36" style="37" customWidth="1"/>
    <col min="13" max="13" width="36" style="38" customWidth="1"/>
    <col min="14" max="14" width="11.33203125" style="38" customWidth="1"/>
    <col min="15" max="15" width="13.5" style="61" customWidth="1"/>
    <col min="16" max="16" width="13.5" style="37" customWidth="1"/>
    <col min="17" max="17" width="46.83203125" style="59" customWidth="1"/>
    <col min="18" max="18" width="13.1640625" style="54" customWidth="1"/>
    <col min="19" max="19" width="27" style="54" customWidth="1"/>
    <col min="20" max="20" width="15.33203125" style="54" customWidth="1"/>
    <col min="21" max="21" width="61.1640625" style="54" customWidth="1"/>
    <col min="22" max="22" width="12.33203125" style="54" customWidth="1"/>
    <col min="23" max="23" width="23.6640625" style="54" customWidth="1"/>
    <col min="24" max="24" width="19.33203125" style="54" customWidth="1"/>
    <col min="25" max="25" width="23.5" style="54" customWidth="1"/>
    <col min="26" max="29" width="10.5" customWidth="1"/>
  </cols>
  <sheetData>
    <row r="1" spans="1:26" s="31" customFormat="1" ht="18.25" customHeight="1">
      <c r="A1" s="116" t="s">
        <v>0</v>
      </c>
      <c r="B1" s="114" t="s">
        <v>162</v>
      </c>
      <c r="C1" s="114" t="s">
        <v>1</v>
      </c>
      <c r="D1" s="123" t="s">
        <v>2</v>
      </c>
      <c r="E1" s="121" t="s">
        <v>3</v>
      </c>
      <c r="F1" s="125" t="s">
        <v>265</v>
      </c>
      <c r="G1" s="126"/>
      <c r="H1" s="127" t="s">
        <v>315</v>
      </c>
      <c r="I1" s="128"/>
      <c r="J1" s="128"/>
      <c r="K1" s="128"/>
      <c r="L1" s="128"/>
      <c r="M1" s="129"/>
      <c r="N1" s="130" t="s">
        <v>272</v>
      </c>
      <c r="O1" s="130" t="s">
        <v>273</v>
      </c>
      <c r="P1" s="93"/>
      <c r="Q1" s="118" t="s">
        <v>291</v>
      </c>
      <c r="R1" s="119" t="s">
        <v>292</v>
      </c>
      <c r="S1" s="120" t="s">
        <v>293</v>
      </c>
      <c r="T1" s="120" t="s">
        <v>294</v>
      </c>
      <c r="U1" s="120" t="s">
        <v>295</v>
      </c>
      <c r="V1" s="120" t="s">
        <v>290</v>
      </c>
      <c r="W1" s="120"/>
      <c r="X1" s="120" t="s">
        <v>296</v>
      </c>
      <c r="Y1" s="120" t="s">
        <v>297</v>
      </c>
    </row>
    <row r="2" spans="1:26" s="31" customFormat="1" ht="21" thickBot="1">
      <c r="A2" s="117"/>
      <c r="B2" s="115"/>
      <c r="C2" s="115"/>
      <c r="D2" s="124"/>
      <c r="E2" s="122"/>
      <c r="F2" s="80" t="s">
        <v>4</v>
      </c>
      <c r="G2" s="66" t="s">
        <v>5</v>
      </c>
      <c r="H2" s="79" t="s">
        <v>8</v>
      </c>
      <c r="I2" s="92" t="s">
        <v>7</v>
      </c>
      <c r="J2" s="88" t="s">
        <v>279</v>
      </c>
      <c r="K2" s="88" t="s">
        <v>412</v>
      </c>
      <c r="L2" s="88" t="s">
        <v>180</v>
      </c>
      <c r="M2" s="89" t="s">
        <v>410</v>
      </c>
      <c r="N2" s="131"/>
      <c r="O2" s="131"/>
      <c r="P2" s="93" t="s">
        <v>14</v>
      </c>
      <c r="Q2" s="118"/>
      <c r="R2" s="119"/>
      <c r="S2" s="120"/>
      <c r="T2" s="120"/>
      <c r="U2" s="120"/>
      <c r="V2" s="120"/>
      <c r="W2" s="120"/>
      <c r="X2" s="120"/>
      <c r="Y2" s="120"/>
      <c r="Z2" s="31" t="s">
        <v>14</v>
      </c>
    </row>
    <row r="3" spans="1:26" ht="85">
      <c r="A3" s="41">
        <v>1</v>
      </c>
      <c r="B3" s="42">
        <v>1</v>
      </c>
      <c r="C3" s="43" t="s">
        <v>10</v>
      </c>
      <c r="D3" s="44">
        <v>43706</v>
      </c>
      <c r="E3" s="81" t="s">
        <v>11</v>
      </c>
      <c r="F3" s="46" t="s">
        <v>323</v>
      </c>
      <c r="G3" s="47" t="s">
        <v>182</v>
      </c>
      <c r="H3" s="41">
        <v>1</v>
      </c>
      <c r="I3" s="46" t="s">
        <v>347</v>
      </c>
      <c r="K3" s="37" t="s">
        <v>411</v>
      </c>
      <c r="L3" s="94" t="s">
        <v>409</v>
      </c>
      <c r="M3" s="65" t="s">
        <v>343</v>
      </c>
      <c r="N3" s="38" t="b">
        <v>0</v>
      </c>
      <c r="O3" s="61" t="b">
        <v>0</v>
      </c>
      <c r="P3" s="37" t="b">
        <v>1</v>
      </c>
      <c r="Q3" s="59" t="str">
        <f>IF(ISBLANK(H3),"",CONCATENATE("Assignment ",H3," due ", TEXT(D3+Configuration!$B$6, "mm/dd"), " ", Configuration!$B$7))</f>
        <v>Assignment 1 due 09/05 11:59 PM</v>
      </c>
      <c r="R3" s="54" t="str">
        <f>IF(B3&gt;0,CONCATENATE("[more](",Configuration!B$30,Configuration!B$29,"sessions/session",B3,".html)"),"")</f>
        <v>[more](https://rpi.analyticsdojo.com/sessions/session1.html)</v>
      </c>
      <c r="S3" s="54" t="str">
        <f>IF(ISBLANK(H3),"",CONCATENATE(" &lt;br&gt; *",Q3,"* &lt;br&gt;"))</f>
        <v xml:space="preserve"> &lt;br&gt; *Assignment 1 due 09/05 11:59 PM* &lt;br&gt;</v>
      </c>
      <c r="T3" s="54" t="str">
        <f t="shared" ref="T3" si="0">CONCATENATE("**",TRIM(E3),"** &lt;br&gt; ", R3, S3)</f>
        <v>**Course Overview &amp; Introduction to the Data Science Lifecycle** &lt;br&gt; [more](https://rpi.analyticsdojo.com/sessions/session1.html) &lt;br&gt; *Assignment 1 due 09/05 11:59 PM* &lt;br&gt;</v>
      </c>
      <c r="U3" s="54" t="str">
        <f>IF(ISBLANK(M3),"",CONCATENATE("[![Open In Colab](https://colab.research.google.com/assets/colab-badge.svg)](https://colab.research.google.com/github/",K3,"/blob/master/",L3,") | [Submit to Github](",M3,")"))</f>
        <v>[![Open In Colab](https://colab.research.google.com/assets/colab-badge.svg)](https://colab.research.google.com/github/rpi-techfundamentals/hm-01-starter/blob/master/hm.ipynb) | [Submit to Github](https://classroom.github.com/a/EK1NHY88)</v>
      </c>
      <c r="V3" s="54" t="str">
        <f>IF(ISBLANK(B3),"",CONCATENATE("  - title: Session ",B3,"
    url: /sessions/session",B3,"
    not_numbered: true"))</f>
        <v xml:space="preserve">  - title: Session 1
    url: /sessions/session1
    not_numbered: true</v>
      </c>
      <c r="W3" s="54" t="str">
        <f>W2&amp;"
"&amp;V3</f>
        <v xml:space="preserve">
  - title: Session 1
    url: /sessions/session1
    not_numbered: true</v>
      </c>
      <c r="X3" s="54" t="str">
        <f>IF(ISBLANK(H3),"",CONCATENATE("  - title: Assignment ",H3,"
    url: /assignments/assign",H3,"
    not_numbered: true"))</f>
        <v xml:space="preserve">  - title: Assignment 1
    url: /assignments/assign1
    not_numbered: true</v>
      </c>
      <c r="Y3" s="54" t="str">
        <f>Y2&amp;"
"&amp;X3</f>
        <v xml:space="preserve">
  - title: Assignment 1
    url: /assignments/assign1
    not_numbered: true</v>
      </c>
    </row>
    <row r="4" spans="1:26" ht="15.5" customHeight="1">
      <c r="A4" s="41">
        <v>2</v>
      </c>
      <c r="C4" s="43" t="s">
        <v>12</v>
      </c>
      <c r="D4" s="44">
        <f>D3+4</f>
        <v>43710</v>
      </c>
      <c r="E4" s="82" t="s">
        <v>150</v>
      </c>
      <c r="F4" s="45"/>
      <c r="G4" s="45"/>
      <c r="N4" s="38" t="b">
        <v>0</v>
      </c>
      <c r="O4" s="61" t="b">
        <v>0</v>
      </c>
      <c r="P4" s="37" t="b">
        <v>1</v>
      </c>
      <c r="Q4" s="59" t="str">
        <f>IF(ISBLANK(H4),"",CONCATENATE("Assignment ",H4," due ", TEXT(D4+Configuration!$B$6, "mm/dd"), " ", Configuration!$B$7))</f>
        <v/>
      </c>
      <c r="R4" s="54" t="str">
        <f>IF(B4&gt;0,CONCATENATE("[more](",Configuration!B$30,Configuration!B$29,"sessions/session",B4,".html)"),"")</f>
        <v/>
      </c>
      <c r="S4" s="54" t="str">
        <f t="shared" ref="S4" si="1">IF(ISBLANK(H4),"",CONCATENATE(" &lt;br&gt; *",Q4,"* &lt;br&gt;"))</f>
        <v/>
      </c>
      <c r="T4" s="54" t="str">
        <f t="shared" ref="T4:T51" si="2">CONCATENATE("**",TRIM(E4),"** &lt;br&gt; ", R4, S4)</f>
        <v xml:space="preserve">**Labor Day - no classes (Tuesday follows Monday schedule)** &lt;br&gt; </v>
      </c>
      <c r="U4" s="54" t="str">
        <f t="shared" ref="U4:U13" si="3">IF(ISBLANK(M4),"",CONCATENATE("[![Open In Colab](https://colab.research.google.com/assets/colab-badge.svg)](https://colab.research.google.com/github/",K4,"/blob/master/",L4,") | [Submit to Github](",M4,")"))</f>
        <v/>
      </c>
      <c r="V4" s="54" t="str">
        <f t="shared" ref="V4:V51" si="4">IF(ISBLANK(B4),"",CONCATENATE("  - title: Session ",B4,"
    url: /sessions/session",B4,"
    not_numbered: true"))</f>
        <v/>
      </c>
      <c r="W4" s="54" t="str">
        <f t="shared" ref="W4:W51" si="5">W3&amp;"
"&amp;V4</f>
        <v xml:space="preserve">
  - title: Session 1
    url: /sessions/session1
    not_numbered: true
</v>
      </c>
      <c r="X4" s="54" t="str">
        <f t="shared" ref="X4:X51" si="6">IF(ISBLANK(H4),"",CONCATENATE("  - title: Assignment ",H4,"
    url: /assignments/assign",H4,"
    not_numbered: true"))</f>
        <v/>
      </c>
      <c r="Y4" s="54" t="str">
        <f t="shared" ref="Y4:Y51" si="7">Y3&amp;"
"&amp;X4</f>
        <v xml:space="preserve">
  - title: Assignment 1
    url: /assignments/assign1
    not_numbered: true
</v>
      </c>
    </row>
    <row r="5" spans="1:26" ht="136">
      <c r="A5" s="48">
        <v>2</v>
      </c>
      <c r="B5" s="42">
        <f>B3+1</f>
        <v>2</v>
      </c>
      <c r="C5" s="42" t="s">
        <v>17</v>
      </c>
      <c r="D5" s="44">
        <v>43711</v>
      </c>
      <c r="E5" s="58" t="s">
        <v>100</v>
      </c>
      <c r="F5" s="46" t="s">
        <v>99</v>
      </c>
      <c r="G5" s="49" t="s">
        <v>181</v>
      </c>
      <c r="I5" s="46"/>
      <c r="J5" s="46"/>
      <c r="K5" s="46"/>
      <c r="L5" s="46"/>
      <c r="N5" s="58" t="b">
        <v>1</v>
      </c>
      <c r="O5" s="62" t="b">
        <v>1</v>
      </c>
      <c r="P5" s="37" t="b">
        <v>1</v>
      </c>
      <c r="Q5" s="59" t="str">
        <f>IF(ISBLANK(H5),"",CONCATENATE("Assignment ",H5," due ", TEXT(D5+Configuration!$B$6, "mm/dd"), " ", Configuration!$B$7))</f>
        <v/>
      </c>
      <c r="R5" s="54" t="str">
        <f>IF(B5&gt;0,CONCATENATE("[more](",Configuration!B$30,Configuration!B$29,"sessions/session",B5,".html)"),"")</f>
        <v>[more](https://rpi.analyticsdojo.com/sessions/session2.html)</v>
      </c>
      <c r="S5" s="54" t="str">
        <f>IF(ISBLANK(H6),"",CONCATENATE(" &lt;br&gt; *",Q5,"* &lt;br&gt;"))</f>
        <v xml:space="preserve"> &lt;br&gt; ** &lt;br&gt;</v>
      </c>
      <c r="T5" s="54" t="str">
        <f t="shared" si="2"/>
        <v>**Python Basics** &lt;br&gt; [more](https://rpi.analyticsdojo.com/sessions/session2.html) &lt;br&gt; ** &lt;br&gt;</v>
      </c>
      <c r="U5" s="54" t="str">
        <f t="shared" si="3"/>
        <v/>
      </c>
      <c r="V5" s="54" t="str">
        <f t="shared" si="4"/>
        <v xml:space="preserve">  - title: Session 2
    url: /sessions/session2
    not_numbered: true</v>
      </c>
      <c r="W5" s="54" t="str">
        <f t="shared" si="5"/>
        <v xml:space="preserve">
  - title: Session 1
    url: /sessions/session1
    not_numbered: true
  - title: Session 2
    url: /sessions/session2
    not_numbered: true</v>
      </c>
      <c r="X5" s="54" t="str">
        <f t="shared" si="6"/>
        <v/>
      </c>
      <c r="Y5" s="54" t="str">
        <f t="shared" si="7"/>
        <v xml:space="preserve">
  - title: Assignment 1
    url: /assignments/assign1
    not_numbered: true
</v>
      </c>
    </row>
    <row r="6" spans="1:26" ht="85">
      <c r="A6" s="41">
        <v>2</v>
      </c>
      <c r="B6" s="43">
        <f t="shared" ref="B6:B29" si="8">B5+1</f>
        <v>3</v>
      </c>
      <c r="C6" s="43" t="s">
        <v>10</v>
      </c>
      <c r="D6" s="44">
        <f>D3+7</f>
        <v>43713</v>
      </c>
      <c r="E6" s="58" t="s">
        <v>100</v>
      </c>
      <c r="F6" s="46" t="s">
        <v>401</v>
      </c>
      <c r="G6" s="45"/>
      <c r="H6" s="41">
        <v>2</v>
      </c>
      <c r="I6" s="46" t="s">
        <v>349</v>
      </c>
      <c r="K6" s="37" t="s">
        <v>423</v>
      </c>
      <c r="L6" s="37" t="s">
        <v>409</v>
      </c>
      <c r="M6" s="38" t="s">
        <v>420</v>
      </c>
      <c r="N6" s="38" t="b">
        <v>0</v>
      </c>
      <c r="O6" s="61" t="b">
        <v>0</v>
      </c>
      <c r="P6" s="37" t="b">
        <v>1</v>
      </c>
      <c r="Q6" s="59" t="str">
        <f>IF(ISBLANK(H6),"",CONCATENATE("Assignment ",H6," due ", TEXT(D6+Configuration!$B$6, "mm/dd"), " ", Configuration!$B$7))</f>
        <v>Assignment 2 due 09/12 11:59 PM</v>
      </c>
      <c r="R6" s="54" t="str">
        <f>IF(B6&gt;0,CONCATENATE("[more](",Configuration!B$30,Configuration!B$29,"sessions/session",B6,".html)"),"")</f>
        <v>[more](https://rpi.analyticsdojo.com/sessions/session3.html)</v>
      </c>
      <c r="S6" s="54" t="str">
        <f t="shared" ref="S6:S51" si="9">IF(ISBLANK(H7),"",CONCATENATE(" &lt;br&gt; *",Q6,"* &lt;br&gt;"))</f>
        <v/>
      </c>
      <c r="T6" s="54" t="str">
        <f t="shared" si="2"/>
        <v>**Python Basics** &lt;br&gt; [more](https://rpi.analyticsdojo.com/sessions/session3.html)</v>
      </c>
      <c r="U6" s="54" t="str">
        <f t="shared" si="3"/>
        <v>[![Open In Colab](https://colab.research.google.com/assets/colab-badge.svg)](https://colab.research.google.com/github/rpi-techfundamentals/hm-02-starter/blob/master/hm.ipynb) | [Submit to Github](https://classroom.github.com/a/db-AgYOF)</v>
      </c>
      <c r="V6" s="54" t="str">
        <f t="shared" si="4"/>
        <v xml:space="preserve">  - title: Session 3
    url: /sessions/session3
    not_numbered: true</v>
      </c>
      <c r="W6" s="54" t="str">
        <f t="shared" si="5"/>
        <v xml:space="preserve">
  - title: Session 1
    url: /sessions/session1
    not_numbered: true
  - title: Session 2
    url: /sessions/session2
    not_numbered: true
  - title: Session 3
    url: /sessions/session3
    not_numbered: true</v>
      </c>
      <c r="X6" s="54" t="str">
        <f t="shared" si="6"/>
        <v xml:space="preserve">  - title: Assignment 2
    url: /assignments/assign2
    not_numbered: true</v>
      </c>
      <c r="Y6" s="54" t="str">
        <f t="shared" si="7"/>
        <v xml:space="preserve">
  - title: Assignment 1
    url: /assignments/assign1
    not_numbered: true
  - title: Assignment 2
    url: /assignments/assign2
    not_numbered: true</v>
      </c>
    </row>
    <row r="7" spans="1:26" ht="170">
      <c r="A7" s="41">
        <f>A4+1</f>
        <v>3</v>
      </c>
      <c r="B7" s="43">
        <f t="shared" si="8"/>
        <v>4</v>
      </c>
      <c r="C7" s="43" t="s">
        <v>12</v>
      </c>
      <c r="D7" s="44">
        <f>D4+7</f>
        <v>43717</v>
      </c>
      <c r="E7" s="58" t="s">
        <v>101</v>
      </c>
      <c r="F7" s="50" t="s">
        <v>102</v>
      </c>
      <c r="G7" s="51"/>
      <c r="N7" s="58" t="b">
        <v>1</v>
      </c>
      <c r="O7" s="62" t="b">
        <v>1</v>
      </c>
      <c r="P7" s="61" t="b">
        <v>1</v>
      </c>
      <c r="Q7" s="59" t="str">
        <f>IF(ISBLANK(H8),"",CONCATENATE("Assignment ",H8," due ", TEXT(D7+Configuration!$B$6, "mm/dd"), " ", Configuration!$B$7))</f>
        <v/>
      </c>
      <c r="R7" s="54" t="str">
        <f>IF(B7&gt;0,CONCATENATE("[more](",Configuration!B$30,Configuration!B$29,"sessions/session",B7,".html)"),"")</f>
        <v>[more](https://rpi.analyticsdojo.com/sessions/session4.html)</v>
      </c>
      <c r="S7" s="54" t="str">
        <f t="shared" si="9"/>
        <v/>
      </c>
      <c r="T7" s="54" t="str">
        <f t="shared" si="2"/>
        <v>**Python conditionals, loops, functions, aggregating.** &lt;br&gt; [more](https://rpi.analyticsdojo.com/sessions/session4.html)</v>
      </c>
      <c r="U7" s="54" t="str">
        <f t="shared" si="3"/>
        <v/>
      </c>
      <c r="V7" s="54" t="str">
        <f t="shared" si="4"/>
        <v xml:space="preserve">  - title: Session 4
    url: /sessions/session4
    not_numbered: true</v>
      </c>
      <c r="W7" s="54" t="str">
        <f t="shared" si="5"/>
        <v xml:space="preserve">
  - title: Session 1
    url: /sessions/session1
    not_numbered: true
  - title: Session 2
    url: /sessions/session2
    not_numbered: true
  - title: Session 3
    url: /sessions/session3
    not_numbered: true
  - title: Session 4
    url: /sessions/session4
    not_numbered: true</v>
      </c>
      <c r="X7" s="54" t="str">
        <f t="shared" si="6"/>
        <v/>
      </c>
      <c r="Y7" s="54" t="str">
        <f t="shared" si="7"/>
        <v xml:space="preserve">
  - title: Assignment 1
    url: /assignments/assign1
    not_numbered: true
  - title: Assignment 2
    url: /assignments/assign2
    not_numbered: true
</v>
      </c>
    </row>
    <row r="8" spans="1:26" ht="34">
      <c r="A8" s="41">
        <f t="shared" ref="A8:A13" si="10">A6+1</f>
        <v>3</v>
      </c>
      <c r="B8" s="43">
        <f t="shared" si="8"/>
        <v>5</v>
      </c>
      <c r="C8" s="43" t="s">
        <v>10</v>
      </c>
      <c r="D8" s="44">
        <f t="shared" ref="D8:D33" si="11">D6+7</f>
        <v>43720</v>
      </c>
      <c r="E8" s="58" t="s">
        <v>103</v>
      </c>
      <c r="F8" s="46" t="s">
        <v>98</v>
      </c>
      <c r="G8" s="45"/>
      <c r="M8" s="65"/>
      <c r="N8" s="38" t="b">
        <v>0</v>
      </c>
      <c r="O8" s="61" t="b">
        <v>0</v>
      </c>
      <c r="P8" s="61" t="b">
        <v>0</v>
      </c>
      <c r="Q8" s="59" t="str">
        <f>IF(ISBLANK(H9),"",CONCATENATE("Assignment ",H9," due ", TEXT(D8+Configuration!$B$6, "mm/dd"), " ", Configuration!$B$7))</f>
        <v/>
      </c>
      <c r="R8" s="54" t="str">
        <f>IF(B8&gt;0,CONCATENATE("[more](",Configuration!B$30,Configuration!B$29,"sessions/session",B8,".html)"),"")</f>
        <v>[more](https://rpi.analyticsdojo.com/sessions/session5.html)</v>
      </c>
      <c r="S8" s="54" t="str">
        <f t="shared" si="9"/>
        <v/>
      </c>
      <c r="T8" s="54" t="str">
        <f t="shared" si="2"/>
        <v>**Python conditionals, loops, functions, aggregating (continued)** &lt;br&gt; [more](https://rpi.analyticsdojo.com/sessions/session5.html)</v>
      </c>
      <c r="U8" s="54" t="str">
        <f t="shared" si="3"/>
        <v/>
      </c>
      <c r="V8" s="54" t="str">
        <f t="shared" si="4"/>
        <v xml:space="preserve">  - title: Session 5
    url: /sessions/session5
    not_numbered: true</v>
      </c>
      <c r="W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v>
      </c>
      <c r="X8" s="54" t="str">
        <f t="shared" si="6"/>
        <v/>
      </c>
      <c r="Y8" s="54" t="str">
        <f t="shared" si="7"/>
        <v xml:space="preserve">
  - title: Assignment 1
    url: /assignments/assign1
    not_numbered: true
  - title: Assignment 2
    url: /assignments/assign2
    not_numbered: true
</v>
      </c>
    </row>
    <row r="9" spans="1:26" ht="119">
      <c r="A9" s="41">
        <f t="shared" si="10"/>
        <v>4</v>
      </c>
      <c r="B9" s="43">
        <f t="shared" si="8"/>
        <v>6</v>
      </c>
      <c r="C9" s="43" t="s">
        <v>12</v>
      </c>
      <c r="D9" s="44">
        <f t="shared" si="11"/>
        <v>43724</v>
      </c>
      <c r="E9" s="81" t="s">
        <v>104</v>
      </c>
      <c r="F9" s="46" t="s">
        <v>106</v>
      </c>
      <c r="G9" s="45"/>
      <c r="N9" s="38" t="b">
        <v>1</v>
      </c>
      <c r="O9" s="61" t="b">
        <v>1</v>
      </c>
      <c r="P9" s="61" t="b">
        <v>0</v>
      </c>
      <c r="Q9" s="59" t="str">
        <f>IF(ISBLANK(H10),"",CONCATENATE("Assignment ",H10," due ", TEXT(D9+Configuration!$B$6, "mm/dd"), " ", Configuration!$B$7))</f>
        <v/>
      </c>
      <c r="R9" s="54" t="str">
        <f>IF(B9&gt;0,CONCATENATE("[more](",Configuration!B$30,Configuration!B$29,"sessions/session",B9,".html)"),"")</f>
        <v>[more](https://rpi.analyticsdojo.com/sessions/session6.html)</v>
      </c>
      <c r="S9" s="54" t="str">
        <f t="shared" si="9"/>
        <v/>
      </c>
      <c r="T9" s="54" t="str">
        <f t="shared" si="2"/>
        <v>**Python visualization, data manipulation , and feature creation.** &lt;br&gt; [more](https://rpi.analyticsdojo.com/sessions/session6.html)</v>
      </c>
      <c r="U9" s="54" t="str">
        <f t="shared" si="3"/>
        <v/>
      </c>
      <c r="V9" s="54" t="str">
        <f t="shared" si="4"/>
        <v xml:space="preserve">  - title: Session 6
    url: /sessions/session6
    not_numbered: true</v>
      </c>
      <c r="W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v>
      </c>
      <c r="X9" s="54" t="str">
        <f t="shared" si="6"/>
        <v/>
      </c>
      <c r="Y9" s="54" t="str">
        <f t="shared" si="7"/>
        <v xml:space="preserve">
  - title: Assignment 1
    url: /assignments/assign1
    not_numbered: true
  - title: Assignment 2
    url: /assignments/assign2
    not_numbered: true
</v>
      </c>
    </row>
    <row r="10" spans="1:26" ht="51">
      <c r="A10" s="41">
        <f t="shared" si="10"/>
        <v>4</v>
      </c>
      <c r="B10" s="43">
        <f t="shared" si="8"/>
        <v>7</v>
      </c>
      <c r="C10" s="43" t="s">
        <v>10</v>
      </c>
      <c r="D10" s="44">
        <f t="shared" si="11"/>
        <v>43727</v>
      </c>
      <c r="E10" s="58" t="s">
        <v>105</v>
      </c>
      <c r="F10" s="46" t="s">
        <v>98</v>
      </c>
      <c r="G10" s="45"/>
      <c r="M10" s="65"/>
      <c r="N10" s="38" t="b">
        <v>0</v>
      </c>
      <c r="O10" s="61" t="b">
        <v>0</v>
      </c>
      <c r="P10" s="61" t="b">
        <v>0</v>
      </c>
      <c r="Q10" s="59" t="str">
        <f>IF(ISBLANK(H11),"",CONCATENATE("Assignment ",H11," due ", TEXT(D10+Configuration!$B$6, "mm/dd"), " ", Configuration!$B$7))</f>
        <v/>
      </c>
      <c r="R10" s="54" t="str">
        <f>IF(B10&gt;0,CONCATENATE("[more](",Configuration!B$30,Configuration!B$29,"sessions/session",B10,".html)"),"")</f>
        <v>[more](https://rpi.analyticsdojo.com/sessions/session7.html)</v>
      </c>
      <c r="S10" s="54" t="str">
        <f t="shared" si="9"/>
        <v/>
      </c>
      <c r="T10" s="54" t="str">
        <f t="shared" si="2"/>
        <v>**Python visualization, data manipulation , and feature creation (continued)** &lt;br&gt; [more](https://rpi.analyticsdojo.com/sessions/session7.html)</v>
      </c>
      <c r="U10" s="54" t="str">
        <f t="shared" si="3"/>
        <v/>
      </c>
      <c r="V10" s="54" t="str">
        <f t="shared" si="4"/>
        <v xml:space="preserve">  - title: Session 7
    url: /sessions/session7
    not_numbered: true</v>
      </c>
      <c r="W1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v>
      </c>
      <c r="X10" s="54" t="str">
        <f t="shared" si="6"/>
        <v/>
      </c>
      <c r="Y10" s="54" t="str">
        <f t="shared" si="7"/>
        <v xml:space="preserve">
  - title: Assignment 1
    url: /assignments/assign1
    not_numbered: true
  - title: Assignment 2
    url: /assignments/assign2
    not_numbered: true
</v>
      </c>
    </row>
    <row r="11" spans="1:26" ht="34">
      <c r="A11" s="41">
        <f t="shared" si="10"/>
        <v>5</v>
      </c>
      <c r="B11" s="43">
        <f t="shared" si="8"/>
        <v>8</v>
      </c>
      <c r="C11" s="43" t="s">
        <v>12</v>
      </c>
      <c r="D11" s="44">
        <f t="shared" si="11"/>
        <v>43731</v>
      </c>
      <c r="E11" s="64" t="s">
        <v>308</v>
      </c>
      <c r="F11" s="46" t="s">
        <v>107</v>
      </c>
      <c r="G11" s="45"/>
      <c r="N11" s="38" t="b">
        <v>0</v>
      </c>
      <c r="O11" s="61" t="b">
        <v>0</v>
      </c>
      <c r="P11" s="61" t="b">
        <v>0</v>
      </c>
      <c r="Q11" s="59" t="str">
        <f>IF(ISBLANK(H12),"",CONCATENATE("Assignment ",H12," due ", TEXT(D11+Configuration!$B$6, "mm/dd"), " ", Configuration!$B$7))</f>
        <v/>
      </c>
      <c r="R11" s="54" t="str">
        <f>IF(B11&gt;0,CONCATENATE("[more](",Configuration!B$30,Configuration!B$29,"sessions/session",B11,".html)"),"")</f>
        <v>[more](https://rpi.analyticsdojo.com/sessions/session8.html)</v>
      </c>
      <c r="S11" s="54" t="str">
        <f t="shared" si="9"/>
        <v/>
      </c>
      <c r="T11" s="54" t="str">
        <f t="shared" si="2"/>
        <v>**Python and Unsupervised Learning** &lt;br&gt; [more](https://rpi.analyticsdojo.com/sessions/session8.html)</v>
      </c>
      <c r="U11" s="54" t="str">
        <f t="shared" si="3"/>
        <v/>
      </c>
      <c r="V11" s="54" t="str">
        <f t="shared" si="4"/>
        <v xml:space="preserve">  - title: Session 8
    url: /sessions/session8
    not_numbered: true</v>
      </c>
      <c r="W1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v>
      </c>
      <c r="X11" s="54" t="str">
        <f t="shared" si="6"/>
        <v/>
      </c>
      <c r="Y11" s="54" t="str">
        <f t="shared" si="7"/>
        <v xml:space="preserve">
  - title: Assignment 1
    url: /assignments/assign1
    not_numbered: true
  - title: Assignment 2
    url: /assignments/assign2
    not_numbered: true
</v>
      </c>
    </row>
    <row r="12" spans="1:26" ht="17">
      <c r="A12" s="41">
        <f t="shared" si="10"/>
        <v>5</v>
      </c>
      <c r="B12" s="43">
        <f t="shared" si="8"/>
        <v>9</v>
      </c>
      <c r="C12" s="43" t="s">
        <v>10</v>
      </c>
      <c r="D12" s="44">
        <f t="shared" si="11"/>
        <v>43734</v>
      </c>
      <c r="E12" s="64" t="s">
        <v>308</v>
      </c>
      <c r="F12" s="46" t="s">
        <v>98</v>
      </c>
      <c r="G12" s="45"/>
      <c r="N12" s="38" t="b">
        <v>0</v>
      </c>
      <c r="O12" s="61" t="b">
        <v>0</v>
      </c>
      <c r="P12" s="61" t="b">
        <v>0</v>
      </c>
      <c r="Q12" s="59" t="str">
        <f>IF(ISBLANK(H13),"",CONCATENATE("Assignment ",H13," due ", TEXT(D12+Configuration!$B$6, "mm/dd"), " ", Configuration!$B$7))</f>
        <v/>
      </c>
      <c r="R12" s="54" t="str">
        <f>IF(B12&gt;0,CONCATENATE("[more](",Configuration!B$30,Configuration!B$29,"sessions/session",B12,".html)"),"")</f>
        <v>[more](https://rpi.analyticsdojo.com/sessions/session9.html)</v>
      </c>
      <c r="S12" s="54" t="str">
        <f t="shared" si="9"/>
        <v/>
      </c>
      <c r="T12" s="54" t="str">
        <f t="shared" si="2"/>
        <v>**Python and Unsupervised Learning** &lt;br&gt; [more](https://rpi.analyticsdojo.com/sessions/session9.html)</v>
      </c>
      <c r="U12" s="54" t="str">
        <f t="shared" si="3"/>
        <v/>
      </c>
      <c r="V12" s="54" t="str">
        <f t="shared" si="4"/>
        <v xml:space="preserve">  - title: Session 9
    url: /sessions/session9
    not_numbered: true</v>
      </c>
      <c r="W1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v>
      </c>
      <c r="X12" s="54" t="str">
        <f t="shared" si="6"/>
        <v/>
      </c>
      <c r="Y12" s="54" t="str">
        <f t="shared" si="7"/>
        <v xml:space="preserve">
  - title: Assignment 1
    url: /assignments/assign1
    not_numbered: true
  - title: Assignment 2
    url: /assignments/assign2
    not_numbered: true
</v>
      </c>
    </row>
    <row r="13" spans="1:26" ht="102">
      <c r="A13" s="41">
        <f t="shared" si="10"/>
        <v>6</v>
      </c>
      <c r="B13" s="43">
        <f t="shared" si="8"/>
        <v>10</v>
      </c>
      <c r="C13" s="43" t="s">
        <v>12</v>
      </c>
      <c r="D13" s="44">
        <f t="shared" si="11"/>
        <v>43738</v>
      </c>
      <c r="E13" s="81" t="s">
        <v>19</v>
      </c>
      <c r="F13" s="46" t="s">
        <v>119</v>
      </c>
      <c r="G13" s="45"/>
      <c r="N13" s="38" t="b">
        <v>0</v>
      </c>
      <c r="O13" s="61" t="b">
        <v>0</v>
      </c>
      <c r="P13" s="61" t="b">
        <v>0</v>
      </c>
      <c r="Q13" s="59" t="str">
        <f>IF(ISBLANK(H14),"",CONCATENATE("Assignment ",H14," due ", TEXT(D13+Configuration!$B$6, "mm/dd"), " ", Configuration!$B$7))</f>
        <v/>
      </c>
      <c r="R13" s="54" t="str">
        <f>IF(B13&gt;0,CONCATENATE("[more](",Configuration!B$30,Configuration!B$29,"sessions/session",B13,".html)"),"")</f>
        <v>[more](https://rpi.analyticsdojo.com/sessions/session10.html)</v>
      </c>
      <c r="S13" s="54" t="str">
        <f t="shared" si="9"/>
        <v/>
      </c>
      <c r="T13" s="54" t="str">
        <f t="shared" si="2"/>
        <v>**Introduction to R** &lt;br&gt; [more](https://rpi.analyticsdojo.com/sessions/session10.html)</v>
      </c>
      <c r="U13" s="54" t="str">
        <f t="shared" si="3"/>
        <v/>
      </c>
      <c r="V13" s="54" t="str">
        <f t="shared" si="4"/>
        <v xml:space="preserve">  - title: Session 10
    url: /sessions/session10
    not_numbered: true</v>
      </c>
      <c r="W1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v>
      </c>
      <c r="X13" s="54" t="str">
        <f t="shared" si="6"/>
        <v/>
      </c>
      <c r="Y13" s="54" t="str">
        <f t="shared" si="7"/>
        <v xml:space="preserve">
  - title: Assignment 1
    url: /assignments/assign1
    not_numbered: true
  - title: Assignment 2
    url: /assignments/assign2
    not_numbered: true
</v>
      </c>
    </row>
    <row r="14" spans="1:26" ht="17">
      <c r="A14" s="41">
        <v>6</v>
      </c>
      <c r="B14" s="43">
        <f t="shared" si="8"/>
        <v>11</v>
      </c>
      <c r="C14" s="43" t="s">
        <v>10</v>
      </c>
      <c r="D14" s="44">
        <f t="shared" si="11"/>
        <v>43741</v>
      </c>
      <c r="E14" s="81" t="s">
        <v>19</v>
      </c>
      <c r="F14" s="46" t="s">
        <v>98</v>
      </c>
      <c r="G14" s="45"/>
      <c r="N14" s="38" t="b">
        <v>0</v>
      </c>
      <c r="O14" s="61" t="b">
        <v>0</v>
      </c>
      <c r="P14" s="61" t="b">
        <v>0</v>
      </c>
      <c r="Q14" s="59" t="str">
        <f>IF(ISBLANK(H15),"",CONCATENATE("Assignment ",H15," due ", TEXT(D14+Configuration!$B$6, "mm/dd"), " ", Configuration!$B$7))</f>
        <v/>
      </c>
      <c r="R14" s="54" t="str">
        <f>IF(B14&gt;0,CONCATENATE("[more](",Configuration!B$30,Configuration!B$29,"sessions/session",B14,".html)"),"")</f>
        <v>[more](https://rpi.analyticsdojo.com/sessions/session11.html)</v>
      </c>
      <c r="S14" s="54" t="str">
        <f t="shared" si="9"/>
        <v/>
      </c>
      <c r="T14" s="54" t="str">
        <f t="shared" si="2"/>
        <v>**Introduction to R** &lt;br&gt; [more](https://rpi.analyticsdojo.com/sessions/session11.html)</v>
      </c>
      <c r="U14" s="54" t="str">
        <f t="shared" ref="U14:U34" si="12">IF(ISBLANK(M14),"",CONCATENATE("[![Open In Colab](https://colab.research.google.com/assets/colab-badge.svg)](https://colab.research.google.com/github/",K14,"/blob/master/content/",L14,") | [Submit to Github](",M14,")"))</f>
        <v/>
      </c>
      <c r="V14" s="54" t="str">
        <f t="shared" si="4"/>
        <v xml:space="preserve">  - title: Session 11
    url: /sessions/session11
    not_numbered: true</v>
      </c>
      <c r="W1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v>
      </c>
      <c r="X14" s="54" t="str">
        <f t="shared" si="6"/>
        <v/>
      </c>
      <c r="Y14" s="54" t="str">
        <f t="shared" si="7"/>
        <v xml:space="preserve">
  - title: Assignment 1
    url: /assignments/assign1
    not_numbered: true
  - title: Assignment 2
    url: /assignments/assign2
    not_numbered: true
</v>
      </c>
    </row>
    <row r="15" spans="1:26" ht="102">
      <c r="A15" s="41">
        <f>A13+1</f>
        <v>7</v>
      </c>
      <c r="B15" s="43">
        <f t="shared" si="8"/>
        <v>12</v>
      </c>
      <c r="C15" s="43" t="s">
        <v>12</v>
      </c>
      <c r="D15" s="44">
        <f t="shared" si="11"/>
        <v>43745</v>
      </c>
      <c r="E15" s="58" t="s">
        <v>109</v>
      </c>
      <c r="F15" s="50" t="s">
        <v>108</v>
      </c>
      <c r="G15" s="51"/>
      <c r="N15" s="38" t="b">
        <v>0</v>
      </c>
      <c r="O15" s="61" t="b">
        <v>0</v>
      </c>
      <c r="P15" s="61" t="b">
        <v>0</v>
      </c>
      <c r="Q15" s="59" t="str">
        <f>IF(ISBLANK(H16),"",CONCATENATE("Assignment ",H16," due ", TEXT(D15+Configuration!$B$6, "mm/dd"), " ", Configuration!$B$7))</f>
        <v/>
      </c>
      <c r="R15" s="54" t="str">
        <f>IF(B15&gt;0,CONCATENATE("[more](",Configuration!B$30,Configuration!B$29,"sessions/session",B15,".html)"),"")</f>
        <v>[more](https://rpi.analyticsdojo.com/sessions/session12.html)</v>
      </c>
      <c r="S15" s="54" t="str">
        <f t="shared" si="9"/>
        <v/>
      </c>
      <c r="T15" s="54" t="str">
        <f t="shared" si="2"/>
        <v>**Overview of Modeling** &lt;br&gt; [more](https://rpi.analyticsdojo.com/sessions/session12.html)</v>
      </c>
      <c r="U15" s="54" t="str">
        <f t="shared" si="12"/>
        <v/>
      </c>
      <c r="V15" s="54" t="str">
        <f t="shared" si="4"/>
        <v xml:space="preserve">  - title: Session 12
    url: /sessions/session12
    not_numbered: true</v>
      </c>
      <c r="W1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v>
      </c>
      <c r="X15" s="54" t="str">
        <f t="shared" si="6"/>
        <v/>
      </c>
      <c r="Y15" s="54" t="str">
        <f t="shared" si="7"/>
        <v xml:space="preserve">
  - title: Assignment 1
    url: /assignments/assign1
    not_numbered: true
  - title: Assignment 2
    url: /assignments/assign2
    not_numbered: true
</v>
      </c>
    </row>
    <row r="16" spans="1:26" ht="17">
      <c r="A16" s="41">
        <v>7</v>
      </c>
      <c r="B16" s="43">
        <f t="shared" si="8"/>
        <v>13</v>
      </c>
      <c r="C16" s="43" t="s">
        <v>10</v>
      </c>
      <c r="D16" s="44">
        <f t="shared" si="11"/>
        <v>43748</v>
      </c>
      <c r="E16" s="58" t="s">
        <v>109</v>
      </c>
      <c r="F16" s="46" t="s">
        <v>98</v>
      </c>
      <c r="G16" s="45"/>
      <c r="N16" s="38" t="b">
        <v>0</v>
      </c>
      <c r="O16" s="61" t="b">
        <v>0</v>
      </c>
      <c r="P16" s="61" t="b">
        <v>0</v>
      </c>
      <c r="Q16" s="59" t="str">
        <f>IF(ISBLANK(H17),"",CONCATENATE("Assignment ",H17," due ", TEXT(D16+Configuration!$B$6, "mm/dd"), " ", Configuration!$B$7))</f>
        <v/>
      </c>
      <c r="R16" s="54" t="str">
        <f>IF(B16&gt;0,CONCATENATE("[more](",Configuration!B$30,Configuration!B$29,"sessions/session",B16,".html)"),"")</f>
        <v>[more](https://rpi.analyticsdojo.com/sessions/session13.html)</v>
      </c>
      <c r="S16" s="54" t="str">
        <f t="shared" si="9"/>
        <v/>
      </c>
      <c r="T16" s="54" t="str">
        <f t="shared" si="2"/>
        <v>**Overview of Modeling** &lt;br&gt; [more](https://rpi.analyticsdojo.com/sessions/session13.html)</v>
      </c>
      <c r="U16" s="54" t="str">
        <f t="shared" si="12"/>
        <v/>
      </c>
      <c r="V16" s="54" t="str">
        <f t="shared" si="4"/>
        <v xml:space="preserve">  - title: Session 13
    url: /sessions/session13
    not_numbered: true</v>
      </c>
      <c r="W1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v>
      </c>
      <c r="X16" s="54" t="str">
        <f t="shared" si="6"/>
        <v/>
      </c>
      <c r="Y16" s="54" t="str">
        <f t="shared" si="7"/>
        <v xml:space="preserve">
  - title: Assignment 1
    url: /assignments/assign1
    not_numbered: true
  - title: Assignment 2
    url: /assignments/assign2
    not_numbered: true
</v>
      </c>
    </row>
    <row r="17" spans="1:25" ht="17">
      <c r="A17" s="41">
        <f>A15+1</f>
        <v>8</v>
      </c>
      <c r="B17" s="43">
        <f t="shared" si="8"/>
        <v>14</v>
      </c>
      <c r="C17" s="43" t="s">
        <v>12</v>
      </c>
      <c r="D17" s="44">
        <f t="shared" si="11"/>
        <v>43752</v>
      </c>
      <c r="E17" s="58" t="s">
        <v>110</v>
      </c>
      <c r="F17" s="45"/>
      <c r="G17" s="45"/>
      <c r="N17" s="38" t="b">
        <v>0</v>
      </c>
      <c r="O17" s="61" t="b">
        <v>0</v>
      </c>
      <c r="P17" s="61" t="b">
        <v>0</v>
      </c>
      <c r="Q17" s="59" t="str">
        <f>IF(ISBLANK(H18),"",CONCATENATE("Assignment ",H18," due ", TEXT(D17+Configuration!$B$6, "mm/dd"), " ", Configuration!$B$7))</f>
        <v/>
      </c>
      <c r="R17" s="54" t="str">
        <f>IF(B17&gt;0,CONCATENATE("[more](",Configuration!B$30,Configuration!B$29,"sessions/session",B17,".html)"),"")</f>
        <v>[more](https://rpi.analyticsdojo.com/sessions/session14.html)</v>
      </c>
      <c r="S17" s="54" t="str">
        <f t="shared" si="9"/>
        <v/>
      </c>
      <c r="T17" s="54" t="str">
        <f t="shared" si="2"/>
        <v>**Review/Kaggle Project Introduction** &lt;br&gt; [more](https://rpi.analyticsdojo.com/sessions/session14.html)</v>
      </c>
      <c r="U17" s="54" t="str">
        <f t="shared" si="12"/>
        <v/>
      </c>
      <c r="V17" s="54" t="str">
        <f t="shared" si="4"/>
        <v xml:space="preserve">  - title: Session 14
    url: /sessions/session14
    not_numbered: true</v>
      </c>
      <c r="W1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v>
      </c>
      <c r="X17" s="54" t="str">
        <f t="shared" si="6"/>
        <v/>
      </c>
      <c r="Y17" s="54" t="str">
        <f t="shared" si="7"/>
        <v xml:space="preserve">
  - title: Assignment 1
    url: /assignments/assign1
    not_numbered: true
  - title: Assignment 2
    url: /assignments/assign2
    not_numbered: true
</v>
      </c>
    </row>
    <row r="18" spans="1:25" ht="17">
      <c r="A18" s="48">
        <v>8</v>
      </c>
      <c r="B18" s="43">
        <f t="shared" si="8"/>
        <v>15</v>
      </c>
      <c r="C18" s="43" t="s">
        <v>10</v>
      </c>
      <c r="D18" s="44">
        <f t="shared" si="11"/>
        <v>43755</v>
      </c>
      <c r="E18" s="81" t="s">
        <v>21</v>
      </c>
      <c r="G18" s="45"/>
      <c r="N18" s="38" t="b">
        <v>0</v>
      </c>
      <c r="O18" s="61" t="b">
        <v>0</v>
      </c>
      <c r="P18" s="61" t="b">
        <v>0</v>
      </c>
      <c r="Q18" s="59" t="str">
        <f>IF(ISBLANK(H19),"",CONCATENATE("Assignment ",H19," due ", TEXT(D18+Configuration!$B$6, "mm/dd"), " ", Configuration!$B$7))</f>
        <v/>
      </c>
      <c r="R18" s="54" t="str">
        <f>IF(B18&gt;0,CONCATENATE("[more](",Configuration!B$30,Configuration!B$29,"sessions/session",B18,".html)"),"")</f>
        <v>[more](https://rpi.analyticsdojo.com/sessions/session15.html)</v>
      </c>
      <c r="S18" s="54" t="str">
        <f t="shared" si="9"/>
        <v/>
      </c>
      <c r="T18" s="54" t="str">
        <f t="shared" si="2"/>
        <v>**Midterm** &lt;br&gt; [more](https://rpi.analyticsdojo.com/sessions/session15.html)</v>
      </c>
      <c r="U18" s="54" t="str">
        <f t="shared" si="12"/>
        <v/>
      </c>
      <c r="V18" s="54" t="str">
        <f t="shared" si="4"/>
        <v xml:space="preserve">  - title: Session 15
    url: /sessions/session15
    not_numbered: true</v>
      </c>
      <c r="W1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v>
      </c>
      <c r="X18" s="54" t="str">
        <f t="shared" si="6"/>
        <v/>
      </c>
      <c r="Y18" s="54" t="str">
        <f t="shared" si="7"/>
        <v xml:space="preserve">
  - title: Assignment 1
    url: /assignments/assign1
    not_numbered: true
  - title: Assignment 2
    url: /assignments/assign2
    not_numbered: true
</v>
      </c>
    </row>
    <row r="19" spans="1:25" ht="68">
      <c r="A19" s="41">
        <f t="shared" ref="A19:A32" si="13">A17+1</f>
        <v>9</v>
      </c>
      <c r="B19" s="43">
        <f t="shared" si="8"/>
        <v>16</v>
      </c>
      <c r="C19" s="43" t="s">
        <v>12</v>
      </c>
      <c r="D19" s="44">
        <f t="shared" si="11"/>
        <v>43759</v>
      </c>
      <c r="E19" s="58" t="s">
        <v>111</v>
      </c>
      <c r="F19" s="46" t="s">
        <v>124</v>
      </c>
      <c r="G19" s="45"/>
      <c r="N19" s="38" t="b">
        <v>0</v>
      </c>
      <c r="O19" s="61" t="b">
        <v>0</v>
      </c>
      <c r="P19" s="61" t="b">
        <v>0</v>
      </c>
      <c r="Q19" s="59" t="str">
        <f>IF(ISBLANK(H20),"",CONCATENATE("Assignment ",H20," due ", TEXT(D19+Configuration!$B$6, "mm/dd"), " ", Configuration!$B$7))</f>
        <v/>
      </c>
      <c r="R19" s="54" t="str">
        <f>IF(B19&gt;0,CONCATENATE("[more](",Configuration!B$30,Configuration!B$29,"sessions/session",B19,".html)"),"")</f>
        <v>[more](https://rpi.analyticsdojo.com/sessions/session16.html)</v>
      </c>
      <c r="S19" s="54" t="str">
        <f t="shared" si="9"/>
        <v/>
      </c>
      <c r="T19" s="54" t="str">
        <f t="shared" si="2"/>
        <v>**Classification** &lt;br&gt; [more](https://rpi.analyticsdojo.com/sessions/session16.html)</v>
      </c>
      <c r="U19" s="54" t="str">
        <f t="shared" si="12"/>
        <v/>
      </c>
      <c r="V19" s="54" t="str">
        <f t="shared" si="4"/>
        <v xml:space="preserve">  - title: Session 16
    url: /sessions/session16
    not_numbered: true</v>
      </c>
      <c r="W1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v>
      </c>
      <c r="X19" s="54" t="str">
        <f t="shared" si="6"/>
        <v/>
      </c>
      <c r="Y19" s="54" t="str">
        <f t="shared" si="7"/>
        <v xml:space="preserve">
  - title: Assignment 1
    url: /assignments/assign1
    not_numbered: true
  - title: Assignment 2
    url: /assignments/assign2
    not_numbered: true
</v>
      </c>
    </row>
    <row r="20" spans="1:25" ht="17">
      <c r="A20" s="41">
        <f t="shared" si="13"/>
        <v>9</v>
      </c>
      <c r="B20" s="43">
        <f t="shared" si="8"/>
        <v>17</v>
      </c>
      <c r="C20" s="43" t="s">
        <v>10</v>
      </c>
      <c r="D20" s="44">
        <f t="shared" si="11"/>
        <v>43762</v>
      </c>
      <c r="E20" s="58" t="s">
        <v>111</v>
      </c>
      <c r="F20" s="46" t="s">
        <v>98</v>
      </c>
      <c r="G20" s="51"/>
      <c r="N20" s="38" t="b">
        <v>0</v>
      </c>
      <c r="O20" s="61" t="b">
        <v>0</v>
      </c>
      <c r="P20" s="61" t="b">
        <v>0</v>
      </c>
      <c r="Q20" s="59" t="str">
        <f>IF(ISBLANK(H21),"",CONCATENATE("Assignment ",H21," due ", TEXT(D20+Configuration!$B$6, "mm/dd"), " ", Configuration!$B$7))</f>
        <v/>
      </c>
      <c r="R20" s="54" t="str">
        <f>IF(B20&gt;0,CONCATENATE("[more](",Configuration!B$30,Configuration!B$29,"sessions/session",B20,".html)"),"")</f>
        <v>[more](https://rpi.analyticsdojo.com/sessions/session17.html)</v>
      </c>
      <c r="S20" s="54" t="str">
        <f t="shared" si="9"/>
        <v/>
      </c>
      <c r="T20" s="54" t="str">
        <f t="shared" si="2"/>
        <v>**Classification** &lt;br&gt; [more](https://rpi.analyticsdojo.com/sessions/session17.html)</v>
      </c>
      <c r="U20" s="54" t="str">
        <f t="shared" si="12"/>
        <v/>
      </c>
      <c r="V20" s="54" t="str">
        <f t="shared" si="4"/>
        <v xml:space="preserve">  - title: Session 17
    url: /sessions/session17
    not_numbered: true</v>
      </c>
      <c r="W2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v>
      </c>
      <c r="X20" s="54" t="str">
        <f t="shared" si="6"/>
        <v/>
      </c>
      <c r="Y20" s="54" t="str">
        <f t="shared" si="7"/>
        <v xml:space="preserve">
  - title: Assignment 1
    url: /assignments/assign1
    not_numbered: true
  - title: Assignment 2
    url: /assignments/assign2
    not_numbered: true
</v>
      </c>
    </row>
    <row r="21" spans="1:25" ht="51">
      <c r="A21" s="41">
        <f t="shared" si="13"/>
        <v>10</v>
      </c>
      <c r="B21" s="43">
        <f t="shared" si="8"/>
        <v>18</v>
      </c>
      <c r="C21" s="43" t="s">
        <v>12</v>
      </c>
      <c r="D21" s="44">
        <f t="shared" si="11"/>
        <v>43766</v>
      </c>
      <c r="E21" s="58" t="s">
        <v>112</v>
      </c>
      <c r="F21" s="50" t="s">
        <v>125</v>
      </c>
      <c r="G21" s="51"/>
      <c r="N21" s="38" t="b">
        <v>0</v>
      </c>
      <c r="O21" s="61" t="b">
        <v>0</v>
      </c>
      <c r="P21" s="61" t="b">
        <v>0</v>
      </c>
      <c r="Q21" s="59" t="str">
        <f>IF(ISBLANK(H22),"",CONCATENATE("Assignment ",H22," due ", TEXT(D21+Configuration!$B$6, "mm/dd"), " ", Configuration!$B$7))</f>
        <v/>
      </c>
      <c r="R21" s="54" t="str">
        <f>IF(B21&gt;0,CONCATENATE("[more](",Configuration!B$30,Configuration!B$29,"sessions/session",B21,".html)"),"")</f>
        <v>[more](https://rpi.analyticsdojo.com/sessions/session18.html)</v>
      </c>
      <c r="S21" s="54" t="str">
        <f t="shared" si="9"/>
        <v/>
      </c>
      <c r="T21" s="54" t="str">
        <f t="shared" si="2"/>
        <v>**Regression** &lt;br&gt; [more](https://rpi.analyticsdojo.com/sessions/session18.html)</v>
      </c>
      <c r="U21" s="54" t="str">
        <f t="shared" si="12"/>
        <v/>
      </c>
      <c r="V21" s="54" t="str">
        <f t="shared" si="4"/>
        <v xml:space="preserve">  - title: Session 18
    url: /sessions/session18
    not_numbered: true</v>
      </c>
      <c r="W2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v>
      </c>
      <c r="X21" s="54" t="str">
        <f t="shared" si="6"/>
        <v/>
      </c>
      <c r="Y21" s="54" t="str">
        <f t="shared" si="7"/>
        <v xml:space="preserve">
  - title: Assignment 1
    url: /assignments/assign1
    not_numbered: true
  - title: Assignment 2
    url: /assignments/assign2
    not_numbered: true
</v>
      </c>
    </row>
    <row r="22" spans="1:25" ht="17">
      <c r="A22" s="41">
        <f t="shared" si="13"/>
        <v>10</v>
      </c>
      <c r="B22" s="43">
        <f t="shared" si="8"/>
        <v>19</v>
      </c>
      <c r="C22" s="43" t="s">
        <v>10</v>
      </c>
      <c r="D22" s="44">
        <f t="shared" si="11"/>
        <v>43769</v>
      </c>
      <c r="E22" s="83" t="s">
        <v>112</v>
      </c>
      <c r="F22" s="46" t="s">
        <v>98</v>
      </c>
      <c r="G22" s="45"/>
      <c r="N22" s="38" t="b">
        <v>0</v>
      </c>
      <c r="O22" s="61" t="b">
        <v>0</v>
      </c>
      <c r="P22" s="61" t="b">
        <v>0</v>
      </c>
      <c r="Q22" s="59" t="str">
        <f>IF(ISBLANK(H23),"",CONCATENATE("Assignment ",H23," due ", TEXT(D22+Configuration!$B$6, "mm/dd"), " ", Configuration!$B$7))</f>
        <v/>
      </c>
      <c r="R22" s="54" t="str">
        <f>IF(B22&gt;0,CONCATENATE("[more](",Configuration!B$30,Configuration!B$29,"sessions/session",B22,".html)"),"")</f>
        <v>[more](https://rpi.analyticsdojo.com/sessions/session19.html)</v>
      </c>
      <c r="S22" s="54" t="str">
        <f t="shared" si="9"/>
        <v/>
      </c>
      <c r="T22" s="54" t="str">
        <f t="shared" si="2"/>
        <v>**Regression** &lt;br&gt; [more](https://rpi.analyticsdojo.com/sessions/session19.html)</v>
      </c>
      <c r="U22" s="54" t="str">
        <f t="shared" si="12"/>
        <v/>
      </c>
      <c r="V22" s="54" t="str">
        <f t="shared" si="4"/>
        <v xml:space="preserve">  - title: Session 19
    url: /sessions/session19
    not_numbered: true</v>
      </c>
      <c r="W2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v>
      </c>
      <c r="X22" s="54" t="str">
        <f t="shared" si="6"/>
        <v/>
      </c>
      <c r="Y22" s="54" t="str">
        <f t="shared" si="7"/>
        <v xml:space="preserve">
  - title: Assignment 1
    url: /assignments/assign1
    not_numbered: true
  - title: Assignment 2
    url: /assignments/assign2
    not_numbered: true
</v>
      </c>
    </row>
    <row r="23" spans="1:25" ht="34">
      <c r="A23" s="41">
        <f t="shared" si="13"/>
        <v>11</v>
      </c>
      <c r="B23" s="43">
        <f t="shared" si="8"/>
        <v>20</v>
      </c>
      <c r="C23" s="43" t="s">
        <v>12</v>
      </c>
      <c r="D23" s="44">
        <f t="shared" si="11"/>
        <v>43773</v>
      </c>
      <c r="E23" s="83" t="s">
        <v>113</v>
      </c>
      <c r="F23" s="46" t="s">
        <v>120</v>
      </c>
      <c r="G23" s="45"/>
      <c r="N23" s="38" t="b">
        <v>0</v>
      </c>
      <c r="O23" s="61" t="b">
        <v>0</v>
      </c>
      <c r="P23" s="61" t="b">
        <v>0</v>
      </c>
      <c r="Q23" s="59" t="str">
        <f>IF(ISBLANK(H24),"",CONCATENATE("Assignment ",H24," due ", TEXT(D23+Configuration!$B$6, "mm/dd"), " ", Configuration!$B$7))</f>
        <v/>
      </c>
      <c r="R23" s="54" t="str">
        <f>IF(B23&gt;0,CONCATENATE("[more](",Configuration!B$30,Configuration!B$29,"sessions/session",B23,".html)"),"")</f>
        <v>[more](https://rpi.analyticsdojo.com/sessions/session20.html)</v>
      </c>
      <c r="S23" s="54" t="str">
        <f t="shared" si="9"/>
        <v/>
      </c>
      <c r="T23" s="54" t="str">
        <f t="shared" si="2"/>
        <v>**Text and NLP** &lt;br&gt; [more](https://rpi.analyticsdojo.com/sessions/session20.html)</v>
      </c>
      <c r="U23" s="54" t="str">
        <f t="shared" si="12"/>
        <v/>
      </c>
      <c r="V23" s="54" t="str">
        <f t="shared" si="4"/>
        <v xml:space="preserve">  - title: Session 20
    url: /sessions/session20
    not_numbered: true</v>
      </c>
      <c r="W2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v>
      </c>
      <c r="X23" s="54" t="str">
        <f t="shared" si="6"/>
        <v/>
      </c>
      <c r="Y23" s="54" t="str">
        <f t="shared" si="7"/>
        <v xml:space="preserve">
  - title: Assignment 1
    url: /assignments/assign1
    not_numbered: true
  - title: Assignment 2
    url: /assignments/assign2
    not_numbered: true
</v>
      </c>
    </row>
    <row r="24" spans="1:25" ht="17">
      <c r="A24" s="41">
        <f t="shared" si="13"/>
        <v>11</v>
      </c>
      <c r="B24" s="43">
        <f t="shared" si="8"/>
        <v>21</v>
      </c>
      <c r="C24" s="43" t="s">
        <v>10</v>
      </c>
      <c r="D24" s="44">
        <f t="shared" si="11"/>
        <v>43776</v>
      </c>
      <c r="E24" s="83" t="s">
        <v>113</v>
      </c>
      <c r="F24" s="46" t="s">
        <v>98</v>
      </c>
      <c r="G24" s="45"/>
      <c r="N24" s="38" t="b">
        <v>0</v>
      </c>
      <c r="O24" s="61" t="b">
        <v>0</v>
      </c>
      <c r="P24" s="61" t="b">
        <v>0</v>
      </c>
      <c r="Q24" s="59" t="str">
        <f>IF(ISBLANK(H25),"",CONCATENATE("Assignment ",H25," due ", TEXT(D24+Configuration!$B$6, "mm/dd"), " ", Configuration!$B$7))</f>
        <v/>
      </c>
      <c r="R24" s="54" t="str">
        <f>IF(B24&gt;0,CONCATENATE("[more](",Configuration!B$30,Configuration!B$29,"sessions/session",B24,".html)"),"")</f>
        <v>[more](https://rpi.analyticsdojo.com/sessions/session21.html)</v>
      </c>
      <c r="S24" s="54" t="str">
        <f t="shared" si="9"/>
        <v/>
      </c>
      <c r="T24" s="54" t="str">
        <f t="shared" si="2"/>
        <v>**Text and NLP** &lt;br&gt; [more](https://rpi.analyticsdojo.com/sessions/session21.html)</v>
      </c>
      <c r="U24" s="54" t="str">
        <f t="shared" si="12"/>
        <v/>
      </c>
      <c r="V24" s="54" t="str">
        <f t="shared" si="4"/>
        <v xml:space="preserve">  - title: Session 21
    url: /sessions/session21
    not_numbered: true</v>
      </c>
      <c r="W2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v>
      </c>
      <c r="X24" s="54" t="str">
        <f t="shared" si="6"/>
        <v/>
      </c>
      <c r="Y24" s="54" t="str">
        <f t="shared" si="7"/>
        <v xml:space="preserve">
  - title: Assignment 1
    url: /assignments/assign1
    not_numbered: true
  - title: Assignment 2
    url: /assignments/assign2
    not_numbered: true
</v>
      </c>
    </row>
    <row r="25" spans="1:25" ht="51">
      <c r="A25" s="41">
        <f t="shared" si="13"/>
        <v>12</v>
      </c>
      <c r="B25" s="43">
        <f t="shared" si="8"/>
        <v>22</v>
      </c>
      <c r="C25" s="43" t="s">
        <v>12</v>
      </c>
      <c r="D25" s="44">
        <f t="shared" si="11"/>
        <v>43780</v>
      </c>
      <c r="E25" s="81" t="s">
        <v>24</v>
      </c>
      <c r="F25" s="50" t="s">
        <v>121</v>
      </c>
      <c r="G25" s="51"/>
      <c r="N25" s="38" t="b">
        <v>0</v>
      </c>
      <c r="O25" s="61" t="b">
        <v>0</v>
      </c>
      <c r="P25" s="61" t="b">
        <v>0</v>
      </c>
      <c r="Q25" s="59" t="str">
        <f>IF(ISBLANK(H26),"",CONCATENATE("Assignment ",H26," due ", TEXT(D25+Configuration!$B$6, "mm/dd"), " ", Configuration!$B$7))</f>
        <v/>
      </c>
      <c r="R25" s="54" t="str">
        <f>IF(B25&gt;0,CONCATENATE("[more](",Configuration!B$30,Configuration!B$29,"sessions/session",B25,".html)"),"")</f>
        <v>[more](https://rpi.analyticsdojo.com/sessions/session22.html)</v>
      </c>
      <c r="S25" s="54" t="str">
        <f t="shared" si="9"/>
        <v/>
      </c>
      <c r="T25" s="54" t="str">
        <f t="shared" si="2"/>
        <v>**Introduction to Big Data** &lt;br&gt; [more](https://rpi.analyticsdojo.com/sessions/session22.html)</v>
      </c>
      <c r="U25" s="54" t="str">
        <f t="shared" si="12"/>
        <v/>
      </c>
      <c r="V25" s="54" t="str">
        <f t="shared" si="4"/>
        <v xml:space="preserve">  - title: Session 22
    url: /sessions/session22
    not_numbered: true</v>
      </c>
      <c r="W2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v>
      </c>
      <c r="X25" s="54" t="str">
        <f t="shared" si="6"/>
        <v/>
      </c>
      <c r="Y25" s="54" t="str">
        <f t="shared" si="7"/>
        <v xml:space="preserve">
  - title: Assignment 1
    url: /assignments/assign1
    not_numbered: true
  - title: Assignment 2
    url: /assignments/assign2
    not_numbered: true
</v>
      </c>
    </row>
    <row r="26" spans="1:25" ht="68">
      <c r="A26" s="41">
        <f t="shared" si="13"/>
        <v>12</v>
      </c>
      <c r="B26" s="43">
        <f t="shared" si="8"/>
        <v>23</v>
      </c>
      <c r="C26" s="43" t="s">
        <v>10</v>
      </c>
      <c r="D26" s="44">
        <f t="shared" si="11"/>
        <v>43783</v>
      </c>
      <c r="E26" s="58" t="s">
        <v>116</v>
      </c>
      <c r="F26" s="50" t="s">
        <v>122</v>
      </c>
      <c r="G26" s="52"/>
      <c r="N26" s="38" t="b">
        <v>0</v>
      </c>
      <c r="O26" s="61" t="b">
        <v>0</v>
      </c>
      <c r="P26" s="61" t="b">
        <v>0</v>
      </c>
      <c r="Q26" s="59" t="str">
        <f>IF(ISBLANK(H27),"",CONCATENATE("Assignment ",H27," due ", TEXT(D26+Configuration!$B$6, "mm/dd"), " ", Configuration!$B$7))</f>
        <v/>
      </c>
      <c r="R26" s="54" t="str">
        <f>IF(B26&gt;0,CONCATENATE("[more](",Configuration!B$30,Configuration!B$29,"sessions/session",B26,".html)"),"")</f>
        <v>[more](https://rpi.analyticsdojo.com/sessions/session23.html)</v>
      </c>
      <c r="S26" s="54" t="str">
        <f t="shared" si="9"/>
        <v/>
      </c>
      <c r="T26" s="54" t="str">
        <f t="shared" si="2"/>
        <v>**Time Series Analysis** &lt;br&gt; [more](https://rpi.analyticsdojo.com/sessions/session23.html)</v>
      </c>
      <c r="U26" s="54" t="str">
        <f t="shared" si="12"/>
        <v/>
      </c>
      <c r="V26" s="54" t="str">
        <f t="shared" si="4"/>
        <v xml:space="preserve">  - title: Session 23
    url: /sessions/session23
    not_numbered: true</v>
      </c>
      <c r="W2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v>
      </c>
      <c r="X26" s="54" t="str">
        <f t="shared" si="6"/>
        <v/>
      </c>
      <c r="Y26" s="54" t="str">
        <f t="shared" si="7"/>
        <v xml:space="preserve">
  - title: Assignment 1
    url: /assignments/assign1
    not_numbered: true
  - title: Assignment 2
    url: /assignments/assign2
    not_numbered: true
</v>
      </c>
    </row>
    <row r="27" spans="1:25" ht="85">
      <c r="A27" s="41">
        <f t="shared" si="13"/>
        <v>13</v>
      </c>
      <c r="B27" s="43">
        <f t="shared" si="8"/>
        <v>24</v>
      </c>
      <c r="C27" s="43" t="s">
        <v>12</v>
      </c>
      <c r="D27" s="44">
        <f t="shared" si="11"/>
        <v>43787</v>
      </c>
      <c r="E27" s="58" t="s">
        <v>114</v>
      </c>
      <c r="F27" s="50" t="s">
        <v>123</v>
      </c>
      <c r="G27" s="51"/>
      <c r="N27" s="38" t="b">
        <v>0</v>
      </c>
      <c r="O27" s="61" t="b">
        <v>0</v>
      </c>
      <c r="P27" s="61" t="b">
        <v>0</v>
      </c>
      <c r="Q27" s="59" t="str">
        <f>IF(ISBLANK(H28),"",CONCATENATE("Assignment ",H28," due ", TEXT(D27+Configuration!$B$6, "mm/dd"), " ", Configuration!$B$7))</f>
        <v/>
      </c>
      <c r="R27" s="54" t="str">
        <f>IF(B27&gt;0,CONCATENATE("[more](",Configuration!B$30,Configuration!B$29,"sessions/session",B27,".html)"),"")</f>
        <v>[more](https://rpi.analyticsdojo.com/sessions/session24.html)</v>
      </c>
      <c r="S27" s="54" t="str">
        <f t="shared" si="9"/>
        <v/>
      </c>
      <c r="T27" s="54" t="str">
        <f t="shared" si="2"/>
        <v>**Image Data and Deep Learning** &lt;br&gt; [more](https://rpi.analyticsdojo.com/sessions/session24.html)</v>
      </c>
      <c r="U27" s="54" t="str">
        <f t="shared" si="12"/>
        <v/>
      </c>
      <c r="V27" s="54" t="str">
        <f t="shared" si="4"/>
        <v xml:space="preserve">  - title: Session 24
    url: /sessions/session24
    not_numbered: true</v>
      </c>
      <c r="W2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v>
      </c>
      <c r="X27" s="54" t="str">
        <f t="shared" si="6"/>
        <v/>
      </c>
      <c r="Y27" s="54" t="str">
        <f t="shared" si="7"/>
        <v xml:space="preserve">
  - title: Assignment 1
    url: /assignments/assign1
    not_numbered: true
  - title: Assignment 2
    url: /assignments/assign2
    not_numbered: true
</v>
      </c>
    </row>
    <row r="28" spans="1:25" ht="17">
      <c r="A28" s="41">
        <f t="shared" si="13"/>
        <v>13</v>
      </c>
      <c r="B28" s="43">
        <f t="shared" si="8"/>
        <v>25</v>
      </c>
      <c r="C28" s="43" t="s">
        <v>10</v>
      </c>
      <c r="D28" s="44">
        <f t="shared" si="11"/>
        <v>43790</v>
      </c>
      <c r="E28" s="58" t="s">
        <v>114</v>
      </c>
      <c r="F28" s="46" t="s">
        <v>98</v>
      </c>
      <c r="G28" s="45"/>
      <c r="N28" s="38" t="b">
        <v>0</v>
      </c>
      <c r="O28" s="61" t="b">
        <v>0</v>
      </c>
      <c r="P28" s="61" t="b">
        <v>0</v>
      </c>
      <c r="Q28" s="59" t="str">
        <f>IF(ISBLANK(H29),"",CONCATENATE("Assignment ",H29," due ", TEXT(D28+Configuration!$B$6, "mm/dd"), " ", Configuration!$B$7))</f>
        <v/>
      </c>
      <c r="R28" s="54" t="str">
        <f>IF(B28&gt;0,CONCATENATE("[more](",Configuration!B$30,Configuration!B$29,"sessions/session",B28,".html)"),"")</f>
        <v>[more](https://rpi.analyticsdojo.com/sessions/session25.html)</v>
      </c>
      <c r="S28" s="54" t="str">
        <f t="shared" si="9"/>
        <v/>
      </c>
      <c r="T28" s="54" t="str">
        <f t="shared" si="2"/>
        <v>**Image Data and Deep Learning** &lt;br&gt; [more](https://rpi.analyticsdojo.com/sessions/session25.html)</v>
      </c>
      <c r="U28" s="54" t="str">
        <f t="shared" si="12"/>
        <v/>
      </c>
      <c r="V28" s="54" t="str">
        <f t="shared" si="4"/>
        <v xml:space="preserve">  - title: Session 25
    url: /sessions/session25
    not_numbered: true</v>
      </c>
      <c r="W2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v>
      </c>
      <c r="X28" s="54" t="str">
        <f t="shared" si="6"/>
        <v/>
      </c>
      <c r="Y28" s="54" t="str">
        <f t="shared" si="7"/>
        <v xml:space="preserve">
  - title: Assignment 1
    url: /assignments/assign1
    not_numbered: true
  - title: Assignment 2
    url: /assignments/assign2
    not_numbered: true
</v>
      </c>
    </row>
    <row r="29" spans="1:25" ht="34">
      <c r="A29" s="41">
        <f t="shared" si="13"/>
        <v>14</v>
      </c>
      <c r="B29" s="43">
        <f t="shared" si="8"/>
        <v>26</v>
      </c>
      <c r="C29" s="43" t="s">
        <v>12</v>
      </c>
      <c r="D29" s="44">
        <f t="shared" si="11"/>
        <v>43794</v>
      </c>
      <c r="E29" s="58" t="s">
        <v>117</v>
      </c>
      <c r="F29" s="46" t="s">
        <v>118</v>
      </c>
      <c r="G29" s="45"/>
      <c r="N29" s="38" t="b">
        <v>0</v>
      </c>
      <c r="O29" s="61" t="b">
        <v>0</v>
      </c>
      <c r="P29" s="61" t="b">
        <v>0</v>
      </c>
      <c r="Q29" s="59" t="str">
        <f>IF(ISBLANK(H30),"",CONCATENATE("Assignment ",H30," due ", TEXT(D29+Configuration!$B$6, "mm/dd"), " ", Configuration!$B$7))</f>
        <v/>
      </c>
      <c r="R29" s="54" t="str">
        <f>IF(B29&gt;0,CONCATENATE("[more](",Configuration!B$30,Configuration!B$29,"sessions/session",B29,".html)"),"")</f>
        <v>[more](https://rpi.analyticsdojo.com/sessions/session26.html)</v>
      </c>
      <c r="S29" s="54" t="str">
        <f t="shared" si="9"/>
        <v/>
      </c>
      <c r="T29" s="54" t="str">
        <f t="shared" si="2"/>
        <v>**Automl and Modeling Packages** &lt;br&gt; [more](https://rpi.analyticsdojo.com/sessions/session26.html)</v>
      </c>
      <c r="U29" s="54" t="str">
        <f t="shared" si="12"/>
        <v/>
      </c>
      <c r="V29" s="54" t="str">
        <f t="shared" si="4"/>
        <v xml:space="preserve">  - title: Session 26
    url: /sessions/session26
    not_numbered: true</v>
      </c>
      <c r="W2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v>
      </c>
      <c r="X29" s="54" t="str">
        <f t="shared" si="6"/>
        <v/>
      </c>
      <c r="Y29" s="54" t="str">
        <f t="shared" si="7"/>
        <v xml:space="preserve">
  - title: Assignment 1
    url: /assignments/assign1
    not_numbered: true
  - title: Assignment 2
    url: /assignments/assign2
    not_numbered: true
</v>
      </c>
    </row>
    <row r="30" spans="1:25" ht="17">
      <c r="A30" s="41">
        <f t="shared" si="13"/>
        <v>14</v>
      </c>
      <c r="C30" s="43" t="s">
        <v>10</v>
      </c>
      <c r="D30" s="44">
        <f t="shared" si="11"/>
        <v>43797</v>
      </c>
      <c r="E30" s="82" t="s">
        <v>27</v>
      </c>
      <c r="F30" s="45"/>
      <c r="G30" s="45"/>
      <c r="N30" s="38" t="b">
        <v>0</v>
      </c>
      <c r="O30" s="61" t="b">
        <v>0</v>
      </c>
      <c r="P30" s="61" t="b">
        <v>0</v>
      </c>
      <c r="Q30" s="59" t="str">
        <f>IF(ISBLANK(H31),"",CONCATENATE("Assignment ",H31," due ", TEXT(D30+Configuration!$B$6, "mm/dd"), " ", Configuration!$B$7))</f>
        <v/>
      </c>
      <c r="R30" s="54" t="str">
        <f>IF(B30&gt;0,CONCATENATE("[more](",Configuration!B$30,Configuration!B$29,"sessions/session",B30,".html)"),"")</f>
        <v/>
      </c>
      <c r="S30" s="54" t="str">
        <f t="shared" si="9"/>
        <v/>
      </c>
      <c r="T30" s="54" t="str">
        <f t="shared" si="2"/>
        <v xml:space="preserve">**Thanksgiving** &lt;br&gt; </v>
      </c>
      <c r="U30" s="54" t="str">
        <f t="shared" si="12"/>
        <v/>
      </c>
      <c r="V30" s="54" t="str">
        <f t="shared" si="4"/>
        <v/>
      </c>
      <c r="W3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v>
      </c>
      <c r="X30" s="54" t="str">
        <f t="shared" si="6"/>
        <v/>
      </c>
      <c r="Y30" s="54" t="str">
        <f t="shared" si="7"/>
        <v xml:space="preserve">
  - title: Assignment 1
    url: /assignments/assign1
    not_numbered: true
  - title: Assignment 2
    url: /assignments/assign2
    not_numbered: true
</v>
      </c>
    </row>
    <row r="31" spans="1:25" ht="17">
      <c r="A31" s="41">
        <f t="shared" si="13"/>
        <v>15</v>
      </c>
      <c r="B31" s="42">
        <v>27</v>
      </c>
      <c r="C31" s="43" t="s">
        <v>12</v>
      </c>
      <c r="D31" s="44">
        <f t="shared" si="11"/>
        <v>43801</v>
      </c>
      <c r="E31" s="58" t="s">
        <v>115</v>
      </c>
      <c r="F31" s="46" t="s">
        <v>98</v>
      </c>
      <c r="G31" s="45"/>
      <c r="N31" s="38" t="b">
        <v>0</v>
      </c>
      <c r="O31" s="61" t="b">
        <v>0</v>
      </c>
      <c r="P31" s="61" t="b">
        <v>0</v>
      </c>
      <c r="Q31" s="59" t="str">
        <f>IF(ISBLANK(H32),"",CONCATENATE("Assignment ",H32," due ", TEXT(D31+Configuration!$B$6, "mm/dd"), " ", Configuration!$B$7))</f>
        <v/>
      </c>
      <c r="R31" s="54" t="str">
        <f>IF(B31&gt;0,CONCATENATE("[more](",Configuration!B$30,Configuration!B$29,"sessions/session",B31,".html)"),"")</f>
        <v>[more](https://rpi.analyticsdojo.com/sessions/session27.html)</v>
      </c>
      <c r="S31" s="54" t="str">
        <f t="shared" si="9"/>
        <v/>
      </c>
      <c r="T31" s="54" t="str">
        <f t="shared" si="2"/>
        <v>**Automl and Model Search** &lt;br&gt; [more](https://rpi.analyticsdojo.com/sessions/session27.html)</v>
      </c>
      <c r="U31" s="54" t="str">
        <f t="shared" si="12"/>
        <v/>
      </c>
      <c r="V31" s="54" t="str">
        <f t="shared" si="4"/>
        <v xml:space="preserve">  - title: Session 27
    url: /sessions/session27
    not_numbered: true</v>
      </c>
      <c r="W3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v>
      </c>
      <c r="X31" s="54" t="str">
        <f t="shared" si="6"/>
        <v/>
      </c>
      <c r="Y31" s="54" t="str">
        <f t="shared" si="7"/>
        <v xml:space="preserve">
  - title: Assignment 1
    url: /assignments/assign1
    not_numbered: true
  - title: Assignment 2
    url: /assignments/assign2
    not_numbered: true
</v>
      </c>
    </row>
    <row r="32" spans="1:25" ht="17">
      <c r="A32" s="41">
        <f t="shared" si="13"/>
        <v>15</v>
      </c>
      <c r="B32" s="43">
        <f>B31+1</f>
        <v>28</v>
      </c>
      <c r="C32" s="43" t="s">
        <v>10</v>
      </c>
      <c r="D32" s="44">
        <f t="shared" si="11"/>
        <v>43804</v>
      </c>
      <c r="E32" s="81" t="s">
        <v>29</v>
      </c>
      <c r="F32" s="45"/>
      <c r="G32" s="45"/>
      <c r="N32" s="38" t="b">
        <v>0</v>
      </c>
      <c r="O32" s="61" t="b">
        <v>0</v>
      </c>
      <c r="P32" s="61" t="b">
        <v>0</v>
      </c>
      <c r="Q32" s="59" t="str">
        <f>IF(ISBLANK(H33),"",CONCATENATE("Assignment ",H33," due ", TEXT(D32+Configuration!$B$6, "mm/dd"), " ", Configuration!$B$7))</f>
        <v/>
      </c>
      <c r="R32" s="54" t="str">
        <f>IF(B32&gt;0,CONCATENATE("[more](",Configuration!B$30,Configuration!B$29,"sessions/session",B32,".html)"),"")</f>
        <v>[more](https://rpi.analyticsdojo.com/sessions/session28.html)</v>
      </c>
      <c r="S32" s="54" t="str">
        <f t="shared" si="9"/>
        <v/>
      </c>
      <c r="T32" s="54" t="str">
        <f t="shared" si="2"/>
        <v>**Final Presentations** &lt;br&gt; [more](https://rpi.analyticsdojo.com/sessions/session28.html)</v>
      </c>
      <c r="U32" s="54" t="str">
        <f t="shared" si="12"/>
        <v/>
      </c>
      <c r="V32" s="54" t="str">
        <f t="shared" si="4"/>
        <v xml:space="preserve">  - title: Session 28
    url: /sessions/session28
    not_numbered: true</v>
      </c>
      <c r="W3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v>
      </c>
      <c r="X32" s="54" t="str">
        <f t="shared" si="6"/>
        <v/>
      </c>
      <c r="Y32" s="54" t="str">
        <f t="shared" si="7"/>
        <v xml:space="preserve">
  - title: Assignment 1
    url: /assignments/assign1
    not_numbered: true
  - title: Assignment 2
    url: /assignments/assign2
    not_numbered: true
</v>
      </c>
    </row>
    <row r="33" spans="1:25" ht="17">
      <c r="A33" s="48">
        <v>16</v>
      </c>
      <c r="B33" s="43">
        <f>B32+1</f>
        <v>29</v>
      </c>
      <c r="C33" s="43" t="s">
        <v>12</v>
      </c>
      <c r="D33" s="44">
        <f t="shared" si="11"/>
        <v>43808</v>
      </c>
      <c r="E33" s="81" t="s">
        <v>29</v>
      </c>
      <c r="F33" s="45"/>
      <c r="G33" s="45"/>
      <c r="N33" s="38" t="b">
        <v>0</v>
      </c>
      <c r="O33" s="61" t="b">
        <v>0</v>
      </c>
      <c r="P33" s="61" t="b">
        <v>0</v>
      </c>
      <c r="Q33" s="59" t="str">
        <f>IF(ISBLANK(H34),"",CONCATENATE("Assignment ",H34," due ", TEXT(D33+Configuration!$B$6, "mm/dd"), " ", Configuration!$B$7))</f>
        <v/>
      </c>
      <c r="R33" s="54" t="str">
        <f>IF(B33&gt;0,CONCATENATE("[more](",Configuration!B$30,Configuration!B$29,"sessions/session",B33,".html)"),"")</f>
        <v>[more](https://rpi.analyticsdojo.com/sessions/session29.html)</v>
      </c>
      <c r="S33" s="54" t="str">
        <f t="shared" si="9"/>
        <v/>
      </c>
      <c r="T33" s="54" t="str">
        <f t="shared" si="2"/>
        <v>**Final Presentations** &lt;br&gt; [more](https://rpi.analyticsdojo.com/sessions/session29.html)</v>
      </c>
      <c r="U33" s="54" t="str">
        <f t="shared" si="12"/>
        <v/>
      </c>
      <c r="V33" s="54" t="str">
        <f t="shared" si="4"/>
        <v xml:space="preserve">  - title: Session 29
    url: /sessions/session29
    not_numbered: true</v>
      </c>
      <c r="W3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v>
      </c>
      <c r="X33" s="54" t="str">
        <f t="shared" si="6"/>
        <v/>
      </c>
      <c r="Y33" s="54" t="str">
        <f t="shared" si="7"/>
        <v xml:space="preserve">
  - title: Assignment 1
    url: /assignments/assign1
    not_numbered: true
  - title: Assignment 2
    url: /assignments/assign2
    not_numbered: true
</v>
      </c>
    </row>
    <row r="34" spans="1:25" ht="17">
      <c r="A34" s="41">
        <v>17</v>
      </c>
      <c r="C34" s="42" t="s">
        <v>30</v>
      </c>
      <c r="D34" s="43" t="s">
        <v>30</v>
      </c>
      <c r="E34" s="81" t="s">
        <v>31</v>
      </c>
      <c r="F34" s="45"/>
      <c r="G34" s="45"/>
      <c r="N34" s="38" t="b">
        <v>0</v>
      </c>
      <c r="O34" s="61" t="b">
        <v>0</v>
      </c>
      <c r="P34" s="61" t="b">
        <v>0</v>
      </c>
      <c r="Q34" s="59" t="str">
        <f>IF(ISBLANK(H35),"",CONCATENATE("Assignment ",H35," due ", TEXT(D34+Configuration!$B$6, "mm/dd"), " ", Configuration!$B$7))</f>
        <v/>
      </c>
      <c r="R34" s="54" t="str">
        <f>IF(B34&gt;0,CONCATENATE("[more](",Configuration!B$30,Configuration!B$29,"sessions/session",B34,".html)"),"")</f>
        <v/>
      </c>
      <c r="S34" s="54" t="str">
        <f t="shared" si="9"/>
        <v/>
      </c>
      <c r="T34" s="54" t="str">
        <f t="shared" si="2"/>
        <v xml:space="preserve">**Final Exam** &lt;br&gt; </v>
      </c>
      <c r="U34" s="54" t="str">
        <f t="shared" si="12"/>
        <v/>
      </c>
      <c r="V34" s="54" t="str">
        <f t="shared" si="4"/>
        <v/>
      </c>
      <c r="W3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4" s="54" t="str">
        <f t="shared" si="6"/>
        <v/>
      </c>
      <c r="Y34" s="54" t="str">
        <f t="shared" si="7"/>
        <v xml:space="preserve">
  - title: Assignment 1
    url: /assignments/assign1
    not_numbered: true
  - title: Assignment 2
    url: /assignments/assign2
    not_numbered: true
</v>
      </c>
    </row>
    <row r="35" spans="1:25">
      <c r="D35" s="44"/>
      <c r="E35" s="84"/>
      <c r="F35" s="45"/>
      <c r="G35" s="45"/>
      <c r="Q35" s="59" t="str">
        <f>IF(ISBLANK(H36),"",CONCATENATE("Assignment ",H36," due ", TEXT(D35+Configuration!$B$6, "mm/dd"), " ", Configuration!$B$7))</f>
        <v/>
      </c>
      <c r="R35" s="54" t="str">
        <f>IF(B35&gt;0,CONCATENATE("[more](",Configuration!B$30,Configuration!B$29,"sessions/session",B35,".html)"),"")</f>
        <v/>
      </c>
      <c r="S35" s="54" t="str">
        <f t="shared" si="9"/>
        <v/>
      </c>
      <c r="T35" s="54" t="str">
        <f t="shared" si="2"/>
        <v xml:space="preserve">**** &lt;br&gt; </v>
      </c>
      <c r="U35" s="54" t="str">
        <f t="shared" ref="U35:U51" si="14">IF(ISBLANK(M35),"",CONCATENATE("[![Open In Colab](https://colab.research.google.com/assets/colab-badge.svg)](https://colab.research.google.com/github/",K35,"blob/master/content/",L35,") 
[Submit to Github](",M35,")"))</f>
        <v/>
      </c>
      <c r="V35" s="54" t="str">
        <f t="shared" si="4"/>
        <v/>
      </c>
      <c r="W3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5" s="54" t="str">
        <f t="shared" si="6"/>
        <v/>
      </c>
      <c r="Y35" s="54" t="str">
        <f t="shared" si="7"/>
        <v xml:space="preserve">
  - title: Assignment 1
    url: /assignments/assign1
    not_numbered: true
  - title: Assignment 2
    url: /assignments/assign2
    not_numbered: true
</v>
      </c>
    </row>
    <row r="36" spans="1:25">
      <c r="D36" s="44"/>
      <c r="E36" s="84"/>
      <c r="F36" s="45"/>
      <c r="G36" s="45"/>
      <c r="H36" s="55"/>
      <c r="I36" s="51"/>
      <c r="J36" s="39"/>
      <c r="K36" s="39"/>
      <c r="L36" s="39"/>
      <c r="M36" s="40"/>
      <c r="N36" s="40"/>
      <c r="O36" s="63"/>
      <c r="P36" s="39"/>
      <c r="Q36" s="59" t="str">
        <f>IF(ISBLANK(H37),"",CONCATENATE("Assignment ",H37," due ", TEXT(D36+Configuration!$B$6, "mm/dd"), " ", Configuration!$B$7))</f>
        <v/>
      </c>
      <c r="R36" s="54" t="str">
        <f>IF(B36&gt;0,CONCATENATE("[more](",Configuration!B$30,Configuration!B$29,"sessions/session",B36,".html)"),"")</f>
        <v/>
      </c>
      <c r="S36" s="54" t="str">
        <f t="shared" si="9"/>
        <v/>
      </c>
      <c r="T36" s="54" t="str">
        <f t="shared" si="2"/>
        <v xml:space="preserve">**** &lt;br&gt; </v>
      </c>
      <c r="U36" s="54" t="str">
        <f t="shared" si="14"/>
        <v/>
      </c>
      <c r="V36" s="54" t="str">
        <f t="shared" si="4"/>
        <v/>
      </c>
      <c r="W3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6" s="54" t="str">
        <f t="shared" si="6"/>
        <v/>
      </c>
      <c r="Y36" s="54" t="str">
        <f t="shared" si="7"/>
        <v xml:space="preserve">
  - title: Assignment 1
    url: /assignments/assign1
    not_numbered: true
  - title: Assignment 2
    url: /assignments/assign2
    not_numbered: true
</v>
      </c>
    </row>
    <row r="37" spans="1:25">
      <c r="D37" s="44"/>
      <c r="E37" s="84"/>
      <c r="F37" s="51"/>
      <c r="G37" s="51"/>
      <c r="H37" s="55"/>
      <c r="I37" s="51"/>
      <c r="J37" s="39"/>
      <c r="K37" s="39"/>
      <c r="L37" s="39"/>
      <c r="M37" s="40"/>
      <c r="N37" s="40"/>
      <c r="O37" s="63"/>
      <c r="P37" s="39"/>
      <c r="Q37" s="59" t="str">
        <f>IF(ISBLANK(H38),"",CONCATENATE("Assignment ",H38," due ", TEXT(D37+Configuration!$B$6, "mm/dd"), " ", Configuration!$B$7))</f>
        <v/>
      </c>
      <c r="R37" s="54" t="str">
        <f>IF(B37&gt;0,CONCATENATE("[more](",Configuration!B$30,Configuration!B$29,"sessions/session",B37,".html)"),"")</f>
        <v/>
      </c>
      <c r="S37" s="54" t="str">
        <f t="shared" si="9"/>
        <v/>
      </c>
      <c r="T37" s="54" t="str">
        <f t="shared" si="2"/>
        <v xml:space="preserve">**** &lt;br&gt; </v>
      </c>
      <c r="U37" s="54" t="str">
        <f t="shared" si="14"/>
        <v/>
      </c>
      <c r="V37" s="54" t="str">
        <f t="shared" si="4"/>
        <v/>
      </c>
      <c r="W3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7" s="54" t="str">
        <f t="shared" si="6"/>
        <v/>
      </c>
      <c r="Y37" s="54" t="str">
        <f t="shared" si="7"/>
        <v xml:space="preserve">
  - title: Assignment 1
    url: /assignments/assign1
    not_numbered: true
  - title: Assignment 2
    url: /assignments/assign2
    not_numbered: true
</v>
      </c>
    </row>
    <row r="38" spans="1:25">
      <c r="D38" s="44"/>
      <c r="E38" s="84"/>
      <c r="F38" s="51"/>
      <c r="G38" s="51"/>
      <c r="H38" s="55"/>
      <c r="I38" s="51"/>
      <c r="J38" s="39"/>
      <c r="K38" s="39"/>
      <c r="L38" s="39"/>
      <c r="M38" s="40"/>
      <c r="N38" s="40"/>
      <c r="O38" s="63"/>
      <c r="P38" s="39"/>
      <c r="Q38" s="59" t="str">
        <f>IF(ISBLANK(H39),"",CONCATENATE("Assignment ",H39," due ", TEXT(D38+Configuration!$B$6, "mm/dd"), " ", Configuration!$B$7))</f>
        <v/>
      </c>
      <c r="R38" s="54" t="str">
        <f>IF(B38&gt;0,CONCATENATE("[more](",Configuration!B$30,Configuration!B$29,"sessions/session",B38,".html)"),"")</f>
        <v/>
      </c>
      <c r="S38" s="54" t="str">
        <f t="shared" si="9"/>
        <v/>
      </c>
      <c r="T38" s="54" t="str">
        <f t="shared" si="2"/>
        <v xml:space="preserve">**** &lt;br&gt; </v>
      </c>
      <c r="U38" s="54" t="str">
        <f t="shared" si="14"/>
        <v/>
      </c>
      <c r="V38" s="54" t="str">
        <f t="shared" si="4"/>
        <v/>
      </c>
      <c r="W3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8" s="54" t="str">
        <f t="shared" si="6"/>
        <v/>
      </c>
      <c r="Y38" s="54" t="str">
        <f t="shared" si="7"/>
        <v xml:space="preserve">
  - title: Assignment 1
    url: /assignments/assign1
    not_numbered: true
  - title: Assignment 2
    url: /assignments/assign2
    not_numbered: true
</v>
      </c>
    </row>
    <row r="39" spans="1:25">
      <c r="D39" s="44"/>
      <c r="E39" s="84"/>
      <c r="F39" s="51"/>
      <c r="G39" s="51"/>
      <c r="H39" s="55"/>
      <c r="I39" s="51"/>
      <c r="J39" s="39"/>
      <c r="K39" s="39"/>
      <c r="L39" s="39"/>
      <c r="M39" s="40"/>
      <c r="N39" s="40"/>
      <c r="O39" s="63"/>
      <c r="P39" s="39"/>
      <c r="Q39" s="59" t="str">
        <f>IF(ISBLANK(H40),"",CONCATENATE("Assignment ",H40," due ", TEXT(D39+Configuration!$B$6, "mm/dd"), " ", Configuration!$B$7))</f>
        <v/>
      </c>
      <c r="R39" s="54" t="str">
        <f>IF(B39&gt;0,CONCATENATE("[more](",Configuration!B$30,Configuration!B$29,"sessions/session",B39,".html)"),"")</f>
        <v/>
      </c>
      <c r="S39" s="54" t="str">
        <f t="shared" si="9"/>
        <v/>
      </c>
      <c r="T39" s="54" t="str">
        <f t="shared" si="2"/>
        <v xml:space="preserve">**** &lt;br&gt; </v>
      </c>
      <c r="U39" s="54" t="str">
        <f t="shared" si="14"/>
        <v/>
      </c>
      <c r="V39" s="54" t="str">
        <f t="shared" si="4"/>
        <v/>
      </c>
      <c r="W3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39" s="54" t="str">
        <f t="shared" si="6"/>
        <v/>
      </c>
      <c r="Y39" s="54" t="str">
        <f t="shared" si="7"/>
        <v xml:space="preserve">
  - title: Assignment 1
    url: /assignments/assign1
    not_numbered: true
  - title: Assignment 2
    url: /assignments/assign2
    not_numbered: true
</v>
      </c>
    </row>
    <row r="40" spans="1:25">
      <c r="D40" s="44"/>
      <c r="E40" s="84"/>
      <c r="F40" s="51"/>
      <c r="G40" s="51"/>
      <c r="H40" s="55"/>
      <c r="I40" s="51"/>
      <c r="J40" s="39"/>
      <c r="K40" s="39"/>
      <c r="L40" s="39"/>
      <c r="M40" s="40"/>
      <c r="N40" s="40"/>
      <c r="O40" s="63"/>
      <c r="P40" s="39"/>
      <c r="Q40" s="59" t="str">
        <f>IF(ISBLANK(H41),"",CONCATENATE("Assignment ",H41," due ", TEXT(D40+Configuration!$B$6, "mm/dd"), " ", Configuration!$B$7))</f>
        <v/>
      </c>
      <c r="R40" s="54" t="str">
        <f>IF(B40&gt;0,CONCATENATE("[more](",Configuration!B$30,Configuration!B$29,"sessions/session",B40,".html)"),"")</f>
        <v/>
      </c>
      <c r="S40" s="54" t="str">
        <f t="shared" si="9"/>
        <v/>
      </c>
      <c r="T40" s="54" t="str">
        <f t="shared" si="2"/>
        <v xml:space="preserve">**** &lt;br&gt; </v>
      </c>
      <c r="U40" s="54" t="str">
        <f t="shared" si="14"/>
        <v/>
      </c>
      <c r="V40" s="54" t="str">
        <f t="shared" si="4"/>
        <v/>
      </c>
      <c r="W4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0" s="54" t="str">
        <f t="shared" si="6"/>
        <v/>
      </c>
      <c r="Y40" s="54" t="str">
        <f t="shared" si="7"/>
        <v xml:space="preserve">
  - title: Assignment 1
    url: /assignments/assign1
    not_numbered: true
  - title: Assignment 2
    url: /assignments/assign2
    not_numbered: true
</v>
      </c>
    </row>
    <row r="41" spans="1:25">
      <c r="D41" s="44"/>
      <c r="E41" s="84"/>
      <c r="F41" s="51"/>
      <c r="G41" s="51"/>
      <c r="H41" s="55"/>
      <c r="I41" s="51"/>
      <c r="J41" s="39"/>
      <c r="K41" s="39"/>
      <c r="L41" s="39"/>
      <c r="M41" s="40"/>
      <c r="N41" s="40"/>
      <c r="O41" s="63"/>
      <c r="P41" s="39"/>
      <c r="Q41" s="59" t="str">
        <f>IF(ISBLANK(H42),"",CONCATENATE("Assignment ",H42," due ", TEXT(D41+Configuration!$B$6, "mm/dd"), " ", Configuration!$B$7))</f>
        <v/>
      </c>
      <c r="R41" s="54" t="str">
        <f>IF(B41&gt;0,CONCATENATE("[more](",Configuration!B$30,Configuration!B$29,"sessions/session",B41,".html)"),"")</f>
        <v/>
      </c>
      <c r="S41" s="54" t="str">
        <f t="shared" si="9"/>
        <v/>
      </c>
      <c r="T41" s="54" t="str">
        <f t="shared" si="2"/>
        <v xml:space="preserve">**** &lt;br&gt; </v>
      </c>
      <c r="U41" s="54" t="str">
        <f t="shared" si="14"/>
        <v/>
      </c>
      <c r="V41" s="54" t="str">
        <f t="shared" si="4"/>
        <v/>
      </c>
      <c r="W4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1" s="54" t="str">
        <f t="shared" si="6"/>
        <v/>
      </c>
      <c r="Y41" s="54" t="str">
        <f t="shared" si="7"/>
        <v xml:space="preserve">
  - title: Assignment 1
    url: /assignments/assign1
    not_numbered: true
  - title: Assignment 2
    url: /assignments/assign2
    not_numbered: true
</v>
      </c>
    </row>
    <row r="42" spans="1:25">
      <c r="D42" s="44"/>
      <c r="E42" s="84"/>
      <c r="F42" s="51"/>
      <c r="G42" s="51"/>
      <c r="H42" s="55"/>
      <c r="I42" s="51"/>
      <c r="J42" s="39"/>
      <c r="K42" s="39"/>
      <c r="L42" s="39"/>
      <c r="M42" s="40"/>
      <c r="N42" s="40"/>
      <c r="O42" s="63"/>
      <c r="P42" s="39"/>
      <c r="Q42" s="59" t="str">
        <f>IF(ISBLANK(H43),"",CONCATENATE("Assignment ",H43," due ", TEXT(D42+Configuration!$B$6, "mm/dd"), " ", Configuration!$B$7))</f>
        <v/>
      </c>
      <c r="R42" s="54" t="str">
        <f>IF(B42&gt;0,CONCATENATE("[more](",Configuration!B$30,Configuration!B$29,"sessions/session",B42,".html)"),"")</f>
        <v/>
      </c>
      <c r="S42" s="54" t="str">
        <f t="shared" si="9"/>
        <v/>
      </c>
      <c r="T42" s="54" t="str">
        <f t="shared" si="2"/>
        <v xml:space="preserve">**** &lt;br&gt; </v>
      </c>
      <c r="U42" s="54" t="str">
        <f t="shared" si="14"/>
        <v/>
      </c>
      <c r="V42" s="54" t="str">
        <f t="shared" si="4"/>
        <v/>
      </c>
      <c r="W4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2" s="54" t="str">
        <f t="shared" si="6"/>
        <v/>
      </c>
      <c r="Y42" s="54" t="str">
        <f t="shared" si="7"/>
        <v xml:space="preserve">
  - title: Assignment 1
    url: /assignments/assign1
    not_numbered: true
  - title: Assignment 2
    url: /assignments/assign2
    not_numbered: true
</v>
      </c>
    </row>
    <row r="43" spans="1:25">
      <c r="D43" s="44"/>
      <c r="E43" s="84"/>
      <c r="F43" s="51"/>
      <c r="G43" s="51"/>
      <c r="H43" s="55"/>
      <c r="I43" s="51"/>
      <c r="J43" s="39"/>
      <c r="K43" s="39"/>
      <c r="L43" s="39"/>
      <c r="M43" s="40"/>
      <c r="N43" s="40"/>
      <c r="O43" s="63"/>
      <c r="P43" s="39"/>
      <c r="Q43" s="59" t="str">
        <f>IF(ISBLANK(H44),"",CONCATENATE("Assignment ",H44," due ", TEXT(D43+Configuration!$B$6, "mm/dd"), " ", Configuration!$B$7))</f>
        <v/>
      </c>
      <c r="R43" s="54" t="str">
        <f>IF(B43&gt;0,CONCATENATE("[more](",Configuration!B$30,Configuration!B$29,"sessions/session",B43,".html)"),"")</f>
        <v/>
      </c>
      <c r="S43" s="54" t="str">
        <f t="shared" si="9"/>
        <v/>
      </c>
      <c r="T43" s="54" t="str">
        <f t="shared" si="2"/>
        <v xml:space="preserve">**** &lt;br&gt; </v>
      </c>
      <c r="U43" s="54" t="str">
        <f t="shared" si="14"/>
        <v/>
      </c>
      <c r="V43" s="54" t="str">
        <f t="shared" si="4"/>
        <v/>
      </c>
      <c r="W4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3" s="54" t="str">
        <f t="shared" si="6"/>
        <v/>
      </c>
      <c r="Y43" s="54" t="str">
        <f t="shared" si="7"/>
        <v xml:space="preserve">
  - title: Assignment 1
    url: /assignments/assign1
    not_numbered: true
  - title: Assignment 2
    url: /assignments/assign2
    not_numbered: true
</v>
      </c>
    </row>
    <row r="44" spans="1:25">
      <c r="D44" s="44"/>
      <c r="E44" s="84"/>
      <c r="F44" s="51"/>
      <c r="G44" s="51"/>
      <c r="H44" s="55"/>
      <c r="I44" s="51"/>
      <c r="J44" s="39"/>
      <c r="K44" s="39"/>
      <c r="L44" s="39"/>
      <c r="M44" s="40"/>
      <c r="N44" s="40"/>
      <c r="O44" s="63"/>
      <c r="P44" s="39"/>
      <c r="Q44" s="59" t="str">
        <f>IF(ISBLANK(H45),"",CONCATENATE("Assignment ",H45," due ", TEXT(D44+Configuration!$B$6, "mm/dd"), " ", Configuration!$B$7))</f>
        <v/>
      </c>
      <c r="R44" s="54" t="str">
        <f>IF(B44&gt;0,CONCATENATE("[more](",Configuration!B$30,Configuration!B$29,"sessions/session",B44,".html)"),"")</f>
        <v/>
      </c>
      <c r="S44" s="54" t="str">
        <f t="shared" si="9"/>
        <v/>
      </c>
      <c r="T44" s="54" t="str">
        <f t="shared" si="2"/>
        <v xml:space="preserve">**** &lt;br&gt; </v>
      </c>
      <c r="U44" s="54" t="str">
        <f t="shared" si="14"/>
        <v/>
      </c>
      <c r="V44" s="54" t="str">
        <f t="shared" si="4"/>
        <v/>
      </c>
      <c r="W4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4" s="54" t="str">
        <f t="shared" si="6"/>
        <v/>
      </c>
      <c r="Y44" s="54" t="str">
        <f t="shared" si="7"/>
        <v xml:space="preserve">
  - title: Assignment 1
    url: /assignments/assign1
    not_numbered: true
  - title: Assignment 2
    url: /assignments/assign2
    not_numbered: true
</v>
      </c>
    </row>
    <row r="45" spans="1:25">
      <c r="D45" s="44"/>
      <c r="E45" s="84"/>
      <c r="F45" s="51"/>
      <c r="G45" s="51"/>
      <c r="H45" s="55"/>
      <c r="I45" s="51"/>
      <c r="J45" s="39"/>
      <c r="K45" s="39"/>
      <c r="L45" s="39"/>
      <c r="M45" s="40"/>
      <c r="N45" s="40"/>
      <c r="O45" s="63"/>
      <c r="P45" s="39"/>
      <c r="Q45" s="59" t="str">
        <f>IF(ISBLANK(H46),"",CONCATENATE("Assignment ",H46," due ", TEXT(D45+Configuration!$B$6, "mm/dd"), " ", Configuration!$B$7))</f>
        <v/>
      </c>
      <c r="R45" s="54" t="str">
        <f>IF(B45&gt;0,CONCATENATE("[more](",Configuration!B$30,Configuration!B$29,"sessions/session",B45,".html)"),"")</f>
        <v/>
      </c>
      <c r="S45" s="54" t="str">
        <f t="shared" si="9"/>
        <v/>
      </c>
      <c r="T45" s="54" t="str">
        <f t="shared" si="2"/>
        <v xml:space="preserve">**** &lt;br&gt; </v>
      </c>
      <c r="U45" s="54" t="str">
        <f t="shared" si="14"/>
        <v/>
      </c>
      <c r="V45" s="54" t="str">
        <f t="shared" si="4"/>
        <v/>
      </c>
      <c r="W4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5" s="54" t="str">
        <f t="shared" si="6"/>
        <v/>
      </c>
      <c r="Y45" s="54" t="str">
        <f t="shared" si="7"/>
        <v xml:space="preserve">
  - title: Assignment 1
    url: /assignments/assign1
    not_numbered: true
  - title: Assignment 2
    url: /assignments/assign2
    not_numbered: true
</v>
      </c>
    </row>
    <row r="46" spans="1:25">
      <c r="D46" s="44"/>
      <c r="E46" s="84"/>
      <c r="F46" s="51"/>
      <c r="G46" s="51"/>
      <c r="H46" s="55"/>
      <c r="I46" s="51"/>
      <c r="J46" s="39"/>
      <c r="K46" s="39"/>
      <c r="L46" s="39"/>
      <c r="M46" s="40"/>
      <c r="N46" s="40"/>
      <c r="O46" s="63"/>
      <c r="P46" s="39"/>
      <c r="Q46" s="59" t="str">
        <f>IF(ISBLANK(H47),"",CONCATENATE("Assignment ",H47," due ", TEXT(D46+Configuration!$B$6, "mm/dd"), " ", Configuration!$B$7))</f>
        <v/>
      </c>
      <c r="R46" s="54" t="str">
        <f>IF(B46&gt;0,CONCATENATE("[more](",Configuration!B$30,Configuration!B$29,"sessions/session",B46,".html)"),"")</f>
        <v/>
      </c>
      <c r="S46" s="54" t="str">
        <f t="shared" si="9"/>
        <v/>
      </c>
      <c r="T46" s="54" t="str">
        <f t="shared" si="2"/>
        <v xml:space="preserve">**** &lt;br&gt; </v>
      </c>
      <c r="U46" s="54" t="str">
        <f t="shared" si="14"/>
        <v/>
      </c>
      <c r="V46" s="54" t="str">
        <f t="shared" si="4"/>
        <v/>
      </c>
      <c r="W4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6" s="54" t="str">
        <f t="shared" si="6"/>
        <v/>
      </c>
      <c r="Y46" s="54" t="str">
        <f t="shared" si="7"/>
        <v xml:space="preserve">
  - title: Assignment 1
    url: /assignments/assign1
    not_numbered: true
  - title: Assignment 2
    url: /assignments/assign2
    not_numbered: true
</v>
      </c>
    </row>
    <row r="47" spans="1:25">
      <c r="D47" s="44"/>
      <c r="E47" s="84"/>
      <c r="F47" s="51"/>
      <c r="G47" s="51"/>
      <c r="H47" s="55"/>
      <c r="I47" s="51"/>
      <c r="J47" s="39"/>
      <c r="K47" s="39"/>
      <c r="L47" s="39"/>
      <c r="M47" s="40"/>
      <c r="N47" s="40"/>
      <c r="O47" s="63"/>
      <c r="P47" s="39"/>
      <c r="Q47" s="59" t="str">
        <f>IF(ISBLANK(H48),"",CONCATENATE("Assignment ",H48," due ", TEXT(D47+Configuration!$B$6, "mm/dd"), " ", Configuration!$B$7))</f>
        <v/>
      </c>
      <c r="R47" s="54" t="str">
        <f>IF(B47&gt;0,CONCATENATE("[more](",Configuration!B$30,Configuration!B$29,"sessions/session",B47,".html)"),"")</f>
        <v/>
      </c>
      <c r="S47" s="54" t="str">
        <f t="shared" si="9"/>
        <v/>
      </c>
      <c r="T47" s="54" t="str">
        <f t="shared" si="2"/>
        <v xml:space="preserve">**** &lt;br&gt; </v>
      </c>
      <c r="U47" s="54" t="str">
        <f t="shared" si="14"/>
        <v/>
      </c>
      <c r="V47" s="54" t="str">
        <f t="shared" si="4"/>
        <v/>
      </c>
      <c r="W4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7" s="54" t="str">
        <f t="shared" si="6"/>
        <v/>
      </c>
      <c r="Y47" s="54" t="str">
        <f t="shared" si="7"/>
        <v xml:space="preserve">
  - title: Assignment 1
    url: /assignments/assign1
    not_numbered: true
  - title: Assignment 2
    url: /assignments/assign2
    not_numbered: true
</v>
      </c>
    </row>
    <row r="48" spans="1:25">
      <c r="D48" s="44"/>
      <c r="E48" s="84"/>
      <c r="F48" s="51"/>
      <c r="G48" s="51"/>
      <c r="H48" s="55"/>
      <c r="I48" s="51"/>
      <c r="J48" s="39"/>
      <c r="K48" s="39"/>
      <c r="L48" s="39"/>
      <c r="M48" s="40"/>
      <c r="N48" s="40"/>
      <c r="O48" s="63"/>
      <c r="P48" s="39"/>
      <c r="Q48" s="59" t="str">
        <f>IF(ISBLANK(H49),"",CONCATENATE("Assignment ",H49," due ", TEXT(D48+Configuration!$B$6, "mm/dd"), " ", Configuration!$B$7))</f>
        <v/>
      </c>
      <c r="R48" s="54" t="str">
        <f>IF(B48&gt;0,CONCATENATE("[more](",Configuration!B$30,Configuration!B$29,"sessions/session",B48,".html)"),"")</f>
        <v/>
      </c>
      <c r="S48" s="54" t="str">
        <f t="shared" si="9"/>
        <v/>
      </c>
      <c r="T48" s="54" t="str">
        <f t="shared" si="2"/>
        <v xml:space="preserve">**** &lt;br&gt; </v>
      </c>
      <c r="U48" s="54" t="str">
        <f t="shared" si="14"/>
        <v/>
      </c>
      <c r="V48" s="54" t="str">
        <f t="shared" si="4"/>
        <v/>
      </c>
      <c r="W4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8" s="54" t="str">
        <f t="shared" si="6"/>
        <v/>
      </c>
      <c r="Y48" s="54" t="str">
        <f t="shared" si="7"/>
        <v xml:space="preserve">
  - title: Assignment 1
    url: /assignments/assign1
    not_numbered: true
  - title: Assignment 2
    url: /assignments/assign2
    not_numbered: true
</v>
      </c>
    </row>
    <row r="49" spans="4:25">
      <c r="D49" s="44"/>
      <c r="E49" s="84"/>
      <c r="F49" s="51"/>
      <c r="G49" s="51"/>
      <c r="H49" s="55"/>
      <c r="I49" s="51"/>
      <c r="J49" s="39"/>
      <c r="K49" s="39"/>
      <c r="L49" s="39"/>
      <c r="M49" s="40"/>
      <c r="N49" s="40"/>
      <c r="O49" s="63"/>
      <c r="P49" s="39"/>
      <c r="Q49" s="59" t="str">
        <f>IF(ISBLANK(H50),"",CONCATENATE("Assignment ",H50," due ", TEXT(D49+Configuration!$B$6, "mm/dd"), " ", Configuration!$B$7))</f>
        <v/>
      </c>
      <c r="R49" s="54" t="str">
        <f>IF(B49&gt;0,CONCATENATE("[more](",Configuration!B$30,Configuration!B$29,"sessions/session",B49,".html)"),"")</f>
        <v/>
      </c>
      <c r="S49" s="54" t="str">
        <f t="shared" si="9"/>
        <v/>
      </c>
      <c r="T49" s="54" t="str">
        <f t="shared" si="2"/>
        <v xml:space="preserve">**** &lt;br&gt; </v>
      </c>
      <c r="U49" s="54" t="str">
        <f t="shared" si="14"/>
        <v/>
      </c>
      <c r="V49" s="54" t="str">
        <f t="shared" si="4"/>
        <v/>
      </c>
      <c r="W4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49" s="54" t="str">
        <f t="shared" si="6"/>
        <v/>
      </c>
      <c r="Y49" s="54" t="str">
        <f t="shared" si="7"/>
        <v xml:space="preserve">
  - title: Assignment 1
    url: /assignments/assign1
    not_numbered: true
  - title: Assignment 2
    url: /assignments/assign2
    not_numbered: true
</v>
      </c>
    </row>
    <row r="50" spans="4:25">
      <c r="D50" s="44"/>
      <c r="E50" s="84"/>
      <c r="F50" s="51"/>
      <c r="G50" s="51"/>
      <c r="H50" s="55"/>
      <c r="I50" s="51"/>
      <c r="J50" s="39"/>
      <c r="K50" s="39"/>
      <c r="L50" s="39"/>
      <c r="M50" s="40"/>
      <c r="N50" s="40"/>
      <c r="O50" s="63"/>
      <c r="P50" s="39"/>
      <c r="Q50" s="59" t="str">
        <f>IF(ISBLANK(H51),"",CONCATENATE("Assignment ",H51," due ", TEXT(D50+Configuration!$B$6, "mm/dd"), " ", Configuration!$B$7))</f>
        <v/>
      </c>
      <c r="R50" s="54" t="str">
        <f>IF(B50&gt;0,CONCATENATE("[more](",Configuration!B$30,Configuration!B$29,"sessions/session",B50,".html)"),"")</f>
        <v/>
      </c>
      <c r="S50" s="54" t="str">
        <f t="shared" si="9"/>
        <v/>
      </c>
      <c r="T50" s="54" t="str">
        <f t="shared" si="2"/>
        <v xml:space="preserve">**** &lt;br&gt; </v>
      </c>
      <c r="U50" s="54" t="str">
        <f t="shared" si="14"/>
        <v/>
      </c>
      <c r="V50" s="54" t="str">
        <f t="shared" si="4"/>
        <v/>
      </c>
      <c r="W5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50" s="54" t="str">
        <f t="shared" si="6"/>
        <v/>
      </c>
      <c r="Y50" s="54" t="str">
        <f t="shared" si="7"/>
        <v xml:space="preserve">
  - title: Assignment 1
    url: /assignments/assign1
    not_numbered: true
  - title: Assignment 2
    url: /assignments/assign2
    not_numbered: true
</v>
      </c>
    </row>
    <row r="51" spans="4:25">
      <c r="D51" s="44"/>
      <c r="E51" s="84"/>
      <c r="F51" s="51"/>
      <c r="G51" s="51"/>
      <c r="H51" s="55"/>
      <c r="I51" s="51"/>
      <c r="J51" s="39"/>
      <c r="K51" s="39"/>
      <c r="L51" s="39"/>
      <c r="M51" s="40"/>
      <c r="N51" s="40"/>
      <c r="O51" s="63"/>
      <c r="P51" s="39"/>
      <c r="Q51" s="59" t="str">
        <f>IF(ISBLANK(H52),"",CONCATENATE("Assignment ",H52," due ", TEXT(D51+Configuration!$B$6, "mm/dd"), " ", Configuration!$B$7))</f>
        <v/>
      </c>
      <c r="R51" s="54" t="str">
        <f>IF(B51&gt;0,CONCATENATE("[more](",Configuration!B$30,Configuration!B$29,"sessions/session",B51,".html)"),"")</f>
        <v/>
      </c>
      <c r="S51" s="54" t="str">
        <f t="shared" si="9"/>
        <v/>
      </c>
      <c r="T51" s="54" t="str">
        <f t="shared" si="2"/>
        <v xml:space="preserve">**** &lt;br&gt; </v>
      </c>
      <c r="U51" s="54" t="str">
        <f t="shared" si="14"/>
        <v/>
      </c>
      <c r="V51" s="54" t="str">
        <f t="shared" si="4"/>
        <v/>
      </c>
      <c r="W5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X51" s="54" t="str">
        <f t="shared" si="6"/>
        <v/>
      </c>
      <c r="Y51" s="54" t="str">
        <f t="shared" si="7"/>
        <v xml:space="preserve">
  - title: Assignment 1
    url: /assignments/assign1
    not_numbered: true
  - title: Assignment 2
    url: /assignments/assign2
    not_numbered: true
</v>
      </c>
    </row>
    <row r="52" spans="4:25">
      <c r="D52" s="44"/>
      <c r="E52" s="84"/>
      <c r="F52" s="51"/>
      <c r="G52" s="51"/>
      <c r="H52" s="55"/>
      <c r="I52" s="51"/>
      <c r="J52" s="39"/>
      <c r="K52" s="39"/>
      <c r="L52" s="39"/>
      <c r="M52" s="40"/>
      <c r="N52" s="40"/>
      <c r="O52" s="63"/>
      <c r="P52" s="39"/>
      <c r="Q52" s="60"/>
      <c r="R52" s="56"/>
      <c r="S52" s="56"/>
    </row>
    <row r="53" spans="4:25">
      <c r="D53" s="44"/>
      <c r="E53" s="84"/>
      <c r="F53" s="51"/>
      <c r="G53" s="51"/>
      <c r="H53" s="55"/>
      <c r="I53" s="51"/>
      <c r="J53" s="39"/>
      <c r="K53" s="39"/>
      <c r="L53" s="39"/>
      <c r="M53" s="40"/>
      <c r="N53" s="40"/>
      <c r="O53" s="63"/>
      <c r="P53" s="39"/>
      <c r="Q53" s="60"/>
      <c r="R53" s="56"/>
      <c r="S53" s="56"/>
    </row>
    <row r="54" spans="4:25">
      <c r="D54" s="44"/>
      <c r="E54" s="84"/>
      <c r="F54" s="51"/>
      <c r="G54" s="51"/>
      <c r="H54" s="55"/>
      <c r="I54" s="51"/>
      <c r="J54" s="39"/>
      <c r="K54" s="39"/>
      <c r="L54" s="39"/>
      <c r="M54" s="40"/>
      <c r="N54" s="40"/>
      <c r="O54" s="63"/>
      <c r="P54" s="39"/>
      <c r="Q54" s="60"/>
      <c r="R54" s="56"/>
      <c r="S54" s="56"/>
    </row>
    <row r="55" spans="4:25">
      <c r="D55" s="44"/>
      <c r="E55" s="84"/>
      <c r="F55" s="51"/>
      <c r="G55" s="51"/>
      <c r="H55" s="55"/>
      <c r="I55" s="51"/>
      <c r="J55" s="39"/>
      <c r="K55" s="39"/>
      <c r="L55" s="39"/>
      <c r="M55" s="40"/>
      <c r="N55" s="40"/>
      <c r="O55" s="63"/>
      <c r="P55" s="39"/>
      <c r="Q55" s="60"/>
      <c r="R55" s="56"/>
      <c r="S55" s="56"/>
    </row>
    <row r="56" spans="4:25">
      <c r="D56" s="44"/>
      <c r="E56" s="84"/>
      <c r="F56" s="51"/>
      <c r="G56" s="51"/>
      <c r="H56" s="55"/>
      <c r="I56" s="51"/>
      <c r="J56" s="39"/>
      <c r="K56" s="39"/>
      <c r="L56" s="39"/>
      <c r="M56" s="40"/>
      <c r="N56" s="40"/>
      <c r="O56" s="63"/>
      <c r="P56" s="39"/>
      <c r="Q56" s="60"/>
      <c r="R56" s="56"/>
      <c r="S56" s="56"/>
    </row>
    <row r="57" spans="4:25">
      <c r="D57" s="44"/>
      <c r="E57" s="84"/>
      <c r="F57" s="51"/>
      <c r="G57" s="51"/>
      <c r="H57" s="55"/>
      <c r="I57" s="51"/>
      <c r="J57" s="39"/>
      <c r="K57" s="39"/>
      <c r="L57" s="39"/>
      <c r="M57" s="40"/>
      <c r="N57" s="40"/>
      <c r="O57" s="63"/>
      <c r="P57" s="39"/>
      <c r="Q57" s="60"/>
      <c r="R57" s="56"/>
      <c r="S57" s="56"/>
    </row>
    <row r="58" spans="4:25">
      <c r="D58" s="44"/>
      <c r="E58" s="84"/>
      <c r="F58" s="51"/>
      <c r="G58" s="51"/>
      <c r="H58" s="55"/>
      <c r="I58" s="51"/>
      <c r="J58" s="39"/>
      <c r="K58" s="39"/>
      <c r="L58" s="39"/>
      <c r="M58" s="40"/>
      <c r="N58" s="40"/>
      <c r="O58" s="63"/>
      <c r="P58" s="39"/>
      <c r="Q58" s="60"/>
      <c r="R58" s="56"/>
      <c r="S58" s="56"/>
    </row>
    <row r="59" spans="4:25">
      <c r="D59" s="44"/>
      <c r="E59" s="84"/>
      <c r="F59" s="51"/>
      <c r="G59" s="51"/>
      <c r="H59" s="55"/>
      <c r="I59" s="51"/>
      <c r="J59" s="39"/>
      <c r="K59" s="39"/>
      <c r="L59" s="39"/>
      <c r="M59" s="40"/>
      <c r="N59" s="40"/>
      <c r="O59" s="63"/>
      <c r="P59" s="39"/>
      <c r="Q59" s="60"/>
      <c r="R59" s="56"/>
      <c r="S59" s="56"/>
    </row>
    <row r="60" spans="4:25">
      <c r="D60" s="44"/>
      <c r="E60" s="84"/>
      <c r="F60" s="51"/>
      <c r="G60" s="51"/>
      <c r="H60" s="55"/>
      <c r="I60" s="51"/>
      <c r="J60" s="39"/>
      <c r="K60" s="39"/>
      <c r="L60" s="39"/>
      <c r="M60" s="40"/>
      <c r="N60" s="40"/>
      <c r="O60" s="63"/>
      <c r="P60" s="39"/>
      <c r="Q60" s="60"/>
      <c r="R60" s="56"/>
      <c r="S60" s="56"/>
    </row>
    <row r="61" spans="4:25">
      <c r="D61" s="44"/>
      <c r="E61" s="84"/>
      <c r="F61" s="51"/>
      <c r="G61" s="51"/>
      <c r="H61" s="55"/>
      <c r="I61" s="51"/>
      <c r="J61" s="39"/>
      <c r="K61" s="39"/>
      <c r="L61" s="39"/>
      <c r="M61" s="40"/>
      <c r="N61" s="40"/>
      <c r="O61" s="63"/>
      <c r="P61" s="39"/>
      <c r="Q61" s="60"/>
      <c r="R61" s="56"/>
      <c r="S61" s="56"/>
    </row>
    <row r="62" spans="4:25">
      <c r="D62" s="44"/>
      <c r="E62" s="84"/>
      <c r="F62" s="51"/>
      <c r="G62" s="51"/>
      <c r="H62" s="55"/>
      <c r="I62" s="51"/>
      <c r="J62" s="39"/>
      <c r="K62" s="39"/>
      <c r="L62" s="39"/>
      <c r="M62" s="40"/>
      <c r="N62" s="40"/>
      <c r="O62" s="63"/>
      <c r="P62" s="39"/>
      <c r="Q62" s="60"/>
      <c r="R62" s="56"/>
      <c r="S62" s="56"/>
    </row>
    <row r="63" spans="4:25">
      <c r="D63" s="44"/>
      <c r="E63" s="84"/>
      <c r="F63" s="51"/>
      <c r="G63" s="51"/>
      <c r="H63" s="55"/>
      <c r="I63" s="51"/>
      <c r="J63" s="39"/>
      <c r="K63" s="39"/>
      <c r="L63" s="39"/>
      <c r="M63" s="40"/>
      <c r="N63" s="40"/>
      <c r="O63" s="63"/>
      <c r="P63" s="39"/>
      <c r="Q63" s="60"/>
      <c r="R63" s="56"/>
      <c r="S63" s="56"/>
    </row>
    <row r="64" spans="4:25">
      <c r="D64" s="44"/>
      <c r="E64" s="84"/>
      <c r="F64" s="51"/>
      <c r="G64" s="51"/>
      <c r="H64" s="55"/>
      <c r="I64" s="51"/>
      <c r="J64" s="39"/>
      <c r="K64" s="39"/>
      <c r="L64" s="39"/>
      <c r="M64" s="40"/>
      <c r="N64" s="40"/>
      <c r="O64" s="63"/>
      <c r="P64" s="39"/>
      <c r="Q64" s="60"/>
      <c r="R64" s="56"/>
      <c r="S64" s="56"/>
    </row>
    <row r="65" spans="4:19">
      <c r="D65" s="44"/>
      <c r="E65" s="84"/>
      <c r="F65" s="51"/>
      <c r="G65" s="51"/>
      <c r="H65" s="55"/>
      <c r="I65" s="51"/>
      <c r="J65" s="39"/>
      <c r="K65" s="39"/>
      <c r="L65" s="39"/>
      <c r="M65" s="40"/>
      <c r="N65" s="40"/>
      <c r="O65" s="63"/>
      <c r="P65" s="39"/>
      <c r="Q65" s="60"/>
      <c r="R65" s="56"/>
      <c r="S65" s="56"/>
    </row>
    <row r="66" spans="4:19">
      <c r="D66" s="44"/>
      <c r="E66" s="84"/>
      <c r="F66" s="51"/>
      <c r="G66" s="51"/>
      <c r="H66" s="55"/>
      <c r="I66" s="51"/>
      <c r="J66" s="39"/>
      <c r="K66" s="39"/>
      <c r="L66" s="39"/>
      <c r="M66" s="40"/>
      <c r="N66" s="40"/>
      <c r="O66" s="63"/>
      <c r="P66" s="39"/>
      <c r="Q66" s="60"/>
      <c r="R66" s="56"/>
      <c r="S66" s="56"/>
    </row>
    <row r="67" spans="4:19">
      <c r="D67" s="44"/>
      <c r="E67" s="84"/>
      <c r="F67" s="51"/>
      <c r="G67" s="51"/>
      <c r="H67" s="55"/>
      <c r="I67" s="51"/>
      <c r="J67" s="39"/>
      <c r="K67" s="39"/>
      <c r="L67" s="39"/>
      <c r="M67" s="40"/>
      <c r="N67" s="40"/>
      <c r="O67" s="63"/>
      <c r="P67" s="39"/>
      <c r="Q67" s="60"/>
      <c r="R67" s="56"/>
      <c r="S67" s="56"/>
    </row>
    <row r="68" spans="4:19">
      <c r="D68" s="44"/>
      <c r="E68" s="84"/>
      <c r="F68" s="51"/>
      <c r="G68" s="51"/>
      <c r="H68" s="55"/>
      <c r="I68" s="51"/>
      <c r="J68" s="39"/>
      <c r="K68" s="39"/>
      <c r="L68" s="39"/>
      <c r="M68" s="40"/>
      <c r="N68" s="40"/>
      <c r="O68" s="63"/>
      <c r="P68" s="39"/>
      <c r="Q68" s="60"/>
      <c r="R68" s="56"/>
      <c r="S68" s="56"/>
    </row>
    <row r="69" spans="4:19">
      <c r="D69" s="44"/>
      <c r="E69" s="84"/>
      <c r="F69" s="51"/>
      <c r="G69" s="51"/>
      <c r="H69" s="55"/>
      <c r="I69" s="51"/>
      <c r="J69" s="39"/>
      <c r="K69" s="39"/>
      <c r="L69" s="39"/>
      <c r="M69" s="40"/>
      <c r="N69" s="40"/>
      <c r="O69" s="63"/>
      <c r="P69" s="39"/>
      <c r="Q69" s="60"/>
      <c r="R69" s="56"/>
      <c r="S69" s="56"/>
    </row>
    <row r="70" spans="4:19">
      <c r="D70" s="44"/>
      <c r="E70" s="84"/>
      <c r="F70" s="51"/>
      <c r="G70" s="51"/>
      <c r="H70" s="55"/>
      <c r="I70" s="51"/>
      <c r="J70" s="39"/>
      <c r="K70" s="39"/>
      <c r="L70" s="39"/>
      <c r="M70" s="40"/>
      <c r="N70" s="40"/>
      <c r="O70" s="63"/>
      <c r="P70" s="39"/>
      <c r="Q70" s="60"/>
      <c r="R70" s="56"/>
      <c r="S70" s="56"/>
    </row>
    <row r="71" spans="4:19">
      <c r="D71" s="44"/>
      <c r="E71" s="84"/>
      <c r="F71" s="51"/>
      <c r="G71" s="51"/>
      <c r="H71" s="55"/>
      <c r="I71" s="51"/>
      <c r="J71" s="39"/>
      <c r="K71" s="39"/>
      <c r="L71" s="39"/>
      <c r="M71" s="40"/>
      <c r="N71" s="40"/>
      <c r="O71" s="63"/>
      <c r="P71" s="39"/>
      <c r="Q71" s="60"/>
      <c r="R71" s="56"/>
      <c r="S71" s="56"/>
    </row>
    <row r="72" spans="4:19">
      <c r="D72" s="44"/>
      <c r="E72" s="84"/>
      <c r="F72" s="51"/>
      <c r="G72" s="51"/>
      <c r="H72" s="55"/>
      <c r="I72" s="51"/>
      <c r="J72" s="39"/>
      <c r="K72" s="39"/>
      <c r="L72" s="39"/>
      <c r="M72" s="40"/>
      <c r="N72" s="40"/>
      <c r="O72" s="63"/>
      <c r="P72" s="39"/>
      <c r="Q72" s="60"/>
      <c r="R72" s="56"/>
      <c r="S72" s="56"/>
    </row>
    <row r="73" spans="4:19">
      <c r="D73" s="44"/>
      <c r="E73" s="84"/>
      <c r="F73" s="51"/>
      <c r="G73" s="51"/>
      <c r="H73" s="55"/>
      <c r="I73" s="51"/>
      <c r="J73" s="39"/>
      <c r="K73" s="39"/>
      <c r="L73" s="39"/>
      <c r="M73" s="40"/>
      <c r="N73" s="40"/>
      <c r="O73" s="63"/>
      <c r="P73" s="39"/>
      <c r="Q73" s="60"/>
      <c r="R73" s="56"/>
      <c r="S73" s="56"/>
    </row>
    <row r="74" spans="4:19">
      <c r="D74" s="44"/>
      <c r="E74" s="84"/>
      <c r="F74" s="51"/>
      <c r="G74" s="51"/>
      <c r="H74" s="55"/>
      <c r="I74" s="51"/>
      <c r="J74" s="39"/>
      <c r="K74" s="39"/>
      <c r="L74" s="39"/>
      <c r="M74" s="40"/>
      <c r="N74" s="40"/>
      <c r="O74" s="63"/>
      <c r="P74" s="39"/>
      <c r="Q74" s="60"/>
      <c r="R74" s="56"/>
      <c r="S74" s="56"/>
    </row>
    <row r="75" spans="4:19">
      <c r="D75" s="44"/>
      <c r="E75" s="84"/>
      <c r="F75" s="51"/>
      <c r="G75" s="51"/>
      <c r="H75" s="55"/>
      <c r="I75" s="51"/>
      <c r="J75" s="39"/>
      <c r="K75" s="39"/>
      <c r="L75" s="39"/>
      <c r="M75" s="40"/>
      <c r="N75" s="40"/>
      <c r="O75" s="63"/>
      <c r="P75" s="39"/>
      <c r="Q75" s="60"/>
      <c r="R75" s="56"/>
      <c r="S75" s="56"/>
    </row>
    <row r="76" spans="4:19">
      <c r="D76" s="44"/>
      <c r="E76" s="84"/>
      <c r="F76" s="51"/>
      <c r="G76" s="51"/>
      <c r="H76" s="55"/>
      <c r="I76" s="51"/>
      <c r="J76" s="39"/>
      <c r="K76" s="39"/>
      <c r="L76" s="39"/>
      <c r="M76" s="40"/>
      <c r="N76" s="40"/>
      <c r="O76" s="63"/>
      <c r="P76" s="39"/>
      <c r="Q76" s="60"/>
      <c r="R76" s="56"/>
      <c r="S76" s="56"/>
    </row>
    <row r="77" spans="4:19">
      <c r="D77" s="44"/>
      <c r="E77" s="84"/>
      <c r="F77" s="51"/>
      <c r="G77" s="51"/>
      <c r="H77" s="55"/>
      <c r="I77" s="51"/>
      <c r="J77" s="39"/>
      <c r="K77" s="39"/>
      <c r="L77" s="39"/>
      <c r="M77" s="40"/>
      <c r="N77" s="40"/>
      <c r="O77" s="63"/>
      <c r="P77" s="39"/>
      <c r="Q77" s="60"/>
      <c r="R77" s="56"/>
      <c r="S77" s="56"/>
    </row>
    <row r="78" spans="4:19">
      <c r="D78" s="44"/>
      <c r="E78" s="84"/>
      <c r="F78" s="51"/>
      <c r="G78" s="51"/>
      <c r="H78" s="55"/>
      <c r="I78" s="51"/>
      <c r="J78" s="39"/>
      <c r="K78" s="39"/>
      <c r="L78" s="39"/>
      <c r="M78" s="40"/>
      <c r="N78" s="40"/>
      <c r="O78" s="63"/>
      <c r="P78" s="39"/>
      <c r="Q78" s="60"/>
      <c r="R78" s="56"/>
      <c r="S78" s="56"/>
    </row>
    <row r="79" spans="4:19">
      <c r="D79" s="44"/>
      <c r="E79" s="84"/>
      <c r="F79" s="51"/>
      <c r="G79" s="51"/>
      <c r="H79" s="55"/>
      <c r="I79" s="51"/>
      <c r="J79" s="39"/>
      <c r="K79" s="39"/>
      <c r="L79" s="39"/>
      <c r="M79" s="40"/>
      <c r="N79" s="40"/>
      <c r="O79" s="63"/>
      <c r="P79" s="39"/>
      <c r="Q79" s="60"/>
      <c r="R79" s="56"/>
      <c r="S79" s="56"/>
    </row>
    <row r="80" spans="4:19">
      <c r="D80" s="44"/>
      <c r="E80" s="84"/>
      <c r="F80" s="51"/>
      <c r="G80" s="51"/>
      <c r="H80" s="55"/>
      <c r="I80" s="51"/>
      <c r="J80" s="39"/>
      <c r="K80" s="39"/>
      <c r="L80" s="39"/>
      <c r="M80" s="40"/>
      <c r="N80" s="40"/>
      <c r="O80" s="63"/>
      <c r="P80" s="39"/>
      <c r="Q80" s="60"/>
      <c r="R80" s="56"/>
      <c r="S80" s="56"/>
    </row>
    <row r="81" spans="4:19">
      <c r="D81" s="44"/>
      <c r="E81" s="84"/>
      <c r="F81" s="51"/>
      <c r="G81" s="51"/>
      <c r="H81" s="55"/>
      <c r="I81" s="51"/>
      <c r="J81" s="39"/>
      <c r="K81" s="39"/>
      <c r="L81" s="39"/>
      <c r="M81" s="40"/>
      <c r="N81" s="40"/>
      <c r="O81" s="63"/>
      <c r="P81" s="39"/>
      <c r="Q81" s="60"/>
      <c r="R81" s="56"/>
      <c r="S81" s="56"/>
    </row>
    <row r="82" spans="4:19">
      <c r="D82" s="44"/>
      <c r="E82" s="84"/>
      <c r="F82" s="51"/>
      <c r="G82" s="51"/>
      <c r="H82" s="55"/>
      <c r="I82" s="51"/>
      <c r="J82" s="39"/>
      <c r="K82" s="39"/>
      <c r="L82" s="39"/>
      <c r="M82" s="40"/>
      <c r="N82" s="40"/>
      <c r="O82" s="63"/>
      <c r="P82" s="39"/>
      <c r="Q82" s="60"/>
      <c r="R82" s="56"/>
      <c r="S82" s="56"/>
    </row>
    <row r="83" spans="4:19">
      <c r="D83" s="44"/>
      <c r="E83" s="84"/>
      <c r="F83" s="51"/>
      <c r="G83" s="51"/>
      <c r="H83" s="55"/>
      <c r="I83" s="51"/>
      <c r="J83" s="39"/>
      <c r="K83" s="39"/>
      <c r="L83" s="39"/>
      <c r="M83" s="40"/>
      <c r="N83" s="40"/>
      <c r="O83" s="63"/>
      <c r="P83" s="39"/>
      <c r="Q83" s="60"/>
      <c r="R83" s="56"/>
      <c r="S83" s="56"/>
    </row>
    <row r="84" spans="4:19">
      <c r="D84" s="44"/>
      <c r="E84" s="84"/>
      <c r="F84" s="51"/>
      <c r="G84" s="51"/>
      <c r="H84" s="55"/>
      <c r="I84" s="51"/>
      <c r="J84" s="39"/>
      <c r="K84" s="39"/>
      <c r="L84" s="39"/>
      <c r="M84" s="40"/>
      <c r="N84" s="40"/>
      <c r="O84" s="63"/>
      <c r="P84" s="39"/>
      <c r="Q84" s="60"/>
      <c r="R84" s="56"/>
      <c r="S84" s="56"/>
    </row>
    <row r="85" spans="4:19">
      <c r="D85" s="44"/>
      <c r="E85" s="84"/>
      <c r="F85" s="51"/>
      <c r="G85" s="51"/>
      <c r="H85" s="55"/>
      <c r="I85" s="51"/>
      <c r="J85" s="39"/>
      <c r="K85" s="39"/>
      <c r="L85" s="39"/>
      <c r="M85" s="40"/>
      <c r="N85" s="40"/>
      <c r="O85" s="63"/>
      <c r="P85" s="39"/>
      <c r="Q85" s="60"/>
      <c r="R85" s="56"/>
      <c r="S85" s="56"/>
    </row>
    <row r="86" spans="4:19">
      <c r="D86" s="44"/>
      <c r="E86" s="84"/>
      <c r="F86" s="51"/>
      <c r="G86" s="51"/>
      <c r="H86" s="55"/>
      <c r="I86" s="51"/>
      <c r="J86" s="39"/>
      <c r="K86" s="39"/>
      <c r="L86" s="39"/>
      <c r="M86" s="40"/>
      <c r="N86" s="40"/>
      <c r="O86" s="63"/>
      <c r="P86" s="39"/>
      <c r="Q86" s="60"/>
      <c r="R86" s="56"/>
      <c r="S86" s="56"/>
    </row>
    <row r="87" spans="4:19">
      <c r="D87" s="44"/>
      <c r="E87" s="84"/>
      <c r="F87" s="51"/>
      <c r="G87" s="51"/>
      <c r="H87" s="55"/>
      <c r="I87" s="51"/>
      <c r="J87" s="39"/>
      <c r="K87" s="39"/>
      <c r="L87" s="39"/>
      <c r="M87" s="40"/>
      <c r="N87" s="40"/>
      <c r="O87" s="63"/>
      <c r="P87" s="39"/>
      <c r="Q87" s="60"/>
      <c r="R87" s="56"/>
      <c r="S87" s="56"/>
    </row>
    <row r="88" spans="4:19">
      <c r="D88" s="44"/>
      <c r="E88" s="84"/>
      <c r="F88" s="51"/>
      <c r="G88" s="51"/>
      <c r="H88" s="55"/>
      <c r="I88" s="51"/>
      <c r="J88" s="39"/>
      <c r="K88" s="39"/>
      <c r="L88" s="39"/>
      <c r="M88" s="40"/>
      <c r="N88" s="40"/>
      <c r="O88" s="63"/>
      <c r="P88" s="39"/>
      <c r="Q88" s="60"/>
      <c r="R88" s="56"/>
      <c r="S88" s="56"/>
    </row>
    <row r="89" spans="4:19">
      <c r="D89" s="44"/>
      <c r="E89" s="84"/>
      <c r="F89" s="51"/>
      <c r="G89" s="51"/>
      <c r="H89" s="55"/>
      <c r="I89" s="51"/>
      <c r="J89" s="39"/>
      <c r="K89" s="39"/>
      <c r="L89" s="39"/>
      <c r="M89" s="40"/>
      <c r="N89" s="40"/>
      <c r="O89" s="63"/>
      <c r="P89" s="39"/>
      <c r="Q89" s="60"/>
      <c r="R89" s="56"/>
      <c r="S89" s="56"/>
    </row>
    <row r="90" spans="4:19">
      <c r="D90" s="44"/>
      <c r="E90" s="84"/>
      <c r="F90" s="51"/>
      <c r="G90" s="51"/>
      <c r="H90" s="55"/>
      <c r="I90" s="51"/>
      <c r="J90" s="39"/>
      <c r="K90" s="39"/>
      <c r="L90" s="39"/>
      <c r="M90" s="40"/>
      <c r="N90" s="40"/>
      <c r="O90" s="63"/>
      <c r="P90" s="39"/>
      <c r="Q90" s="60"/>
      <c r="R90" s="56"/>
      <c r="S90" s="56"/>
    </row>
    <row r="91" spans="4:19">
      <c r="D91" s="44"/>
      <c r="E91" s="84"/>
      <c r="F91" s="51"/>
      <c r="G91" s="51"/>
      <c r="H91" s="55"/>
      <c r="I91" s="51"/>
      <c r="J91" s="39"/>
      <c r="K91" s="39"/>
      <c r="L91" s="39"/>
      <c r="M91" s="40"/>
      <c r="N91" s="40"/>
      <c r="O91" s="63"/>
      <c r="P91" s="39"/>
      <c r="Q91" s="60"/>
      <c r="R91" s="56"/>
      <c r="S91" s="56"/>
    </row>
    <row r="92" spans="4:19">
      <c r="D92" s="44"/>
      <c r="E92" s="84"/>
      <c r="F92" s="51"/>
      <c r="G92" s="51"/>
      <c r="H92" s="55"/>
      <c r="I92" s="51"/>
      <c r="J92" s="39"/>
      <c r="K92" s="39"/>
      <c r="L92" s="39"/>
      <c r="M92" s="40"/>
      <c r="N92" s="40"/>
      <c r="O92" s="63"/>
      <c r="P92" s="39"/>
      <c r="Q92" s="60"/>
      <c r="R92" s="56"/>
      <c r="S92" s="56"/>
    </row>
    <row r="93" spans="4:19">
      <c r="D93" s="44"/>
      <c r="E93" s="84"/>
      <c r="F93" s="51"/>
      <c r="G93" s="51"/>
      <c r="H93" s="55"/>
      <c r="I93" s="51"/>
      <c r="J93" s="39"/>
      <c r="K93" s="39"/>
      <c r="L93" s="39"/>
      <c r="M93" s="40"/>
      <c r="N93" s="40"/>
      <c r="O93" s="63"/>
      <c r="P93" s="39"/>
      <c r="Q93" s="60"/>
      <c r="R93" s="56"/>
      <c r="S93" s="56"/>
    </row>
    <row r="94" spans="4:19">
      <c r="D94" s="44"/>
      <c r="E94" s="84"/>
      <c r="F94" s="51"/>
      <c r="G94" s="51"/>
      <c r="H94" s="55"/>
      <c r="I94" s="51"/>
      <c r="J94" s="39"/>
      <c r="K94" s="39"/>
      <c r="L94" s="39"/>
      <c r="M94" s="40"/>
      <c r="N94" s="40"/>
      <c r="O94" s="63"/>
      <c r="P94" s="39"/>
      <c r="Q94" s="60"/>
      <c r="R94" s="56"/>
      <c r="S94" s="56"/>
    </row>
    <row r="95" spans="4:19">
      <c r="D95" s="44"/>
      <c r="E95" s="84"/>
      <c r="F95" s="51"/>
      <c r="G95" s="51"/>
      <c r="H95" s="55"/>
      <c r="I95" s="51"/>
      <c r="J95" s="39"/>
      <c r="K95" s="39"/>
      <c r="L95" s="39"/>
      <c r="M95" s="40"/>
      <c r="N95" s="40"/>
      <c r="O95" s="63"/>
      <c r="P95" s="39"/>
      <c r="Q95" s="60"/>
      <c r="R95" s="56"/>
      <c r="S95" s="56"/>
    </row>
    <row r="96" spans="4:19">
      <c r="D96" s="44"/>
      <c r="E96" s="84"/>
      <c r="F96" s="51"/>
      <c r="G96" s="51"/>
      <c r="H96" s="55"/>
      <c r="I96" s="51"/>
      <c r="J96" s="39"/>
      <c r="K96" s="39"/>
      <c r="L96" s="39"/>
      <c r="M96" s="40"/>
      <c r="N96" s="40"/>
      <c r="O96" s="63"/>
      <c r="P96" s="39"/>
      <c r="Q96" s="60"/>
      <c r="R96" s="56"/>
      <c r="S96" s="56"/>
    </row>
    <row r="97" spans="4:19">
      <c r="D97" s="44"/>
      <c r="E97" s="84"/>
      <c r="F97" s="51"/>
      <c r="G97" s="51"/>
      <c r="H97" s="55"/>
      <c r="I97" s="51"/>
      <c r="J97" s="39"/>
      <c r="K97" s="39"/>
      <c r="L97" s="39"/>
      <c r="M97" s="40"/>
      <c r="N97" s="40"/>
      <c r="O97" s="63"/>
      <c r="P97" s="39"/>
      <c r="Q97" s="60"/>
      <c r="R97" s="56"/>
      <c r="S97" s="56"/>
    </row>
    <row r="98" spans="4:19">
      <c r="D98" s="44"/>
      <c r="E98" s="84"/>
      <c r="F98" s="51"/>
      <c r="G98" s="51"/>
      <c r="H98" s="55"/>
      <c r="I98" s="51"/>
      <c r="J98" s="39"/>
      <c r="K98" s="39"/>
      <c r="L98" s="39"/>
      <c r="M98" s="40"/>
      <c r="N98" s="40"/>
      <c r="O98" s="63"/>
      <c r="P98" s="39"/>
      <c r="Q98" s="60"/>
      <c r="R98" s="56"/>
      <c r="S98" s="56"/>
    </row>
    <row r="99" spans="4:19">
      <c r="D99" s="44"/>
      <c r="E99" s="84"/>
      <c r="F99" s="51"/>
      <c r="G99" s="51"/>
      <c r="H99" s="55"/>
      <c r="I99" s="51"/>
      <c r="J99" s="39"/>
      <c r="K99" s="39"/>
      <c r="L99" s="39"/>
      <c r="M99" s="40"/>
      <c r="N99" s="40"/>
      <c r="O99" s="63"/>
      <c r="P99" s="39"/>
      <c r="Q99" s="60"/>
      <c r="R99" s="56"/>
      <c r="S99" s="56"/>
    </row>
    <row r="100" spans="4:19">
      <c r="D100" s="44"/>
      <c r="E100" s="84"/>
      <c r="F100" s="51"/>
      <c r="G100" s="51"/>
      <c r="H100" s="55"/>
      <c r="I100" s="51"/>
      <c r="J100" s="39"/>
      <c r="K100" s="39"/>
      <c r="L100" s="39"/>
      <c r="M100" s="40"/>
      <c r="N100" s="40"/>
      <c r="O100" s="63"/>
      <c r="P100" s="39"/>
      <c r="Q100" s="60"/>
      <c r="R100" s="56"/>
      <c r="S100" s="56"/>
    </row>
    <row r="101" spans="4:19">
      <c r="D101" s="44"/>
      <c r="E101" s="84"/>
      <c r="F101" s="51"/>
      <c r="G101" s="51"/>
      <c r="H101" s="55"/>
      <c r="I101" s="51"/>
      <c r="J101" s="39"/>
      <c r="K101" s="39"/>
      <c r="L101" s="39"/>
      <c r="M101" s="40"/>
      <c r="N101" s="40"/>
      <c r="O101" s="63"/>
      <c r="P101" s="39"/>
      <c r="Q101" s="60"/>
      <c r="R101" s="56"/>
      <c r="S101" s="56"/>
    </row>
    <row r="102" spans="4:19">
      <c r="D102" s="44"/>
      <c r="E102" s="84"/>
      <c r="F102" s="51"/>
      <c r="G102" s="51"/>
      <c r="H102" s="55"/>
      <c r="I102" s="51"/>
      <c r="J102" s="39"/>
      <c r="K102" s="39"/>
      <c r="L102" s="39"/>
      <c r="M102" s="40"/>
      <c r="N102" s="40"/>
      <c r="O102" s="63"/>
      <c r="P102" s="39"/>
      <c r="Q102" s="60"/>
      <c r="R102" s="56"/>
      <c r="S102" s="56"/>
    </row>
    <row r="103" spans="4:19">
      <c r="D103" s="44"/>
      <c r="E103" s="84"/>
      <c r="F103" s="51"/>
      <c r="G103" s="51"/>
      <c r="H103" s="55"/>
      <c r="I103" s="51"/>
      <c r="J103" s="39"/>
      <c r="K103" s="39"/>
      <c r="L103" s="39"/>
      <c r="M103" s="40"/>
      <c r="N103" s="40"/>
      <c r="O103" s="63"/>
      <c r="P103" s="39"/>
      <c r="Q103" s="60"/>
      <c r="R103" s="56"/>
      <c r="S103" s="56"/>
    </row>
    <row r="104" spans="4:19">
      <c r="D104" s="44"/>
      <c r="E104" s="84"/>
      <c r="F104" s="51"/>
      <c r="G104" s="51"/>
      <c r="H104" s="55"/>
      <c r="I104" s="51"/>
      <c r="J104" s="39"/>
      <c r="K104" s="39"/>
      <c r="L104" s="39"/>
      <c r="M104" s="40"/>
      <c r="N104" s="40"/>
      <c r="O104" s="63"/>
      <c r="P104" s="39"/>
      <c r="Q104" s="60"/>
      <c r="R104" s="56"/>
      <c r="S104" s="56"/>
    </row>
    <row r="105" spans="4:19">
      <c r="D105" s="44"/>
      <c r="E105" s="84"/>
      <c r="F105" s="51"/>
      <c r="G105" s="51"/>
      <c r="H105" s="55"/>
      <c r="I105" s="51"/>
      <c r="J105" s="39"/>
      <c r="K105" s="39"/>
      <c r="L105" s="39"/>
      <c r="M105" s="40"/>
      <c r="N105" s="40"/>
      <c r="O105" s="63"/>
      <c r="P105" s="39"/>
      <c r="Q105" s="60"/>
      <c r="R105" s="56"/>
      <c r="S105" s="56"/>
    </row>
    <row r="106" spans="4:19">
      <c r="D106" s="44"/>
      <c r="E106" s="84"/>
      <c r="F106" s="51"/>
      <c r="G106" s="51"/>
      <c r="H106" s="55"/>
      <c r="I106" s="51"/>
      <c r="J106" s="39"/>
      <c r="K106" s="39"/>
      <c r="L106" s="39"/>
      <c r="M106" s="40"/>
      <c r="N106" s="40"/>
      <c r="O106" s="63"/>
      <c r="P106" s="39"/>
      <c r="Q106" s="60"/>
      <c r="R106" s="56"/>
      <c r="S106" s="56"/>
    </row>
    <row r="107" spans="4:19">
      <c r="D107" s="44"/>
      <c r="E107" s="84"/>
      <c r="F107" s="51"/>
      <c r="G107" s="51"/>
      <c r="H107" s="55"/>
      <c r="I107" s="51"/>
      <c r="J107" s="39"/>
      <c r="K107" s="39"/>
      <c r="L107" s="39"/>
      <c r="M107" s="40"/>
      <c r="N107" s="40"/>
      <c r="O107" s="63"/>
      <c r="P107" s="39"/>
      <c r="Q107" s="60"/>
      <c r="R107" s="56"/>
      <c r="S107" s="56"/>
    </row>
    <row r="108" spans="4:19">
      <c r="D108" s="44"/>
      <c r="E108" s="84"/>
      <c r="F108" s="51"/>
      <c r="G108" s="51"/>
      <c r="H108" s="55"/>
      <c r="I108" s="51"/>
      <c r="J108" s="39"/>
      <c r="K108" s="39"/>
      <c r="L108" s="39"/>
      <c r="M108" s="40"/>
      <c r="N108" s="40"/>
      <c r="O108" s="63"/>
      <c r="P108" s="39"/>
      <c r="Q108" s="60"/>
      <c r="R108" s="56"/>
      <c r="S108" s="56"/>
    </row>
    <row r="109" spans="4:19">
      <c r="D109" s="44"/>
      <c r="E109" s="84"/>
      <c r="F109" s="51"/>
      <c r="G109" s="51"/>
      <c r="H109" s="55"/>
      <c r="I109" s="51"/>
      <c r="J109" s="39"/>
      <c r="K109" s="39"/>
      <c r="L109" s="39"/>
      <c r="M109" s="40"/>
      <c r="N109" s="40"/>
      <c r="O109" s="63"/>
      <c r="P109" s="39"/>
      <c r="Q109" s="60"/>
      <c r="R109" s="56"/>
      <c r="S109" s="56"/>
    </row>
    <row r="110" spans="4:19">
      <c r="D110" s="44"/>
      <c r="E110" s="84"/>
      <c r="F110" s="51"/>
      <c r="G110" s="51"/>
      <c r="H110" s="55"/>
      <c r="I110" s="51"/>
      <c r="J110" s="39"/>
      <c r="K110" s="39"/>
      <c r="L110" s="39"/>
      <c r="M110" s="40"/>
      <c r="N110" s="40"/>
      <c r="O110" s="63"/>
      <c r="P110" s="39"/>
      <c r="Q110" s="60"/>
      <c r="R110" s="56"/>
      <c r="S110" s="56"/>
    </row>
    <row r="111" spans="4:19">
      <c r="D111" s="44"/>
      <c r="E111" s="84"/>
      <c r="F111" s="51"/>
      <c r="G111" s="51"/>
      <c r="H111" s="55"/>
      <c r="I111" s="51"/>
      <c r="J111" s="39"/>
      <c r="K111" s="39"/>
      <c r="L111" s="39"/>
      <c r="M111" s="40"/>
      <c r="N111" s="40"/>
      <c r="O111" s="63"/>
      <c r="P111" s="39"/>
      <c r="Q111" s="60"/>
      <c r="R111" s="56"/>
      <c r="S111" s="56"/>
    </row>
    <row r="112" spans="4:19">
      <c r="D112" s="44"/>
      <c r="E112" s="84"/>
      <c r="F112" s="51"/>
      <c r="G112" s="51"/>
      <c r="H112" s="55"/>
      <c r="I112" s="51"/>
      <c r="J112" s="39"/>
      <c r="K112" s="39"/>
      <c r="L112" s="39"/>
      <c r="M112" s="40"/>
      <c r="N112" s="40"/>
      <c r="O112" s="63"/>
      <c r="P112" s="39"/>
      <c r="Q112" s="60"/>
      <c r="R112" s="56"/>
      <c r="S112" s="56"/>
    </row>
    <row r="113" spans="4:19">
      <c r="D113" s="44"/>
      <c r="E113" s="84"/>
      <c r="F113" s="51"/>
      <c r="G113" s="51"/>
      <c r="H113" s="55"/>
      <c r="I113" s="51"/>
      <c r="J113" s="39"/>
      <c r="K113" s="39"/>
      <c r="L113" s="39"/>
      <c r="M113" s="40"/>
      <c r="N113" s="40"/>
      <c r="O113" s="63"/>
      <c r="P113" s="39"/>
      <c r="Q113" s="60"/>
      <c r="R113" s="56"/>
      <c r="S113" s="56"/>
    </row>
    <row r="114" spans="4:19">
      <c r="D114" s="44"/>
      <c r="E114" s="84"/>
      <c r="F114" s="51"/>
      <c r="G114" s="51"/>
      <c r="H114" s="55"/>
      <c r="I114" s="51"/>
      <c r="J114" s="39"/>
      <c r="K114" s="39"/>
      <c r="L114" s="39"/>
      <c r="M114" s="40"/>
      <c r="N114" s="40"/>
      <c r="O114" s="63"/>
      <c r="P114" s="39"/>
      <c r="Q114" s="60"/>
      <c r="R114" s="56"/>
      <c r="S114" s="56"/>
    </row>
    <row r="115" spans="4:19">
      <c r="D115" s="44"/>
      <c r="E115" s="84"/>
      <c r="F115" s="51"/>
      <c r="G115" s="51"/>
      <c r="H115" s="55"/>
      <c r="I115" s="51"/>
      <c r="J115" s="39"/>
      <c r="K115" s="39"/>
      <c r="L115" s="39"/>
      <c r="M115" s="40"/>
      <c r="N115" s="40"/>
      <c r="O115" s="63"/>
      <c r="P115" s="39"/>
      <c r="Q115" s="60"/>
      <c r="R115" s="56"/>
      <c r="S115" s="56"/>
    </row>
    <row r="116" spans="4:19">
      <c r="D116" s="44"/>
      <c r="E116" s="84"/>
      <c r="F116" s="51"/>
      <c r="G116" s="51"/>
      <c r="H116" s="55"/>
      <c r="I116" s="51"/>
      <c r="J116" s="39"/>
      <c r="K116" s="39"/>
      <c r="L116" s="39"/>
      <c r="M116" s="40"/>
      <c r="N116" s="40"/>
      <c r="O116" s="63"/>
      <c r="P116" s="39"/>
      <c r="Q116" s="60"/>
      <c r="R116" s="56"/>
      <c r="S116" s="56"/>
    </row>
    <row r="117" spans="4:19">
      <c r="D117" s="44"/>
      <c r="E117" s="84"/>
      <c r="F117" s="51"/>
      <c r="G117" s="51"/>
      <c r="H117" s="55"/>
      <c r="I117" s="51"/>
      <c r="J117" s="39"/>
      <c r="K117" s="39"/>
      <c r="L117" s="39"/>
      <c r="M117" s="40"/>
      <c r="N117" s="40"/>
      <c r="O117" s="63"/>
      <c r="P117" s="39"/>
      <c r="Q117" s="60"/>
      <c r="R117" s="56"/>
      <c r="S117" s="56"/>
    </row>
    <row r="118" spans="4:19">
      <c r="D118" s="44"/>
      <c r="E118" s="84"/>
      <c r="F118" s="51"/>
      <c r="G118" s="51"/>
      <c r="H118" s="55"/>
      <c r="I118" s="51"/>
      <c r="J118" s="39"/>
      <c r="K118" s="39"/>
      <c r="L118" s="39"/>
      <c r="M118" s="40"/>
      <c r="N118" s="40"/>
      <c r="O118" s="63"/>
      <c r="P118" s="39"/>
      <c r="Q118" s="60"/>
      <c r="R118" s="56"/>
      <c r="S118" s="56"/>
    </row>
    <row r="119" spans="4:19">
      <c r="D119" s="44"/>
      <c r="E119" s="84"/>
      <c r="F119" s="51"/>
      <c r="G119" s="51"/>
      <c r="H119" s="55"/>
      <c r="I119" s="51"/>
      <c r="J119" s="39"/>
      <c r="K119" s="39"/>
      <c r="L119" s="39"/>
      <c r="M119" s="40"/>
      <c r="N119" s="40"/>
      <c r="O119" s="63"/>
      <c r="P119" s="39"/>
      <c r="Q119" s="60"/>
      <c r="R119" s="56"/>
      <c r="S119" s="56"/>
    </row>
    <row r="120" spans="4:19">
      <c r="D120" s="44"/>
      <c r="E120" s="84"/>
      <c r="F120" s="51"/>
      <c r="G120" s="51"/>
      <c r="H120" s="55"/>
      <c r="I120" s="51"/>
      <c r="J120" s="39"/>
      <c r="K120" s="39"/>
      <c r="L120" s="39"/>
      <c r="M120" s="40"/>
      <c r="N120" s="40"/>
      <c r="O120" s="63"/>
      <c r="P120" s="39"/>
      <c r="Q120" s="60"/>
      <c r="R120" s="56"/>
      <c r="S120" s="56"/>
    </row>
    <row r="121" spans="4:19">
      <c r="D121" s="44"/>
      <c r="E121" s="84"/>
      <c r="F121" s="51"/>
      <c r="G121" s="51"/>
      <c r="H121" s="55"/>
      <c r="I121" s="51"/>
      <c r="J121" s="39"/>
      <c r="K121" s="39"/>
      <c r="L121" s="39"/>
      <c r="M121" s="40"/>
      <c r="N121" s="40"/>
      <c r="O121" s="63"/>
      <c r="P121" s="39"/>
      <c r="Q121" s="60"/>
      <c r="R121" s="56"/>
      <c r="S121" s="56"/>
    </row>
    <row r="122" spans="4:19">
      <c r="D122" s="44"/>
      <c r="E122" s="84"/>
      <c r="F122" s="51"/>
      <c r="G122" s="51"/>
      <c r="H122" s="55"/>
      <c r="I122" s="51"/>
      <c r="J122" s="39"/>
      <c r="K122" s="39"/>
      <c r="L122" s="39"/>
      <c r="M122" s="40"/>
      <c r="N122" s="40"/>
      <c r="O122" s="63"/>
      <c r="P122" s="39"/>
      <c r="Q122" s="60"/>
      <c r="R122" s="56"/>
      <c r="S122" s="56"/>
    </row>
    <row r="123" spans="4:19">
      <c r="D123" s="44"/>
      <c r="E123" s="84"/>
      <c r="F123" s="51"/>
      <c r="G123" s="51"/>
      <c r="H123" s="55"/>
      <c r="I123" s="51"/>
      <c r="J123" s="39"/>
      <c r="K123" s="39"/>
      <c r="L123" s="39"/>
      <c r="M123" s="40"/>
      <c r="N123" s="40"/>
      <c r="O123" s="63"/>
      <c r="P123" s="39"/>
      <c r="Q123" s="60"/>
      <c r="R123" s="56"/>
      <c r="S123" s="56"/>
    </row>
    <row r="124" spans="4:19">
      <c r="D124" s="44"/>
      <c r="E124" s="84"/>
      <c r="F124" s="51"/>
      <c r="G124" s="51"/>
      <c r="H124" s="55"/>
      <c r="I124" s="51"/>
      <c r="J124" s="39"/>
      <c r="K124" s="39"/>
      <c r="L124" s="39"/>
      <c r="M124" s="40"/>
      <c r="N124" s="40"/>
      <c r="O124" s="63"/>
      <c r="P124" s="39"/>
      <c r="Q124" s="60"/>
      <c r="R124" s="56"/>
      <c r="S124" s="56"/>
    </row>
    <row r="125" spans="4:19">
      <c r="D125" s="44"/>
      <c r="E125" s="84"/>
      <c r="F125" s="51"/>
      <c r="G125" s="51"/>
      <c r="H125" s="55"/>
      <c r="I125" s="51"/>
      <c r="J125" s="39"/>
      <c r="K125" s="39"/>
      <c r="L125" s="39"/>
      <c r="M125" s="40"/>
      <c r="N125" s="40"/>
      <c r="O125" s="63"/>
      <c r="P125" s="39"/>
      <c r="Q125" s="60"/>
      <c r="R125" s="56"/>
      <c r="S125" s="56"/>
    </row>
    <row r="126" spans="4:19">
      <c r="D126" s="44"/>
      <c r="E126" s="84"/>
      <c r="F126" s="51"/>
      <c r="G126" s="51"/>
      <c r="H126" s="55"/>
      <c r="I126" s="51"/>
      <c r="J126" s="39"/>
      <c r="K126" s="39"/>
      <c r="L126" s="39"/>
      <c r="M126" s="40"/>
      <c r="N126" s="40"/>
      <c r="O126" s="63"/>
      <c r="P126" s="39"/>
      <c r="Q126" s="60"/>
      <c r="R126" s="56"/>
      <c r="S126" s="56"/>
    </row>
    <row r="127" spans="4:19">
      <c r="D127" s="44"/>
      <c r="E127" s="84"/>
      <c r="F127" s="51"/>
      <c r="G127" s="51"/>
      <c r="H127" s="55"/>
      <c r="I127" s="51"/>
      <c r="J127" s="39"/>
      <c r="K127" s="39"/>
      <c r="L127" s="39"/>
      <c r="M127" s="40"/>
      <c r="N127" s="40"/>
      <c r="O127" s="63"/>
      <c r="P127" s="39"/>
      <c r="Q127" s="60"/>
      <c r="R127" s="56"/>
      <c r="S127" s="56"/>
    </row>
    <row r="128" spans="4:19">
      <c r="D128" s="44"/>
      <c r="E128" s="84"/>
      <c r="F128" s="51"/>
      <c r="G128" s="51"/>
      <c r="H128" s="55"/>
      <c r="I128" s="51"/>
      <c r="J128" s="39"/>
      <c r="K128" s="39"/>
      <c r="L128" s="39"/>
      <c r="M128" s="40"/>
      <c r="N128" s="40"/>
      <c r="O128" s="63"/>
      <c r="P128" s="39"/>
      <c r="Q128" s="60"/>
      <c r="R128" s="56"/>
      <c r="S128" s="56"/>
    </row>
    <row r="129" spans="4:19">
      <c r="D129" s="44"/>
      <c r="E129" s="84"/>
      <c r="F129" s="51"/>
      <c r="G129" s="51"/>
      <c r="H129" s="55"/>
      <c r="I129" s="51"/>
      <c r="J129" s="39"/>
      <c r="K129" s="39"/>
      <c r="L129" s="39"/>
      <c r="M129" s="40"/>
      <c r="N129" s="40"/>
      <c r="O129" s="63"/>
      <c r="P129" s="39"/>
      <c r="Q129" s="60"/>
      <c r="R129" s="56"/>
      <c r="S129" s="56"/>
    </row>
    <row r="130" spans="4:19">
      <c r="D130" s="44"/>
      <c r="E130" s="84"/>
      <c r="F130" s="51"/>
      <c r="G130" s="51"/>
      <c r="H130" s="55"/>
      <c r="I130" s="51"/>
      <c r="J130" s="39"/>
      <c r="K130" s="39"/>
      <c r="L130" s="39"/>
      <c r="M130" s="40"/>
      <c r="N130" s="40"/>
      <c r="O130" s="63"/>
      <c r="P130" s="39"/>
      <c r="Q130" s="60"/>
      <c r="R130" s="56"/>
      <c r="S130" s="56"/>
    </row>
    <row r="131" spans="4:19">
      <c r="D131" s="44"/>
      <c r="E131" s="84"/>
      <c r="F131" s="51"/>
      <c r="G131" s="51"/>
      <c r="H131" s="55"/>
      <c r="I131" s="51"/>
      <c r="J131" s="39"/>
      <c r="K131" s="39"/>
      <c r="L131" s="39"/>
      <c r="M131" s="40"/>
      <c r="N131" s="40"/>
      <c r="O131" s="63"/>
      <c r="P131" s="39"/>
      <c r="Q131" s="60"/>
      <c r="R131" s="56"/>
      <c r="S131" s="56"/>
    </row>
    <row r="132" spans="4:19">
      <c r="D132" s="44"/>
      <c r="E132" s="84"/>
      <c r="F132" s="51"/>
      <c r="G132" s="51"/>
      <c r="H132" s="55"/>
      <c r="I132" s="51"/>
      <c r="J132" s="39"/>
      <c r="K132" s="39"/>
      <c r="L132" s="39"/>
      <c r="M132" s="40"/>
      <c r="N132" s="40"/>
      <c r="O132" s="63"/>
      <c r="P132" s="39"/>
      <c r="Q132" s="60"/>
      <c r="R132" s="56"/>
      <c r="S132" s="56"/>
    </row>
    <row r="133" spans="4:19">
      <c r="D133" s="44"/>
      <c r="E133" s="84"/>
      <c r="F133" s="51"/>
      <c r="G133" s="51"/>
      <c r="H133" s="55"/>
      <c r="I133" s="51"/>
      <c r="J133" s="39"/>
      <c r="K133" s="39"/>
      <c r="L133" s="39"/>
      <c r="M133" s="40"/>
      <c r="N133" s="40"/>
      <c r="O133" s="63"/>
      <c r="P133" s="39"/>
      <c r="Q133" s="60"/>
      <c r="R133" s="56"/>
      <c r="S133" s="56"/>
    </row>
    <row r="134" spans="4:19">
      <c r="D134" s="44"/>
      <c r="E134" s="84"/>
      <c r="F134" s="51"/>
      <c r="G134" s="51"/>
      <c r="H134" s="55"/>
      <c r="I134" s="51"/>
      <c r="J134" s="39"/>
      <c r="K134" s="39"/>
      <c r="L134" s="39"/>
      <c r="M134" s="40"/>
      <c r="N134" s="40"/>
      <c r="O134" s="63"/>
      <c r="P134" s="39"/>
      <c r="Q134" s="60"/>
      <c r="R134" s="56"/>
      <c r="S134" s="56"/>
    </row>
    <row r="135" spans="4:19">
      <c r="D135" s="44"/>
      <c r="E135" s="84"/>
      <c r="F135" s="51"/>
      <c r="G135" s="51"/>
      <c r="H135" s="55"/>
      <c r="I135" s="51"/>
      <c r="J135" s="39"/>
      <c r="K135" s="39"/>
      <c r="L135" s="39"/>
      <c r="M135" s="40"/>
      <c r="N135" s="40"/>
      <c r="O135" s="63"/>
      <c r="P135" s="39"/>
      <c r="Q135" s="60"/>
      <c r="R135" s="56"/>
      <c r="S135" s="56"/>
    </row>
    <row r="136" spans="4:19">
      <c r="D136" s="44"/>
      <c r="E136" s="84"/>
      <c r="F136" s="51"/>
      <c r="G136" s="51"/>
      <c r="H136" s="55"/>
      <c r="I136" s="51"/>
      <c r="J136" s="39"/>
      <c r="K136" s="39"/>
      <c r="L136" s="39"/>
      <c r="M136" s="40"/>
      <c r="N136" s="40"/>
      <c r="O136" s="63"/>
      <c r="P136" s="39"/>
      <c r="Q136" s="60"/>
      <c r="R136" s="56"/>
      <c r="S136" s="56"/>
    </row>
    <row r="137" spans="4:19">
      <c r="D137" s="44"/>
      <c r="E137" s="84"/>
      <c r="F137" s="51"/>
      <c r="G137" s="51"/>
      <c r="H137" s="55"/>
      <c r="I137" s="51"/>
      <c r="J137" s="39"/>
      <c r="K137" s="39"/>
      <c r="L137" s="39"/>
      <c r="M137" s="40"/>
      <c r="N137" s="40"/>
      <c r="O137" s="63"/>
      <c r="P137" s="39"/>
      <c r="Q137" s="60"/>
      <c r="R137" s="56"/>
      <c r="S137" s="56"/>
    </row>
    <row r="138" spans="4:19">
      <c r="D138" s="44"/>
      <c r="E138" s="84"/>
      <c r="F138" s="51"/>
      <c r="G138" s="51"/>
      <c r="H138" s="55"/>
      <c r="I138" s="51"/>
      <c r="J138" s="39"/>
      <c r="K138" s="39"/>
      <c r="L138" s="39"/>
      <c r="M138" s="40"/>
      <c r="N138" s="40"/>
      <c r="O138" s="63"/>
      <c r="P138" s="39"/>
      <c r="Q138" s="60"/>
      <c r="R138" s="56"/>
      <c r="S138" s="56"/>
    </row>
    <row r="139" spans="4:19">
      <c r="D139" s="44"/>
      <c r="E139" s="84"/>
      <c r="F139" s="51"/>
      <c r="G139" s="51"/>
      <c r="H139" s="55"/>
      <c r="I139" s="51"/>
      <c r="J139" s="39"/>
      <c r="K139" s="39"/>
      <c r="L139" s="39"/>
      <c r="M139" s="40"/>
      <c r="N139" s="40"/>
      <c r="O139" s="63"/>
      <c r="P139" s="39"/>
      <c r="Q139" s="60"/>
      <c r="R139" s="56"/>
      <c r="S139" s="56"/>
    </row>
    <row r="140" spans="4:19">
      <c r="D140" s="44"/>
      <c r="E140" s="84"/>
      <c r="F140" s="51"/>
      <c r="G140" s="51"/>
      <c r="H140" s="55"/>
      <c r="I140" s="51"/>
      <c r="J140" s="39"/>
      <c r="K140" s="39"/>
      <c r="L140" s="39"/>
      <c r="M140" s="40"/>
      <c r="N140" s="40"/>
      <c r="O140" s="63"/>
      <c r="P140" s="39"/>
      <c r="Q140" s="60"/>
      <c r="R140" s="56"/>
      <c r="S140" s="56"/>
    </row>
    <row r="141" spans="4:19">
      <c r="D141" s="44"/>
      <c r="E141" s="84"/>
      <c r="F141" s="51"/>
      <c r="G141" s="51"/>
      <c r="H141" s="55"/>
      <c r="I141" s="51"/>
      <c r="J141" s="39"/>
      <c r="K141" s="39"/>
      <c r="L141" s="39"/>
      <c r="M141" s="40"/>
      <c r="N141" s="40"/>
      <c r="O141" s="63"/>
      <c r="P141" s="39"/>
      <c r="Q141" s="60"/>
      <c r="R141" s="56"/>
      <c r="S141" s="56"/>
    </row>
    <row r="142" spans="4:19">
      <c r="D142" s="44"/>
      <c r="E142" s="84"/>
      <c r="F142" s="51"/>
      <c r="G142" s="51"/>
      <c r="H142" s="55"/>
      <c r="I142" s="51"/>
      <c r="J142" s="39"/>
      <c r="K142" s="39"/>
      <c r="L142" s="39"/>
      <c r="M142" s="40"/>
      <c r="N142" s="40"/>
      <c r="O142" s="63"/>
      <c r="P142" s="39"/>
      <c r="Q142" s="60"/>
      <c r="R142" s="56"/>
      <c r="S142" s="56"/>
    </row>
    <row r="143" spans="4:19">
      <c r="D143" s="44"/>
      <c r="E143" s="84"/>
      <c r="F143" s="51"/>
      <c r="G143" s="51"/>
      <c r="H143" s="55"/>
      <c r="I143" s="51"/>
      <c r="J143" s="39"/>
      <c r="K143" s="39"/>
      <c r="L143" s="39"/>
      <c r="M143" s="40"/>
      <c r="N143" s="40"/>
      <c r="O143" s="63"/>
      <c r="P143" s="39"/>
      <c r="Q143" s="60"/>
      <c r="R143" s="56"/>
      <c r="S143" s="56"/>
    </row>
    <row r="144" spans="4:19">
      <c r="D144" s="44"/>
      <c r="E144" s="84"/>
      <c r="F144" s="51"/>
      <c r="G144" s="51"/>
      <c r="H144" s="55"/>
      <c r="I144" s="51"/>
      <c r="J144" s="39"/>
      <c r="K144" s="39"/>
      <c r="L144" s="39"/>
      <c r="M144" s="40"/>
      <c r="N144" s="40"/>
      <c r="O144" s="63"/>
      <c r="P144" s="39"/>
      <c r="Q144" s="60"/>
      <c r="R144" s="56"/>
      <c r="S144" s="56"/>
    </row>
    <row r="145" spans="4:19">
      <c r="D145" s="44"/>
      <c r="E145" s="84"/>
      <c r="F145" s="51"/>
      <c r="G145" s="51"/>
      <c r="H145" s="55"/>
      <c r="I145" s="51"/>
      <c r="J145" s="39"/>
      <c r="K145" s="39"/>
      <c r="L145" s="39"/>
      <c r="M145" s="40"/>
      <c r="N145" s="40"/>
      <c r="O145" s="63"/>
      <c r="P145" s="39"/>
      <c r="Q145" s="60"/>
      <c r="R145" s="56"/>
      <c r="S145" s="56"/>
    </row>
    <row r="146" spans="4:19">
      <c r="D146" s="44"/>
      <c r="E146" s="84"/>
      <c r="F146" s="51"/>
      <c r="G146" s="51"/>
      <c r="H146" s="55"/>
      <c r="I146" s="51"/>
      <c r="J146" s="39"/>
      <c r="K146" s="39"/>
      <c r="L146" s="39"/>
      <c r="M146" s="40"/>
      <c r="N146" s="40"/>
      <c r="O146" s="63"/>
      <c r="P146" s="39"/>
      <c r="Q146" s="60"/>
      <c r="R146" s="56"/>
      <c r="S146" s="56"/>
    </row>
    <row r="147" spans="4:19">
      <c r="D147" s="44"/>
      <c r="E147" s="84"/>
      <c r="F147" s="51"/>
      <c r="G147" s="51"/>
      <c r="H147" s="55"/>
      <c r="I147" s="51"/>
      <c r="J147" s="39"/>
      <c r="K147" s="39"/>
      <c r="L147" s="39"/>
      <c r="M147" s="40"/>
      <c r="N147" s="40"/>
      <c r="O147" s="63"/>
      <c r="P147" s="39"/>
      <c r="Q147" s="60"/>
      <c r="R147" s="56"/>
      <c r="S147" s="56"/>
    </row>
    <row r="148" spans="4:19">
      <c r="D148" s="44"/>
      <c r="E148" s="84"/>
      <c r="F148" s="51"/>
      <c r="G148" s="51"/>
      <c r="H148" s="55"/>
      <c r="I148" s="51"/>
      <c r="J148" s="39"/>
      <c r="K148" s="39"/>
      <c r="L148" s="39"/>
      <c r="M148" s="40"/>
      <c r="N148" s="40"/>
      <c r="O148" s="63"/>
      <c r="P148" s="39"/>
      <c r="Q148" s="60"/>
      <c r="R148" s="56"/>
      <c r="S148" s="56"/>
    </row>
    <row r="149" spans="4:19">
      <c r="D149" s="44"/>
      <c r="E149" s="84"/>
      <c r="F149" s="51"/>
      <c r="G149" s="51"/>
      <c r="H149" s="55"/>
      <c r="I149" s="51"/>
      <c r="J149" s="39"/>
      <c r="K149" s="39"/>
      <c r="L149" s="39"/>
      <c r="M149" s="40"/>
      <c r="N149" s="40"/>
      <c r="O149" s="63"/>
      <c r="P149" s="39"/>
      <c r="Q149" s="60"/>
      <c r="R149" s="56"/>
      <c r="S149" s="56"/>
    </row>
    <row r="150" spans="4:19">
      <c r="D150" s="44"/>
      <c r="E150" s="84"/>
      <c r="F150" s="51"/>
      <c r="G150" s="51"/>
      <c r="H150" s="55"/>
      <c r="I150" s="51"/>
      <c r="J150" s="39"/>
      <c r="K150" s="39"/>
      <c r="L150" s="39"/>
      <c r="M150" s="40"/>
      <c r="N150" s="40"/>
      <c r="O150" s="63"/>
      <c r="P150" s="39"/>
      <c r="Q150" s="60"/>
      <c r="R150" s="56"/>
      <c r="S150" s="56"/>
    </row>
    <row r="151" spans="4:19">
      <c r="D151" s="44"/>
      <c r="E151" s="84"/>
      <c r="F151" s="51"/>
      <c r="G151" s="51"/>
      <c r="H151" s="55"/>
      <c r="I151" s="51"/>
      <c r="J151" s="39"/>
      <c r="K151" s="39"/>
      <c r="L151" s="39"/>
      <c r="M151" s="40"/>
      <c r="N151" s="40"/>
      <c r="O151" s="63"/>
      <c r="P151" s="39"/>
      <c r="Q151" s="60"/>
      <c r="R151" s="56"/>
      <c r="S151" s="56"/>
    </row>
    <row r="152" spans="4:19">
      <c r="D152" s="44"/>
      <c r="E152" s="84"/>
      <c r="F152" s="51"/>
      <c r="G152" s="51"/>
      <c r="H152" s="55"/>
      <c r="I152" s="51"/>
      <c r="J152" s="39"/>
      <c r="K152" s="39"/>
      <c r="L152" s="39"/>
      <c r="M152" s="40"/>
      <c r="N152" s="40"/>
      <c r="O152" s="63"/>
      <c r="P152" s="39"/>
      <c r="Q152" s="60"/>
      <c r="R152" s="56"/>
      <c r="S152" s="56"/>
    </row>
    <row r="153" spans="4:19">
      <c r="D153" s="44"/>
      <c r="E153" s="84"/>
      <c r="F153" s="51"/>
      <c r="G153" s="51"/>
      <c r="H153" s="55"/>
      <c r="I153" s="51"/>
      <c r="J153" s="39"/>
      <c r="K153" s="39"/>
      <c r="L153" s="39"/>
      <c r="M153" s="40"/>
      <c r="N153" s="40"/>
      <c r="O153" s="63"/>
      <c r="P153" s="39"/>
      <c r="Q153" s="60"/>
      <c r="R153" s="56"/>
      <c r="S153" s="56"/>
    </row>
    <row r="154" spans="4:19">
      <c r="D154" s="44"/>
      <c r="E154" s="84"/>
      <c r="F154" s="51"/>
      <c r="G154" s="51"/>
      <c r="H154" s="55"/>
      <c r="I154" s="51"/>
      <c r="J154" s="39"/>
      <c r="K154" s="39"/>
      <c r="L154" s="39"/>
      <c r="M154" s="40"/>
      <c r="N154" s="40"/>
      <c r="O154" s="63"/>
      <c r="P154" s="39"/>
      <c r="Q154" s="60"/>
      <c r="R154" s="56"/>
      <c r="S154" s="56"/>
    </row>
    <row r="155" spans="4:19">
      <c r="D155" s="44"/>
      <c r="E155" s="84"/>
      <c r="F155" s="51"/>
      <c r="G155" s="51"/>
      <c r="H155" s="55"/>
      <c r="I155" s="51"/>
      <c r="J155" s="39"/>
      <c r="K155" s="39"/>
      <c r="L155" s="39"/>
      <c r="M155" s="40"/>
      <c r="N155" s="40"/>
      <c r="O155" s="63"/>
      <c r="P155" s="39"/>
      <c r="Q155" s="60"/>
      <c r="R155" s="56"/>
      <c r="S155" s="56"/>
    </row>
    <row r="156" spans="4:19">
      <c r="D156" s="44"/>
      <c r="E156" s="84"/>
      <c r="F156" s="51"/>
      <c r="G156" s="51"/>
      <c r="H156" s="55"/>
      <c r="I156" s="51"/>
      <c r="J156" s="39"/>
      <c r="K156" s="39"/>
      <c r="L156" s="39"/>
      <c r="M156" s="40"/>
      <c r="N156" s="40"/>
      <c r="O156" s="63"/>
      <c r="P156" s="39"/>
      <c r="Q156" s="60"/>
      <c r="R156" s="56"/>
      <c r="S156" s="56"/>
    </row>
    <row r="157" spans="4:19">
      <c r="D157" s="44"/>
      <c r="E157" s="84"/>
      <c r="F157" s="51"/>
      <c r="G157" s="51"/>
      <c r="H157" s="55"/>
      <c r="I157" s="51"/>
      <c r="J157" s="39"/>
      <c r="K157" s="39"/>
      <c r="L157" s="39"/>
      <c r="M157" s="40"/>
      <c r="N157" s="40"/>
      <c r="O157" s="63"/>
      <c r="P157" s="39"/>
      <c r="Q157" s="60"/>
      <c r="R157" s="56"/>
      <c r="S157" s="56"/>
    </row>
    <row r="158" spans="4:19">
      <c r="D158" s="44"/>
      <c r="E158" s="84"/>
      <c r="F158" s="51"/>
      <c r="G158" s="51"/>
      <c r="H158" s="55"/>
      <c r="I158" s="51"/>
      <c r="J158" s="39"/>
      <c r="K158" s="39"/>
      <c r="L158" s="39"/>
      <c r="M158" s="40"/>
      <c r="N158" s="40"/>
      <c r="O158" s="63"/>
      <c r="P158" s="39"/>
      <c r="Q158" s="60"/>
      <c r="R158" s="56"/>
      <c r="S158" s="56"/>
    </row>
    <row r="159" spans="4:19">
      <c r="D159" s="44"/>
      <c r="E159" s="84"/>
      <c r="F159" s="51"/>
      <c r="G159" s="51"/>
      <c r="H159" s="55"/>
      <c r="I159" s="51"/>
      <c r="J159" s="39"/>
      <c r="K159" s="39"/>
      <c r="L159" s="39"/>
      <c r="M159" s="40"/>
      <c r="N159" s="40"/>
      <c r="O159" s="63"/>
      <c r="P159" s="39"/>
      <c r="Q159" s="60"/>
      <c r="R159" s="56"/>
      <c r="S159" s="56"/>
    </row>
    <row r="160" spans="4:19">
      <c r="D160" s="44"/>
      <c r="E160" s="84"/>
      <c r="F160" s="51"/>
      <c r="G160" s="51"/>
      <c r="H160" s="55"/>
      <c r="I160" s="51"/>
      <c r="J160" s="39"/>
      <c r="K160" s="39"/>
      <c r="L160" s="39"/>
      <c r="M160" s="40"/>
      <c r="N160" s="40"/>
      <c r="O160" s="63"/>
      <c r="P160" s="39"/>
      <c r="Q160" s="60"/>
      <c r="R160" s="56"/>
      <c r="S160" s="56"/>
    </row>
    <row r="161" spans="4:19">
      <c r="D161" s="44"/>
      <c r="E161" s="84"/>
      <c r="F161" s="51"/>
      <c r="G161" s="51"/>
      <c r="H161" s="55"/>
      <c r="I161" s="51"/>
      <c r="J161" s="39"/>
      <c r="K161" s="39"/>
      <c r="L161" s="39"/>
      <c r="M161" s="40"/>
      <c r="N161" s="40"/>
      <c r="O161" s="63"/>
      <c r="P161" s="39"/>
      <c r="Q161" s="60"/>
      <c r="R161" s="56"/>
      <c r="S161" s="56"/>
    </row>
    <row r="162" spans="4:19">
      <c r="D162" s="44"/>
      <c r="E162" s="84"/>
      <c r="F162" s="51"/>
      <c r="G162" s="51"/>
      <c r="H162" s="55"/>
      <c r="I162" s="51"/>
      <c r="J162" s="39"/>
      <c r="K162" s="39"/>
      <c r="L162" s="39"/>
      <c r="M162" s="40"/>
      <c r="N162" s="40"/>
      <c r="O162" s="63"/>
      <c r="P162" s="39"/>
      <c r="Q162" s="60"/>
      <c r="R162" s="56"/>
      <c r="S162" s="56"/>
    </row>
    <row r="163" spans="4:19">
      <c r="D163" s="44"/>
      <c r="E163" s="84"/>
      <c r="F163" s="51"/>
      <c r="G163" s="51"/>
      <c r="H163" s="55"/>
      <c r="I163" s="51"/>
      <c r="J163" s="39"/>
      <c r="K163" s="39"/>
      <c r="L163" s="39"/>
      <c r="M163" s="40"/>
      <c r="N163" s="40"/>
      <c r="O163" s="63"/>
      <c r="P163" s="39"/>
      <c r="Q163" s="60"/>
      <c r="R163" s="56"/>
      <c r="S163" s="56"/>
    </row>
    <row r="164" spans="4:19">
      <c r="D164" s="44"/>
      <c r="E164" s="84"/>
      <c r="F164" s="51"/>
      <c r="G164" s="51"/>
      <c r="H164" s="55"/>
      <c r="I164" s="51"/>
      <c r="J164" s="39"/>
      <c r="K164" s="39"/>
      <c r="L164" s="39"/>
      <c r="M164" s="40"/>
      <c r="N164" s="40"/>
      <c r="O164" s="63"/>
      <c r="P164" s="39"/>
      <c r="Q164" s="60"/>
      <c r="R164" s="56"/>
      <c r="S164" s="56"/>
    </row>
    <row r="165" spans="4:19">
      <c r="D165" s="44"/>
      <c r="E165" s="84"/>
      <c r="F165" s="51"/>
      <c r="G165" s="51"/>
      <c r="H165" s="55"/>
      <c r="I165" s="51"/>
      <c r="J165" s="39"/>
      <c r="K165" s="39"/>
      <c r="L165" s="39"/>
      <c r="M165" s="40"/>
      <c r="N165" s="40"/>
      <c r="O165" s="63"/>
      <c r="P165" s="39"/>
      <c r="Q165" s="60"/>
      <c r="R165" s="56"/>
      <c r="S165" s="56"/>
    </row>
    <row r="166" spans="4:19">
      <c r="D166" s="44"/>
      <c r="E166" s="84"/>
      <c r="F166" s="51"/>
      <c r="G166" s="51"/>
      <c r="H166" s="55"/>
      <c r="I166" s="51"/>
      <c r="J166" s="39"/>
      <c r="K166" s="39"/>
      <c r="L166" s="39"/>
      <c r="M166" s="40"/>
      <c r="N166" s="40"/>
      <c r="O166" s="63"/>
      <c r="P166" s="39"/>
      <c r="Q166" s="60"/>
      <c r="R166" s="56"/>
      <c r="S166" s="56"/>
    </row>
    <row r="167" spans="4:19">
      <c r="D167" s="44"/>
      <c r="E167" s="84"/>
      <c r="F167" s="51"/>
      <c r="G167" s="51"/>
      <c r="H167" s="55"/>
      <c r="I167" s="51"/>
      <c r="J167" s="39"/>
      <c r="K167" s="39"/>
      <c r="L167" s="39"/>
      <c r="M167" s="40"/>
      <c r="N167" s="40"/>
      <c r="O167" s="63"/>
      <c r="P167" s="39"/>
      <c r="Q167" s="60"/>
      <c r="R167" s="56"/>
      <c r="S167" s="56"/>
    </row>
    <row r="168" spans="4:19">
      <c r="D168" s="44"/>
      <c r="E168" s="84"/>
      <c r="F168" s="51"/>
      <c r="G168" s="51"/>
      <c r="H168" s="55"/>
      <c r="I168" s="51"/>
      <c r="J168" s="39"/>
      <c r="K168" s="39"/>
      <c r="L168" s="39"/>
      <c r="M168" s="40"/>
      <c r="N168" s="40"/>
      <c r="O168" s="63"/>
      <c r="P168" s="39"/>
      <c r="Q168" s="60"/>
      <c r="R168" s="56"/>
      <c r="S168" s="56"/>
    </row>
    <row r="169" spans="4:19">
      <c r="D169" s="44"/>
      <c r="E169" s="84"/>
      <c r="F169" s="51"/>
      <c r="G169" s="51"/>
      <c r="H169" s="55"/>
      <c r="I169" s="51"/>
      <c r="J169" s="39"/>
      <c r="K169" s="39"/>
      <c r="L169" s="39"/>
      <c r="M169" s="40"/>
      <c r="N169" s="40"/>
      <c r="O169" s="63"/>
      <c r="P169" s="39"/>
      <c r="Q169" s="60"/>
      <c r="R169" s="56"/>
      <c r="S169" s="56"/>
    </row>
    <row r="170" spans="4:19">
      <c r="D170" s="44"/>
      <c r="E170" s="84"/>
      <c r="F170" s="51"/>
      <c r="G170" s="51"/>
      <c r="H170" s="55"/>
      <c r="I170" s="51"/>
      <c r="J170" s="39"/>
      <c r="K170" s="39"/>
      <c r="L170" s="39"/>
      <c r="M170" s="40"/>
      <c r="N170" s="40"/>
      <c r="O170" s="63"/>
      <c r="P170" s="39"/>
      <c r="Q170" s="60"/>
      <c r="R170" s="56"/>
      <c r="S170" s="56"/>
    </row>
    <row r="171" spans="4:19">
      <c r="D171" s="44"/>
      <c r="E171" s="84"/>
      <c r="F171" s="51"/>
      <c r="G171" s="51"/>
      <c r="H171" s="55"/>
      <c r="I171" s="51"/>
      <c r="J171" s="39"/>
      <c r="K171" s="39"/>
      <c r="L171" s="39"/>
      <c r="M171" s="40"/>
      <c r="N171" s="40"/>
      <c r="O171" s="63"/>
      <c r="P171" s="39"/>
      <c r="Q171" s="60"/>
      <c r="R171" s="56"/>
      <c r="S171" s="56"/>
    </row>
    <row r="172" spans="4:19">
      <c r="D172" s="44"/>
      <c r="E172" s="84"/>
      <c r="F172" s="51"/>
      <c r="G172" s="51"/>
      <c r="H172" s="55"/>
      <c r="I172" s="51"/>
      <c r="J172" s="39"/>
      <c r="K172" s="39"/>
      <c r="L172" s="39"/>
      <c r="M172" s="40"/>
      <c r="N172" s="40"/>
      <c r="O172" s="63"/>
      <c r="P172" s="39"/>
      <c r="Q172" s="60"/>
      <c r="R172" s="56"/>
      <c r="S172" s="56"/>
    </row>
    <row r="173" spans="4:19">
      <c r="D173" s="44"/>
      <c r="E173" s="84"/>
      <c r="F173" s="51"/>
      <c r="G173" s="51"/>
      <c r="H173" s="55"/>
      <c r="I173" s="51"/>
      <c r="J173" s="39"/>
      <c r="K173" s="39"/>
      <c r="L173" s="39"/>
      <c r="M173" s="40"/>
      <c r="N173" s="40"/>
      <c r="O173" s="63"/>
      <c r="P173" s="39"/>
      <c r="Q173" s="60"/>
      <c r="R173" s="56"/>
      <c r="S173" s="56"/>
    </row>
    <row r="174" spans="4:19">
      <c r="D174" s="44"/>
      <c r="E174" s="84"/>
      <c r="F174" s="51"/>
      <c r="G174" s="51"/>
      <c r="H174" s="55"/>
      <c r="I174" s="51"/>
      <c r="J174" s="39"/>
      <c r="K174" s="39"/>
      <c r="L174" s="39"/>
      <c r="M174" s="40"/>
      <c r="N174" s="40"/>
      <c r="O174" s="63"/>
      <c r="P174" s="39"/>
      <c r="Q174" s="60"/>
      <c r="R174" s="56"/>
      <c r="S174" s="56"/>
    </row>
    <row r="175" spans="4:19">
      <c r="D175" s="44"/>
      <c r="E175" s="84"/>
      <c r="F175" s="51"/>
      <c r="G175" s="51"/>
      <c r="H175" s="55"/>
      <c r="I175" s="51"/>
      <c r="J175" s="39"/>
      <c r="K175" s="39"/>
      <c r="L175" s="39"/>
      <c r="M175" s="40"/>
      <c r="N175" s="40"/>
      <c r="O175" s="63"/>
      <c r="P175" s="39"/>
      <c r="Q175" s="60"/>
      <c r="R175" s="56"/>
      <c r="S175" s="56"/>
    </row>
    <row r="176" spans="4:19">
      <c r="D176" s="44"/>
      <c r="E176" s="84"/>
      <c r="F176" s="51"/>
      <c r="G176" s="51"/>
      <c r="H176" s="55"/>
      <c r="I176" s="51"/>
      <c r="J176" s="39"/>
      <c r="K176" s="39"/>
      <c r="L176" s="39"/>
      <c r="M176" s="40"/>
      <c r="N176" s="40"/>
      <c r="O176" s="63"/>
      <c r="P176" s="39"/>
      <c r="Q176" s="60"/>
      <c r="R176" s="56"/>
      <c r="S176" s="56"/>
    </row>
    <row r="177" spans="4:19">
      <c r="D177" s="44"/>
      <c r="E177" s="84"/>
      <c r="F177" s="51"/>
      <c r="G177" s="51"/>
      <c r="H177" s="55"/>
      <c r="I177" s="51"/>
      <c r="J177" s="39"/>
      <c r="K177" s="39"/>
      <c r="L177" s="39"/>
      <c r="M177" s="40"/>
      <c r="N177" s="40"/>
      <c r="O177" s="63"/>
      <c r="P177" s="39"/>
      <c r="Q177" s="60"/>
      <c r="R177" s="56"/>
      <c r="S177" s="56"/>
    </row>
    <row r="178" spans="4:19">
      <c r="D178" s="44"/>
      <c r="E178" s="84"/>
      <c r="F178" s="51"/>
      <c r="G178" s="51"/>
      <c r="H178" s="55"/>
      <c r="I178" s="51"/>
      <c r="J178" s="39"/>
      <c r="K178" s="39"/>
      <c r="L178" s="39"/>
      <c r="M178" s="40"/>
      <c r="N178" s="40"/>
      <c r="O178" s="63"/>
      <c r="P178" s="39"/>
      <c r="Q178" s="60"/>
      <c r="R178" s="56"/>
      <c r="S178" s="56"/>
    </row>
    <row r="179" spans="4:19">
      <c r="D179" s="44"/>
      <c r="E179" s="84"/>
      <c r="F179" s="51"/>
      <c r="G179" s="51"/>
      <c r="H179" s="55"/>
      <c r="I179" s="51"/>
      <c r="J179" s="39"/>
      <c r="K179" s="39"/>
      <c r="L179" s="39"/>
      <c r="M179" s="40"/>
      <c r="N179" s="40"/>
      <c r="O179" s="63"/>
      <c r="P179" s="39"/>
      <c r="Q179" s="60"/>
      <c r="R179" s="56"/>
      <c r="S179" s="56"/>
    </row>
    <row r="180" spans="4:19">
      <c r="D180" s="44"/>
      <c r="E180" s="84"/>
      <c r="F180" s="51"/>
      <c r="G180" s="51"/>
      <c r="H180" s="55"/>
      <c r="I180" s="51"/>
      <c r="J180" s="39"/>
      <c r="K180" s="39"/>
      <c r="L180" s="39"/>
      <c r="M180" s="40"/>
      <c r="N180" s="40"/>
      <c r="O180" s="63"/>
      <c r="P180" s="39"/>
      <c r="Q180" s="60"/>
      <c r="R180" s="56"/>
      <c r="S180" s="56"/>
    </row>
    <row r="181" spans="4:19">
      <c r="D181" s="44"/>
      <c r="E181" s="84"/>
      <c r="F181" s="51"/>
      <c r="G181" s="51"/>
      <c r="H181" s="55"/>
      <c r="I181" s="51"/>
      <c r="J181" s="39"/>
      <c r="K181" s="39"/>
      <c r="L181" s="39"/>
      <c r="M181" s="40"/>
      <c r="N181" s="40"/>
      <c r="O181" s="63"/>
      <c r="P181" s="39"/>
      <c r="Q181" s="60"/>
      <c r="R181" s="56"/>
      <c r="S181" s="56"/>
    </row>
    <row r="182" spans="4:19">
      <c r="D182" s="44"/>
      <c r="E182" s="84"/>
      <c r="F182" s="51"/>
      <c r="G182" s="51"/>
      <c r="H182" s="55"/>
      <c r="I182" s="51"/>
      <c r="J182" s="39"/>
      <c r="K182" s="39"/>
      <c r="L182" s="39"/>
      <c r="M182" s="40"/>
      <c r="N182" s="40"/>
      <c r="O182" s="63"/>
      <c r="P182" s="39"/>
      <c r="Q182" s="60"/>
      <c r="R182" s="56"/>
      <c r="S182" s="56"/>
    </row>
    <row r="183" spans="4:19">
      <c r="D183" s="44"/>
      <c r="E183" s="84"/>
      <c r="F183" s="51"/>
      <c r="G183" s="51"/>
      <c r="H183" s="55"/>
      <c r="I183" s="51"/>
      <c r="J183" s="39"/>
      <c r="K183" s="39"/>
      <c r="L183" s="39"/>
      <c r="M183" s="40"/>
      <c r="N183" s="40"/>
      <c r="O183" s="63"/>
      <c r="P183" s="39"/>
      <c r="Q183" s="60"/>
      <c r="R183" s="56"/>
      <c r="S183" s="56"/>
    </row>
    <row r="184" spans="4:19">
      <c r="D184" s="44"/>
      <c r="E184" s="84"/>
      <c r="F184" s="51"/>
      <c r="G184" s="51"/>
      <c r="H184" s="55"/>
      <c r="I184" s="51"/>
      <c r="J184" s="39"/>
      <c r="K184" s="39"/>
      <c r="L184" s="39"/>
      <c r="M184" s="40"/>
      <c r="N184" s="40"/>
      <c r="O184" s="63"/>
      <c r="P184" s="39"/>
      <c r="Q184" s="60"/>
      <c r="R184" s="56"/>
      <c r="S184" s="56"/>
    </row>
    <row r="185" spans="4:19">
      <c r="D185" s="44"/>
      <c r="E185" s="84"/>
      <c r="F185" s="51"/>
      <c r="G185" s="51"/>
      <c r="H185" s="55"/>
      <c r="I185" s="51"/>
      <c r="J185" s="39"/>
      <c r="K185" s="39"/>
      <c r="L185" s="39"/>
      <c r="M185" s="40"/>
      <c r="N185" s="40"/>
      <c r="O185" s="63"/>
      <c r="P185" s="39"/>
      <c r="Q185" s="60"/>
      <c r="R185" s="56"/>
      <c r="S185" s="56"/>
    </row>
    <row r="186" spans="4:19">
      <c r="D186" s="44"/>
      <c r="E186" s="84"/>
      <c r="F186" s="51"/>
      <c r="G186" s="51"/>
      <c r="H186" s="55"/>
      <c r="I186" s="51"/>
      <c r="J186" s="39"/>
      <c r="K186" s="39"/>
      <c r="L186" s="39"/>
      <c r="M186" s="40"/>
      <c r="N186" s="40"/>
      <c r="O186" s="63"/>
      <c r="P186" s="39"/>
      <c r="Q186" s="60"/>
      <c r="R186" s="56"/>
      <c r="S186" s="56"/>
    </row>
    <row r="187" spans="4:19">
      <c r="D187" s="44"/>
      <c r="E187" s="84"/>
      <c r="F187" s="51"/>
      <c r="G187" s="51"/>
      <c r="H187" s="55"/>
      <c r="I187" s="51"/>
      <c r="J187" s="39"/>
      <c r="K187" s="39"/>
      <c r="L187" s="39"/>
      <c r="M187" s="40"/>
      <c r="N187" s="40"/>
      <c r="O187" s="63"/>
      <c r="P187" s="39"/>
      <c r="Q187" s="60"/>
      <c r="R187" s="56"/>
      <c r="S187" s="56"/>
    </row>
    <row r="188" spans="4:19">
      <c r="D188" s="44"/>
      <c r="E188" s="84"/>
      <c r="F188" s="51"/>
      <c r="G188" s="51"/>
      <c r="H188" s="55"/>
      <c r="I188" s="51"/>
      <c r="J188" s="39"/>
      <c r="K188" s="39"/>
      <c r="L188" s="39"/>
      <c r="M188" s="40"/>
      <c r="N188" s="40"/>
      <c r="O188" s="63"/>
      <c r="P188" s="39"/>
      <c r="Q188" s="60"/>
      <c r="R188" s="56"/>
      <c r="S188" s="56"/>
    </row>
    <row r="189" spans="4:19">
      <c r="D189" s="44"/>
      <c r="E189" s="84"/>
      <c r="F189" s="51"/>
      <c r="G189" s="51"/>
      <c r="H189" s="55"/>
      <c r="I189" s="51"/>
      <c r="J189" s="39"/>
      <c r="K189" s="39"/>
      <c r="L189" s="39"/>
      <c r="M189" s="40"/>
      <c r="N189" s="40"/>
      <c r="O189" s="63"/>
      <c r="P189" s="39"/>
      <c r="Q189" s="60"/>
      <c r="R189" s="56"/>
      <c r="S189" s="56"/>
    </row>
    <row r="190" spans="4:19">
      <c r="D190" s="44"/>
      <c r="E190" s="84"/>
      <c r="F190" s="51"/>
      <c r="G190" s="51"/>
      <c r="H190" s="55"/>
      <c r="I190" s="51"/>
      <c r="J190" s="39"/>
      <c r="K190" s="39"/>
      <c r="L190" s="39"/>
      <c r="M190" s="40"/>
      <c r="N190" s="40"/>
      <c r="O190" s="63"/>
      <c r="P190" s="39"/>
      <c r="Q190" s="60"/>
      <c r="R190" s="56"/>
      <c r="S190" s="56"/>
    </row>
    <row r="191" spans="4:19">
      <c r="D191" s="44"/>
      <c r="E191" s="84"/>
      <c r="F191" s="51"/>
      <c r="G191" s="51"/>
      <c r="H191" s="55"/>
      <c r="I191" s="51"/>
      <c r="J191" s="39"/>
      <c r="K191" s="39"/>
      <c r="L191" s="39"/>
      <c r="M191" s="40"/>
      <c r="N191" s="40"/>
      <c r="O191" s="63"/>
      <c r="P191" s="39"/>
      <c r="Q191" s="60"/>
      <c r="R191" s="56"/>
      <c r="S191" s="56"/>
    </row>
    <row r="192" spans="4:19">
      <c r="D192" s="44"/>
      <c r="E192" s="84"/>
      <c r="F192" s="51"/>
      <c r="G192" s="51"/>
      <c r="H192" s="55"/>
      <c r="I192" s="51"/>
      <c r="J192" s="39"/>
      <c r="K192" s="39"/>
      <c r="L192" s="39"/>
      <c r="M192" s="40"/>
      <c r="N192" s="40"/>
      <c r="O192" s="63"/>
      <c r="P192" s="39"/>
      <c r="Q192" s="60"/>
      <c r="R192" s="56"/>
      <c r="S192" s="56"/>
    </row>
    <row r="193" spans="4:19">
      <c r="D193" s="44"/>
      <c r="E193" s="84"/>
      <c r="F193" s="51"/>
      <c r="G193" s="51"/>
      <c r="H193" s="55"/>
      <c r="I193" s="51"/>
      <c r="J193" s="39"/>
      <c r="K193" s="39"/>
      <c r="L193" s="39"/>
      <c r="M193" s="40"/>
      <c r="N193" s="40"/>
      <c r="O193" s="63"/>
      <c r="P193" s="39"/>
      <c r="Q193" s="60"/>
      <c r="R193" s="56"/>
      <c r="S193" s="56"/>
    </row>
    <row r="194" spans="4:19">
      <c r="D194" s="44"/>
      <c r="E194" s="84"/>
      <c r="F194" s="51"/>
      <c r="G194" s="51"/>
      <c r="H194" s="55"/>
      <c r="I194" s="51"/>
      <c r="J194" s="39"/>
      <c r="K194" s="39"/>
      <c r="L194" s="39"/>
      <c r="M194" s="40"/>
      <c r="N194" s="40"/>
      <c r="O194" s="63"/>
      <c r="P194" s="39"/>
      <c r="Q194" s="60"/>
      <c r="R194" s="56"/>
      <c r="S194" s="56"/>
    </row>
    <row r="195" spans="4:19">
      <c r="D195" s="44"/>
      <c r="E195" s="84"/>
      <c r="F195" s="51"/>
      <c r="G195" s="51"/>
      <c r="H195" s="55"/>
      <c r="I195" s="51"/>
      <c r="J195" s="39"/>
      <c r="K195" s="39"/>
      <c r="L195" s="39"/>
      <c r="M195" s="40"/>
      <c r="N195" s="40"/>
      <c r="O195" s="63"/>
      <c r="P195" s="39"/>
      <c r="Q195" s="60"/>
      <c r="R195" s="56"/>
      <c r="S195" s="56"/>
    </row>
    <row r="196" spans="4:19">
      <c r="D196" s="44"/>
      <c r="E196" s="84"/>
      <c r="F196" s="51"/>
      <c r="G196" s="51"/>
      <c r="H196" s="55"/>
      <c r="I196" s="51"/>
      <c r="J196" s="39"/>
      <c r="K196" s="39"/>
      <c r="L196" s="39"/>
      <c r="M196" s="40"/>
      <c r="N196" s="40"/>
      <c r="O196" s="63"/>
      <c r="P196" s="39"/>
      <c r="Q196" s="60"/>
      <c r="R196" s="56"/>
      <c r="S196" s="56"/>
    </row>
    <row r="197" spans="4:19">
      <c r="D197" s="44"/>
      <c r="E197" s="84"/>
      <c r="F197" s="51"/>
      <c r="G197" s="51"/>
      <c r="H197" s="55"/>
      <c r="I197" s="51"/>
      <c r="J197" s="39"/>
      <c r="K197" s="39"/>
      <c r="L197" s="39"/>
      <c r="M197" s="40"/>
      <c r="N197" s="40"/>
      <c r="O197" s="63"/>
      <c r="P197" s="39"/>
      <c r="Q197" s="60"/>
      <c r="R197" s="56"/>
      <c r="S197" s="56"/>
    </row>
    <row r="198" spans="4:19">
      <c r="D198" s="44"/>
      <c r="E198" s="84"/>
      <c r="F198" s="51"/>
      <c r="G198" s="51"/>
      <c r="H198" s="55"/>
      <c r="I198" s="51"/>
      <c r="J198" s="39"/>
      <c r="K198" s="39"/>
      <c r="L198" s="39"/>
      <c r="M198" s="40"/>
      <c r="N198" s="40"/>
      <c r="O198" s="63"/>
      <c r="P198" s="39"/>
      <c r="Q198" s="60"/>
      <c r="R198" s="56"/>
      <c r="S198" s="56"/>
    </row>
    <row r="199" spans="4:19">
      <c r="D199" s="44"/>
      <c r="E199" s="84"/>
      <c r="F199" s="51"/>
      <c r="G199" s="51"/>
      <c r="H199" s="55"/>
      <c r="I199" s="51"/>
      <c r="J199" s="39"/>
      <c r="K199" s="39"/>
      <c r="L199" s="39"/>
      <c r="M199" s="40"/>
      <c r="N199" s="40"/>
      <c r="O199" s="63"/>
      <c r="P199" s="39"/>
      <c r="Q199" s="60"/>
      <c r="R199" s="56"/>
      <c r="S199" s="56"/>
    </row>
    <row r="200" spans="4:19">
      <c r="D200" s="44"/>
      <c r="E200" s="84"/>
      <c r="F200" s="51"/>
      <c r="G200" s="51"/>
      <c r="H200" s="55"/>
      <c r="I200" s="51"/>
      <c r="J200" s="39"/>
      <c r="K200" s="39"/>
      <c r="L200" s="39"/>
      <c r="M200" s="40"/>
      <c r="N200" s="40"/>
      <c r="O200" s="63"/>
      <c r="P200" s="39"/>
      <c r="Q200" s="60"/>
      <c r="R200" s="56"/>
      <c r="S200" s="56"/>
    </row>
    <row r="201" spans="4:19">
      <c r="D201" s="44"/>
      <c r="E201" s="84"/>
      <c r="F201" s="51"/>
      <c r="G201" s="51"/>
      <c r="H201" s="55"/>
      <c r="I201" s="51"/>
      <c r="J201" s="39"/>
      <c r="K201" s="39"/>
      <c r="L201" s="39"/>
      <c r="M201" s="40"/>
      <c r="N201" s="40"/>
      <c r="O201" s="63"/>
      <c r="P201" s="39"/>
      <c r="Q201" s="60"/>
      <c r="R201" s="56"/>
      <c r="S201" s="56"/>
    </row>
    <row r="202" spans="4:19">
      <c r="D202" s="44"/>
      <c r="E202" s="84"/>
      <c r="F202" s="51"/>
      <c r="G202" s="51"/>
      <c r="H202" s="55"/>
      <c r="I202" s="51"/>
      <c r="J202" s="39"/>
      <c r="K202" s="39"/>
      <c r="L202" s="39"/>
      <c r="M202" s="40"/>
      <c r="N202" s="40"/>
      <c r="O202" s="63"/>
      <c r="P202" s="39"/>
      <c r="Q202" s="60"/>
      <c r="R202" s="56"/>
      <c r="S202" s="56"/>
    </row>
    <row r="203" spans="4:19">
      <c r="D203" s="44"/>
      <c r="E203" s="84"/>
      <c r="F203" s="51"/>
      <c r="G203" s="51"/>
      <c r="H203" s="55"/>
      <c r="I203" s="51"/>
      <c r="J203" s="39"/>
      <c r="K203" s="39"/>
      <c r="L203" s="39"/>
      <c r="M203" s="40"/>
      <c r="N203" s="40"/>
      <c r="O203" s="63"/>
      <c r="P203" s="39"/>
      <c r="Q203" s="60"/>
      <c r="R203" s="56"/>
      <c r="S203" s="56"/>
    </row>
    <row r="204" spans="4:19">
      <c r="D204" s="44"/>
      <c r="E204" s="84"/>
      <c r="F204" s="51"/>
      <c r="G204" s="51"/>
      <c r="H204" s="55"/>
      <c r="I204" s="51"/>
      <c r="J204" s="39"/>
      <c r="K204" s="39"/>
      <c r="L204" s="39"/>
      <c r="M204" s="40"/>
      <c r="N204" s="40"/>
      <c r="O204" s="63"/>
      <c r="P204" s="39"/>
      <c r="Q204" s="60"/>
      <c r="R204" s="56"/>
      <c r="S204" s="56"/>
    </row>
    <row r="205" spans="4:19">
      <c r="D205" s="44"/>
      <c r="E205" s="84"/>
      <c r="F205" s="51"/>
      <c r="G205" s="51"/>
      <c r="H205" s="55"/>
      <c r="I205" s="51"/>
      <c r="J205" s="39"/>
      <c r="K205" s="39"/>
      <c r="L205" s="39"/>
      <c r="M205" s="40"/>
      <c r="N205" s="40"/>
      <c r="O205" s="63"/>
      <c r="P205" s="39"/>
      <c r="Q205" s="60"/>
      <c r="R205" s="56"/>
      <c r="S205" s="56"/>
    </row>
    <row r="206" spans="4:19">
      <c r="D206" s="44"/>
      <c r="E206" s="84"/>
      <c r="F206" s="51"/>
      <c r="G206" s="51"/>
      <c r="H206" s="55"/>
      <c r="I206" s="51"/>
      <c r="J206" s="39"/>
      <c r="K206" s="39"/>
      <c r="L206" s="39"/>
      <c r="M206" s="40"/>
      <c r="N206" s="40"/>
      <c r="O206" s="63"/>
      <c r="P206" s="39"/>
      <c r="Q206" s="60"/>
      <c r="R206" s="56"/>
      <c r="S206" s="56"/>
    </row>
    <row r="207" spans="4:19">
      <c r="D207" s="44"/>
      <c r="E207" s="84"/>
      <c r="F207" s="51"/>
      <c r="G207" s="51"/>
      <c r="H207" s="55"/>
      <c r="I207" s="51"/>
      <c r="J207" s="39"/>
      <c r="K207" s="39"/>
      <c r="L207" s="39"/>
      <c r="M207" s="40"/>
      <c r="N207" s="40"/>
      <c r="O207" s="63"/>
      <c r="P207" s="39"/>
      <c r="Q207" s="60"/>
      <c r="R207" s="56"/>
      <c r="S207" s="56"/>
    </row>
    <row r="208" spans="4:19">
      <c r="D208" s="44"/>
      <c r="E208" s="84"/>
      <c r="F208" s="51"/>
      <c r="G208" s="51"/>
      <c r="H208" s="55"/>
      <c r="I208" s="51"/>
      <c r="J208" s="39"/>
      <c r="K208" s="39"/>
      <c r="L208" s="39"/>
      <c r="M208" s="40"/>
      <c r="N208" s="40"/>
      <c r="O208" s="63"/>
      <c r="P208" s="39"/>
      <c r="Q208" s="60"/>
      <c r="R208" s="56"/>
      <c r="S208" s="56"/>
    </row>
    <row r="209" spans="4:19">
      <c r="D209" s="44"/>
      <c r="E209" s="84"/>
      <c r="F209" s="51"/>
      <c r="G209" s="51"/>
      <c r="H209" s="55"/>
      <c r="I209" s="51"/>
      <c r="J209" s="39"/>
      <c r="K209" s="39"/>
      <c r="L209" s="39"/>
      <c r="M209" s="40"/>
      <c r="N209" s="40"/>
      <c r="O209" s="63"/>
      <c r="P209" s="39"/>
      <c r="Q209" s="60"/>
      <c r="R209" s="56"/>
      <c r="S209" s="56"/>
    </row>
    <row r="210" spans="4:19">
      <c r="D210" s="44"/>
      <c r="E210" s="84"/>
      <c r="F210" s="51"/>
      <c r="G210" s="51"/>
      <c r="H210" s="55"/>
      <c r="I210" s="51"/>
      <c r="J210" s="39"/>
      <c r="K210" s="39"/>
      <c r="L210" s="39"/>
      <c r="M210" s="40"/>
      <c r="N210" s="40"/>
      <c r="O210" s="63"/>
      <c r="P210" s="39"/>
      <c r="Q210" s="60"/>
      <c r="R210" s="56"/>
      <c r="S210" s="56"/>
    </row>
    <row r="211" spans="4:19">
      <c r="D211" s="44"/>
      <c r="E211" s="84"/>
      <c r="F211" s="51"/>
      <c r="G211" s="51"/>
      <c r="H211" s="55"/>
      <c r="I211" s="51"/>
      <c r="J211" s="39"/>
      <c r="K211" s="39"/>
      <c r="L211" s="39"/>
      <c r="M211" s="40"/>
      <c r="N211" s="40"/>
      <c r="O211" s="63"/>
      <c r="P211" s="39"/>
      <c r="Q211" s="60"/>
      <c r="R211" s="56"/>
      <c r="S211" s="56"/>
    </row>
    <row r="212" spans="4:19">
      <c r="D212" s="44"/>
      <c r="E212" s="84"/>
      <c r="F212" s="51"/>
      <c r="G212" s="51"/>
      <c r="H212" s="55"/>
      <c r="I212" s="51"/>
      <c r="J212" s="39"/>
      <c r="K212" s="39"/>
      <c r="L212" s="39"/>
      <c r="M212" s="40"/>
      <c r="N212" s="40"/>
      <c r="O212" s="63"/>
      <c r="P212" s="39"/>
      <c r="Q212" s="60"/>
      <c r="R212" s="56"/>
      <c r="S212" s="56"/>
    </row>
    <row r="213" spans="4:19">
      <c r="D213" s="44"/>
      <c r="E213" s="84"/>
      <c r="F213" s="51"/>
      <c r="G213" s="51"/>
      <c r="H213" s="55"/>
      <c r="I213" s="51"/>
      <c r="J213" s="39"/>
      <c r="K213" s="39"/>
      <c r="L213" s="39"/>
      <c r="M213" s="40"/>
      <c r="N213" s="40"/>
      <c r="O213" s="63"/>
      <c r="P213" s="39"/>
      <c r="Q213" s="60"/>
      <c r="R213" s="56"/>
      <c r="S213" s="56"/>
    </row>
    <row r="214" spans="4:19">
      <c r="D214" s="44"/>
      <c r="E214" s="84"/>
      <c r="F214" s="51"/>
      <c r="G214" s="51"/>
      <c r="H214" s="55"/>
      <c r="I214" s="51"/>
      <c r="J214" s="39"/>
      <c r="K214" s="39"/>
      <c r="L214" s="39"/>
      <c r="M214" s="40"/>
      <c r="N214" s="40"/>
      <c r="O214" s="63"/>
      <c r="P214" s="39"/>
      <c r="Q214" s="60"/>
      <c r="R214" s="56"/>
      <c r="S214" s="56"/>
    </row>
    <row r="215" spans="4:19">
      <c r="D215" s="44"/>
      <c r="E215" s="84"/>
      <c r="F215" s="51"/>
      <c r="G215" s="51"/>
      <c r="H215" s="55"/>
      <c r="I215" s="51"/>
      <c r="J215" s="39"/>
      <c r="K215" s="39"/>
      <c r="L215" s="39"/>
      <c r="M215" s="40"/>
      <c r="N215" s="40"/>
      <c r="O215" s="63"/>
      <c r="P215" s="39"/>
      <c r="Q215" s="60"/>
      <c r="R215" s="56"/>
      <c r="S215" s="56"/>
    </row>
    <row r="216" spans="4:19">
      <c r="D216" s="44"/>
      <c r="E216" s="84"/>
      <c r="F216" s="51"/>
      <c r="G216" s="51"/>
      <c r="H216" s="55"/>
      <c r="I216" s="51"/>
      <c r="J216" s="39"/>
      <c r="K216" s="39"/>
      <c r="L216" s="39"/>
      <c r="M216" s="40"/>
      <c r="N216" s="40"/>
      <c r="O216" s="63"/>
      <c r="P216" s="39"/>
      <c r="Q216" s="60"/>
      <c r="R216" s="56"/>
      <c r="S216" s="56"/>
    </row>
    <row r="217" spans="4:19">
      <c r="D217" s="44"/>
      <c r="E217" s="84"/>
      <c r="F217" s="51"/>
      <c r="G217" s="51"/>
      <c r="H217" s="55"/>
      <c r="I217" s="51"/>
      <c r="J217" s="39"/>
      <c r="K217" s="39"/>
      <c r="L217" s="39"/>
      <c r="M217" s="40"/>
      <c r="N217" s="40"/>
      <c r="O217" s="63"/>
      <c r="P217" s="39"/>
      <c r="Q217" s="60"/>
      <c r="R217" s="56"/>
      <c r="S217" s="56"/>
    </row>
    <row r="218" spans="4:19">
      <c r="D218" s="44"/>
      <c r="E218" s="84"/>
      <c r="F218" s="51"/>
      <c r="G218" s="51"/>
      <c r="H218" s="55"/>
      <c r="I218" s="51"/>
      <c r="J218" s="39"/>
      <c r="K218" s="39"/>
      <c r="L218" s="39"/>
      <c r="M218" s="40"/>
      <c r="N218" s="40"/>
      <c r="O218" s="63"/>
      <c r="P218" s="39"/>
      <c r="Q218" s="60"/>
      <c r="R218" s="56"/>
      <c r="S218" s="56"/>
    </row>
    <row r="219" spans="4:19">
      <c r="D219" s="44"/>
      <c r="E219" s="84"/>
      <c r="F219" s="51"/>
      <c r="G219" s="51"/>
      <c r="H219" s="55"/>
      <c r="I219" s="51"/>
      <c r="J219" s="39"/>
      <c r="K219" s="39"/>
      <c r="L219" s="39"/>
      <c r="M219" s="40"/>
      <c r="N219" s="40"/>
      <c r="O219" s="63"/>
      <c r="P219" s="39"/>
      <c r="Q219" s="60"/>
      <c r="R219" s="56"/>
      <c r="S219" s="56"/>
    </row>
    <row r="220" spans="4:19">
      <c r="D220" s="44"/>
      <c r="E220" s="84"/>
      <c r="F220" s="51"/>
      <c r="G220" s="51"/>
      <c r="H220" s="55"/>
      <c r="I220" s="51"/>
      <c r="J220" s="39"/>
      <c r="K220" s="39"/>
      <c r="L220" s="39"/>
      <c r="M220" s="40"/>
      <c r="N220" s="40"/>
      <c r="O220" s="63"/>
      <c r="P220" s="39"/>
      <c r="Q220" s="60"/>
      <c r="R220" s="56"/>
      <c r="S220" s="56"/>
    </row>
    <row r="221" spans="4:19">
      <c r="D221" s="44"/>
      <c r="E221" s="84"/>
      <c r="F221" s="51"/>
      <c r="G221" s="51"/>
      <c r="H221" s="55"/>
      <c r="I221" s="51"/>
      <c r="J221" s="39"/>
      <c r="K221" s="39"/>
      <c r="L221" s="39"/>
      <c r="M221" s="40"/>
      <c r="N221" s="40"/>
      <c r="O221" s="63"/>
      <c r="P221" s="39"/>
      <c r="Q221" s="60"/>
      <c r="R221" s="56"/>
      <c r="S221" s="56"/>
    </row>
    <row r="222" spans="4:19">
      <c r="D222" s="44"/>
      <c r="E222" s="84"/>
      <c r="F222" s="51"/>
      <c r="G222" s="51"/>
      <c r="H222" s="55"/>
      <c r="I222" s="51"/>
      <c r="J222" s="39"/>
      <c r="K222" s="39"/>
      <c r="L222" s="39"/>
      <c r="M222" s="40"/>
      <c r="N222" s="40"/>
      <c r="O222" s="63"/>
      <c r="P222" s="39"/>
      <c r="Q222" s="60"/>
      <c r="R222" s="56"/>
      <c r="S222" s="56"/>
    </row>
    <row r="223" spans="4:19">
      <c r="D223" s="44"/>
      <c r="E223" s="84"/>
      <c r="F223" s="51"/>
      <c r="G223" s="51"/>
      <c r="H223" s="55"/>
      <c r="I223" s="51"/>
      <c r="J223" s="39"/>
      <c r="K223" s="39"/>
      <c r="L223" s="39"/>
      <c r="M223" s="40"/>
      <c r="N223" s="40"/>
      <c r="O223" s="63"/>
      <c r="P223" s="39"/>
      <c r="Q223" s="60"/>
      <c r="R223" s="56"/>
      <c r="S223" s="56"/>
    </row>
    <row r="224" spans="4:19">
      <c r="D224" s="44"/>
      <c r="E224" s="84"/>
      <c r="F224" s="51"/>
      <c r="G224" s="51"/>
      <c r="H224" s="55"/>
      <c r="I224" s="51"/>
      <c r="J224" s="39"/>
      <c r="K224" s="39"/>
      <c r="L224" s="39"/>
      <c r="M224" s="40"/>
      <c r="N224" s="40"/>
      <c r="O224" s="63"/>
      <c r="P224" s="39"/>
      <c r="Q224" s="60"/>
      <c r="R224" s="56"/>
      <c r="S224" s="56"/>
    </row>
    <row r="225" spans="4:19">
      <c r="D225" s="44"/>
      <c r="E225" s="84"/>
      <c r="F225" s="51"/>
      <c r="G225" s="51"/>
      <c r="H225" s="55"/>
      <c r="I225" s="51"/>
      <c r="J225" s="39"/>
      <c r="K225" s="39"/>
      <c r="L225" s="39"/>
      <c r="M225" s="40"/>
      <c r="N225" s="40"/>
      <c r="O225" s="63"/>
      <c r="P225" s="39"/>
      <c r="Q225" s="60"/>
      <c r="R225" s="56"/>
      <c r="S225" s="56"/>
    </row>
    <row r="226" spans="4:19">
      <c r="D226" s="44"/>
      <c r="E226" s="84"/>
      <c r="F226" s="51"/>
      <c r="G226" s="51"/>
      <c r="H226" s="55"/>
      <c r="I226" s="51"/>
      <c r="J226" s="39"/>
      <c r="K226" s="39"/>
      <c r="L226" s="39"/>
      <c r="M226" s="40"/>
      <c r="N226" s="40"/>
      <c r="O226" s="63"/>
      <c r="P226" s="39"/>
      <c r="Q226" s="60"/>
      <c r="R226" s="56"/>
      <c r="S226" s="56"/>
    </row>
    <row r="227" spans="4:19">
      <c r="D227" s="44"/>
      <c r="E227" s="84"/>
      <c r="F227" s="51"/>
      <c r="G227" s="51"/>
      <c r="H227" s="55"/>
      <c r="I227" s="51"/>
      <c r="J227" s="39"/>
      <c r="K227" s="39"/>
      <c r="L227" s="39"/>
      <c r="M227" s="40"/>
      <c r="N227" s="40"/>
      <c r="O227" s="63"/>
      <c r="P227" s="39"/>
      <c r="Q227" s="60"/>
      <c r="R227" s="56"/>
      <c r="S227" s="56"/>
    </row>
    <row r="228" spans="4:19">
      <c r="D228" s="44"/>
      <c r="E228" s="84"/>
      <c r="F228" s="51"/>
      <c r="G228" s="51"/>
      <c r="H228" s="55"/>
      <c r="I228" s="51"/>
      <c r="J228" s="39"/>
      <c r="K228" s="39"/>
      <c r="L228" s="39"/>
      <c r="M228" s="40"/>
      <c r="N228" s="40"/>
      <c r="O228" s="63"/>
      <c r="P228" s="39"/>
      <c r="Q228" s="60"/>
      <c r="R228" s="56"/>
      <c r="S228" s="56"/>
    </row>
    <row r="229" spans="4:19">
      <c r="D229" s="44"/>
      <c r="E229" s="84"/>
      <c r="F229" s="51"/>
      <c r="G229" s="51"/>
      <c r="H229" s="55"/>
      <c r="I229" s="51"/>
      <c r="J229" s="39"/>
      <c r="K229" s="39"/>
      <c r="L229" s="39"/>
      <c r="M229" s="40"/>
      <c r="N229" s="40"/>
      <c r="O229" s="63"/>
      <c r="P229" s="39"/>
      <c r="Q229" s="60"/>
      <c r="R229" s="56"/>
      <c r="S229" s="56"/>
    </row>
    <row r="230" spans="4:19">
      <c r="D230" s="44"/>
      <c r="E230" s="84"/>
      <c r="F230" s="51"/>
      <c r="G230" s="51"/>
      <c r="H230" s="55"/>
      <c r="I230" s="51"/>
      <c r="J230" s="39"/>
      <c r="K230" s="39"/>
      <c r="L230" s="39"/>
      <c r="M230" s="40"/>
      <c r="N230" s="40"/>
      <c r="O230" s="63"/>
      <c r="P230" s="39"/>
      <c r="Q230" s="60"/>
      <c r="R230" s="56"/>
      <c r="S230" s="56"/>
    </row>
    <row r="231" spans="4:19">
      <c r="D231" s="44"/>
      <c r="E231" s="84"/>
      <c r="F231" s="51"/>
      <c r="G231" s="51"/>
      <c r="H231" s="55"/>
      <c r="I231" s="51"/>
      <c r="J231" s="39"/>
      <c r="K231" s="39"/>
      <c r="L231" s="39"/>
      <c r="M231" s="40"/>
      <c r="N231" s="40"/>
      <c r="O231" s="63"/>
      <c r="P231" s="39"/>
      <c r="Q231" s="60"/>
      <c r="R231" s="56"/>
      <c r="S231" s="56"/>
    </row>
    <row r="232" spans="4:19">
      <c r="D232" s="44"/>
      <c r="E232" s="84"/>
      <c r="F232" s="51"/>
      <c r="G232" s="51"/>
      <c r="H232" s="55"/>
      <c r="I232" s="51"/>
      <c r="J232" s="39"/>
      <c r="K232" s="39"/>
      <c r="L232" s="39"/>
      <c r="M232" s="40"/>
      <c r="N232" s="40"/>
      <c r="O232" s="63"/>
      <c r="P232" s="39"/>
      <c r="Q232" s="60"/>
      <c r="R232" s="56"/>
      <c r="S232" s="56"/>
    </row>
    <row r="233" spans="4:19">
      <c r="D233" s="44"/>
      <c r="E233" s="84"/>
      <c r="F233" s="51"/>
      <c r="G233" s="51"/>
      <c r="H233" s="55"/>
      <c r="I233" s="51"/>
      <c r="J233" s="39"/>
      <c r="K233" s="39"/>
      <c r="L233" s="39"/>
      <c r="M233" s="40"/>
      <c r="N233" s="40"/>
      <c r="O233" s="63"/>
      <c r="P233" s="39"/>
      <c r="Q233" s="60"/>
      <c r="R233" s="56"/>
      <c r="S233" s="56"/>
    </row>
    <row r="234" spans="4:19">
      <c r="D234" s="44"/>
      <c r="E234" s="84"/>
      <c r="F234" s="51"/>
      <c r="G234" s="51"/>
      <c r="H234" s="55"/>
      <c r="I234" s="51"/>
      <c r="J234" s="39"/>
      <c r="K234" s="39"/>
      <c r="L234" s="39"/>
      <c r="M234" s="40"/>
      <c r="N234" s="40"/>
      <c r="O234" s="63"/>
      <c r="P234" s="39"/>
      <c r="Q234" s="60"/>
      <c r="R234" s="56"/>
      <c r="S234" s="56"/>
    </row>
    <row r="235" spans="4:19">
      <c r="D235" s="44"/>
      <c r="E235" s="84"/>
      <c r="F235" s="51"/>
      <c r="G235" s="51"/>
      <c r="H235" s="55"/>
      <c r="I235" s="51"/>
      <c r="J235" s="39"/>
      <c r="K235" s="39"/>
      <c r="L235" s="39"/>
      <c r="M235" s="40"/>
      <c r="N235" s="40"/>
      <c r="O235" s="63"/>
      <c r="P235" s="39"/>
      <c r="Q235" s="60"/>
      <c r="R235" s="56"/>
      <c r="S235" s="56"/>
    </row>
    <row r="236" spans="4:19">
      <c r="D236" s="44"/>
      <c r="E236" s="84"/>
      <c r="F236" s="51"/>
      <c r="G236" s="51"/>
      <c r="H236" s="55"/>
      <c r="I236" s="51"/>
      <c r="J236" s="39"/>
      <c r="K236" s="39"/>
      <c r="L236" s="39"/>
      <c r="M236" s="40"/>
      <c r="N236" s="40"/>
      <c r="O236" s="63"/>
      <c r="P236" s="39"/>
      <c r="Q236" s="60"/>
      <c r="R236" s="56"/>
      <c r="S236" s="56"/>
    </row>
    <row r="237" spans="4:19">
      <c r="D237" s="44"/>
      <c r="E237" s="84"/>
      <c r="F237" s="51"/>
      <c r="G237" s="51"/>
      <c r="H237" s="55"/>
      <c r="I237" s="51"/>
      <c r="J237" s="39"/>
      <c r="K237" s="39"/>
      <c r="L237" s="39"/>
      <c r="M237" s="40"/>
      <c r="N237" s="40"/>
      <c r="O237" s="63"/>
      <c r="P237" s="39"/>
      <c r="Q237" s="60"/>
      <c r="R237" s="56"/>
      <c r="S237" s="56"/>
    </row>
    <row r="238" spans="4:19">
      <c r="D238" s="44"/>
      <c r="E238" s="84"/>
      <c r="F238" s="51"/>
      <c r="G238" s="51"/>
      <c r="H238" s="55"/>
      <c r="I238" s="51"/>
      <c r="J238" s="39"/>
      <c r="K238" s="39"/>
      <c r="L238" s="39"/>
      <c r="M238" s="40"/>
      <c r="N238" s="40"/>
      <c r="O238" s="63"/>
      <c r="P238" s="39"/>
      <c r="Q238" s="60"/>
      <c r="R238" s="56"/>
      <c r="S238" s="56"/>
    </row>
    <row r="239" spans="4:19">
      <c r="D239" s="44"/>
      <c r="E239" s="84"/>
      <c r="F239" s="51"/>
      <c r="G239" s="51"/>
      <c r="H239" s="55"/>
      <c r="I239" s="51"/>
      <c r="J239" s="39"/>
      <c r="K239" s="39"/>
      <c r="L239" s="39"/>
      <c r="M239" s="40"/>
      <c r="N239" s="40"/>
      <c r="O239" s="63"/>
      <c r="P239" s="39"/>
      <c r="Q239" s="60"/>
      <c r="R239" s="56"/>
      <c r="S239" s="56"/>
    </row>
    <row r="240" spans="4:19">
      <c r="D240" s="44"/>
      <c r="E240" s="84"/>
      <c r="F240" s="51"/>
      <c r="G240" s="51"/>
      <c r="H240" s="55"/>
      <c r="I240" s="51"/>
      <c r="J240" s="39"/>
      <c r="K240" s="39"/>
      <c r="L240" s="39"/>
      <c r="M240" s="40"/>
      <c r="N240" s="40"/>
      <c r="O240" s="63"/>
      <c r="P240" s="39"/>
      <c r="Q240" s="60"/>
      <c r="R240" s="56"/>
      <c r="S240" s="56"/>
    </row>
    <row r="241" spans="4:19">
      <c r="D241" s="44"/>
      <c r="E241" s="84"/>
      <c r="F241" s="51"/>
      <c r="G241" s="51"/>
      <c r="H241" s="55"/>
      <c r="I241" s="51"/>
      <c r="J241" s="39"/>
      <c r="K241" s="39"/>
      <c r="L241" s="39"/>
      <c r="M241" s="40"/>
      <c r="N241" s="40"/>
      <c r="O241" s="63"/>
      <c r="P241" s="39"/>
      <c r="Q241" s="60"/>
      <c r="R241" s="56"/>
      <c r="S241" s="56"/>
    </row>
    <row r="242" spans="4:19">
      <c r="D242" s="44"/>
      <c r="E242" s="84"/>
      <c r="F242" s="51"/>
      <c r="G242" s="51"/>
      <c r="H242" s="55"/>
      <c r="I242" s="51"/>
      <c r="J242" s="39"/>
      <c r="K242" s="39"/>
      <c r="L242" s="39"/>
      <c r="M242" s="40"/>
      <c r="N242" s="40"/>
      <c r="O242" s="63"/>
      <c r="P242" s="39"/>
      <c r="Q242" s="60"/>
      <c r="R242" s="56"/>
      <c r="S242" s="56"/>
    </row>
    <row r="243" spans="4:19">
      <c r="D243" s="44"/>
      <c r="E243" s="84"/>
      <c r="F243" s="51"/>
      <c r="G243" s="51"/>
      <c r="H243" s="55"/>
      <c r="I243" s="51"/>
      <c r="J243" s="39"/>
      <c r="K243" s="39"/>
      <c r="L243" s="39"/>
      <c r="M243" s="40"/>
      <c r="N243" s="40"/>
      <c r="O243" s="63"/>
      <c r="P243" s="39"/>
      <c r="Q243" s="60"/>
      <c r="R243" s="56"/>
      <c r="S243" s="56"/>
    </row>
    <row r="244" spans="4:19">
      <c r="D244" s="44"/>
      <c r="E244" s="84"/>
      <c r="F244" s="51"/>
      <c r="G244" s="51"/>
      <c r="H244" s="55"/>
      <c r="I244" s="51"/>
      <c r="J244" s="39"/>
      <c r="K244" s="39"/>
      <c r="L244" s="39"/>
      <c r="M244" s="40"/>
      <c r="N244" s="40"/>
      <c r="O244" s="63"/>
      <c r="P244" s="39"/>
      <c r="Q244" s="60"/>
      <c r="R244" s="56"/>
      <c r="S244" s="56"/>
    </row>
    <row r="245" spans="4:19">
      <c r="D245" s="44"/>
      <c r="E245" s="84"/>
      <c r="F245" s="51"/>
      <c r="G245" s="51"/>
      <c r="H245" s="55"/>
      <c r="I245" s="51"/>
      <c r="J245" s="39"/>
      <c r="K245" s="39"/>
      <c r="L245" s="39"/>
      <c r="M245" s="40"/>
      <c r="N245" s="40"/>
      <c r="O245" s="63"/>
      <c r="P245" s="39"/>
      <c r="Q245" s="60"/>
      <c r="R245" s="56"/>
      <c r="S245" s="56"/>
    </row>
    <row r="246" spans="4:19">
      <c r="D246" s="44"/>
      <c r="E246" s="84"/>
      <c r="F246" s="51"/>
      <c r="G246" s="51"/>
      <c r="H246" s="55"/>
      <c r="I246" s="51"/>
      <c r="J246" s="39"/>
      <c r="K246" s="39"/>
      <c r="L246" s="39"/>
      <c r="M246" s="40"/>
      <c r="N246" s="40"/>
      <c r="O246" s="63"/>
      <c r="P246" s="39"/>
      <c r="Q246" s="60"/>
      <c r="R246" s="56"/>
      <c r="S246" s="56"/>
    </row>
    <row r="247" spans="4:19">
      <c r="D247" s="44"/>
      <c r="E247" s="84"/>
      <c r="F247" s="51"/>
      <c r="G247" s="51"/>
      <c r="H247" s="55"/>
      <c r="I247" s="51"/>
      <c r="J247" s="39"/>
      <c r="K247" s="39"/>
      <c r="L247" s="39"/>
      <c r="M247" s="40"/>
      <c r="N247" s="40"/>
      <c r="O247" s="63"/>
      <c r="P247" s="39"/>
      <c r="Q247" s="60"/>
      <c r="R247" s="56"/>
      <c r="S247" s="56"/>
    </row>
    <row r="248" spans="4:19">
      <c r="D248" s="44"/>
      <c r="E248" s="84"/>
      <c r="F248" s="51"/>
      <c r="G248" s="51"/>
      <c r="H248" s="55"/>
      <c r="I248" s="51"/>
      <c r="J248" s="39"/>
      <c r="K248" s="39"/>
      <c r="L248" s="39"/>
      <c r="M248" s="40"/>
      <c r="N248" s="40"/>
      <c r="O248" s="63"/>
      <c r="P248" s="39"/>
      <c r="Q248" s="60"/>
      <c r="R248" s="56"/>
      <c r="S248" s="56"/>
    </row>
    <row r="249" spans="4:19">
      <c r="D249" s="44"/>
      <c r="E249" s="84"/>
      <c r="F249" s="51"/>
      <c r="G249" s="51"/>
      <c r="H249" s="55"/>
      <c r="I249" s="51"/>
      <c r="J249" s="39"/>
      <c r="K249" s="39"/>
      <c r="L249" s="39"/>
      <c r="M249" s="40"/>
      <c r="N249" s="40"/>
      <c r="O249" s="63"/>
      <c r="P249" s="39"/>
      <c r="Q249" s="60"/>
      <c r="R249" s="56"/>
      <c r="S249" s="56"/>
    </row>
    <row r="250" spans="4:19">
      <c r="D250" s="44"/>
      <c r="E250" s="84"/>
      <c r="F250" s="51"/>
      <c r="G250" s="51"/>
      <c r="H250" s="55"/>
      <c r="I250" s="51"/>
      <c r="J250" s="39"/>
      <c r="K250" s="39"/>
      <c r="L250" s="39"/>
      <c r="M250" s="40"/>
      <c r="N250" s="40"/>
      <c r="O250" s="63"/>
      <c r="P250" s="39"/>
      <c r="Q250" s="60"/>
      <c r="R250" s="56"/>
      <c r="S250" s="56"/>
    </row>
    <row r="251" spans="4:19">
      <c r="D251" s="44"/>
      <c r="E251" s="84"/>
      <c r="F251" s="51"/>
      <c r="G251" s="51"/>
      <c r="H251" s="55"/>
      <c r="I251" s="51"/>
      <c r="J251" s="39"/>
      <c r="K251" s="39"/>
      <c r="L251" s="39"/>
      <c r="M251" s="40"/>
      <c r="N251" s="40"/>
      <c r="O251" s="63"/>
      <c r="P251" s="39"/>
      <c r="Q251" s="60"/>
      <c r="R251" s="56"/>
      <c r="S251" s="56"/>
    </row>
    <row r="252" spans="4:19">
      <c r="D252" s="44"/>
      <c r="E252" s="84"/>
      <c r="F252" s="51"/>
      <c r="G252" s="51"/>
      <c r="H252" s="55"/>
      <c r="I252" s="51"/>
      <c r="J252" s="39"/>
      <c r="K252" s="39"/>
      <c r="L252" s="39"/>
      <c r="M252" s="40"/>
      <c r="N252" s="40"/>
      <c r="O252" s="63"/>
      <c r="P252" s="39"/>
      <c r="Q252" s="60"/>
      <c r="R252" s="56"/>
      <c r="S252" s="56"/>
    </row>
    <row r="253" spans="4:19">
      <c r="D253" s="44"/>
      <c r="E253" s="84"/>
      <c r="F253" s="51"/>
      <c r="G253" s="51"/>
      <c r="H253" s="55"/>
      <c r="I253" s="51"/>
      <c r="J253" s="39"/>
      <c r="K253" s="39"/>
      <c r="L253" s="39"/>
      <c r="M253" s="40"/>
      <c r="N253" s="40"/>
      <c r="O253" s="63"/>
      <c r="P253" s="39"/>
      <c r="Q253" s="60"/>
      <c r="R253" s="56"/>
      <c r="S253" s="56"/>
    </row>
    <row r="254" spans="4:19">
      <c r="D254" s="44"/>
      <c r="E254" s="84"/>
      <c r="F254" s="51"/>
      <c r="G254" s="51"/>
      <c r="H254" s="55"/>
      <c r="I254" s="51"/>
      <c r="J254" s="39"/>
      <c r="K254" s="39"/>
      <c r="L254" s="39"/>
      <c r="M254" s="40"/>
      <c r="N254" s="40"/>
      <c r="O254" s="63"/>
      <c r="P254" s="39"/>
      <c r="Q254" s="60"/>
      <c r="R254" s="56"/>
      <c r="S254" s="56"/>
    </row>
    <row r="255" spans="4:19">
      <c r="D255" s="44"/>
      <c r="E255" s="84"/>
      <c r="F255" s="51"/>
      <c r="G255" s="51"/>
      <c r="H255" s="55"/>
      <c r="I255" s="51"/>
      <c r="J255" s="39"/>
      <c r="K255" s="39"/>
      <c r="L255" s="39"/>
      <c r="M255" s="40"/>
      <c r="N255" s="40"/>
      <c r="O255" s="63"/>
      <c r="P255" s="39"/>
      <c r="Q255" s="60"/>
      <c r="R255" s="56"/>
      <c r="S255" s="56"/>
    </row>
    <row r="256" spans="4:19">
      <c r="D256" s="44"/>
      <c r="E256" s="84"/>
      <c r="F256" s="51"/>
      <c r="G256" s="51"/>
      <c r="H256" s="55"/>
      <c r="I256" s="51"/>
      <c r="J256" s="39"/>
      <c r="K256" s="39"/>
      <c r="L256" s="39"/>
      <c r="M256" s="40"/>
      <c r="N256" s="40"/>
      <c r="O256" s="63"/>
      <c r="P256" s="39"/>
      <c r="Q256" s="60"/>
      <c r="R256" s="56"/>
      <c r="S256" s="56"/>
    </row>
    <row r="257" spans="4:19">
      <c r="D257" s="44"/>
      <c r="E257" s="84"/>
      <c r="F257" s="51"/>
      <c r="G257" s="51"/>
      <c r="H257" s="55"/>
      <c r="I257" s="51"/>
      <c r="J257" s="39"/>
      <c r="K257" s="39"/>
      <c r="L257" s="39"/>
      <c r="M257" s="40"/>
      <c r="N257" s="40"/>
      <c r="O257" s="63"/>
      <c r="P257" s="39"/>
      <c r="Q257" s="60"/>
      <c r="R257" s="56"/>
      <c r="S257" s="56"/>
    </row>
    <row r="258" spans="4:19">
      <c r="D258" s="44"/>
      <c r="E258" s="84"/>
      <c r="F258" s="51"/>
      <c r="G258" s="51"/>
      <c r="H258" s="55"/>
      <c r="I258" s="51"/>
      <c r="J258" s="39"/>
      <c r="K258" s="39"/>
      <c r="L258" s="39"/>
      <c r="M258" s="40"/>
      <c r="N258" s="40"/>
      <c r="O258" s="63"/>
      <c r="P258" s="39"/>
      <c r="Q258" s="60"/>
      <c r="R258" s="56"/>
      <c r="S258" s="56"/>
    </row>
    <row r="259" spans="4:19">
      <c r="D259" s="44"/>
      <c r="E259" s="84"/>
      <c r="F259" s="51"/>
      <c r="G259" s="51"/>
      <c r="H259" s="55"/>
      <c r="I259" s="51"/>
      <c r="J259" s="39"/>
      <c r="K259" s="39"/>
      <c r="L259" s="39"/>
      <c r="M259" s="40"/>
      <c r="N259" s="40"/>
      <c r="O259" s="63"/>
      <c r="P259" s="39"/>
      <c r="Q259" s="60"/>
      <c r="R259" s="56"/>
      <c r="S259" s="56"/>
    </row>
    <row r="260" spans="4:19">
      <c r="D260" s="44"/>
      <c r="E260" s="84"/>
      <c r="F260" s="51"/>
      <c r="G260" s="51"/>
      <c r="H260" s="55"/>
      <c r="I260" s="51"/>
      <c r="J260" s="39"/>
      <c r="K260" s="39"/>
      <c r="L260" s="39"/>
      <c r="M260" s="40"/>
      <c r="N260" s="40"/>
      <c r="O260" s="63"/>
      <c r="P260" s="39"/>
      <c r="Q260" s="60"/>
      <c r="R260" s="56"/>
      <c r="S260" s="56"/>
    </row>
    <row r="261" spans="4:19">
      <c r="D261" s="44"/>
      <c r="E261" s="84"/>
      <c r="F261" s="51"/>
      <c r="G261" s="51"/>
      <c r="H261" s="55"/>
      <c r="I261" s="51"/>
      <c r="J261" s="39"/>
      <c r="K261" s="39"/>
      <c r="L261" s="39"/>
      <c r="M261" s="40"/>
      <c r="N261" s="40"/>
      <c r="O261" s="63"/>
      <c r="P261" s="39"/>
      <c r="Q261" s="60"/>
      <c r="R261" s="56"/>
      <c r="S261" s="56"/>
    </row>
    <row r="262" spans="4:19">
      <c r="D262" s="44"/>
      <c r="E262" s="84"/>
      <c r="F262" s="51"/>
      <c r="G262" s="51"/>
      <c r="H262" s="55"/>
      <c r="I262" s="51"/>
      <c r="J262" s="39"/>
      <c r="K262" s="39"/>
      <c r="L262" s="39"/>
      <c r="M262" s="40"/>
      <c r="N262" s="40"/>
      <c r="O262" s="63"/>
      <c r="P262" s="39"/>
      <c r="Q262" s="60"/>
      <c r="R262" s="56"/>
      <c r="S262" s="56"/>
    </row>
    <row r="263" spans="4:19">
      <c r="D263" s="44"/>
      <c r="E263" s="84"/>
      <c r="F263" s="51"/>
      <c r="G263" s="51"/>
      <c r="H263" s="55"/>
      <c r="I263" s="51"/>
      <c r="J263" s="39"/>
      <c r="K263" s="39"/>
      <c r="L263" s="39"/>
      <c r="M263" s="40"/>
      <c r="N263" s="40"/>
      <c r="O263" s="63"/>
      <c r="P263" s="39"/>
      <c r="Q263" s="60"/>
      <c r="R263" s="56"/>
      <c r="S263" s="56"/>
    </row>
    <row r="264" spans="4:19">
      <c r="D264" s="44"/>
      <c r="E264" s="84"/>
      <c r="F264" s="51"/>
      <c r="G264" s="51"/>
      <c r="H264" s="55"/>
      <c r="I264" s="51"/>
      <c r="J264" s="39"/>
      <c r="K264" s="39"/>
      <c r="L264" s="39"/>
      <c r="M264" s="40"/>
      <c r="N264" s="40"/>
      <c r="O264" s="63"/>
      <c r="P264" s="39"/>
      <c r="Q264" s="60"/>
      <c r="R264" s="56"/>
      <c r="S264" s="56"/>
    </row>
    <row r="265" spans="4:19">
      <c r="D265" s="44"/>
      <c r="E265" s="84"/>
      <c r="F265" s="51"/>
      <c r="G265" s="51"/>
      <c r="H265" s="55"/>
      <c r="I265" s="51"/>
      <c r="J265" s="39"/>
      <c r="K265" s="39"/>
      <c r="L265" s="39"/>
      <c r="M265" s="40"/>
      <c r="N265" s="40"/>
      <c r="O265" s="63"/>
      <c r="P265" s="39"/>
      <c r="Q265" s="60"/>
      <c r="R265" s="56"/>
      <c r="S265" s="56"/>
    </row>
    <row r="266" spans="4:19">
      <c r="D266" s="44"/>
      <c r="E266" s="84"/>
      <c r="F266" s="51"/>
      <c r="G266" s="51"/>
      <c r="H266" s="55"/>
      <c r="I266" s="51"/>
      <c r="J266" s="39"/>
      <c r="K266" s="39"/>
      <c r="L266" s="39"/>
      <c r="M266" s="40"/>
      <c r="N266" s="40"/>
      <c r="O266" s="63"/>
      <c r="P266" s="39"/>
      <c r="Q266" s="60"/>
      <c r="R266" s="56"/>
      <c r="S266" s="56"/>
    </row>
    <row r="267" spans="4:19">
      <c r="D267" s="44"/>
      <c r="E267" s="84"/>
      <c r="F267" s="51"/>
      <c r="G267" s="51"/>
      <c r="H267" s="55"/>
      <c r="I267" s="51"/>
      <c r="J267" s="39"/>
      <c r="K267" s="39"/>
      <c r="L267" s="39"/>
      <c r="M267" s="40"/>
      <c r="N267" s="40"/>
      <c r="O267" s="63"/>
      <c r="P267" s="39"/>
      <c r="Q267" s="60"/>
      <c r="R267" s="56"/>
      <c r="S267" s="56"/>
    </row>
    <row r="268" spans="4:19">
      <c r="D268" s="44"/>
      <c r="E268" s="84"/>
      <c r="F268" s="51"/>
      <c r="G268" s="51"/>
      <c r="H268" s="55"/>
      <c r="I268" s="51"/>
      <c r="J268" s="39"/>
      <c r="K268" s="39"/>
      <c r="L268" s="39"/>
      <c r="M268" s="40"/>
      <c r="N268" s="40"/>
      <c r="O268" s="63"/>
      <c r="P268" s="39"/>
      <c r="Q268" s="60"/>
      <c r="R268" s="56"/>
      <c r="S268" s="56"/>
    </row>
    <row r="269" spans="4:19">
      <c r="D269" s="44"/>
      <c r="E269" s="84"/>
      <c r="F269" s="51"/>
      <c r="G269" s="51"/>
      <c r="H269" s="55"/>
      <c r="I269" s="51"/>
      <c r="J269" s="39"/>
      <c r="K269" s="39"/>
      <c r="L269" s="39"/>
      <c r="M269" s="40"/>
      <c r="N269" s="40"/>
      <c r="O269" s="63"/>
      <c r="P269" s="39"/>
      <c r="Q269" s="60"/>
      <c r="R269" s="56"/>
      <c r="S269" s="56"/>
    </row>
    <row r="270" spans="4:19">
      <c r="D270" s="44"/>
      <c r="E270" s="84"/>
      <c r="F270" s="51"/>
      <c r="G270" s="51"/>
      <c r="H270" s="55"/>
      <c r="I270" s="51"/>
      <c r="J270" s="39"/>
      <c r="K270" s="39"/>
      <c r="L270" s="39"/>
      <c r="M270" s="40"/>
      <c r="N270" s="40"/>
      <c r="O270" s="63"/>
      <c r="P270" s="39"/>
      <c r="Q270" s="60"/>
      <c r="R270" s="56"/>
      <c r="S270" s="56"/>
    </row>
    <row r="271" spans="4:19">
      <c r="D271" s="44"/>
      <c r="E271" s="84"/>
      <c r="F271" s="51"/>
      <c r="G271" s="51"/>
      <c r="H271" s="55"/>
      <c r="I271" s="51"/>
      <c r="J271" s="39"/>
      <c r="K271" s="39"/>
      <c r="L271" s="39"/>
      <c r="M271" s="40"/>
      <c r="N271" s="40"/>
      <c r="O271" s="63"/>
      <c r="P271" s="39"/>
      <c r="Q271" s="60"/>
      <c r="R271" s="56"/>
      <c r="S271" s="56"/>
    </row>
    <row r="272" spans="4:19">
      <c r="D272" s="44"/>
      <c r="E272" s="84"/>
      <c r="F272" s="51"/>
      <c r="G272" s="51"/>
      <c r="H272" s="55"/>
      <c r="I272" s="51"/>
      <c r="J272" s="39"/>
      <c r="K272" s="39"/>
      <c r="L272" s="39"/>
      <c r="M272" s="40"/>
      <c r="N272" s="40"/>
      <c r="O272" s="63"/>
      <c r="P272" s="39"/>
      <c r="Q272" s="60"/>
      <c r="R272" s="56"/>
      <c r="S272" s="56"/>
    </row>
    <row r="273" spans="4:19">
      <c r="D273" s="44"/>
      <c r="E273" s="84"/>
      <c r="F273" s="51"/>
      <c r="G273" s="51"/>
      <c r="H273" s="55"/>
      <c r="I273" s="51"/>
      <c r="J273" s="39"/>
      <c r="K273" s="39"/>
      <c r="L273" s="39"/>
      <c r="M273" s="40"/>
      <c r="N273" s="40"/>
      <c r="O273" s="63"/>
      <c r="P273" s="39"/>
      <c r="Q273" s="60"/>
      <c r="R273" s="56"/>
      <c r="S273" s="56"/>
    </row>
    <row r="274" spans="4:19">
      <c r="D274" s="44"/>
      <c r="E274" s="84"/>
      <c r="F274" s="51"/>
      <c r="G274" s="51"/>
      <c r="H274" s="55"/>
      <c r="I274" s="51"/>
      <c r="J274" s="39"/>
      <c r="K274" s="39"/>
      <c r="L274" s="39"/>
      <c r="M274" s="40"/>
      <c r="N274" s="40"/>
      <c r="O274" s="63"/>
      <c r="P274" s="39"/>
      <c r="Q274" s="60"/>
      <c r="R274" s="56"/>
      <c r="S274" s="56"/>
    </row>
    <row r="275" spans="4:19">
      <c r="D275" s="44"/>
      <c r="E275" s="84"/>
      <c r="F275" s="51"/>
      <c r="G275" s="51"/>
      <c r="H275" s="55"/>
      <c r="I275" s="51"/>
      <c r="J275" s="39"/>
      <c r="K275" s="39"/>
      <c r="L275" s="39"/>
      <c r="M275" s="40"/>
      <c r="N275" s="40"/>
      <c r="O275" s="63"/>
      <c r="P275" s="39"/>
      <c r="Q275" s="60"/>
      <c r="R275" s="56"/>
      <c r="S275" s="56"/>
    </row>
    <row r="276" spans="4:19">
      <c r="D276" s="44"/>
      <c r="E276" s="84"/>
      <c r="F276" s="51"/>
      <c r="G276" s="51"/>
      <c r="H276" s="55"/>
      <c r="I276" s="51"/>
      <c r="J276" s="39"/>
      <c r="K276" s="39"/>
      <c r="L276" s="39"/>
      <c r="M276" s="40"/>
      <c r="N276" s="40"/>
      <c r="O276" s="63"/>
      <c r="P276" s="39"/>
      <c r="Q276" s="60"/>
      <c r="R276" s="56"/>
      <c r="S276" s="56"/>
    </row>
    <row r="277" spans="4:19">
      <c r="D277" s="44"/>
      <c r="E277" s="84"/>
      <c r="F277" s="51"/>
      <c r="G277" s="51"/>
      <c r="H277" s="55"/>
      <c r="I277" s="51"/>
      <c r="J277" s="39"/>
      <c r="K277" s="39"/>
      <c r="L277" s="39"/>
      <c r="M277" s="40"/>
      <c r="N277" s="40"/>
      <c r="O277" s="63"/>
      <c r="P277" s="39"/>
      <c r="Q277" s="60"/>
      <c r="R277" s="56"/>
      <c r="S277" s="56"/>
    </row>
    <row r="278" spans="4:19">
      <c r="D278" s="44"/>
      <c r="E278" s="84"/>
      <c r="F278" s="51"/>
      <c r="G278" s="51"/>
      <c r="H278" s="55"/>
      <c r="I278" s="51"/>
      <c r="J278" s="39"/>
      <c r="K278" s="39"/>
      <c r="L278" s="39"/>
      <c r="M278" s="40"/>
      <c r="N278" s="40"/>
      <c r="O278" s="63"/>
      <c r="P278" s="39"/>
      <c r="Q278" s="60"/>
      <c r="R278" s="56"/>
      <c r="S278" s="56"/>
    </row>
    <row r="279" spans="4:19">
      <c r="D279" s="44"/>
      <c r="E279" s="84"/>
      <c r="F279" s="51"/>
      <c r="G279" s="51"/>
      <c r="H279" s="55"/>
      <c r="I279" s="51"/>
      <c r="J279" s="39"/>
      <c r="K279" s="39"/>
      <c r="L279" s="39"/>
      <c r="M279" s="40"/>
      <c r="N279" s="40"/>
      <c r="O279" s="63"/>
      <c r="P279" s="39"/>
      <c r="Q279" s="60"/>
      <c r="R279" s="56"/>
      <c r="S279" s="56"/>
    </row>
    <row r="280" spans="4:19">
      <c r="D280" s="44"/>
      <c r="E280" s="84"/>
      <c r="F280" s="51"/>
      <c r="G280" s="51"/>
      <c r="H280" s="55"/>
      <c r="I280" s="51"/>
      <c r="J280" s="39"/>
      <c r="K280" s="39"/>
      <c r="L280" s="39"/>
      <c r="M280" s="40"/>
      <c r="N280" s="40"/>
      <c r="O280" s="63"/>
      <c r="P280" s="39"/>
      <c r="Q280" s="60"/>
      <c r="R280" s="56"/>
      <c r="S280" s="56"/>
    </row>
    <row r="281" spans="4:19">
      <c r="D281" s="44"/>
      <c r="E281" s="84"/>
      <c r="F281" s="51"/>
      <c r="G281" s="51"/>
      <c r="H281" s="55"/>
      <c r="I281" s="51"/>
      <c r="J281" s="39"/>
      <c r="K281" s="39"/>
      <c r="L281" s="39"/>
      <c r="M281" s="40"/>
      <c r="N281" s="40"/>
      <c r="O281" s="63"/>
      <c r="P281" s="39"/>
      <c r="Q281" s="60"/>
      <c r="R281" s="56"/>
      <c r="S281" s="56"/>
    </row>
    <row r="282" spans="4:19">
      <c r="D282" s="44"/>
      <c r="E282" s="84"/>
      <c r="F282" s="51"/>
      <c r="G282" s="51"/>
      <c r="H282" s="55"/>
      <c r="I282" s="51"/>
      <c r="J282" s="39"/>
      <c r="K282" s="39"/>
      <c r="L282" s="39"/>
      <c r="M282" s="40"/>
      <c r="N282" s="40"/>
      <c r="O282" s="63"/>
      <c r="P282" s="39"/>
      <c r="Q282" s="60"/>
      <c r="R282" s="56"/>
      <c r="S282" s="56"/>
    </row>
    <row r="283" spans="4:19">
      <c r="D283" s="44"/>
      <c r="E283" s="84"/>
      <c r="F283" s="51"/>
      <c r="G283" s="51"/>
      <c r="H283" s="55"/>
      <c r="I283" s="51"/>
      <c r="J283" s="39"/>
      <c r="K283" s="39"/>
      <c r="L283" s="39"/>
      <c r="M283" s="40"/>
      <c r="N283" s="40"/>
      <c r="O283" s="63"/>
      <c r="P283" s="39"/>
      <c r="Q283" s="60"/>
      <c r="R283" s="56"/>
      <c r="S283" s="56"/>
    </row>
    <row r="284" spans="4:19">
      <c r="D284" s="44"/>
      <c r="E284" s="84"/>
      <c r="F284" s="51"/>
      <c r="G284" s="51"/>
      <c r="H284" s="55"/>
      <c r="I284" s="51"/>
      <c r="J284" s="39"/>
      <c r="K284" s="39"/>
      <c r="L284" s="39"/>
      <c r="M284" s="40"/>
      <c r="N284" s="40"/>
      <c r="O284" s="63"/>
      <c r="P284" s="39"/>
      <c r="Q284" s="60"/>
      <c r="R284" s="56"/>
      <c r="S284" s="56"/>
    </row>
    <row r="285" spans="4:19">
      <c r="D285" s="44"/>
      <c r="E285" s="84"/>
      <c r="F285" s="51"/>
      <c r="G285" s="51"/>
      <c r="H285" s="55"/>
      <c r="I285" s="51"/>
      <c r="J285" s="39"/>
      <c r="K285" s="39"/>
      <c r="L285" s="39"/>
      <c r="M285" s="40"/>
      <c r="N285" s="40"/>
      <c r="O285" s="63"/>
      <c r="P285" s="39"/>
      <c r="Q285" s="60"/>
      <c r="R285" s="56"/>
      <c r="S285" s="56"/>
    </row>
    <row r="286" spans="4:19">
      <c r="D286" s="44"/>
      <c r="E286" s="84"/>
      <c r="F286" s="51"/>
      <c r="G286" s="51"/>
      <c r="H286" s="55"/>
      <c r="I286" s="51"/>
      <c r="J286" s="39"/>
      <c r="K286" s="39"/>
      <c r="L286" s="39"/>
      <c r="M286" s="40"/>
      <c r="N286" s="40"/>
      <c r="O286" s="63"/>
      <c r="P286" s="39"/>
      <c r="Q286" s="60"/>
      <c r="R286" s="56"/>
      <c r="S286" s="56"/>
    </row>
    <row r="287" spans="4:19">
      <c r="D287" s="44"/>
      <c r="E287" s="84"/>
      <c r="F287" s="51"/>
      <c r="G287" s="51"/>
      <c r="H287" s="55"/>
      <c r="I287" s="51"/>
      <c r="J287" s="39"/>
      <c r="K287" s="39"/>
      <c r="L287" s="39"/>
      <c r="M287" s="40"/>
      <c r="N287" s="40"/>
      <c r="O287" s="63"/>
      <c r="P287" s="39"/>
      <c r="Q287" s="60"/>
      <c r="R287" s="56"/>
      <c r="S287" s="56"/>
    </row>
    <row r="288" spans="4:19">
      <c r="D288" s="44"/>
      <c r="E288" s="84"/>
      <c r="F288" s="51"/>
      <c r="G288" s="51"/>
      <c r="H288" s="55"/>
      <c r="I288" s="51"/>
      <c r="J288" s="39"/>
      <c r="K288" s="39"/>
      <c r="L288" s="39"/>
      <c r="M288" s="40"/>
      <c r="N288" s="40"/>
      <c r="O288" s="63"/>
      <c r="P288" s="39"/>
      <c r="Q288" s="60"/>
      <c r="R288" s="56"/>
      <c r="S288" s="56"/>
    </row>
    <row r="289" spans="4:19">
      <c r="D289" s="44"/>
      <c r="E289" s="84"/>
      <c r="F289" s="51"/>
      <c r="G289" s="51"/>
      <c r="H289" s="55"/>
      <c r="I289" s="51"/>
      <c r="J289" s="39"/>
      <c r="K289" s="39"/>
      <c r="L289" s="39"/>
      <c r="M289" s="40"/>
      <c r="N289" s="40"/>
      <c r="O289" s="63"/>
      <c r="P289" s="39"/>
      <c r="Q289" s="60"/>
      <c r="R289" s="56"/>
      <c r="S289" s="56"/>
    </row>
    <row r="290" spans="4:19">
      <c r="D290" s="44"/>
      <c r="E290" s="84"/>
      <c r="F290" s="51"/>
      <c r="G290" s="51"/>
      <c r="H290" s="55"/>
      <c r="I290" s="51"/>
      <c r="J290" s="39"/>
      <c r="K290" s="39"/>
      <c r="L290" s="39"/>
      <c r="M290" s="40"/>
      <c r="N290" s="40"/>
      <c r="O290" s="63"/>
      <c r="P290" s="39"/>
      <c r="Q290" s="60"/>
      <c r="R290" s="56"/>
      <c r="S290" s="56"/>
    </row>
    <row r="291" spans="4:19">
      <c r="D291" s="44"/>
      <c r="E291" s="84"/>
      <c r="F291" s="51"/>
      <c r="G291" s="51"/>
      <c r="H291" s="55"/>
      <c r="I291" s="51"/>
      <c r="J291" s="39"/>
      <c r="K291" s="39"/>
      <c r="L291" s="39"/>
      <c r="M291" s="40"/>
      <c r="N291" s="40"/>
      <c r="O291" s="63"/>
      <c r="P291" s="39"/>
      <c r="Q291" s="60"/>
      <c r="R291" s="56"/>
      <c r="S291" s="56"/>
    </row>
    <row r="292" spans="4:19">
      <c r="D292" s="44"/>
      <c r="E292" s="84"/>
      <c r="F292" s="51"/>
      <c r="G292" s="51"/>
      <c r="H292" s="55"/>
      <c r="I292" s="51"/>
      <c r="J292" s="39"/>
      <c r="K292" s="39"/>
      <c r="L292" s="39"/>
      <c r="M292" s="40"/>
      <c r="N292" s="40"/>
      <c r="O292" s="63"/>
      <c r="P292" s="39"/>
      <c r="Q292" s="60"/>
      <c r="R292" s="56"/>
      <c r="S292" s="56"/>
    </row>
    <row r="293" spans="4:19">
      <c r="D293" s="44"/>
      <c r="E293" s="84"/>
      <c r="F293" s="51"/>
      <c r="G293" s="51"/>
      <c r="H293" s="55"/>
      <c r="I293" s="51"/>
      <c r="J293" s="39"/>
      <c r="K293" s="39"/>
      <c r="L293" s="39"/>
      <c r="M293" s="40"/>
      <c r="N293" s="40"/>
      <c r="O293" s="63"/>
      <c r="P293" s="39"/>
      <c r="Q293" s="60"/>
      <c r="R293" s="56"/>
      <c r="S293" s="56"/>
    </row>
    <row r="294" spans="4:19">
      <c r="D294" s="44"/>
      <c r="E294" s="84"/>
      <c r="F294" s="51"/>
      <c r="G294" s="51"/>
      <c r="H294" s="55"/>
      <c r="I294" s="51"/>
      <c r="J294" s="39"/>
      <c r="K294" s="39"/>
      <c r="L294" s="39"/>
      <c r="M294" s="40"/>
      <c r="N294" s="40"/>
      <c r="O294" s="63"/>
      <c r="P294" s="39"/>
      <c r="Q294" s="60"/>
      <c r="R294" s="56"/>
      <c r="S294" s="56"/>
    </row>
    <row r="295" spans="4:19">
      <c r="D295" s="44"/>
      <c r="E295" s="84"/>
      <c r="F295" s="51"/>
      <c r="G295" s="51"/>
      <c r="H295" s="55"/>
      <c r="I295" s="51"/>
      <c r="J295" s="39"/>
      <c r="K295" s="39"/>
      <c r="L295" s="39"/>
      <c r="M295" s="40"/>
      <c r="N295" s="40"/>
      <c r="O295" s="63"/>
      <c r="P295" s="39"/>
      <c r="Q295" s="60"/>
      <c r="R295" s="56"/>
      <c r="S295" s="56"/>
    </row>
    <row r="296" spans="4:19">
      <c r="D296" s="44"/>
      <c r="E296" s="84"/>
      <c r="F296" s="51"/>
      <c r="G296" s="51"/>
      <c r="H296" s="55"/>
      <c r="I296" s="51"/>
      <c r="J296" s="39"/>
      <c r="K296" s="39"/>
      <c r="L296" s="39"/>
      <c r="M296" s="40"/>
      <c r="N296" s="40"/>
      <c r="O296" s="63"/>
      <c r="P296" s="39"/>
      <c r="Q296" s="60"/>
      <c r="R296" s="56"/>
      <c r="S296" s="56"/>
    </row>
    <row r="297" spans="4:19">
      <c r="D297" s="44"/>
      <c r="E297" s="84"/>
      <c r="F297" s="51"/>
      <c r="G297" s="51"/>
      <c r="H297" s="55"/>
      <c r="I297" s="51"/>
      <c r="J297" s="39"/>
      <c r="K297" s="39"/>
      <c r="L297" s="39"/>
      <c r="M297" s="40"/>
      <c r="N297" s="40"/>
      <c r="O297" s="63"/>
      <c r="P297" s="39"/>
      <c r="Q297" s="60"/>
      <c r="R297" s="56"/>
      <c r="S297" s="56"/>
    </row>
    <row r="298" spans="4:19">
      <c r="D298" s="44"/>
      <c r="E298" s="84"/>
      <c r="F298" s="51"/>
      <c r="G298" s="51"/>
      <c r="H298" s="55"/>
      <c r="I298" s="51"/>
      <c r="J298" s="39"/>
      <c r="K298" s="39"/>
      <c r="L298" s="39"/>
      <c r="M298" s="40"/>
      <c r="N298" s="40"/>
      <c r="O298" s="63"/>
      <c r="P298" s="39"/>
      <c r="Q298" s="60"/>
      <c r="R298" s="56"/>
      <c r="S298" s="56"/>
    </row>
    <row r="299" spans="4:19">
      <c r="D299" s="44"/>
      <c r="E299" s="84"/>
      <c r="F299" s="51"/>
      <c r="G299" s="51"/>
      <c r="H299" s="55"/>
      <c r="I299" s="51"/>
      <c r="J299" s="39"/>
      <c r="K299" s="39"/>
      <c r="L299" s="39"/>
      <c r="M299" s="40"/>
      <c r="N299" s="40"/>
      <c r="O299" s="63"/>
      <c r="P299" s="39"/>
      <c r="Q299" s="60"/>
      <c r="R299" s="56"/>
      <c r="S299" s="56"/>
    </row>
    <row r="300" spans="4:19">
      <c r="D300" s="44"/>
      <c r="E300" s="84"/>
      <c r="F300" s="51"/>
      <c r="G300" s="51"/>
      <c r="H300" s="55"/>
      <c r="I300" s="51"/>
      <c r="J300" s="39"/>
      <c r="K300" s="39"/>
      <c r="L300" s="39"/>
      <c r="M300" s="40"/>
      <c r="N300" s="40"/>
      <c r="O300" s="63"/>
      <c r="P300" s="39"/>
      <c r="Q300" s="60"/>
      <c r="R300" s="56"/>
      <c r="S300" s="56"/>
    </row>
    <row r="301" spans="4:19">
      <c r="D301" s="44"/>
      <c r="E301" s="84"/>
      <c r="F301" s="51"/>
      <c r="G301" s="51"/>
      <c r="H301" s="55"/>
      <c r="I301" s="51"/>
      <c r="J301" s="39"/>
      <c r="K301" s="39"/>
      <c r="L301" s="39"/>
      <c r="M301" s="40"/>
      <c r="N301" s="40"/>
      <c r="O301" s="63"/>
      <c r="P301" s="39"/>
      <c r="Q301" s="60"/>
      <c r="R301" s="56"/>
      <c r="S301" s="56"/>
    </row>
    <row r="302" spans="4:19">
      <c r="D302" s="44"/>
      <c r="E302" s="84"/>
      <c r="F302" s="51"/>
      <c r="G302" s="51"/>
      <c r="H302" s="55"/>
      <c r="I302" s="51"/>
      <c r="J302" s="39"/>
      <c r="K302" s="39"/>
      <c r="L302" s="39"/>
      <c r="M302" s="40"/>
      <c r="N302" s="40"/>
      <c r="O302" s="63"/>
      <c r="P302" s="39"/>
      <c r="Q302" s="60"/>
      <c r="R302" s="56"/>
      <c r="S302" s="56"/>
    </row>
    <row r="303" spans="4:19">
      <c r="D303" s="44"/>
      <c r="E303" s="84"/>
      <c r="F303" s="51"/>
      <c r="G303" s="51"/>
      <c r="H303" s="55"/>
      <c r="I303" s="51"/>
      <c r="J303" s="39"/>
      <c r="K303" s="39"/>
      <c r="L303" s="39"/>
      <c r="M303" s="40"/>
      <c r="N303" s="40"/>
      <c r="O303" s="63"/>
      <c r="P303" s="39"/>
      <c r="Q303" s="60"/>
      <c r="R303" s="56"/>
      <c r="S303" s="56"/>
    </row>
    <row r="304" spans="4:19">
      <c r="D304" s="44"/>
      <c r="E304" s="84"/>
      <c r="F304" s="51"/>
      <c r="G304" s="51"/>
      <c r="H304" s="55"/>
      <c r="I304" s="51"/>
      <c r="J304" s="39"/>
      <c r="K304" s="39"/>
      <c r="L304" s="39"/>
      <c r="M304" s="40"/>
      <c r="N304" s="40"/>
      <c r="O304" s="63"/>
      <c r="P304" s="39"/>
      <c r="Q304" s="60"/>
      <c r="R304" s="56"/>
      <c r="S304" s="56"/>
    </row>
    <row r="305" spans="4:19">
      <c r="D305" s="44"/>
      <c r="E305" s="84"/>
      <c r="F305" s="51"/>
      <c r="G305" s="51"/>
      <c r="H305" s="55"/>
      <c r="I305" s="51"/>
      <c r="J305" s="39"/>
      <c r="K305" s="39"/>
      <c r="L305" s="39"/>
      <c r="M305" s="40"/>
      <c r="N305" s="40"/>
      <c r="O305" s="63"/>
      <c r="P305" s="39"/>
      <c r="Q305" s="60"/>
      <c r="R305" s="56"/>
      <c r="S305" s="56"/>
    </row>
    <row r="306" spans="4:19">
      <c r="D306" s="44"/>
      <c r="E306" s="84"/>
      <c r="F306" s="51"/>
      <c r="G306" s="51"/>
      <c r="H306" s="55"/>
      <c r="I306" s="51"/>
      <c r="J306" s="39"/>
      <c r="K306" s="39"/>
      <c r="L306" s="39"/>
      <c r="M306" s="40"/>
      <c r="N306" s="40"/>
      <c r="O306" s="63"/>
      <c r="P306" s="39"/>
      <c r="Q306" s="60"/>
      <c r="R306" s="56"/>
      <c r="S306" s="56"/>
    </row>
    <row r="307" spans="4:19">
      <c r="D307" s="44"/>
      <c r="E307" s="84"/>
      <c r="F307" s="51"/>
      <c r="G307" s="51"/>
      <c r="H307" s="55"/>
      <c r="I307" s="51"/>
      <c r="J307" s="39"/>
      <c r="K307" s="39"/>
      <c r="L307" s="39"/>
      <c r="M307" s="40"/>
      <c r="N307" s="40"/>
      <c r="O307" s="63"/>
      <c r="P307" s="39"/>
      <c r="Q307" s="60"/>
      <c r="R307" s="56"/>
      <c r="S307" s="56"/>
    </row>
    <row r="308" spans="4:19">
      <c r="D308" s="44"/>
      <c r="E308" s="84"/>
      <c r="F308" s="51"/>
      <c r="G308" s="51"/>
      <c r="H308" s="55"/>
      <c r="I308" s="51"/>
      <c r="J308" s="39"/>
      <c r="K308" s="39"/>
      <c r="L308" s="39"/>
      <c r="M308" s="40"/>
      <c r="N308" s="40"/>
      <c r="O308" s="63"/>
      <c r="P308" s="39"/>
      <c r="Q308" s="60"/>
      <c r="R308" s="56"/>
      <c r="S308" s="56"/>
    </row>
    <row r="309" spans="4:19">
      <c r="D309" s="44"/>
      <c r="E309" s="84"/>
      <c r="F309" s="51"/>
      <c r="G309" s="51"/>
      <c r="H309" s="55"/>
      <c r="I309" s="51"/>
      <c r="J309" s="39"/>
      <c r="K309" s="39"/>
      <c r="L309" s="39"/>
      <c r="M309" s="40"/>
      <c r="N309" s="40"/>
      <c r="O309" s="63"/>
      <c r="P309" s="39"/>
      <c r="Q309" s="60"/>
      <c r="R309" s="56"/>
      <c r="S309" s="56"/>
    </row>
    <row r="310" spans="4:19">
      <c r="D310" s="44"/>
      <c r="E310" s="84"/>
      <c r="F310" s="51"/>
      <c r="G310" s="51"/>
      <c r="H310" s="55"/>
      <c r="I310" s="51"/>
      <c r="J310" s="39"/>
      <c r="K310" s="39"/>
      <c r="L310" s="39"/>
      <c r="M310" s="40"/>
      <c r="N310" s="40"/>
      <c r="O310" s="63"/>
      <c r="P310" s="39"/>
      <c r="Q310" s="60"/>
      <c r="R310" s="56"/>
      <c r="S310" s="56"/>
    </row>
    <row r="311" spans="4:19">
      <c r="D311" s="44"/>
      <c r="E311" s="84"/>
      <c r="F311" s="51"/>
      <c r="G311" s="51"/>
      <c r="H311" s="55"/>
      <c r="I311" s="51"/>
      <c r="J311" s="39"/>
      <c r="K311" s="39"/>
      <c r="L311" s="39"/>
      <c r="M311" s="40"/>
      <c r="N311" s="40"/>
      <c r="O311" s="63"/>
      <c r="P311" s="39"/>
      <c r="Q311" s="60"/>
      <c r="R311" s="56"/>
      <c r="S311" s="56"/>
    </row>
    <row r="312" spans="4:19">
      <c r="D312" s="44"/>
      <c r="E312" s="84"/>
      <c r="F312" s="51"/>
      <c r="G312" s="51"/>
      <c r="H312" s="55"/>
      <c r="I312" s="51"/>
      <c r="J312" s="39"/>
      <c r="K312" s="39"/>
      <c r="L312" s="39"/>
      <c r="M312" s="40"/>
      <c r="N312" s="40"/>
      <c r="O312" s="63"/>
      <c r="P312" s="39"/>
      <c r="Q312" s="60"/>
      <c r="R312" s="56"/>
      <c r="S312" s="56"/>
    </row>
    <row r="313" spans="4:19">
      <c r="D313" s="44"/>
      <c r="E313" s="84"/>
      <c r="F313" s="51"/>
      <c r="G313" s="51"/>
      <c r="H313" s="55"/>
      <c r="I313" s="51"/>
      <c r="J313" s="39"/>
      <c r="K313" s="39"/>
      <c r="L313" s="39"/>
      <c r="M313" s="40"/>
      <c r="N313" s="40"/>
      <c r="O313" s="63"/>
      <c r="P313" s="39"/>
      <c r="Q313" s="60"/>
      <c r="R313" s="56"/>
      <c r="S313" s="56"/>
    </row>
    <row r="314" spans="4:19">
      <c r="D314" s="44"/>
      <c r="E314" s="84"/>
      <c r="F314" s="51"/>
      <c r="G314" s="51"/>
      <c r="H314" s="55"/>
      <c r="I314" s="51"/>
      <c r="J314" s="39"/>
      <c r="K314" s="39"/>
      <c r="L314" s="39"/>
      <c r="M314" s="40"/>
      <c r="N314" s="40"/>
      <c r="O314" s="63"/>
      <c r="P314" s="39"/>
      <c r="Q314" s="60"/>
      <c r="R314" s="56"/>
      <c r="S314" s="56"/>
    </row>
    <row r="315" spans="4:19">
      <c r="D315" s="44"/>
      <c r="E315" s="84"/>
      <c r="F315" s="51"/>
      <c r="G315" s="51"/>
      <c r="H315" s="55"/>
      <c r="I315" s="51"/>
      <c r="J315" s="39"/>
      <c r="K315" s="39"/>
      <c r="L315" s="39"/>
      <c r="M315" s="40"/>
      <c r="N315" s="40"/>
      <c r="O315" s="63"/>
      <c r="P315" s="39"/>
      <c r="Q315" s="60"/>
      <c r="R315" s="56"/>
      <c r="S315" s="56"/>
    </row>
    <row r="316" spans="4:19">
      <c r="D316" s="44"/>
      <c r="E316" s="84"/>
      <c r="F316" s="51"/>
      <c r="G316" s="51"/>
      <c r="H316" s="55"/>
      <c r="I316" s="51"/>
      <c r="J316" s="39"/>
      <c r="K316" s="39"/>
      <c r="L316" s="39"/>
      <c r="M316" s="40"/>
      <c r="N316" s="40"/>
      <c r="O316" s="63"/>
      <c r="P316" s="39"/>
      <c r="Q316" s="60"/>
      <c r="R316" s="56"/>
      <c r="S316" s="56"/>
    </row>
    <row r="317" spans="4:19">
      <c r="D317" s="44"/>
      <c r="E317" s="84"/>
      <c r="F317" s="51"/>
      <c r="G317" s="51"/>
      <c r="H317" s="55"/>
      <c r="I317" s="51"/>
      <c r="J317" s="39"/>
      <c r="K317" s="39"/>
      <c r="L317" s="39"/>
      <c r="M317" s="40"/>
      <c r="N317" s="40"/>
      <c r="O317" s="63"/>
      <c r="P317" s="39"/>
      <c r="Q317" s="60"/>
      <c r="R317" s="56"/>
      <c r="S317" s="56"/>
    </row>
    <row r="318" spans="4:19">
      <c r="D318" s="44"/>
      <c r="E318" s="84"/>
      <c r="F318" s="51"/>
      <c r="G318" s="51"/>
      <c r="H318" s="55"/>
      <c r="I318" s="51"/>
      <c r="J318" s="39"/>
      <c r="K318" s="39"/>
      <c r="L318" s="39"/>
      <c r="M318" s="40"/>
      <c r="N318" s="40"/>
      <c r="O318" s="63"/>
      <c r="P318" s="39"/>
      <c r="Q318" s="60"/>
      <c r="R318" s="56"/>
      <c r="S318" s="56"/>
    </row>
    <row r="319" spans="4:19">
      <c r="D319" s="44"/>
      <c r="E319" s="84"/>
      <c r="F319" s="51"/>
      <c r="G319" s="51"/>
      <c r="H319" s="55"/>
      <c r="I319" s="51"/>
      <c r="J319" s="39"/>
      <c r="K319" s="39"/>
      <c r="L319" s="39"/>
      <c r="M319" s="40"/>
      <c r="N319" s="40"/>
      <c r="O319" s="63"/>
      <c r="P319" s="39"/>
      <c r="Q319" s="60"/>
      <c r="R319" s="56"/>
      <c r="S319" s="56"/>
    </row>
    <row r="320" spans="4:19">
      <c r="D320" s="44"/>
      <c r="E320" s="84"/>
      <c r="F320" s="51"/>
      <c r="G320" s="51"/>
      <c r="H320" s="55"/>
      <c r="I320" s="51"/>
      <c r="J320" s="39"/>
      <c r="K320" s="39"/>
      <c r="L320" s="39"/>
      <c r="M320" s="40"/>
      <c r="N320" s="40"/>
      <c r="O320" s="63"/>
      <c r="P320" s="39"/>
      <c r="Q320" s="60"/>
      <c r="R320" s="56"/>
      <c r="S320" s="56"/>
    </row>
    <row r="321" spans="4:19">
      <c r="D321" s="44"/>
      <c r="E321" s="84"/>
      <c r="F321" s="51"/>
      <c r="G321" s="51"/>
      <c r="H321" s="55"/>
      <c r="I321" s="51"/>
      <c r="J321" s="39"/>
      <c r="K321" s="39"/>
      <c r="L321" s="39"/>
      <c r="M321" s="40"/>
      <c r="N321" s="40"/>
      <c r="O321" s="63"/>
      <c r="P321" s="39"/>
      <c r="Q321" s="60"/>
      <c r="R321" s="56"/>
      <c r="S321" s="56"/>
    </row>
    <row r="322" spans="4:19">
      <c r="D322" s="44"/>
      <c r="E322" s="84"/>
      <c r="F322" s="51"/>
      <c r="G322" s="51"/>
      <c r="H322" s="55"/>
      <c r="I322" s="51"/>
      <c r="J322" s="39"/>
      <c r="K322" s="39"/>
      <c r="L322" s="39"/>
      <c r="M322" s="40"/>
      <c r="N322" s="40"/>
      <c r="O322" s="63"/>
      <c r="P322" s="39"/>
      <c r="Q322" s="60"/>
      <c r="R322" s="56"/>
      <c r="S322" s="56"/>
    </row>
    <row r="323" spans="4:19">
      <c r="D323" s="44"/>
      <c r="E323" s="84"/>
      <c r="F323" s="51"/>
      <c r="G323" s="51"/>
      <c r="H323" s="55"/>
      <c r="I323" s="51"/>
      <c r="J323" s="39"/>
      <c r="K323" s="39"/>
      <c r="L323" s="39"/>
      <c r="M323" s="40"/>
      <c r="N323" s="40"/>
      <c r="O323" s="63"/>
      <c r="P323" s="39"/>
      <c r="Q323" s="60"/>
      <c r="R323" s="56"/>
      <c r="S323" s="56"/>
    </row>
    <row r="324" spans="4:19">
      <c r="D324" s="44"/>
      <c r="E324" s="84"/>
      <c r="F324" s="51"/>
      <c r="G324" s="51"/>
      <c r="H324" s="55"/>
      <c r="I324" s="51"/>
      <c r="J324" s="39"/>
      <c r="K324" s="39"/>
      <c r="L324" s="39"/>
      <c r="M324" s="40"/>
      <c r="N324" s="40"/>
      <c r="O324" s="63"/>
      <c r="P324" s="39"/>
      <c r="Q324" s="60"/>
      <c r="R324" s="56"/>
      <c r="S324" s="56"/>
    </row>
    <row r="325" spans="4:19">
      <c r="D325" s="44"/>
      <c r="E325" s="84"/>
      <c r="F325" s="51"/>
      <c r="G325" s="51"/>
      <c r="H325" s="55"/>
      <c r="I325" s="51"/>
      <c r="J325" s="39"/>
      <c r="K325" s="39"/>
      <c r="L325" s="39"/>
      <c r="M325" s="40"/>
      <c r="N325" s="40"/>
      <c r="O325" s="63"/>
      <c r="P325" s="39"/>
      <c r="Q325" s="60"/>
      <c r="R325" s="56"/>
      <c r="S325" s="56"/>
    </row>
    <row r="326" spans="4:19">
      <c r="D326" s="44"/>
      <c r="E326" s="84"/>
      <c r="F326" s="51"/>
      <c r="G326" s="51"/>
      <c r="H326" s="55"/>
      <c r="I326" s="51"/>
      <c r="J326" s="39"/>
      <c r="K326" s="39"/>
      <c r="L326" s="39"/>
      <c r="M326" s="40"/>
      <c r="N326" s="40"/>
      <c r="O326" s="63"/>
      <c r="P326" s="39"/>
      <c r="Q326" s="60"/>
      <c r="R326" s="56"/>
      <c r="S326" s="56"/>
    </row>
    <row r="327" spans="4:19">
      <c r="D327" s="44"/>
      <c r="E327" s="84"/>
      <c r="F327" s="51"/>
      <c r="G327" s="51"/>
      <c r="H327" s="55"/>
      <c r="I327" s="51"/>
      <c r="J327" s="39"/>
      <c r="K327" s="39"/>
      <c r="L327" s="39"/>
      <c r="M327" s="40"/>
      <c r="N327" s="40"/>
      <c r="O327" s="63"/>
      <c r="P327" s="39"/>
      <c r="Q327" s="60"/>
      <c r="R327" s="56"/>
      <c r="S327" s="56"/>
    </row>
    <row r="328" spans="4:19">
      <c r="D328" s="44"/>
      <c r="E328" s="84"/>
      <c r="F328" s="51"/>
      <c r="G328" s="51"/>
      <c r="H328" s="55"/>
      <c r="I328" s="51"/>
      <c r="J328" s="39"/>
      <c r="K328" s="39"/>
      <c r="L328" s="39"/>
      <c r="M328" s="40"/>
      <c r="N328" s="40"/>
      <c r="O328" s="63"/>
      <c r="P328" s="39"/>
      <c r="Q328" s="60"/>
      <c r="R328" s="56"/>
      <c r="S328" s="56"/>
    </row>
    <row r="329" spans="4:19">
      <c r="D329" s="44"/>
      <c r="E329" s="84"/>
      <c r="F329" s="51"/>
      <c r="G329" s="51"/>
      <c r="H329" s="55"/>
      <c r="I329" s="51"/>
      <c r="J329" s="39"/>
      <c r="K329" s="39"/>
      <c r="L329" s="39"/>
      <c r="M329" s="40"/>
      <c r="N329" s="40"/>
      <c r="O329" s="63"/>
      <c r="P329" s="39"/>
      <c r="Q329" s="60"/>
      <c r="R329" s="56"/>
      <c r="S329" s="56"/>
    </row>
    <row r="330" spans="4:19">
      <c r="D330" s="44"/>
      <c r="E330" s="84"/>
      <c r="F330" s="51"/>
      <c r="G330" s="51"/>
      <c r="H330" s="55"/>
      <c r="I330" s="51"/>
      <c r="J330" s="39"/>
      <c r="K330" s="39"/>
      <c r="L330" s="39"/>
      <c r="M330" s="40"/>
      <c r="N330" s="40"/>
      <c r="O330" s="63"/>
      <c r="P330" s="39"/>
      <c r="Q330" s="60"/>
      <c r="R330" s="56"/>
      <c r="S330" s="56"/>
    </row>
    <row r="331" spans="4:19">
      <c r="D331" s="44"/>
      <c r="E331" s="84"/>
      <c r="F331" s="51"/>
      <c r="G331" s="51"/>
      <c r="H331" s="55"/>
      <c r="I331" s="51"/>
      <c r="J331" s="39"/>
      <c r="K331" s="39"/>
      <c r="L331" s="39"/>
      <c r="M331" s="40"/>
      <c r="N331" s="40"/>
      <c r="O331" s="63"/>
      <c r="P331" s="39"/>
      <c r="Q331" s="60"/>
      <c r="R331" s="56"/>
      <c r="S331" s="56"/>
    </row>
    <row r="332" spans="4:19">
      <c r="D332" s="44"/>
      <c r="E332" s="84"/>
      <c r="F332" s="51"/>
      <c r="G332" s="51"/>
      <c r="H332" s="55"/>
      <c r="I332" s="51"/>
      <c r="J332" s="39"/>
      <c r="K332" s="39"/>
      <c r="L332" s="39"/>
      <c r="M332" s="40"/>
      <c r="N332" s="40"/>
      <c r="O332" s="63"/>
      <c r="P332" s="39"/>
      <c r="Q332" s="60"/>
      <c r="R332" s="56"/>
      <c r="S332" s="56"/>
    </row>
    <row r="333" spans="4:19">
      <c r="D333" s="44"/>
      <c r="E333" s="84"/>
      <c r="F333" s="51"/>
      <c r="G333" s="51"/>
      <c r="H333" s="55"/>
      <c r="I333" s="51"/>
      <c r="J333" s="39"/>
      <c r="K333" s="39"/>
      <c r="L333" s="39"/>
      <c r="M333" s="40"/>
      <c r="N333" s="40"/>
      <c r="O333" s="63"/>
      <c r="P333" s="39"/>
      <c r="Q333" s="60"/>
      <c r="R333" s="56"/>
      <c r="S333" s="56"/>
    </row>
    <row r="334" spans="4:19">
      <c r="D334" s="44"/>
      <c r="E334" s="84"/>
      <c r="F334" s="51"/>
      <c r="G334" s="51"/>
      <c r="H334" s="55"/>
      <c r="I334" s="51"/>
      <c r="J334" s="39"/>
      <c r="K334" s="39"/>
      <c r="L334" s="39"/>
      <c r="M334" s="40"/>
      <c r="N334" s="40"/>
      <c r="O334" s="63"/>
      <c r="P334" s="39"/>
      <c r="Q334" s="60"/>
      <c r="R334" s="56"/>
      <c r="S334" s="56"/>
    </row>
    <row r="335" spans="4:19">
      <c r="D335" s="44"/>
      <c r="E335" s="84"/>
      <c r="F335" s="51"/>
      <c r="G335" s="51"/>
      <c r="H335" s="55"/>
      <c r="I335" s="51"/>
      <c r="J335" s="39"/>
      <c r="K335" s="39"/>
      <c r="L335" s="39"/>
      <c r="M335" s="40"/>
      <c r="N335" s="40"/>
      <c r="O335" s="63"/>
      <c r="P335" s="39"/>
      <c r="Q335" s="60"/>
      <c r="R335" s="56"/>
      <c r="S335" s="56"/>
    </row>
    <row r="336" spans="4:19">
      <c r="D336" s="44"/>
      <c r="E336" s="84"/>
      <c r="F336" s="51"/>
      <c r="G336" s="51"/>
      <c r="H336" s="55"/>
      <c r="I336" s="51"/>
      <c r="J336" s="39"/>
      <c r="K336" s="39"/>
      <c r="L336" s="39"/>
      <c r="M336" s="40"/>
      <c r="N336" s="40"/>
      <c r="O336" s="63"/>
      <c r="P336" s="39"/>
      <c r="Q336" s="60"/>
      <c r="R336" s="56"/>
      <c r="S336" s="56"/>
    </row>
    <row r="337" spans="4:19">
      <c r="D337" s="44"/>
      <c r="E337" s="84"/>
      <c r="F337" s="51"/>
      <c r="G337" s="51"/>
      <c r="H337" s="55"/>
      <c r="I337" s="51"/>
      <c r="J337" s="39"/>
      <c r="K337" s="39"/>
      <c r="L337" s="39"/>
      <c r="M337" s="40"/>
      <c r="N337" s="40"/>
      <c r="O337" s="63"/>
      <c r="P337" s="39"/>
      <c r="Q337" s="60"/>
      <c r="R337" s="56"/>
      <c r="S337" s="56"/>
    </row>
    <row r="338" spans="4:19">
      <c r="D338" s="44"/>
      <c r="E338" s="84"/>
      <c r="F338" s="51"/>
      <c r="G338" s="51"/>
      <c r="H338" s="55"/>
      <c r="I338" s="51"/>
      <c r="J338" s="39"/>
      <c r="K338" s="39"/>
      <c r="L338" s="39"/>
      <c r="M338" s="40"/>
      <c r="N338" s="40"/>
      <c r="O338" s="63"/>
      <c r="P338" s="39"/>
      <c r="Q338" s="60"/>
      <c r="R338" s="56"/>
      <c r="S338" s="56"/>
    </row>
    <row r="339" spans="4:19">
      <c r="D339" s="44"/>
      <c r="E339" s="84"/>
      <c r="F339" s="51"/>
      <c r="G339" s="51"/>
      <c r="H339" s="55"/>
      <c r="I339" s="51"/>
      <c r="J339" s="39"/>
      <c r="K339" s="39"/>
      <c r="L339" s="39"/>
      <c r="M339" s="40"/>
      <c r="N339" s="40"/>
      <c r="O339" s="63"/>
      <c r="P339" s="39"/>
      <c r="Q339" s="60"/>
      <c r="R339" s="56"/>
      <c r="S339" s="56"/>
    </row>
    <row r="340" spans="4:19">
      <c r="D340" s="44"/>
      <c r="E340" s="84"/>
      <c r="F340" s="51"/>
      <c r="G340" s="51"/>
      <c r="H340" s="55"/>
      <c r="I340" s="51"/>
      <c r="J340" s="39"/>
      <c r="K340" s="39"/>
      <c r="L340" s="39"/>
      <c r="M340" s="40"/>
      <c r="N340" s="40"/>
      <c r="O340" s="63"/>
      <c r="P340" s="39"/>
      <c r="Q340" s="60"/>
      <c r="R340" s="56"/>
      <c r="S340" s="56"/>
    </row>
    <row r="341" spans="4:19">
      <c r="D341" s="44"/>
      <c r="E341" s="84"/>
      <c r="F341" s="51"/>
      <c r="G341" s="51"/>
      <c r="H341" s="55"/>
      <c r="I341" s="51"/>
      <c r="J341" s="39"/>
      <c r="K341" s="39"/>
      <c r="L341" s="39"/>
      <c r="M341" s="40"/>
      <c r="N341" s="40"/>
      <c r="O341" s="63"/>
      <c r="P341" s="39"/>
      <c r="Q341" s="60"/>
      <c r="R341" s="56"/>
      <c r="S341" s="56"/>
    </row>
    <row r="342" spans="4:19">
      <c r="D342" s="44"/>
      <c r="E342" s="84"/>
      <c r="F342" s="51"/>
      <c r="G342" s="51"/>
      <c r="H342" s="55"/>
      <c r="I342" s="51"/>
      <c r="J342" s="39"/>
      <c r="K342" s="39"/>
      <c r="L342" s="39"/>
      <c r="M342" s="40"/>
      <c r="N342" s="40"/>
      <c r="O342" s="63"/>
      <c r="P342" s="39"/>
      <c r="Q342" s="60"/>
      <c r="R342" s="56"/>
      <c r="S342" s="56"/>
    </row>
    <row r="343" spans="4:19">
      <c r="D343" s="44"/>
      <c r="E343" s="84"/>
      <c r="F343" s="51"/>
      <c r="G343" s="51"/>
      <c r="H343" s="55"/>
      <c r="I343" s="51"/>
      <c r="J343" s="39"/>
      <c r="K343" s="39"/>
      <c r="L343" s="39"/>
      <c r="M343" s="40"/>
      <c r="N343" s="40"/>
      <c r="O343" s="63"/>
      <c r="P343" s="39"/>
      <c r="Q343" s="60"/>
      <c r="R343" s="56"/>
      <c r="S343" s="56"/>
    </row>
    <row r="344" spans="4:19">
      <c r="D344" s="44"/>
      <c r="E344" s="84"/>
      <c r="F344" s="51"/>
      <c r="G344" s="51"/>
      <c r="H344" s="55"/>
      <c r="I344" s="51"/>
      <c r="J344" s="39"/>
      <c r="K344" s="39"/>
      <c r="L344" s="39"/>
      <c r="M344" s="40"/>
      <c r="N344" s="40"/>
      <c r="O344" s="63"/>
      <c r="P344" s="39"/>
      <c r="Q344" s="60"/>
      <c r="R344" s="56"/>
      <c r="S344" s="56"/>
    </row>
    <row r="345" spans="4:19">
      <c r="D345" s="44"/>
      <c r="E345" s="84"/>
      <c r="F345" s="51"/>
      <c r="G345" s="51"/>
      <c r="H345" s="55"/>
      <c r="I345" s="51"/>
      <c r="J345" s="39"/>
      <c r="K345" s="39"/>
      <c r="L345" s="39"/>
      <c r="M345" s="40"/>
      <c r="N345" s="40"/>
      <c r="O345" s="63"/>
      <c r="P345" s="39"/>
      <c r="Q345" s="60"/>
      <c r="R345" s="56"/>
      <c r="S345" s="56"/>
    </row>
    <row r="346" spans="4:19">
      <c r="D346" s="44"/>
      <c r="E346" s="84"/>
      <c r="F346" s="51"/>
      <c r="G346" s="51"/>
      <c r="H346" s="55"/>
      <c r="I346" s="51"/>
      <c r="J346" s="39"/>
      <c r="K346" s="39"/>
      <c r="L346" s="39"/>
      <c r="M346" s="40"/>
      <c r="N346" s="40"/>
      <c r="O346" s="63"/>
      <c r="P346" s="39"/>
      <c r="Q346" s="60"/>
      <c r="R346" s="56"/>
      <c r="S346" s="56"/>
    </row>
    <row r="347" spans="4:19">
      <c r="D347" s="44"/>
      <c r="E347" s="84"/>
      <c r="F347" s="51"/>
      <c r="G347" s="51"/>
      <c r="H347" s="55"/>
      <c r="I347" s="51"/>
      <c r="J347" s="39"/>
      <c r="K347" s="39"/>
      <c r="L347" s="39"/>
      <c r="M347" s="40"/>
      <c r="N347" s="40"/>
      <c r="O347" s="63"/>
      <c r="P347" s="39"/>
      <c r="Q347" s="60"/>
      <c r="R347" s="56"/>
      <c r="S347" s="56"/>
    </row>
    <row r="348" spans="4:19">
      <c r="D348" s="44"/>
      <c r="E348" s="84"/>
      <c r="F348" s="51"/>
      <c r="G348" s="51"/>
      <c r="H348" s="55"/>
      <c r="I348" s="51"/>
      <c r="J348" s="39"/>
      <c r="K348" s="39"/>
      <c r="L348" s="39"/>
      <c r="M348" s="40"/>
      <c r="N348" s="40"/>
      <c r="O348" s="63"/>
      <c r="P348" s="39"/>
      <c r="Q348" s="60"/>
      <c r="R348" s="56"/>
      <c r="S348" s="56"/>
    </row>
    <row r="349" spans="4:19">
      <c r="D349" s="44"/>
      <c r="E349" s="84"/>
      <c r="F349" s="51"/>
      <c r="G349" s="51"/>
      <c r="H349" s="55"/>
      <c r="I349" s="51"/>
      <c r="J349" s="39"/>
      <c r="K349" s="39"/>
      <c r="L349" s="39"/>
      <c r="M349" s="40"/>
      <c r="N349" s="40"/>
      <c r="O349" s="63"/>
      <c r="P349" s="39"/>
      <c r="Q349" s="60"/>
      <c r="R349" s="56"/>
      <c r="S349" s="56"/>
    </row>
    <row r="350" spans="4:19">
      <c r="D350" s="44"/>
      <c r="E350" s="84"/>
      <c r="F350" s="51"/>
      <c r="G350" s="51"/>
      <c r="H350" s="55"/>
      <c r="I350" s="51"/>
      <c r="J350" s="39"/>
      <c r="K350" s="39"/>
      <c r="L350" s="39"/>
      <c r="M350" s="40"/>
      <c r="N350" s="40"/>
      <c r="O350" s="63"/>
      <c r="P350" s="39"/>
      <c r="Q350" s="60"/>
      <c r="R350" s="56"/>
      <c r="S350" s="56"/>
    </row>
    <row r="351" spans="4:19">
      <c r="D351" s="44"/>
      <c r="E351" s="84"/>
      <c r="F351" s="51"/>
      <c r="G351" s="51"/>
      <c r="H351" s="55"/>
      <c r="I351" s="51"/>
      <c r="J351" s="39"/>
      <c r="K351" s="39"/>
      <c r="L351" s="39"/>
      <c r="M351" s="40"/>
      <c r="N351" s="40"/>
      <c r="O351" s="63"/>
      <c r="P351" s="39"/>
      <c r="Q351" s="60"/>
      <c r="R351" s="56"/>
      <c r="S351" s="56"/>
    </row>
    <row r="352" spans="4:19">
      <c r="D352" s="44"/>
      <c r="E352" s="84"/>
      <c r="F352" s="51"/>
      <c r="G352" s="51"/>
      <c r="H352" s="55"/>
      <c r="I352" s="51"/>
      <c r="J352" s="39"/>
      <c r="K352" s="39"/>
      <c r="L352" s="39"/>
      <c r="M352" s="40"/>
      <c r="N352" s="40"/>
      <c r="O352" s="63"/>
      <c r="P352" s="39"/>
      <c r="Q352" s="60"/>
      <c r="R352" s="56"/>
      <c r="S352" s="56"/>
    </row>
    <row r="353" spans="4:19">
      <c r="D353" s="44"/>
      <c r="E353" s="84"/>
      <c r="F353" s="51"/>
      <c r="G353" s="51"/>
      <c r="H353" s="55"/>
      <c r="I353" s="51"/>
      <c r="J353" s="39"/>
      <c r="K353" s="39"/>
      <c r="L353" s="39"/>
      <c r="M353" s="40"/>
      <c r="N353" s="40"/>
      <c r="O353" s="63"/>
      <c r="P353" s="39"/>
      <c r="Q353" s="60"/>
      <c r="R353" s="56"/>
      <c r="S353" s="56"/>
    </row>
    <row r="354" spans="4:19">
      <c r="D354" s="44"/>
      <c r="E354" s="84"/>
      <c r="F354" s="51"/>
      <c r="G354" s="51"/>
      <c r="H354" s="55"/>
      <c r="I354" s="51"/>
      <c r="J354" s="39"/>
      <c r="K354" s="39"/>
      <c r="L354" s="39"/>
      <c r="M354" s="40"/>
      <c r="N354" s="40"/>
      <c r="O354" s="63"/>
      <c r="P354" s="39"/>
      <c r="Q354" s="60"/>
      <c r="R354" s="56"/>
      <c r="S354" s="56"/>
    </row>
    <row r="355" spans="4:19">
      <c r="D355" s="44"/>
      <c r="E355" s="84"/>
      <c r="F355" s="51"/>
      <c r="G355" s="51"/>
      <c r="H355" s="55"/>
      <c r="I355" s="51"/>
      <c r="J355" s="39"/>
      <c r="K355" s="39"/>
      <c r="L355" s="39"/>
      <c r="M355" s="40"/>
      <c r="N355" s="40"/>
      <c r="O355" s="63"/>
      <c r="P355" s="39"/>
      <c r="Q355" s="60"/>
      <c r="R355" s="56"/>
      <c r="S355" s="56"/>
    </row>
    <row r="356" spans="4:19">
      <c r="D356" s="44"/>
      <c r="E356" s="84"/>
      <c r="F356" s="51"/>
      <c r="G356" s="51"/>
      <c r="H356" s="55"/>
      <c r="I356" s="51"/>
      <c r="J356" s="39"/>
      <c r="K356" s="39"/>
      <c r="L356" s="39"/>
      <c r="M356" s="40"/>
      <c r="N356" s="40"/>
      <c r="O356" s="63"/>
      <c r="P356" s="39"/>
      <c r="Q356" s="60"/>
      <c r="R356" s="56"/>
      <c r="S356" s="56"/>
    </row>
    <row r="357" spans="4:19">
      <c r="D357" s="44"/>
      <c r="E357" s="84"/>
      <c r="F357" s="51"/>
      <c r="G357" s="51"/>
      <c r="H357" s="55"/>
      <c r="I357" s="51"/>
      <c r="J357" s="39"/>
      <c r="K357" s="39"/>
      <c r="L357" s="39"/>
      <c r="M357" s="40"/>
      <c r="N357" s="40"/>
      <c r="O357" s="63"/>
      <c r="P357" s="39"/>
      <c r="Q357" s="60"/>
      <c r="R357" s="56"/>
      <c r="S357" s="56"/>
    </row>
    <row r="358" spans="4:19">
      <c r="D358" s="44"/>
      <c r="E358" s="84"/>
      <c r="F358" s="51"/>
      <c r="G358" s="51"/>
      <c r="H358" s="55"/>
      <c r="I358" s="51"/>
      <c r="J358" s="39"/>
      <c r="K358" s="39"/>
      <c r="L358" s="39"/>
      <c r="M358" s="40"/>
      <c r="N358" s="40"/>
      <c r="O358" s="63"/>
      <c r="P358" s="39"/>
      <c r="Q358" s="60"/>
      <c r="R358" s="56"/>
      <c r="S358" s="56"/>
    </row>
    <row r="359" spans="4:19">
      <c r="D359" s="44"/>
      <c r="E359" s="84"/>
      <c r="F359" s="51"/>
      <c r="G359" s="51"/>
      <c r="H359" s="55"/>
      <c r="I359" s="51"/>
      <c r="J359" s="39"/>
      <c r="K359" s="39"/>
      <c r="L359" s="39"/>
      <c r="M359" s="40"/>
      <c r="N359" s="40"/>
      <c r="O359" s="63"/>
      <c r="P359" s="39"/>
      <c r="Q359" s="60"/>
      <c r="R359" s="56"/>
      <c r="S359" s="56"/>
    </row>
    <row r="360" spans="4:19">
      <c r="D360" s="44"/>
      <c r="E360" s="84"/>
      <c r="F360" s="51"/>
      <c r="G360" s="51"/>
      <c r="H360" s="55"/>
      <c r="I360" s="51"/>
      <c r="J360" s="39"/>
      <c r="K360" s="39"/>
      <c r="L360" s="39"/>
      <c r="M360" s="40"/>
      <c r="N360" s="40"/>
      <c r="O360" s="63"/>
      <c r="P360" s="39"/>
      <c r="Q360" s="60"/>
      <c r="R360" s="56"/>
      <c r="S360" s="56"/>
    </row>
    <row r="361" spans="4:19">
      <c r="D361" s="44"/>
      <c r="E361" s="84"/>
      <c r="F361" s="51"/>
      <c r="G361" s="51"/>
      <c r="H361" s="55"/>
      <c r="I361" s="51"/>
      <c r="J361" s="39"/>
      <c r="K361" s="39"/>
      <c r="L361" s="39"/>
      <c r="M361" s="40"/>
      <c r="N361" s="40"/>
      <c r="O361" s="63"/>
      <c r="P361" s="39"/>
      <c r="Q361" s="60"/>
      <c r="R361" s="56"/>
      <c r="S361" s="56"/>
    </row>
    <row r="362" spans="4:19">
      <c r="D362" s="44"/>
      <c r="E362" s="84"/>
      <c r="F362" s="51"/>
      <c r="G362" s="51"/>
      <c r="H362" s="55"/>
      <c r="I362" s="51"/>
      <c r="J362" s="39"/>
      <c r="K362" s="39"/>
      <c r="L362" s="39"/>
      <c r="M362" s="40"/>
      <c r="N362" s="40"/>
      <c r="O362" s="63"/>
      <c r="P362" s="39"/>
      <c r="Q362" s="60"/>
      <c r="R362" s="56"/>
      <c r="S362" s="56"/>
    </row>
    <row r="363" spans="4:19">
      <c r="D363" s="44"/>
      <c r="E363" s="84"/>
      <c r="F363" s="51"/>
      <c r="G363" s="51"/>
      <c r="H363" s="55"/>
      <c r="I363" s="51"/>
      <c r="J363" s="39"/>
      <c r="K363" s="39"/>
      <c r="L363" s="39"/>
      <c r="M363" s="40"/>
      <c r="N363" s="40"/>
      <c r="O363" s="63"/>
      <c r="P363" s="39"/>
      <c r="Q363" s="60"/>
      <c r="R363" s="56"/>
      <c r="S363" s="56"/>
    </row>
    <row r="364" spans="4:19">
      <c r="D364" s="44"/>
      <c r="E364" s="84"/>
      <c r="F364" s="51"/>
      <c r="G364" s="51"/>
      <c r="H364" s="55"/>
      <c r="I364" s="51"/>
      <c r="J364" s="39"/>
      <c r="K364" s="39"/>
      <c r="L364" s="39"/>
      <c r="M364" s="40"/>
      <c r="N364" s="40"/>
      <c r="O364" s="63"/>
      <c r="P364" s="39"/>
      <c r="Q364" s="60"/>
      <c r="R364" s="56"/>
      <c r="S364" s="56"/>
    </row>
    <row r="365" spans="4:19">
      <c r="D365" s="44"/>
      <c r="E365" s="84"/>
      <c r="F365" s="51"/>
      <c r="G365" s="51"/>
      <c r="H365" s="55"/>
      <c r="I365" s="51"/>
      <c r="J365" s="39"/>
      <c r="K365" s="39"/>
      <c r="L365" s="39"/>
      <c r="M365" s="40"/>
      <c r="N365" s="40"/>
      <c r="O365" s="63"/>
      <c r="P365" s="39"/>
      <c r="Q365" s="60"/>
      <c r="R365" s="56"/>
      <c r="S365" s="56"/>
    </row>
    <row r="366" spans="4:19">
      <c r="D366" s="44"/>
      <c r="E366" s="84"/>
      <c r="F366" s="51"/>
      <c r="G366" s="51"/>
      <c r="H366" s="55"/>
      <c r="I366" s="51"/>
      <c r="J366" s="39"/>
      <c r="K366" s="39"/>
      <c r="L366" s="39"/>
      <c r="M366" s="40"/>
      <c r="N366" s="40"/>
      <c r="O366" s="63"/>
      <c r="P366" s="39"/>
      <c r="Q366" s="60"/>
      <c r="R366" s="56"/>
      <c r="S366" s="56"/>
    </row>
    <row r="367" spans="4:19">
      <c r="D367" s="44"/>
      <c r="E367" s="84"/>
      <c r="F367" s="51"/>
      <c r="G367" s="51"/>
      <c r="H367" s="55"/>
      <c r="I367" s="51"/>
      <c r="J367" s="39"/>
      <c r="K367" s="39"/>
      <c r="L367" s="39"/>
      <c r="M367" s="40"/>
      <c r="N367" s="40"/>
      <c r="O367" s="63"/>
      <c r="P367" s="39"/>
      <c r="Q367" s="60"/>
      <c r="R367" s="56"/>
      <c r="S367" s="56"/>
    </row>
    <row r="368" spans="4:19">
      <c r="D368" s="44"/>
      <c r="E368" s="84"/>
      <c r="F368" s="51"/>
      <c r="G368" s="51"/>
      <c r="H368" s="55"/>
      <c r="I368" s="51"/>
      <c r="J368" s="39"/>
      <c r="K368" s="39"/>
      <c r="L368" s="39"/>
      <c r="M368" s="40"/>
      <c r="N368" s="40"/>
      <c r="O368" s="63"/>
      <c r="P368" s="39"/>
      <c r="Q368" s="60"/>
      <c r="R368" s="56"/>
      <c r="S368" s="56"/>
    </row>
    <row r="369" spans="4:19">
      <c r="D369" s="44"/>
      <c r="E369" s="84"/>
      <c r="F369" s="51"/>
      <c r="G369" s="51"/>
      <c r="H369" s="55"/>
      <c r="I369" s="51"/>
      <c r="J369" s="39"/>
      <c r="K369" s="39"/>
      <c r="L369" s="39"/>
      <c r="M369" s="40"/>
      <c r="N369" s="40"/>
      <c r="O369" s="63"/>
      <c r="P369" s="39"/>
      <c r="Q369" s="60"/>
      <c r="R369" s="56"/>
      <c r="S369" s="56"/>
    </row>
    <row r="370" spans="4:19">
      <c r="D370" s="44"/>
      <c r="E370" s="84"/>
      <c r="F370" s="51"/>
      <c r="G370" s="51"/>
      <c r="H370" s="55"/>
      <c r="I370" s="51"/>
      <c r="J370" s="39"/>
      <c r="K370" s="39"/>
      <c r="L370" s="39"/>
      <c r="M370" s="40"/>
      <c r="N370" s="40"/>
      <c r="O370" s="63"/>
      <c r="P370" s="39"/>
      <c r="Q370" s="60"/>
      <c r="R370" s="56"/>
      <c r="S370" s="56"/>
    </row>
    <row r="371" spans="4:19">
      <c r="D371" s="44"/>
      <c r="E371" s="84"/>
      <c r="F371" s="51"/>
      <c r="G371" s="51"/>
      <c r="H371" s="55"/>
      <c r="I371" s="51"/>
      <c r="J371" s="39"/>
      <c r="K371" s="39"/>
      <c r="L371" s="39"/>
      <c r="M371" s="40"/>
      <c r="N371" s="40"/>
      <c r="O371" s="63"/>
      <c r="P371" s="39"/>
      <c r="Q371" s="60"/>
      <c r="R371" s="56"/>
      <c r="S371" s="56"/>
    </row>
    <row r="372" spans="4:19">
      <c r="D372" s="44"/>
      <c r="E372" s="84"/>
      <c r="F372" s="51"/>
      <c r="G372" s="51"/>
      <c r="H372" s="55"/>
      <c r="I372" s="51"/>
      <c r="J372" s="39"/>
      <c r="K372" s="39"/>
      <c r="L372" s="39"/>
      <c r="M372" s="40"/>
      <c r="N372" s="40"/>
      <c r="O372" s="63"/>
      <c r="P372" s="39"/>
      <c r="Q372" s="60"/>
      <c r="R372" s="56"/>
      <c r="S372" s="56"/>
    </row>
    <row r="373" spans="4:19">
      <c r="D373" s="44"/>
      <c r="E373" s="84"/>
      <c r="F373" s="51"/>
      <c r="G373" s="51"/>
      <c r="H373" s="55"/>
      <c r="I373" s="51"/>
      <c r="J373" s="39"/>
      <c r="K373" s="39"/>
      <c r="L373" s="39"/>
      <c r="M373" s="40"/>
      <c r="N373" s="40"/>
      <c r="O373" s="63"/>
      <c r="P373" s="39"/>
      <c r="Q373" s="60"/>
      <c r="R373" s="56"/>
      <c r="S373" s="56"/>
    </row>
    <row r="374" spans="4:19">
      <c r="D374" s="44"/>
      <c r="E374" s="84"/>
      <c r="F374" s="51"/>
      <c r="G374" s="51"/>
      <c r="H374" s="55"/>
      <c r="I374" s="51"/>
      <c r="J374" s="39"/>
      <c r="K374" s="39"/>
      <c r="L374" s="39"/>
      <c r="M374" s="40"/>
      <c r="N374" s="40"/>
      <c r="O374" s="63"/>
      <c r="P374" s="39"/>
      <c r="Q374" s="60"/>
      <c r="R374" s="56"/>
      <c r="S374" s="56"/>
    </row>
    <row r="375" spans="4:19">
      <c r="D375" s="44"/>
      <c r="E375" s="84"/>
      <c r="F375" s="51"/>
      <c r="G375" s="51"/>
      <c r="H375" s="55"/>
      <c r="I375" s="51"/>
      <c r="J375" s="39"/>
      <c r="K375" s="39"/>
      <c r="L375" s="39"/>
      <c r="M375" s="40"/>
      <c r="N375" s="40"/>
      <c r="O375" s="63"/>
      <c r="P375" s="39"/>
      <c r="Q375" s="60"/>
      <c r="R375" s="56"/>
      <c r="S375" s="56"/>
    </row>
    <row r="376" spans="4:19">
      <c r="D376" s="44"/>
      <c r="E376" s="84"/>
      <c r="F376" s="51"/>
      <c r="G376" s="51"/>
      <c r="H376" s="55"/>
      <c r="I376" s="51"/>
      <c r="J376" s="39"/>
      <c r="K376" s="39"/>
      <c r="L376" s="39"/>
      <c r="M376" s="40"/>
      <c r="N376" s="40"/>
      <c r="O376" s="63"/>
      <c r="P376" s="39"/>
      <c r="Q376" s="60"/>
      <c r="R376" s="56"/>
      <c r="S376" s="56"/>
    </row>
    <row r="377" spans="4:19">
      <c r="D377" s="44"/>
      <c r="E377" s="84"/>
      <c r="F377" s="51"/>
      <c r="G377" s="51"/>
      <c r="H377" s="55"/>
      <c r="I377" s="51"/>
      <c r="J377" s="39"/>
      <c r="K377" s="39"/>
      <c r="L377" s="39"/>
      <c r="M377" s="40"/>
      <c r="N377" s="40"/>
      <c r="O377" s="63"/>
      <c r="P377" s="39"/>
      <c r="Q377" s="60"/>
      <c r="R377" s="56"/>
      <c r="S377" s="56"/>
    </row>
    <row r="378" spans="4:19">
      <c r="D378" s="44"/>
      <c r="E378" s="84"/>
      <c r="F378" s="51"/>
      <c r="G378" s="51"/>
      <c r="H378" s="55"/>
      <c r="I378" s="51"/>
      <c r="J378" s="39"/>
      <c r="K378" s="39"/>
      <c r="L378" s="39"/>
      <c r="M378" s="40"/>
      <c r="N378" s="40"/>
      <c r="O378" s="63"/>
      <c r="P378" s="39"/>
      <c r="Q378" s="60"/>
      <c r="R378" s="56"/>
      <c r="S378" s="56"/>
    </row>
    <row r="379" spans="4:19">
      <c r="D379" s="44"/>
      <c r="E379" s="84"/>
      <c r="F379" s="51"/>
      <c r="G379" s="51"/>
      <c r="H379" s="55"/>
      <c r="I379" s="51"/>
      <c r="J379" s="39"/>
      <c r="K379" s="39"/>
      <c r="L379" s="39"/>
      <c r="M379" s="40"/>
      <c r="N379" s="40"/>
      <c r="O379" s="63"/>
      <c r="P379" s="39"/>
      <c r="Q379" s="60"/>
      <c r="R379" s="56"/>
      <c r="S379" s="56"/>
    </row>
    <row r="380" spans="4:19">
      <c r="D380" s="44"/>
      <c r="E380" s="84"/>
      <c r="F380" s="51"/>
      <c r="G380" s="51"/>
      <c r="H380" s="55"/>
      <c r="I380" s="51"/>
      <c r="J380" s="39"/>
      <c r="K380" s="39"/>
      <c r="L380" s="39"/>
      <c r="M380" s="40"/>
      <c r="N380" s="40"/>
      <c r="O380" s="63"/>
      <c r="P380" s="39"/>
      <c r="Q380" s="60"/>
      <c r="R380" s="56"/>
      <c r="S380" s="56"/>
    </row>
    <row r="381" spans="4:19">
      <c r="D381" s="44"/>
      <c r="E381" s="84"/>
      <c r="F381" s="51"/>
      <c r="G381" s="51"/>
      <c r="H381" s="55"/>
      <c r="I381" s="51"/>
      <c r="J381" s="39"/>
      <c r="K381" s="39"/>
      <c r="L381" s="39"/>
      <c r="M381" s="40"/>
      <c r="N381" s="40"/>
      <c r="O381" s="63"/>
      <c r="P381" s="39"/>
      <c r="Q381" s="60"/>
      <c r="R381" s="56"/>
      <c r="S381" s="56"/>
    </row>
    <row r="382" spans="4:19">
      <c r="D382" s="44"/>
      <c r="E382" s="84"/>
      <c r="F382" s="51"/>
      <c r="G382" s="51"/>
      <c r="H382" s="55"/>
      <c r="I382" s="51"/>
      <c r="J382" s="39"/>
      <c r="K382" s="39"/>
      <c r="L382" s="39"/>
      <c r="M382" s="40"/>
      <c r="N382" s="40"/>
      <c r="O382" s="63"/>
      <c r="P382" s="39"/>
      <c r="Q382" s="60"/>
      <c r="R382" s="56"/>
      <c r="S382" s="56"/>
    </row>
    <row r="383" spans="4:19">
      <c r="D383" s="44"/>
      <c r="E383" s="84"/>
      <c r="F383" s="51"/>
      <c r="G383" s="51"/>
      <c r="H383" s="55"/>
      <c r="I383" s="51"/>
      <c r="J383" s="39"/>
      <c r="K383" s="39"/>
      <c r="L383" s="39"/>
      <c r="M383" s="40"/>
      <c r="N383" s="40"/>
      <c r="O383" s="63"/>
      <c r="P383" s="39"/>
      <c r="Q383" s="60"/>
      <c r="R383" s="56"/>
      <c r="S383" s="56"/>
    </row>
    <row r="384" spans="4:19">
      <c r="D384" s="44"/>
      <c r="E384" s="84"/>
      <c r="F384" s="51"/>
      <c r="G384" s="51"/>
      <c r="H384" s="55"/>
      <c r="I384" s="51"/>
      <c r="J384" s="39"/>
      <c r="K384" s="39"/>
      <c r="L384" s="39"/>
      <c r="M384" s="40"/>
      <c r="N384" s="40"/>
      <c r="O384" s="63"/>
      <c r="P384" s="39"/>
      <c r="Q384" s="60"/>
      <c r="R384" s="56"/>
      <c r="S384" s="56"/>
    </row>
    <row r="385" spans="4:19">
      <c r="D385" s="44"/>
      <c r="E385" s="84"/>
      <c r="F385" s="51"/>
      <c r="G385" s="51"/>
      <c r="H385" s="55"/>
      <c r="I385" s="51"/>
      <c r="J385" s="39"/>
      <c r="K385" s="39"/>
      <c r="L385" s="39"/>
      <c r="M385" s="40"/>
      <c r="N385" s="40"/>
      <c r="O385" s="63"/>
      <c r="P385" s="39"/>
      <c r="Q385" s="60"/>
      <c r="R385" s="56"/>
      <c r="S385" s="56"/>
    </row>
    <row r="386" spans="4:19">
      <c r="D386" s="44"/>
      <c r="E386" s="84"/>
      <c r="F386" s="51"/>
      <c r="G386" s="51"/>
      <c r="H386" s="55"/>
      <c r="I386" s="51"/>
      <c r="J386" s="39"/>
      <c r="K386" s="39"/>
      <c r="L386" s="39"/>
      <c r="M386" s="40"/>
      <c r="N386" s="40"/>
      <c r="O386" s="63"/>
      <c r="P386" s="39"/>
      <c r="Q386" s="60"/>
      <c r="R386" s="56"/>
      <c r="S386" s="56"/>
    </row>
    <row r="387" spans="4:19">
      <c r="D387" s="44"/>
      <c r="E387" s="84"/>
      <c r="F387" s="51"/>
      <c r="G387" s="51"/>
      <c r="H387" s="55"/>
      <c r="I387" s="51"/>
      <c r="J387" s="39"/>
      <c r="K387" s="39"/>
      <c r="L387" s="39"/>
      <c r="M387" s="40"/>
      <c r="N387" s="40"/>
      <c r="O387" s="63"/>
      <c r="P387" s="39"/>
      <c r="Q387" s="60"/>
      <c r="R387" s="56"/>
      <c r="S387" s="56"/>
    </row>
    <row r="388" spans="4:19">
      <c r="D388" s="44"/>
      <c r="E388" s="84"/>
      <c r="F388" s="51"/>
      <c r="G388" s="51"/>
      <c r="H388" s="55"/>
      <c r="I388" s="51"/>
      <c r="J388" s="39"/>
      <c r="K388" s="39"/>
      <c r="L388" s="39"/>
      <c r="M388" s="40"/>
      <c r="N388" s="40"/>
      <c r="O388" s="63"/>
      <c r="P388" s="39"/>
      <c r="Q388" s="60"/>
      <c r="R388" s="56"/>
      <c r="S388" s="56"/>
    </row>
    <row r="389" spans="4:19">
      <c r="D389" s="44"/>
      <c r="E389" s="84"/>
      <c r="F389" s="51"/>
      <c r="G389" s="51"/>
      <c r="H389" s="55"/>
      <c r="I389" s="51"/>
      <c r="J389" s="39"/>
      <c r="K389" s="39"/>
      <c r="L389" s="39"/>
      <c r="M389" s="40"/>
      <c r="N389" s="40"/>
      <c r="O389" s="63"/>
      <c r="P389" s="39"/>
      <c r="Q389" s="60"/>
      <c r="R389" s="56"/>
      <c r="S389" s="56"/>
    </row>
    <row r="390" spans="4:19">
      <c r="D390" s="44"/>
      <c r="E390" s="84"/>
      <c r="F390" s="51"/>
      <c r="G390" s="51"/>
      <c r="H390" s="55"/>
      <c r="I390" s="51"/>
      <c r="J390" s="39"/>
      <c r="K390" s="39"/>
      <c r="L390" s="39"/>
      <c r="M390" s="40"/>
      <c r="N390" s="40"/>
      <c r="O390" s="63"/>
      <c r="P390" s="39"/>
      <c r="Q390" s="60"/>
      <c r="R390" s="56"/>
      <c r="S390" s="56"/>
    </row>
    <row r="391" spans="4:19">
      <c r="D391" s="44"/>
      <c r="E391" s="84"/>
      <c r="F391" s="51"/>
      <c r="G391" s="51"/>
      <c r="H391" s="55"/>
      <c r="I391" s="51"/>
      <c r="J391" s="39"/>
      <c r="K391" s="39"/>
      <c r="L391" s="39"/>
      <c r="M391" s="40"/>
      <c r="N391" s="40"/>
      <c r="O391" s="63"/>
      <c r="P391" s="39"/>
      <c r="Q391" s="60"/>
      <c r="R391" s="56"/>
      <c r="S391" s="56"/>
    </row>
    <row r="392" spans="4:19">
      <c r="D392" s="44"/>
      <c r="E392" s="84"/>
      <c r="F392" s="51"/>
      <c r="G392" s="51"/>
      <c r="H392" s="55"/>
      <c r="I392" s="51"/>
      <c r="J392" s="39"/>
      <c r="K392" s="39"/>
      <c r="L392" s="39"/>
      <c r="M392" s="40"/>
      <c r="N392" s="40"/>
      <c r="O392" s="63"/>
      <c r="P392" s="39"/>
      <c r="Q392" s="60"/>
      <c r="R392" s="56"/>
      <c r="S392" s="56"/>
    </row>
    <row r="393" spans="4:19">
      <c r="D393" s="44"/>
      <c r="E393" s="84"/>
      <c r="F393" s="51"/>
      <c r="G393" s="51"/>
      <c r="H393" s="55"/>
      <c r="I393" s="51"/>
      <c r="J393" s="39"/>
      <c r="K393" s="39"/>
      <c r="L393" s="39"/>
      <c r="M393" s="40"/>
      <c r="N393" s="40"/>
      <c r="O393" s="63"/>
      <c r="P393" s="39"/>
      <c r="Q393" s="60"/>
      <c r="R393" s="56"/>
      <c r="S393" s="56"/>
    </row>
    <row r="394" spans="4:19">
      <c r="D394" s="44"/>
      <c r="E394" s="84"/>
      <c r="F394" s="51"/>
      <c r="G394" s="51"/>
      <c r="H394" s="55"/>
      <c r="I394" s="51"/>
      <c r="J394" s="39"/>
      <c r="K394" s="39"/>
      <c r="L394" s="39"/>
      <c r="M394" s="40"/>
      <c r="N394" s="40"/>
      <c r="O394" s="63"/>
      <c r="P394" s="39"/>
      <c r="Q394" s="60"/>
      <c r="R394" s="56"/>
      <c r="S394" s="56"/>
    </row>
    <row r="395" spans="4:19">
      <c r="D395" s="44"/>
      <c r="E395" s="84"/>
      <c r="F395" s="51"/>
      <c r="G395" s="51"/>
      <c r="H395" s="55"/>
      <c r="I395" s="51"/>
      <c r="J395" s="39"/>
      <c r="K395" s="39"/>
      <c r="L395" s="39"/>
      <c r="M395" s="40"/>
      <c r="N395" s="40"/>
      <c r="O395" s="63"/>
      <c r="P395" s="39"/>
      <c r="Q395" s="60"/>
      <c r="R395" s="56"/>
      <c r="S395" s="56"/>
    </row>
    <row r="396" spans="4:19">
      <c r="D396" s="44"/>
      <c r="E396" s="84"/>
      <c r="F396" s="51"/>
      <c r="G396" s="51"/>
      <c r="H396" s="55"/>
      <c r="I396" s="51"/>
      <c r="J396" s="39"/>
      <c r="K396" s="39"/>
      <c r="L396" s="39"/>
      <c r="M396" s="40"/>
      <c r="N396" s="40"/>
      <c r="O396" s="63"/>
      <c r="P396" s="39"/>
      <c r="Q396" s="60"/>
      <c r="R396" s="56"/>
      <c r="S396" s="56"/>
    </row>
    <row r="397" spans="4:19">
      <c r="D397" s="44"/>
      <c r="E397" s="84"/>
      <c r="F397" s="51"/>
      <c r="G397" s="51"/>
      <c r="H397" s="55"/>
      <c r="I397" s="51"/>
      <c r="J397" s="39"/>
      <c r="K397" s="39"/>
      <c r="L397" s="39"/>
      <c r="M397" s="40"/>
      <c r="N397" s="40"/>
      <c r="O397" s="63"/>
      <c r="P397" s="39"/>
      <c r="Q397" s="60"/>
      <c r="R397" s="56"/>
      <c r="S397" s="56"/>
    </row>
    <row r="398" spans="4:19">
      <c r="D398" s="44"/>
      <c r="E398" s="84"/>
      <c r="F398" s="51"/>
      <c r="G398" s="51"/>
      <c r="H398" s="55"/>
      <c r="I398" s="51"/>
      <c r="J398" s="39"/>
      <c r="K398" s="39"/>
      <c r="L398" s="39"/>
      <c r="M398" s="40"/>
      <c r="N398" s="40"/>
      <c r="O398" s="63"/>
      <c r="P398" s="39"/>
      <c r="Q398" s="60"/>
      <c r="R398" s="56"/>
      <c r="S398" s="56"/>
    </row>
    <row r="399" spans="4:19">
      <c r="D399" s="44"/>
      <c r="E399" s="84"/>
      <c r="F399" s="51"/>
      <c r="G399" s="51"/>
      <c r="H399" s="55"/>
      <c r="I399" s="51"/>
      <c r="J399" s="39"/>
      <c r="K399" s="39"/>
      <c r="L399" s="39"/>
      <c r="M399" s="40"/>
      <c r="N399" s="40"/>
      <c r="O399" s="63"/>
      <c r="P399" s="39"/>
      <c r="Q399" s="60"/>
      <c r="R399" s="56"/>
      <c r="S399" s="56"/>
    </row>
    <row r="400" spans="4:19">
      <c r="D400" s="44"/>
      <c r="E400" s="84"/>
      <c r="F400" s="51"/>
      <c r="G400" s="51"/>
      <c r="H400" s="55"/>
      <c r="I400" s="51"/>
      <c r="J400" s="39"/>
      <c r="K400" s="39"/>
      <c r="L400" s="39"/>
      <c r="M400" s="40"/>
      <c r="N400" s="40"/>
      <c r="O400" s="63"/>
      <c r="P400" s="39"/>
      <c r="Q400" s="60"/>
      <c r="R400" s="56"/>
      <c r="S400" s="56"/>
    </row>
    <row r="401" spans="4:19">
      <c r="D401" s="44"/>
      <c r="E401" s="84"/>
      <c r="F401" s="51"/>
      <c r="G401" s="51"/>
      <c r="H401" s="55"/>
      <c r="I401" s="51"/>
      <c r="J401" s="39"/>
      <c r="K401" s="39"/>
      <c r="L401" s="39"/>
      <c r="M401" s="40"/>
      <c r="N401" s="40"/>
      <c r="O401" s="63"/>
      <c r="P401" s="39"/>
      <c r="Q401" s="60"/>
      <c r="R401" s="56"/>
      <c r="S401" s="56"/>
    </row>
    <row r="402" spans="4:19">
      <c r="D402" s="44"/>
      <c r="E402" s="84"/>
      <c r="F402" s="51"/>
      <c r="G402" s="51"/>
      <c r="H402" s="55"/>
      <c r="I402" s="51"/>
      <c r="J402" s="39"/>
      <c r="K402" s="39"/>
      <c r="L402" s="39"/>
      <c r="M402" s="40"/>
      <c r="N402" s="40"/>
      <c r="O402" s="63"/>
      <c r="P402" s="39"/>
      <c r="Q402" s="60"/>
      <c r="R402" s="56"/>
      <c r="S402" s="56"/>
    </row>
    <row r="403" spans="4:19">
      <c r="D403" s="44"/>
      <c r="E403" s="84"/>
      <c r="F403" s="51"/>
      <c r="G403" s="51"/>
      <c r="H403" s="55"/>
      <c r="I403" s="51"/>
      <c r="J403" s="39"/>
      <c r="K403" s="39"/>
      <c r="L403" s="39"/>
      <c r="M403" s="40"/>
      <c r="N403" s="40"/>
      <c r="O403" s="63"/>
      <c r="P403" s="39"/>
      <c r="Q403" s="60"/>
      <c r="R403" s="56"/>
      <c r="S403" s="56"/>
    </row>
    <row r="404" spans="4:19">
      <c r="D404" s="44"/>
      <c r="E404" s="84"/>
      <c r="F404" s="51"/>
      <c r="G404" s="51"/>
      <c r="H404" s="55"/>
      <c r="I404" s="51"/>
      <c r="J404" s="39"/>
      <c r="K404" s="39"/>
      <c r="L404" s="39"/>
      <c r="M404" s="40"/>
      <c r="N404" s="40"/>
      <c r="O404" s="63"/>
      <c r="P404" s="39"/>
      <c r="Q404" s="60"/>
      <c r="R404" s="56"/>
      <c r="S404" s="56"/>
    </row>
    <row r="405" spans="4:19">
      <c r="D405" s="44"/>
      <c r="E405" s="84"/>
      <c r="F405" s="51"/>
      <c r="G405" s="51"/>
      <c r="H405" s="55"/>
      <c r="I405" s="51"/>
      <c r="J405" s="39"/>
      <c r="K405" s="39"/>
      <c r="L405" s="39"/>
      <c r="M405" s="40"/>
      <c r="N405" s="40"/>
      <c r="O405" s="63"/>
      <c r="P405" s="39"/>
      <c r="Q405" s="60"/>
      <c r="R405" s="56"/>
      <c r="S405" s="56"/>
    </row>
    <row r="406" spans="4:19">
      <c r="D406" s="44"/>
      <c r="E406" s="84"/>
      <c r="F406" s="51"/>
      <c r="G406" s="51"/>
      <c r="H406" s="55"/>
      <c r="I406" s="51"/>
      <c r="J406" s="39"/>
      <c r="K406" s="39"/>
      <c r="L406" s="39"/>
      <c r="M406" s="40"/>
      <c r="N406" s="40"/>
      <c r="O406" s="63"/>
      <c r="P406" s="39"/>
      <c r="Q406" s="60"/>
      <c r="R406" s="56"/>
      <c r="S406" s="56"/>
    </row>
    <row r="407" spans="4:19">
      <c r="D407" s="44"/>
      <c r="E407" s="84"/>
      <c r="F407" s="51"/>
      <c r="G407" s="51"/>
      <c r="H407" s="55"/>
      <c r="I407" s="51"/>
      <c r="J407" s="39"/>
      <c r="K407" s="39"/>
      <c r="L407" s="39"/>
      <c r="M407" s="40"/>
      <c r="N407" s="40"/>
      <c r="O407" s="63"/>
      <c r="P407" s="39"/>
      <c r="Q407" s="60"/>
      <c r="R407" s="56"/>
      <c r="S407" s="56"/>
    </row>
    <row r="408" spans="4:19">
      <c r="D408" s="44"/>
      <c r="E408" s="84"/>
      <c r="F408" s="51"/>
      <c r="G408" s="51"/>
      <c r="H408" s="55"/>
      <c r="I408" s="51"/>
      <c r="J408" s="39"/>
      <c r="K408" s="39"/>
      <c r="L408" s="39"/>
      <c r="M408" s="40"/>
      <c r="N408" s="40"/>
      <c r="O408" s="63"/>
      <c r="P408" s="39"/>
      <c r="Q408" s="60"/>
      <c r="R408" s="56"/>
      <c r="S408" s="56"/>
    </row>
    <row r="409" spans="4:19">
      <c r="D409" s="44"/>
      <c r="E409" s="84"/>
      <c r="F409" s="51"/>
      <c r="G409" s="51"/>
      <c r="H409" s="55"/>
      <c r="I409" s="51"/>
      <c r="J409" s="39"/>
      <c r="K409" s="39"/>
      <c r="L409" s="39"/>
      <c r="M409" s="40"/>
      <c r="N409" s="40"/>
      <c r="O409" s="63"/>
      <c r="P409" s="39"/>
      <c r="Q409" s="60"/>
      <c r="R409" s="56"/>
      <c r="S409" s="56"/>
    </row>
    <row r="410" spans="4:19">
      <c r="D410" s="44"/>
      <c r="E410" s="84"/>
      <c r="F410" s="51"/>
      <c r="G410" s="51"/>
      <c r="H410" s="55"/>
      <c r="I410" s="51"/>
      <c r="J410" s="39"/>
      <c r="K410" s="39"/>
      <c r="L410" s="39"/>
      <c r="M410" s="40"/>
      <c r="N410" s="40"/>
      <c r="O410" s="63"/>
      <c r="P410" s="39"/>
      <c r="Q410" s="60"/>
      <c r="R410" s="56"/>
      <c r="S410" s="56"/>
    </row>
    <row r="411" spans="4:19">
      <c r="D411" s="44"/>
      <c r="E411" s="84"/>
      <c r="F411" s="51"/>
      <c r="G411" s="51"/>
      <c r="H411" s="55"/>
      <c r="I411" s="51"/>
      <c r="J411" s="39"/>
      <c r="K411" s="39"/>
      <c r="L411" s="39"/>
      <c r="M411" s="40"/>
      <c r="N411" s="40"/>
      <c r="O411" s="63"/>
      <c r="P411" s="39"/>
      <c r="Q411" s="60"/>
      <c r="R411" s="56"/>
      <c r="S411" s="56"/>
    </row>
    <row r="412" spans="4:19">
      <c r="D412" s="44"/>
      <c r="E412" s="84"/>
      <c r="F412" s="51"/>
      <c r="G412" s="51"/>
      <c r="H412" s="55"/>
      <c r="I412" s="51"/>
      <c r="J412" s="39"/>
      <c r="K412" s="39"/>
      <c r="L412" s="39"/>
      <c r="M412" s="40"/>
      <c r="N412" s="40"/>
      <c r="O412" s="63"/>
      <c r="P412" s="39"/>
      <c r="Q412" s="60"/>
      <c r="R412" s="56"/>
      <c r="S412" s="56"/>
    </row>
    <row r="413" spans="4:19">
      <c r="D413" s="44"/>
      <c r="E413" s="84"/>
      <c r="F413" s="51"/>
      <c r="G413" s="51"/>
      <c r="H413" s="55"/>
      <c r="I413" s="51"/>
      <c r="J413" s="39"/>
      <c r="K413" s="39"/>
      <c r="L413" s="39"/>
      <c r="M413" s="40"/>
      <c r="N413" s="40"/>
      <c r="O413" s="63"/>
      <c r="P413" s="39"/>
      <c r="Q413" s="60"/>
      <c r="R413" s="56"/>
      <c r="S413" s="56"/>
    </row>
    <row r="414" spans="4:19">
      <c r="D414" s="44"/>
      <c r="E414" s="84"/>
      <c r="F414" s="51"/>
      <c r="G414" s="51"/>
      <c r="H414" s="55"/>
      <c r="I414" s="51"/>
      <c r="J414" s="39"/>
      <c r="K414" s="39"/>
      <c r="L414" s="39"/>
      <c r="M414" s="40"/>
      <c r="N414" s="40"/>
      <c r="O414" s="63"/>
      <c r="P414" s="39"/>
      <c r="Q414" s="60"/>
      <c r="R414" s="56"/>
      <c r="S414" s="56"/>
    </row>
    <row r="415" spans="4:19">
      <c r="D415" s="44"/>
      <c r="E415" s="84"/>
      <c r="F415" s="51"/>
      <c r="G415" s="51"/>
      <c r="H415" s="55"/>
      <c r="I415" s="51"/>
      <c r="J415" s="39"/>
      <c r="K415" s="39"/>
      <c r="L415" s="39"/>
      <c r="M415" s="40"/>
      <c r="N415" s="40"/>
      <c r="O415" s="63"/>
      <c r="P415" s="39"/>
      <c r="Q415" s="60"/>
      <c r="R415" s="56"/>
      <c r="S415" s="56"/>
    </row>
    <row r="416" spans="4:19">
      <c r="D416" s="44"/>
      <c r="E416" s="84"/>
      <c r="F416" s="51"/>
      <c r="G416" s="51"/>
      <c r="H416" s="55"/>
      <c r="I416" s="51"/>
      <c r="J416" s="39"/>
      <c r="K416" s="39"/>
      <c r="L416" s="39"/>
      <c r="M416" s="40"/>
      <c r="N416" s="40"/>
      <c r="O416" s="63"/>
      <c r="P416" s="39"/>
      <c r="Q416" s="60"/>
      <c r="R416" s="56"/>
      <c r="S416" s="56"/>
    </row>
    <row r="417" spans="4:19">
      <c r="D417" s="44"/>
      <c r="E417" s="84"/>
      <c r="F417" s="51"/>
      <c r="G417" s="51"/>
      <c r="H417" s="55"/>
      <c r="I417" s="51"/>
      <c r="J417" s="39"/>
      <c r="K417" s="39"/>
      <c r="L417" s="39"/>
      <c r="M417" s="40"/>
      <c r="N417" s="40"/>
      <c r="O417" s="63"/>
      <c r="P417" s="39"/>
      <c r="Q417" s="60"/>
      <c r="R417" s="56"/>
      <c r="S417" s="56"/>
    </row>
    <row r="418" spans="4:19">
      <c r="D418" s="44"/>
      <c r="E418" s="84"/>
      <c r="F418" s="51"/>
      <c r="G418" s="51"/>
      <c r="H418" s="55"/>
      <c r="I418" s="51"/>
      <c r="J418" s="39"/>
      <c r="K418" s="39"/>
      <c r="L418" s="39"/>
      <c r="M418" s="40"/>
      <c r="N418" s="40"/>
      <c r="O418" s="63"/>
      <c r="P418" s="39"/>
      <c r="Q418" s="60"/>
      <c r="R418" s="56"/>
      <c r="S418" s="56"/>
    </row>
    <row r="419" spans="4:19">
      <c r="D419" s="44"/>
      <c r="E419" s="84"/>
      <c r="F419" s="51"/>
      <c r="G419" s="51"/>
      <c r="H419" s="55"/>
      <c r="I419" s="51"/>
      <c r="J419" s="39"/>
      <c r="K419" s="39"/>
      <c r="L419" s="39"/>
      <c r="M419" s="40"/>
      <c r="N419" s="40"/>
      <c r="O419" s="63"/>
      <c r="P419" s="39"/>
      <c r="Q419" s="60"/>
      <c r="R419" s="56"/>
      <c r="S419" s="56"/>
    </row>
    <row r="420" spans="4:19">
      <c r="D420" s="44"/>
      <c r="E420" s="84"/>
      <c r="F420" s="51"/>
      <c r="G420" s="51"/>
      <c r="H420" s="55"/>
      <c r="I420" s="51"/>
      <c r="J420" s="39"/>
      <c r="K420" s="39"/>
      <c r="L420" s="39"/>
      <c r="M420" s="40"/>
      <c r="N420" s="40"/>
      <c r="O420" s="63"/>
      <c r="P420" s="39"/>
      <c r="Q420" s="60"/>
      <c r="R420" s="56"/>
      <c r="S420" s="56"/>
    </row>
    <row r="421" spans="4:19">
      <c r="D421" s="44"/>
      <c r="E421" s="84"/>
      <c r="F421" s="51"/>
      <c r="G421" s="51"/>
      <c r="H421" s="55"/>
      <c r="I421" s="51"/>
      <c r="J421" s="39"/>
      <c r="K421" s="39"/>
      <c r="L421" s="39"/>
      <c r="M421" s="40"/>
      <c r="N421" s="40"/>
      <c r="O421" s="63"/>
      <c r="P421" s="39"/>
      <c r="Q421" s="60"/>
      <c r="R421" s="56"/>
      <c r="S421" s="56"/>
    </row>
    <row r="422" spans="4:19">
      <c r="D422" s="44"/>
      <c r="E422" s="84"/>
      <c r="F422" s="51"/>
      <c r="G422" s="51"/>
      <c r="H422" s="55"/>
      <c r="I422" s="51"/>
      <c r="J422" s="39"/>
      <c r="K422" s="39"/>
      <c r="L422" s="39"/>
      <c r="M422" s="40"/>
      <c r="N422" s="40"/>
      <c r="O422" s="63"/>
      <c r="P422" s="39"/>
      <c r="Q422" s="60"/>
      <c r="R422" s="56"/>
      <c r="S422" s="56"/>
    </row>
    <row r="423" spans="4:19">
      <c r="D423" s="44"/>
      <c r="E423" s="84"/>
      <c r="F423" s="51"/>
      <c r="G423" s="51"/>
      <c r="H423" s="55"/>
      <c r="I423" s="51"/>
      <c r="J423" s="39"/>
      <c r="K423" s="39"/>
      <c r="L423" s="39"/>
      <c r="M423" s="40"/>
      <c r="N423" s="40"/>
      <c r="O423" s="63"/>
      <c r="P423" s="39"/>
      <c r="Q423" s="60"/>
      <c r="R423" s="56"/>
      <c r="S423" s="56"/>
    </row>
    <row r="424" spans="4:19">
      <c r="D424" s="44"/>
      <c r="E424" s="84"/>
      <c r="F424" s="51"/>
      <c r="G424" s="51"/>
      <c r="H424" s="55"/>
      <c r="I424" s="51"/>
      <c r="J424" s="39"/>
      <c r="K424" s="39"/>
      <c r="L424" s="39"/>
      <c r="M424" s="40"/>
      <c r="N424" s="40"/>
      <c r="O424" s="63"/>
      <c r="P424" s="39"/>
      <c r="Q424" s="60"/>
      <c r="R424" s="56"/>
      <c r="S424" s="56"/>
    </row>
    <row r="425" spans="4:19">
      <c r="D425" s="44"/>
      <c r="E425" s="84"/>
      <c r="F425" s="51"/>
      <c r="G425" s="51"/>
      <c r="H425" s="55"/>
      <c r="I425" s="51"/>
      <c r="J425" s="39"/>
      <c r="K425" s="39"/>
      <c r="L425" s="39"/>
      <c r="M425" s="40"/>
      <c r="N425" s="40"/>
      <c r="O425" s="63"/>
      <c r="P425" s="39"/>
      <c r="Q425" s="60"/>
      <c r="R425" s="56"/>
      <c r="S425" s="56"/>
    </row>
    <row r="426" spans="4:19">
      <c r="D426" s="44"/>
      <c r="E426" s="84"/>
      <c r="F426" s="51"/>
      <c r="G426" s="51"/>
      <c r="H426" s="55"/>
      <c r="I426" s="51"/>
      <c r="J426" s="39"/>
      <c r="K426" s="39"/>
      <c r="L426" s="39"/>
      <c r="M426" s="40"/>
      <c r="N426" s="40"/>
      <c r="O426" s="63"/>
      <c r="P426" s="39"/>
      <c r="Q426" s="60"/>
      <c r="R426" s="56"/>
      <c r="S426" s="56"/>
    </row>
    <row r="427" spans="4:19">
      <c r="D427" s="44"/>
      <c r="E427" s="84"/>
      <c r="F427" s="51"/>
      <c r="G427" s="51"/>
      <c r="H427" s="55"/>
      <c r="I427" s="51"/>
      <c r="J427" s="39"/>
      <c r="K427" s="39"/>
      <c r="L427" s="39"/>
      <c r="M427" s="40"/>
      <c r="N427" s="40"/>
      <c r="O427" s="63"/>
      <c r="P427" s="39"/>
      <c r="Q427" s="60"/>
      <c r="R427" s="56"/>
      <c r="S427" s="56"/>
    </row>
    <row r="428" spans="4:19">
      <c r="D428" s="44"/>
      <c r="E428" s="84"/>
      <c r="F428" s="51"/>
      <c r="G428" s="51"/>
      <c r="H428" s="55"/>
      <c r="I428" s="51"/>
      <c r="J428" s="39"/>
      <c r="K428" s="39"/>
      <c r="L428" s="39"/>
      <c r="M428" s="40"/>
      <c r="N428" s="40"/>
      <c r="O428" s="63"/>
      <c r="P428" s="39"/>
      <c r="Q428" s="60"/>
      <c r="R428" s="56"/>
      <c r="S428" s="56"/>
    </row>
    <row r="429" spans="4:19">
      <c r="D429" s="44"/>
      <c r="E429" s="84"/>
      <c r="F429" s="51"/>
      <c r="G429" s="51"/>
      <c r="H429" s="55"/>
      <c r="I429" s="51"/>
      <c r="J429" s="39"/>
      <c r="K429" s="39"/>
      <c r="L429" s="39"/>
      <c r="M429" s="40"/>
      <c r="N429" s="40"/>
      <c r="O429" s="63"/>
      <c r="P429" s="39"/>
      <c r="Q429" s="60"/>
      <c r="R429" s="56"/>
      <c r="S429" s="56"/>
    </row>
    <row r="430" spans="4:19">
      <c r="D430" s="44"/>
      <c r="E430" s="84"/>
      <c r="F430" s="51"/>
      <c r="G430" s="51"/>
      <c r="H430" s="55"/>
      <c r="I430" s="51"/>
      <c r="J430" s="39"/>
      <c r="K430" s="39"/>
      <c r="L430" s="39"/>
      <c r="M430" s="40"/>
      <c r="N430" s="40"/>
      <c r="O430" s="63"/>
      <c r="P430" s="39"/>
      <c r="Q430" s="60"/>
      <c r="R430" s="56"/>
      <c r="S430" s="56"/>
    </row>
    <row r="431" spans="4:19">
      <c r="D431" s="44"/>
      <c r="E431" s="84"/>
      <c r="F431" s="51"/>
      <c r="G431" s="51"/>
      <c r="H431" s="55"/>
      <c r="I431" s="51"/>
      <c r="J431" s="39"/>
      <c r="K431" s="39"/>
      <c r="L431" s="39"/>
      <c r="M431" s="40"/>
      <c r="N431" s="40"/>
      <c r="O431" s="63"/>
      <c r="P431" s="39"/>
      <c r="Q431" s="60"/>
      <c r="R431" s="56"/>
      <c r="S431" s="56"/>
    </row>
    <row r="432" spans="4:19">
      <c r="D432" s="44"/>
      <c r="E432" s="84"/>
      <c r="F432" s="51"/>
      <c r="G432" s="51"/>
      <c r="H432" s="55"/>
      <c r="I432" s="51"/>
      <c r="J432" s="39"/>
      <c r="K432" s="39"/>
      <c r="L432" s="39"/>
      <c r="M432" s="40"/>
      <c r="N432" s="40"/>
      <c r="O432" s="63"/>
      <c r="P432" s="39"/>
      <c r="Q432" s="60"/>
      <c r="R432" s="56"/>
      <c r="S432" s="56"/>
    </row>
    <row r="433" spans="4:19">
      <c r="D433" s="44"/>
      <c r="E433" s="84"/>
      <c r="F433" s="51"/>
      <c r="G433" s="51"/>
      <c r="H433" s="55"/>
      <c r="I433" s="51"/>
      <c r="J433" s="39"/>
      <c r="K433" s="39"/>
      <c r="L433" s="39"/>
      <c r="M433" s="40"/>
      <c r="N433" s="40"/>
      <c r="O433" s="63"/>
      <c r="P433" s="39"/>
      <c r="Q433" s="60"/>
      <c r="R433" s="56"/>
      <c r="S433" s="56"/>
    </row>
    <row r="434" spans="4:19">
      <c r="D434" s="44"/>
      <c r="E434" s="84"/>
      <c r="F434" s="51"/>
      <c r="G434" s="51"/>
      <c r="H434" s="55"/>
      <c r="I434" s="51"/>
      <c r="J434" s="39"/>
      <c r="K434" s="39"/>
      <c r="L434" s="39"/>
      <c r="M434" s="40"/>
      <c r="N434" s="40"/>
      <c r="O434" s="63"/>
      <c r="P434" s="39"/>
      <c r="Q434" s="60"/>
      <c r="R434" s="56"/>
      <c r="S434" s="56"/>
    </row>
    <row r="435" spans="4:19">
      <c r="D435" s="44"/>
      <c r="E435" s="84"/>
      <c r="F435" s="51"/>
      <c r="G435" s="51"/>
      <c r="H435" s="55"/>
      <c r="I435" s="51"/>
      <c r="J435" s="39"/>
      <c r="K435" s="39"/>
      <c r="L435" s="39"/>
      <c r="M435" s="40"/>
      <c r="N435" s="40"/>
      <c r="O435" s="63"/>
      <c r="P435" s="39"/>
      <c r="Q435" s="60"/>
      <c r="R435" s="56"/>
      <c r="S435" s="56"/>
    </row>
    <row r="436" spans="4:19">
      <c r="D436" s="44"/>
      <c r="E436" s="84"/>
      <c r="F436" s="51"/>
      <c r="G436" s="51"/>
      <c r="H436" s="55"/>
      <c r="I436" s="51"/>
      <c r="J436" s="39"/>
      <c r="K436" s="39"/>
      <c r="L436" s="39"/>
      <c r="M436" s="40"/>
      <c r="N436" s="40"/>
      <c r="O436" s="63"/>
      <c r="P436" s="39"/>
      <c r="Q436" s="60"/>
      <c r="R436" s="56"/>
      <c r="S436" s="56"/>
    </row>
    <row r="437" spans="4:19">
      <c r="D437" s="44"/>
      <c r="E437" s="84"/>
      <c r="F437" s="51"/>
      <c r="G437" s="51"/>
      <c r="H437" s="55"/>
      <c r="I437" s="51"/>
      <c r="J437" s="39"/>
      <c r="K437" s="39"/>
      <c r="L437" s="39"/>
      <c r="M437" s="40"/>
      <c r="N437" s="40"/>
      <c r="O437" s="63"/>
      <c r="P437" s="39"/>
      <c r="Q437" s="60"/>
      <c r="R437" s="56"/>
      <c r="S437" s="56"/>
    </row>
    <row r="438" spans="4:19">
      <c r="D438" s="44"/>
      <c r="E438" s="84"/>
      <c r="F438" s="51"/>
      <c r="G438" s="51"/>
      <c r="H438" s="55"/>
      <c r="I438" s="51"/>
      <c r="J438" s="39"/>
      <c r="K438" s="39"/>
      <c r="L438" s="39"/>
      <c r="M438" s="40"/>
      <c r="N438" s="40"/>
      <c r="O438" s="63"/>
      <c r="P438" s="39"/>
      <c r="Q438" s="60"/>
      <c r="R438" s="56"/>
      <c r="S438" s="56"/>
    </row>
    <row r="439" spans="4:19">
      <c r="D439" s="44"/>
      <c r="E439" s="84"/>
      <c r="F439" s="51"/>
      <c r="G439" s="51"/>
      <c r="H439" s="55"/>
      <c r="I439" s="51"/>
      <c r="J439" s="39"/>
      <c r="K439" s="39"/>
      <c r="L439" s="39"/>
      <c r="M439" s="40"/>
      <c r="N439" s="40"/>
      <c r="O439" s="63"/>
      <c r="P439" s="39"/>
      <c r="Q439" s="60"/>
      <c r="R439" s="56"/>
      <c r="S439" s="56"/>
    </row>
    <row r="440" spans="4:19">
      <c r="D440" s="44"/>
      <c r="E440" s="84"/>
      <c r="F440" s="51"/>
      <c r="G440" s="51"/>
      <c r="H440" s="55"/>
      <c r="I440" s="51"/>
      <c r="J440" s="39"/>
      <c r="K440" s="39"/>
      <c r="L440" s="39"/>
      <c r="M440" s="40"/>
      <c r="N440" s="40"/>
      <c r="O440" s="63"/>
      <c r="P440" s="39"/>
      <c r="Q440" s="60"/>
      <c r="R440" s="56"/>
      <c r="S440" s="56"/>
    </row>
    <row r="441" spans="4:19">
      <c r="D441" s="44"/>
      <c r="E441" s="84"/>
      <c r="F441" s="51"/>
      <c r="G441" s="51"/>
      <c r="H441" s="55"/>
      <c r="I441" s="51"/>
      <c r="J441" s="39"/>
      <c r="K441" s="39"/>
      <c r="L441" s="39"/>
      <c r="M441" s="40"/>
      <c r="N441" s="40"/>
      <c r="O441" s="63"/>
      <c r="P441" s="39"/>
      <c r="Q441" s="60"/>
      <c r="R441" s="56"/>
      <c r="S441" s="56"/>
    </row>
    <row r="442" spans="4:19">
      <c r="D442" s="44"/>
      <c r="E442" s="84"/>
      <c r="F442" s="51"/>
      <c r="G442" s="51"/>
      <c r="H442" s="55"/>
      <c r="I442" s="51"/>
      <c r="J442" s="39"/>
      <c r="K442" s="39"/>
      <c r="L442" s="39"/>
      <c r="M442" s="40"/>
      <c r="N442" s="40"/>
      <c r="O442" s="63"/>
      <c r="P442" s="39"/>
      <c r="Q442" s="60"/>
      <c r="R442" s="56"/>
      <c r="S442" s="56"/>
    </row>
    <row r="443" spans="4:19">
      <c r="D443" s="44"/>
      <c r="E443" s="84"/>
      <c r="F443" s="51"/>
      <c r="G443" s="51"/>
      <c r="H443" s="55"/>
      <c r="I443" s="51"/>
      <c r="J443" s="39"/>
      <c r="K443" s="39"/>
      <c r="L443" s="39"/>
      <c r="M443" s="40"/>
      <c r="N443" s="40"/>
      <c r="O443" s="63"/>
      <c r="P443" s="39"/>
      <c r="Q443" s="60"/>
      <c r="R443" s="56"/>
      <c r="S443" s="56"/>
    </row>
    <row r="444" spans="4:19">
      <c r="D444" s="44"/>
      <c r="E444" s="84"/>
      <c r="F444" s="51"/>
      <c r="G444" s="51"/>
      <c r="H444" s="55"/>
      <c r="I444" s="51"/>
      <c r="J444" s="39"/>
      <c r="K444" s="39"/>
      <c r="L444" s="39"/>
      <c r="M444" s="40"/>
      <c r="N444" s="40"/>
      <c r="O444" s="63"/>
      <c r="P444" s="39"/>
      <c r="Q444" s="60"/>
      <c r="R444" s="56"/>
      <c r="S444" s="56"/>
    </row>
    <row r="445" spans="4:19">
      <c r="D445" s="44"/>
      <c r="E445" s="84"/>
      <c r="F445" s="51"/>
      <c r="G445" s="51"/>
      <c r="H445" s="55"/>
      <c r="I445" s="51"/>
      <c r="J445" s="39"/>
      <c r="K445" s="39"/>
      <c r="L445" s="39"/>
      <c r="M445" s="40"/>
      <c r="N445" s="40"/>
      <c r="O445" s="63"/>
      <c r="P445" s="39"/>
      <c r="Q445" s="60"/>
      <c r="R445" s="56"/>
      <c r="S445" s="56"/>
    </row>
    <row r="446" spans="4:19">
      <c r="D446" s="44"/>
      <c r="E446" s="84"/>
      <c r="F446" s="51"/>
      <c r="G446" s="51"/>
      <c r="H446" s="55"/>
      <c r="I446" s="51"/>
      <c r="J446" s="39"/>
      <c r="K446" s="39"/>
      <c r="L446" s="39"/>
      <c r="M446" s="40"/>
      <c r="N446" s="40"/>
      <c r="O446" s="63"/>
      <c r="P446" s="39"/>
      <c r="Q446" s="60"/>
      <c r="R446" s="56"/>
      <c r="S446" s="56"/>
    </row>
    <row r="447" spans="4:19">
      <c r="D447" s="44"/>
      <c r="E447" s="84"/>
      <c r="F447" s="51"/>
      <c r="G447" s="51"/>
      <c r="H447" s="55"/>
      <c r="I447" s="51"/>
      <c r="J447" s="39"/>
      <c r="K447" s="39"/>
      <c r="L447" s="39"/>
      <c r="M447" s="40"/>
      <c r="N447" s="40"/>
      <c r="O447" s="63"/>
      <c r="P447" s="39"/>
      <c r="Q447" s="60"/>
      <c r="R447" s="56"/>
      <c r="S447" s="56"/>
    </row>
    <row r="448" spans="4:19">
      <c r="D448" s="44"/>
      <c r="E448" s="84"/>
      <c r="F448" s="51"/>
      <c r="G448" s="51"/>
      <c r="H448" s="55"/>
      <c r="I448" s="51"/>
      <c r="J448" s="39"/>
      <c r="K448" s="39"/>
      <c r="L448" s="39"/>
      <c r="M448" s="40"/>
      <c r="N448" s="40"/>
      <c r="O448" s="63"/>
      <c r="P448" s="39"/>
      <c r="Q448" s="60"/>
      <c r="R448" s="56"/>
      <c r="S448" s="56"/>
    </row>
    <row r="449" spans="4:19">
      <c r="D449" s="44"/>
      <c r="E449" s="84"/>
      <c r="F449" s="51"/>
      <c r="G449" s="51"/>
      <c r="H449" s="55"/>
      <c r="I449" s="51"/>
      <c r="J449" s="39"/>
      <c r="K449" s="39"/>
      <c r="L449" s="39"/>
      <c r="M449" s="40"/>
      <c r="N449" s="40"/>
      <c r="O449" s="63"/>
      <c r="P449" s="39"/>
      <c r="Q449" s="60"/>
      <c r="R449" s="56"/>
      <c r="S449" s="56"/>
    </row>
    <row r="450" spans="4:19">
      <c r="D450" s="44"/>
      <c r="E450" s="84"/>
      <c r="F450" s="51"/>
      <c r="G450" s="51"/>
      <c r="H450" s="55"/>
      <c r="I450" s="51"/>
      <c r="J450" s="39"/>
      <c r="K450" s="39"/>
      <c r="L450" s="39"/>
      <c r="M450" s="40"/>
      <c r="N450" s="40"/>
      <c r="O450" s="63"/>
      <c r="P450" s="39"/>
      <c r="Q450" s="60"/>
      <c r="R450" s="56"/>
      <c r="S450" s="56"/>
    </row>
    <row r="451" spans="4:19">
      <c r="D451" s="44"/>
      <c r="E451" s="84"/>
      <c r="F451" s="51"/>
      <c r="G451" s="51"/>
      <c r="H451" s="55"/>
      <c r="I451" s="51"/>
      <c r="J451" s="39"/>
      <c r="K451" s="39"/>
      <c r="L451" s="39"/>
      <c r="M451" s="40"/>
      <c r="N451" s="40"/>
      <c r="O451" s="63"/>
      <c r="P451" s="39"/>
      <c r="Q451" s="60"/>
      <c r="R451" s="56"/>
      <c r="S451" s="56"/>
    </row>
    <row r="452" spans="4:19">
      <c r="D452" s="44"/>
      <c r="E452" s="84"/>
      <c r="F452" s="51"/>
      <c r="G452" s="51"/>
      <c r="H452" s="55"/>
      <c r="I452" s="51"/>
      <c r="J452" s="39"/>
      <c r="K452" s="39"/>
      <c r="L452" s="39"/>
      <c r="M452" s="40"/>
      <c r="N452" s="40"/>
      <c r="O452" s="63"/>
      <c r="P452" s="39"/>
      <c r="Q452" s="60"/>
      <c r="R452" s="56"/>
      <c r="S452" s="56"/>
    </row>
    <row r="453" spans="4:19">
      <c r="D453" s="44"/>
      <c r="E453" s="84"/>
      <c r="F453" s="51"/>
      <c r="G453" s="51"/>
      <c r="H453" s="55"/>
      <c r="I453" s="51"/>
      <c r="J453" s="39"/>
      <c r="K453" s="39"/>
      <c r="L453" s="39"/>
      <c r="M453" s="40"/>
      <c r="N453" s="40"/>
      <c r="O453" s="63"/>
      <c r="P453" s="39"/>
      <c r="Q453" s="60"/>
      <c r="R453" s="56"/>
      <c r="S453" s="56"/>
    </row>
    <row r="454" spans="4:19">
      <c r="D454" s="44"/>
      <c r="E454" s="84"/>
      <c r="F454" s="51"/>
      <c r="G454" s="51"/>
      <c r="H454" s="55"/>
      <c r="I454" s="51"/>
      <c r="J454" s="39"/>
      <c r="K454" s="39"/>
      <c r="L454" s="39"/>
      <c r="M454" s="40"/>
      <c r="N454" s="40"/>
      <c r="O454" s="63"/>
      <c r="P454" s="39"/>
      <c r="Q454" s="60"/>
      <c r="R454" s="56"/>
      <c r="S454" s="56"/>
    </row>
    <row r="455" spans="4:19">
      <c r="D455" s="44"/>
      <c r="E455" s="84"/>
      <c r="F455" s="51"/>
      <c r="G455" s="51"/>
      <c r="H455" s="55"/>
      <c r="I455" s="51"/>
      <c r="J455" s="39"/>
      <c r="K455" s="39"/>
      <c r="L455" s="39"/>
      <c r="M455" s="40"/>
      <c r="N455" s="40"/>
      <c r="O455" s="63"/>
      <c r="P455" s="39"/>
      <c r="Q455" s="60"/>
      <c r="R455" s="56"/>
      <c r="S455" s="56"/>
    </row>
    <row r="456" spans="4:19">
      <c r="D456" s="44"/>
      <c r="E456" s="84"/>
      <c r="F456" s="51"/>
      <c r="G456" s="51"/>
      <c r="H456" s="55"/>
      <c r="I456" s="51"/>
      <c r="J456" s="39"/>
      <c r="K456" s="39"/>
      <c r="L456" s="39"/>
      <c r="M456" s="40"/>
      <c r="N456" s="40"/>
      <c r="O456" s="63"/>
      <c r="P456" s="39"/>
      <c r="Q456" s="60"/>
      <c r="R456" s="56"/>
      <c r="S456" s="56"/>
    </row>
    <row r="457" spans="4:19">
      <c r="D457" s="44"/>
      <c r="E457" s="84"/>
      <c r="F457" s="51"/>
      <c r="G457" s="51"/>
      <c r="H457" s="55"/>
      <c r="I457" s="51"/>
      <c r="J457" s="39"/>
      <c r="K457" s="39"/>
      <c r="L457" s="39"/>
      <c r="M457" s="40"/>
      <c r="N457" s="40"/>
      <c r="O457" s="63"/>
      <c r="P457" s="39"/>
      <c r="Q457" s="60"/>
      <c r="R457" s="56"/>
      <c r="S457" s="56"/>
    </row>
    <row r="458" spans="4:19">
      <c r="D458" s="44"/>
      <c r="E458" s="84"/>
      <c r="F458" s="51"/>
      <c r="G458" s="51"/>
      <c r="H458" s="55"/>
      <c r="I458" s="51"/>
      <c r="J458" s="39"/>
      <c r="K458" s="39"/>
      <c r="L458" s="39"/>
      <c r="M458" s="40"/>
      <c r="N458" s="40"/>
      <c r="O458" s="63"/>
      <c r="P458" s="39"/>
      <c r="Q458" s="60"/>
      <c r="R458" s="56"/>
      <c r="S458" s="56"/>
    </row>
    <row r="459" spans="4:19">
      <c r="D459" s="44"/>
      <c r="E459" s="84"/>
      <c r="F459" s="51"/>
      <c r="G459" s="51"/>
      <c r="H459" s="55"/>
      <c r="I459" s="51"/>
      <c r="J459" s="39"/>
      <c r="K459" s="39"/>
      <c r="L459" s="39"/>
      <c r="M459" s="40"/>
      <c r="N459" s="40"/>
      <c r="O459" s="63"/>
      <c r="P459" s="39"/>
      <c r="Q459" s="60"/>
      <c r="R459" s="56"/>
      <c r="S459" s="56"/>
    </row>
    <row r="460" spans="4:19">
      <c r="D460" s="44"/>
      <c r="E460" s="84"/>
      <c r="F460" s="51"/>
      <c r="G460" s="51"/>
      <c r="H460" s="55"/>
      <c r="I460" s="51"/>
      <c r="J460" s="39"/>
      <c r="K460" s="39"/>
      <c r="L460" s="39"/>
      <c r="M460" s="40"/>
      <c r="N460" s="40"/>
      <c r="O460" s="63"/>
      <c r="P460" s="39"/>
      <c r="Q460" s="60"/>
      <c r="R460" s="56"/>
      <c r="S460" s="56"/>
    </row>
    <row r="461" spans="4:19">
      <c r="D461" s="44"/>
      <c r="E461" s="84"/>
      <c r="F461" s="51"/>
      <c r="G461" s="51"/>
      <c r="H461" s="55"/>
      <c r="I461" s="51"/>
      <c r="J461" s="39"/>
      <c r="K461" s="39"/>
      <c r="L461" s="39"/>
      <c r="M461" s="40"/>
      <c r="N461" s="40"/>
      <c r="O461" s="63"/>
      <c r="P461" s="39"/>
      <c r="Q461" s="60"/>
      <c r="R461" s="56"/>
      <c r="S461" s="56"/>
    </row>
    <row r="462" spans="4:19">
      <c r="D462" s="44"/>
      <c r="E462" s="84"/>
      <c r="F462" s="51"/>
      <c r="G462" s="51"/>
      <c r="H462" s="55"/>
      <c r="I462" s="51"/>
      <c r="J462" s="39"/>
      <c r="K462" s="39"/>
      <c r="L462" s="39"/>
      <c r="M462" s="40"/>
      <c r="N462" s="40"/>
      <c r="O462" s="63"/>
      <c r="P462" s="39"/>
      <c r="Q462" s="60"/>
      <c r="R462" s="56"/>
      <c r="S462" s="56"/>
    </row>
    <row r="463" spans="4:19">
      <c r="D463" s="44"/>
      <c r="E463" s="84"/>
      <c r="F463" s="51"/>
      <c r="G463" s="51"/>
      <c r="H463" s="55"/>
      <c r="I463" s="51"/>
      <c r="J463" s="39"/>
      <c r="K463" s="39"/>
      <c r="L463" s="39"/>
      <c r="M463" s="40"/>
      <c r="N463" s="40"/>
      <c r="O463" s="63"/>
      <c r="P463" s="39"/>
      <c r="Q463" s="60"/>
      <c r="R463" s="56"/>
      <c r="S463" s="56"/>
    </row>
    <row r="464" spans="4:19">
      <c r="D464" s="44"/>
      <c r="E464" s="84"/>
      <c r="F464" s="51"/>
      <c r="G464" s="51"/>
      <c r="H464" s="55"/>
      <c r="I464" s="51"/>
      <c r="J464" s="39"/>
      <c r="K464" s="39"/>
      <c r="L464" s="39"/>
      <c r="M464" s="40"/>
      <c r="N464" s="40"/>
      <c r="O464" s="63"/>
      <c r="P464" s="39"/>
      <c r="Q464" s="60"/>
      <c r="R464" s="56"/>
      <c r="S464" s="56"/>
    </row>
    <row r="465" spans="4:19">
      <c r="D465" s="44"/>
      <c r="E465" s="84"/>
      <c r="F465" s="51"/>
      <c r="G465" s="51"/>
      <c r="H465" s="55"/>
      <c r="I465" s="51"/>
      <c r="J465" s="39"/>
      <c r="K465" s="39"/>
      <c r="L465" s="39"/>
      <c r="M465" s="40"/>
      <c r="N465" s="40"/>
      <c r="O465" s="63"/>
      <c r="P465" s="39"/>
      <c r="Q465" s="60"/>
      <c r="R465" s="56"/>
      <c r="S465" s="56"/>
    </row>
    <row r="466" spans="4:19">
      <c r="D466" s="44"/>
      <c r="E466" s="84"/>
      <c r="F466" s="51"/>
      <c r="G466" s="51"/>
      <c r="H466" s="55"/>
      <c r="I466" s="51"/>
      <c r="J466" s="39"/>
      <c r="K466" s="39"/>
      <c r="L466" s="39"/>
      <c r="M466" s="40"/>
      <c r="N466" s="40"/>
      <c r="O466" s="63"/>
      <c r="P466" s="39"/>
      <c r="Q466" s="60"/>
      <c r="R466" s="56"/>
      <c r="S466" s="56"/>
    </row>
    <row r="467" spans="4:19">
      <c r="D467" s="44"/>
      <c r="E467" s="84"/>
      <c r="F467" s="51"/>
      <c r="G467" s="51"/>
      <c r="H467" s="55"/>
      <c r="I467" s="51"/>
      <c r="J467" s="39"/>
      <c r="K467" s="39"/>
      <c r="L467" s="39"/>
      <c r="M467" s="40"/>
      <c r="N467" s="40"/>
      <c r="O467" s="63"/>
      <c r="P467" s="39"/>
      <c r="Q467" s="60"/>
      <c r="R467" s="56"/>
      <c r="S467" s="56"/>
    </row>
    <row r="468" spans="4:19">
      <c r="D468" s="44"/>
      <c r="E468" s="84"/>
      <c r="F468" s="51"/>
      <c r="G468" s="51"/>
      <c r="H468" s="55"/>
      <c r="I468" s="51"/>
      <c r="J468" s="39"/>
      <c r="K468" s="39"/>
      <c r="L468" s="39"/>
      <c r="M468" s="40"/>
      <c r="N468" s="40"/>
      <c r="O468" s="63"/>
      <c r="P468" s="39"/>
      <c r="Q468" s="60"/>
      <c r="R468" s="56"/>
      <c r="S468" s="56"/>
    </row>
    <row r="469" spans="4:19">
      <c r="D469" s="44"/>
      <c r="E469" s="84"/>
      <c r="F469" s="51"/>
      <c r="G469" s="51"/>
      <c r="H469" s="55"/>
      <c r="I469" s="51"/>
      <c r="J469" s="39"/>
      <c r="K469" s="39"/>
      <c r="L469" s="39"/>
      <c r="M469" s="40"/>
      <c r="N469" s="40"/>
      <c r="O469" s="63"/>
      <c r="P469" s="39"/>
      <c r="Q469" s="60"/>
      <c r="R469" s="56"/>
      <c r="S469" s="56"/>
    </row>
    <row r="470" spans="4:19">
      <c r="D470" s="44"/>
      <c r="E470" s="84"/>
      <c r="F470" s="51"/>
      <c r="G470" s="51"/>
      <c r="H470" s="55"/>
      <c r="I470" s="51"/>
      <c r="J470" s="39"/>
      <c r="K470" s="39"/>
      <c r="L470" s="39"/>
      <c r="M470" s="40"/>
      <c r="N470" s="40"/>
      <c r="O470" s="63"/>
      <c r="P470" s="39"/>
      <c r="Q470" s="60"/>
      <c r="R470" s="56"/>
      <c r="S470" s="56"/>
    </row>
    <row r="471" spans="4:19">
      <c r="D471" s="44"/>
      <c r="E471" s="84"/>
      <c r="F471" s="51"/>
      <c r="G471" s="51"/>
      <c r="H471" s="55"/>
      <c r="I471" s="51"/>
      <c r="J471" s="39"/>
      <c r="K471" s="39"/>
      <c r="L471" s="39"/>
      <c r="M471" s="40"/>
      <c r="N471" s="40"/>
      <c r="O471" s="63"/>
      <c r="P471" s="39"/>
      <c r="Q471" s="60"/>
      <c r="R471" s="56"/>
      <c r="S471" s="56"/>
    </row>
    <row r="472" spans="4:19">
      <c r="D472" s="44"/>
      <c r="E472" s="84"/>
      <c r="F472" s="51"/>
      <c r="G472" s="51"/>
      <c r="H472" s="55"/>
      <c r="I472" s="51"/>
      <c r="J472" s="39"/>
      <c r="K472" s="39"/>
      <c r="L472" s="39"/>
      <c r="M472" s="40"/>
      <c r="N472" s="40"/>
      <c r="O472" s="63"/>
      <c r="P472" s="39"/>
      <c r="Q472" s="60"/>
      <c r="R472" s="56"/>
      <c r="S472" s="56"/>
    </row>
    <row r="473" spans="4:19">
      <c r="D473" s="44"/>
      <c r="E473" s="84"/>
      <c r="F473" s="51"/>
      <c r="G473" s="51"/>
      <c r="H473" s="55"/>
      <c r="I473" s="51"/>
      <c r="J473" s="39"/>
      <c r="K473" s="39"/>
      <c r="L473" s="39"/>
      <c r="M473" s="40"/>
      <c r="N473" s="40"/>
      <c r="O473" s="63"/>
      <c r="P473" s="39"/>
      <c r="Q473" s="60"/>
      <c r="R473" s="56"/>
      <c r="S473" s="56"/>
    </row>
    <row r="474" spans="4:19">
      <c r="D474" s="44"/>
      <c r="E474" s="84"/>
      <c r="F474" s="51"/>
      <c r="G474" s="51"/>
      <c r="H474" s="55"/>
      <c r="I474" s="51"/>
      <c r="J474" s="39"/>
      <c r="K474" s="39"/>
      <c r="L474" s="39"/>
      <c r="M474" s="40"/>
      <c r="N474" s="40"/>
      <c r="O474" s="63"/>
      <c r="P474" s="39"/>
      <c r="Q474" s="60"/>
      <c r="R474" s="56"/>
      <c r="S474" s="56"/>
    </row>
    <row r="475" spans="4:19">
      <c r="D475" s="44"/>
      <c r="E475" s="84"/>
      <c r="F475" s="51"/>
      <c r="G475" s="51"/>
      <c r="H475" s="55"/>
      <c r="I475" s="51"/>
      <c r="J475" s="39"/>
      <c r="K475" s="39"/>
      <c r="L475" s="39"/>
      <c r="M475" s="40"/>
      <c r="N475" s="40"/>
      <c r="O475" s="63"/>
      <c r="P475" s="39"/>
      <c r="Q475" s="60"/>
      <c r="R475" s="56"/>
      <c r="S475" s="56"/>
    </row>
    <row r="476" spans="4:19">
      <c r="D476" s="44"/>
      <c r="E476" s="84"/>
      <c r="F476" s="51"/>
      <c r="G476" s="51"/>
      <c r="H476" s="55"/>
      <c r="I476" s="51"/>
      <c r="J476" s="39"/>
      <c r="K476" s="39"/>
      <c r="L476" s="39"/>
      <c r="M476" s="40"/>
      <c r="N476" s="40"/>
      <c r="O476" s="63"/>
      <c r="P476" s="39"/>
      <c r="Q476" s="60"/>
      <c r="R476" s="56"/>
      <c r="S476" s="56"/>
    </row>
    <row r="477" spans="4:19">
      <c r="D477" s="44"/>
      <c r="E477" s="84"/>
      <c r="F477" s="51"/>
      <c r="G477" s="51"/>
      <c r="H477" s="55"/>
      <c r="I477" s="51"/>
      <c r="J477" s="39"/>
      <c r="K477" s="39"/>
      <c r="L477" s="39"/>
      <c r="M477" s="40"/>
      <c r="N477" s="40"/>
      <c r="O477" s="63"/>
      <c r="P477" s="39"/>
      <c r="Q477" s="60"/>
      <c r="R477" s="56"/>
      <c r="S477" s="56"/>
    </row>
    <row r="478" spans="4:19">
      <c r="D478" s="44"/>
      <c r="E478" s="84"/>
      <c r="F478" s="51"/>
      <c r="G478" s="51"/>
      <c r="H478" s="55"/>
      <c r="I478" s="51"/>
      <c r="J478" s="39"/>
      <c r="K478" s="39"/>
      <c r="L478" s="39"/>
      <c r="M478" s="40"/>
      <c r="N478" s="40"/>
      <c r="O478" s="63"/>
      <c r="P478" s="39"/>
      <c r="Q478" s="60"/>
      <c r="R478" s="56"/>
      <c r="S478" s="56"/>
    </row>
    <row r="479" spans="4:19">
      <c r="D479" s="44"/>
      <c r="E479" s="84"/>
      <c r="F479" s="51"/>
      <c r="G479" s="51"/>
      <c r="H479" s="55"/>
      <c r="I479" s="51"/>
      <c r="J479" s="39"/>
      <c r="K479" s="39"/>
      <c r="L479" s="39"/>
      <c r="M479" s="40"/>
      <c r="N479" s="40"/>
      <c r="O479" s="63"/>
      <c r="P479" s="39"/>
      <c r="Q479" s="60"/>
      <c r="R479" s="56"/>
      <c r="S479" s="56"/>
    </row>
    <row r="480" spans="4:19">
      <c r="D480" s="44"/>
      <c r="E480" s="84"/>
      <c r="F480" s="51"/>
      <c r="G480" s="51"/>
      <c r="H480" s="55"/>
      <c r="I480" s="51"/>
      <c r="J480" s="39"/>
      <c r="K480" s="39"/>
      <c r="L480" s="39"/>
      <c r="M480" s="40"/>
      <c r="N480" s="40"/>
      <c r="O480" s="63"/>
      <c r="P480" s="39"/>
      <c r="Q480" s="60"/>
      <c r="R480" s="56"/>
      <c r="S480" s="56"/>
    </row>
    <row r="481" spans="4:19">
      <c r="D481" s="44"/>
      <c r="E481" s="84"/>
      <c r="F481" s="51"/>
      <c r="G481" s="51"/>
      <c r="H481" s="55"/>
      <c r="I481" s="51"/>
      <c r="J481" s="39"/>
      <c r="K481" s="39"/>
      <c r="L481" s="39"/>
      <c r="M481" s="40"/>
      <c r="N481" s="40"/>
      <c r="O481" s="63"/>
      <c r="P481" s="39"/>
      <c r="Q481" s="60"/>
      <c r="R481" s="56"/>
      <c r="S481" s="56"/>
    </row>
    <row r="482" spans="4:19">
      <c r="D482" s="44"/>
      <c r="E482" s="84"/>
      <c r="F482" s="51"/>
      <c r="G482" s="51"/>
      <c r="H482" s="55"/>
      <c r="I482" s="51"/>
      <c r="J482" s="39"/>
      <c r="K482" s="39"/>
      <c r="L482" s="39"/>
      <c r="M482" s="40"/>
      <c r="N482" s="40"/>
      <c r="O482" s="63"/>
      <c r="P482" s="39"/>
      <c r="Q482" s="60"/>
      <c r="R482" s="56"/>
      <c r="S482" s="56"/>
    </row>
    <row r="483" spans="4:19">
      <c r="D483" s="44"/>
      <c r="E483" s="84"/>
      <c r="F483" s="51"/>
      <c r="G483" s="51"/>
      <c r="H483" s="55"/>
      <c r="I483" s="51"/>
      <c r="J483" s="39"/>
      <c r="K483" s="39"/>
      <c r="L483" s="39"/>
      <c r="M483" s="40"/>
      <c r="N483" s="40"/>
      <c r="O483" s="63"/>
      <c r="P483" s="39"/>
      <c r="Q483" s="60"/>
      <c r="R483" s="56"/>
      <c r="S483" s="56"/>
    </row>
    <row r="484" spans="4:19">
      <c r="D484" s="44"/>
      <c r="E484" s="84"/>
      <c r="F484" s="51"/>
      <c r="G484" s="51"/>
      <c r="H484" s="55"/>
      <c r="I484" s="51"/>
      <c r="J484" s="39"/>
      <c r="K484" s="39"/>
      <c r="L484" s="39"/>
      <c r="M484" s="40"/>
      <c r="N484" s="40"/>
      <c r="O484" s="63"/>
      <c r="P484" s="39"/>
      <c r="Q484" s="60"/>
      <c r="R484" s="56"/>
      <c r="S484" s="56"/>
    </row>
    <row r="485" spans="4:19">
      <c r="D485" s="44"/>
      <c r="E485" s="84"/>
      <c r="F485" s="51"/>
      <c r="G485" s="51"/>
      <c r="H485" s="55"/>
      <c r="I485" s="51"/>
      <c r="J485" s="39"/>
      <c r="K485" s="39"/>
      <c r="L485" s="39"/>
      <c r="M485" s="40"/>
      <c r="N485" s="40"/>
      <c r="O485" s="63"/>
      <c r="P485" s="39"/>
      <c r="Q485" s="60"/>
      <c r="R485" s="56"/>
      <c r="S485" s="56"/>
    </row>
    <row r="486" spans="4:19">
      <c r="D486" s="44"/>
      <c r="E486" s="84"/>
      <c r="F486" s="51"/>
      <c r="G486" s="51"/>
      <c r="H486" s="55"/>
      <c r="I486" s="51"/>
      <c r="J486" s="39"/>
      <c r="K486" s="39"/>
      <c r="L486" s="39"/>
      <c r="M486" s="40"/>
      <c r="N486" s="40"/>
      <c r="O486" s="63"/>
      <c r="P486" s="39"/>
      <c r="Q486" s="60"/>
      <c r="R486" s="56"/>
      <c r="S486" s="56"/>
    </row>
    <row r="487" spans="4:19">
      <c r="D487" s="44"/>
      <c r="E487" s="84"/>
      <c r="F487" s="51"/>
      <c r="G487" s="51"/>
      <c r="H487" s="55"/>
      <c r="I487" s="51"/>
      <c r="J487" s="39"/>
      <c r="K487" s="39"/>
      <c r="L487" s="39"/>
      <c r="M487" s="40"/>
      <c r="N487" s="40"/>
      <c r="O487" s="63"/>
      <c r="P487" s="39"/>
      <c r="Q487" s="60"/>
      <c r="R487" s="56"/>
      <c r="S487" s="56"/>
    </row>
    <row r="488" spans="4:19">
      <c r="D488" s="44"/>
      <c r="E488" s="84"/>
      <c r="F488" s="51"/>
      <c r="G488" s="51"/>
      <c r="H488" s="55"/>
      <c r="I488" s="51"/>
      <c r="J488" s="39"/>
      <c r="K488" s="39"/>
      <c r="L488" s="39"/>
      <c r="M488" s="40"/>
      <c r="N488" s="40"/>
      <c r="O488" s="63"/>
      <c r="P488" s="39"/>
      <c r="Q488" s="60"/>
      <c r="R488" s="56"/>
      <c r="S488" s="56"/>
    </row>
    <row r="489" spans="4:19">
      <c r="D489" s="44"/>
      <c r="E489" s="84"/>
      <c r="F489" s="51"/>
      <c r="G489" s="51"/>
      <c r="H489" s="55"/>
      <c r="I489" s="51"/>
      <c r="J489" s="39"/>
      <c r="K489" s="39"/>
      <c r="L489" s="39"/>
      <c r="M489" s="40"/>
      <c r="N489" s="40"/>
      <c r="O489" s="63"/>
      <c r="P489" s="39"/>
      <c r="Q489" s="60"/>
      <c r="R489" s="56"/>
      <c r="S489" s="56"/>
    </row>
    <row r="490" spans="4:19">
      <c r="D490" s="44"/>
      <c r="E490" s="84"/>
      <c r="F490" s="51"/>
      <c r="G490" s="51"/>
      <c r="H490" s="55"/>
      <c r="I490" s="51"/>
      <c r="J490" s="39"/>
      <c r="K490" s="39"/>
      <c r="L490" s="39"/>
      <c r="M490" s="40"/>
      <c r="N490" s="40"/>
      <c r="O490" s="63"/>
      <c r="P490" s="39"/>
      <c r="Q490" s="60"/>
      <c r="R490" s="56"/>
      <c r="S490" s="56"/>
    </row>
    <row r="491" spans="4:19">
      <c r="D491" s="44"/>
      <c r="E491" s="84"/>
      <c r="F491" s="51"/>
      <c r="G491" s="51"/>
      <c r="H491" s="55"/>
      <c r="I491" s="51"/>
      <c r="J491" s="39"/>
      <c r="K491" s="39"/>
      <c r="L491" s="39"/>
      <c r="M491" s="40"/>
      <c r="N491" s="40"/>
      <c r="O491" s="63"/>
      <c r="P491" s="39"/>
      <c r="Q491" s="60"/>
      <c r="R491" s="56"/>
      <c r="S491" s="56"/>
    </row>
    <row r="492" spans="4:19">
      <c r="D492" s="44"/>
      <c r="E492" s="84"/>
      <c r="F492" s="51"/>
      <c r="G492" s="51"/>
      <c r="H492" s="55"/>
      <c r="I492" s="51"/>
      <c r="J492" s="39"/>
      <c r="K492" s="39"/>
      <c r="L492" s="39"/>
      <c r="M492" s="40"/>
      <c r="N492" s="40"/>
      <c r="O492" s="63"/>
      <c r="P492" s="39"/>
      <c r="Q492" s="60"/>
      <c r="R492" s="56"/>
      <c r="S492" s="56"/>
    </row>
    <row r="493" spans="4:19">
      <c r="D493" s="44"/>
      <c r="E493" s="84"/>
      <c r="F493" s="51"/>
      <c r="G493" s="51"/>
      <c r="H493" s="55"/>
      <c r="I493" s="51"/>
      <c r="J493" s="39"/>
      <c r="K493" s="39"/>
      <c r="L493" s="39"/>
      <c r="M493" s="40"/>
      <c r="N493" s="40"/>
      <c r="O493" s="63"/>
      <c r="P493" s="39"/>
      <c r="Q493" s="60"/>
      <c r="R493" s="56"/>
      <c r="S493" s="56"/>
    </row>
    <row r="494" spans="4:19">
      <c r="D494" s="44"/>
      <c r="E494" s="84"/>
      <c r="F494" s="51"/>
      <c r="G494" s="51"/>
      <c r="H494" s="55"/>
      <c r="I494" s="51"/>
      <c r="J494" s="39"/>
      <c r="K494" s="39"/>
      <c r="L494" s="39"/>
      <c r="M494" s="40"/>
      <c r="N494" s="40"/>
      <c r="O494" s="63"/>
      <c r="P494" s="39"/>
      <c r="Q494" s="60"/>
      <c r="R494" s="56"/>
      <c r="S494" s="56"/>
    </row>
    <row r="495" spans="4:19">
      <c r="D495" s="44"/>
      <c r="E495" s="84"/>
      <c r="F495" s="51"/>
      <c r="G495" s="51"/>
      <c r="H495" s="55"/>
      <c r="I495" s="51"/>
      <c r="J495" s="39"/>
      <c r="K495" s="39"/>
      <c r="L495" s="39"/>
      <c r="M495" s="40"/>
      <c r="N495" s="40"/>
      <c r="O495" s="63"/>
      <c r="P495" s="39"/>
      <c r="Q495" s="60"/>
      <c r="R495" s="56"/>
      <c r="S495" s="56"/>
    </row>
    <row r="496" spans="4:19">
      <c r="D496" s="44"/>
      <c r="E496" s="84"/>
      <c r="F496" s="51"/>
      <c r="G496" s="51"/>
      <c r="H496" s="55"/>
      <c r="I496" s="51"/>
      <c r="J496" s="39"/>
      <c r="K496" s="39"/>
      <c r="L496" s="39"/>
      <c r="M496" s="40"/>
      <c r="N496" s="40"/>
      <c r="O496" s="63"/>
      <c r="P496" s="39"/>
      <c r="Q496" s="60"/>
      <c r="R496" s="56"/>
      <c r="S496" s="56"/>
    </row>
    <row r="497" spans="4:19">
      <c r="D497" s="44"/>
      <c r="E497" s="84"/>
      <c r="F497" s="51"/>
      <c r="G497" s="51"/>
      <c r="H497" s="55"/>
      <c r="I497" s="51"/>
      <c r="J497" s="39"/>
      <c r="K497" s="39"/>
      <c r="L497" s="39"/>
      <c r="M497" s="40"/>
      <c r="N497" s="40"/>
      <c r="O497" s="63"/>
      <c r="P497" s="39"/>
      <c r="Q497" s="60"/>
      <c r="R497" s="56"/>
      <c r="S497" s="56"/>
    </row>
    <row r="498" spans="4:19">
      <c r="D498" s="44"/>
      <c r="E498" s="84"/>
      <c r="F498" s="51"/>
      <c r="G498" s="51"/>
      <c r="H498" s="55"/>
      <c r="I498" s="51"/>
      <c r="J498" s="39"/>
      <c r="K498" s="39"/>
      <c r="L498" s="39"/>
      <c r="M498" s="40"/>
      <c r="N498" s="40"/>
      <c r="O498" s="63"/>
      <c r="P498" s="39"/>
      <c r="Q498" s="60"/>
      <c r="R498" s="56"/>
      <c r="S498" s="56"/>
    </row>
    <row r="499" spans="4:19">
      <c r="D499" s="44"/>
      <c r="E499" s="84"/>
      <c r="F499" s="51"/>
      <c r="G499" s="51"/>
      <c r="H499" s="55"/>
      <c r="I499" s="51"/>
      <c r="J499" s="39"/>
      <c r="K499" s="39"/>
      <c r="L499" s="39"/>
      <c r="M499" s="40"/>
      <c r="N499" s="40"/>
      <c r="O499" s="63"/>
      <c r="P499" s="39"/>
      <c r="Q499" s="60"/>
      <c r="R499" s="56"/>
      <c r="S499" s="56"/>
    </row>
    <row r="500" spans="4:19">
      <c r="D500" s="44"/>
      <c r="E500" s="84"/>
      <c r="F500" s="51"/>
      <c r="G500" s="51"/>
      <c r="H500" s="55"/>
      <c r="I500" s="51"/>
      <c r="J500" s="39"/>
      <c r="K500" s="39"/>
      <c r="L500" s="39"/>
      <c r="M500" s="40"/>
      <c r="N500" s="40"/>
      <c r="O500" s="63"/>
      <c r="P500" s="39"/>
      <c r="Q500" s="60"/>
      <c r="R500" s="56"/>
      <c r="S500" s="56"/>
    </row>
    <row r="501" spans="4:19">
      <c r="D501" s="44"/>
      <c r="E501" s="84"/>
      <c r="F501" s="51"/>
      <c r="G501" s="51"/>
      <c r="H501" s="55"/>
      <c r="I501" s="51"/>
      <c r="J501" s="39"/>
      <c r="K501" s="39"/>
      <c r="L501" s="39"/>
      <c r="M501" s="40"/>
      <c r="N501" s="40"/>
      <c r="O501" s="63"/>
      <c r="P501" s="39"/>
      <c r="Q501" s="60"/>
      <c r="R501" s="56"/>
      <c r="S501" s="56"/>
    </row>
    <row r="502" spans="4:19">
      <c r="D502" s="44"/>
      <c r="E502" s="84"/>
      <c r="F502" s="51"/>
      <c r="G502" s="51"/>
      <c r="H502" s="55"/>
      <c r="I502" s="51"/>
      <c r="J502" s="39"/>
      <c r="K502" s="39"/>
      <c r="L502" s="39"/>
      <c r="M502" s="40"/>
      <c r="N502" s="40"/>
      <c r="O502" s="63"/>
      <c r="P502" s="39"/>
      <c r="Q502" s="60"/>
      <c r="R502" s="56"/>
      <c r="S502" s="56"/>
    </row>
    <row r="503" spans="4:19">
      <c r="D503" s="44"/>
      <c r="E503" s="84"/>
      <c r="F503" s="51"/>
      <c r="G503" s="51"/>
      <c r="H503" s="55"/>
      <c r="I503" s="51"/>
      <c r="J503" s="39"/>
      <c r="K503" s="39"/>
      <c r="L503" s="39"/>
      <c r="M503" s="40"/>
      <c r="N503" s="40"/>
      <c r="O503" s="63"/>
      <c r="P503" s="39"/>
      <c r="Q503" s="60"/>
      <c r="R503" s="56"/>
      <c r="S503" s="56"/>
    </row>
    <row r="504" spans="4:19">
      <c r="D504" s="44"/>
      <c r="E504" s="84"/>
      <c r="F504" s="51"/>
      <c r="G504" s="51"/>
      <c r="H504" s="55"/>
      <c r="I504" s="51"/>
      <c r="J504" s="39"/>
      <c r="K504" s="39"/>
      <c r="L504" s="39"/>
      <c r="M504" s="40"/>
      <c r="N504" s="40"/>
      <c r="O504" s="63"/>
      <c r="P504" s="39"/>
      <c r="Q504" s="60"/>
      <c r="R504" s="56"/>
      <c r="S504" s="56"/>
    </row>
    <row r="505" spans="4:19">
      <c r="D505" s="44"/>
      <c r="E505" s="84"/>
      <c r="F505" s="51"/>
      <c r="G505" s="51"/>
      <c r="H505" s="55"/>
      <c r="I505" s="51"/>
      <c r="J505" s="39"/>
      <c r="K505" s="39"/>
      <c r="L505" s="39"/>
      <c r="M505" s="40"/>
      <c r="N505" s="40"/>
      <c r="O505" s="63"/>
      <c r="P505" s="39"/>
      <c r="Q505" s="60"/>
      <c r="R505" s="56"/>
      <c r="S505" s="56"/>
    </row>
    <row r="506" spans="4:19">
      <c r="D506" s="44"/>
      <c r="E506" s="84"/>
      <c r="F506" s="51"/>
      <c r="G506" s="51"/>
      <c r="H506" s="55"/>
      <c r="I506" s="51"/>
      <c r="J506" s="39"/>
      <c r="K506" s="39"/>
      <c r="L506" s="39"/>
      <c r="M506" s="40"/>
      <c r="N506" s="40"/>
      <c r="O506" s="63"/>
      <c r="P506" s="39"/>
      <c r="Q506" s="60"/>
      <c r="R506" s="56"/>
      <c r="S506" s="56"/>
    </row>
    <row r="507" spans="4:19">
      <c r="D507" s="44"/>
      <c r="E507" s="84"/>
      <c r="F507" s="51"/>
      <c r="G507" s="51"/>
      <c r="H507" s="55"/>
      <c r="I507" s="51"/>
      <c r="J507" s="39"/>
      <c r="K507" s="39"/>
      <c r="L507" s="39"/>
      <c r="M507" s="40"/>
      <c r="N507" s="40"/>
      <c r="O507" s="63"/>
      <c r="P507" s="39"/>
      <c r="Q507" s="60"/>
      <c r="R507" s="56"/>
      <c r="S507" s="56"/>
    </row>
    <row r="508" spans="4:19">
      <c r="D508" s="44"/>
      <c r="E508" s="84"/>
      <c r="F508" s="51"/>
      <c r="G508" s="51"/>
      <c r="H508" s="55"/>
      <c r="I508" s="51"/>
      <c r="J508" s="39"/>
      <c r="K508" s="39"/>
      <c r="L508" s="39"/>
      <c r="M508" s="40"/>
      <c r="N508" s="40"/>
      <c r="O508" s="63"/>
      <c r="P508" s="39"/>
      <c r="Q508" s="60"/>
      <c r="R508" s="56"/>
      <c r="S508" s="56"/>
    </row>
    <row r="509" spans="4:19">
      <c r="D509" s="44"/>
      <c r="E509" s="84"/>
      <c r="F509" s="51"/>
      <c r="G509" s="51"/>
      <c r="H509" s="55"/>
      <c r="I509" s="51"/>
      <c r="J509" s="39"/>
      <c r="K509" s="39"/>
      <c r="L509" s="39"/>
      <c r="M509" s="40"/>
      <c r="N509" s="40"/>
      <c r="O509" s="63"/>
      <c r="P509" s="39"/>
      <c r="Q509" s="60"/>
      <c r="R509" s="56"/>
      <c r="S509" s="56"/>
    </row>
    <row r="510" spans="4:19">
      <c r="D510" s="44"/>
      <c r="E510" s="84"/>
      <c r="F510" s="51"/>
      <c r="G510" s="51"/>
      <c r="H510" s="55"/>
      <c r="I510" s="51"/>
      <c r="J510" s="39"/>
      <c r="K510" s="39"/>
      <c r="L510" s="39"/>
      <c r="M510" s="40"/>
      <c r="N510" s="40"/>
      <c r="O510" s="63"/>
      <c r="P510" s="39"/>
      <c r="Q510" s="60"/>
      <c r="R510" s="56"/>
      <c r="S510" s="56"/>
    </row>
    <row r="511" spans="4:19">
      <c r="D511" s="44"/>
      <c r="E511" s="84"/>
      <c r="F511" s="51"/>
      <c r="G511" s="51"/>
      <c r="H511" s="55"/>
      <c r="I511" s="51"/>
      <c r="J511" s="39"/>
      <c r="K511" s="39"/>
      <c r="L511" s="39"/>
      <c r="M511" s="40"/>
      <c r="N511" s="40"/>
      <c r="O511" s="63"/>
      <c r="P511" s="39"/>
      <c r="Q511" s="60"/>
      <c r="R511" s="56"/>
      <c r="S511" s="56"/>
    </row>
    <row r="512" spans="4:19">
      <c r="D512" s="44"/>
      <c r="E512" s="84"/>
      <c r="F512" s="51"/>
      <c r="G512" s="51"/>
      <c r="H512" s="55"/>
      <c r="I512" s="51"/>
      <c r="J512" s="39"/>
      <c r="K512" s="39"/>
      <c r="L512" s="39"/>
      <c r="M512" s="40"/>
      <c r="N512" s="40"/>
      <c r="O512" s="63"/>
      <c r="P512" s="39"/>
      <c r="Q512" s="60"/>
      <c r="R512" s="56"/>
      <c r="S512" s="56"/>
    </row>
    <row r="513" spans="4:19">
      <c r="D513" s="44"/>
      <c r="E513" s="84"/>
      <c r="F513" s="51"/>
      <c r="G513" s="51"/>
      <c r="H513" s="55"/>
      <c r="I513" s="51"/>
      <c r="J513" s="39"/>
      <c r="K513" s="39"/>
      <c r="L513" s="39"/>
      <c r="M513" s="40"/>
      <c r="N513" s="40"/>
      <c r="O513" s="63"/>
      <c r="P513" s="39"/>
      <c r="Q513" s="60"/>
      <c r="R513" s="56"/>
      <c r="S513" s="56"/>
    </row>
    <row r="514" spans="4:19">
      <c r="D514" s="44"/>
      <c r="E514" s="84"/>
      <c r="F514" s="51"/>
      <c r="G514" s="51"/>
      <c r="H514" s="55"/>
      <c r="I514" s="51"/>
      <c r="J514" s="39"/>
      <c r="K514" s="39"/>
      <c r="L514" s="39"/>
      <c r="M514" s="40"/>
      <c r="N514" s="40"/>
      <c r="O514" s="63"/>
      <c r="P514" s="39"/>
      <c r="Q514" s="60"/>
      <c r="R514" s="56"/>
      <c r="S514" s="56"/>
    </row>
    <row r="515" spans="4:19">
      <c r="D515" s="44"/>
      <c r="E515" s="84"/>
      <c r="F515" s="51"/>
      <c r="G515" s="51"/>
      <c r="H515" s="55"/>
      <c r="I515" s="51"/>
      <c r="J515" s="39"/>
      <c r="K515" s="39"/>
      <c r="L515" s="39"/>
      <c r="M515" s="40"/>
      <c r="N515" s="40"/>
      <c r="O515" s="63"/>
      <c r="P515" s="39"/>
      <c r="Q515" s="60"/>
      <c r="R515" s="56"/>
      <c r="S515" s="56"/>
    </row>
    <row r="516" spans="4:19">
      <c r="D516" s="44"/>
      <c r="E516" s="84"/>
      <c r="F516" s="51"/>
      <c r="G516" s="51"/>
      <c r="H516" s="55"/>
      <c r="I516" s="51"/>
      <c r="J516" s="39"/>
      <c r="K516" s="39"/>
      <c r="L516" s="39"/>
      <c r="M516" s="40"/>
      <c r="N516" s="40"/>
      <c r="O516" s="63"/>
      <c r="P516" s="39"/>
      <c r="Q516" s="60"/>
      <c r="R516" s="56"/>
      <c r="S516" s="56"/>
    </row>
    <row r="517" spans="4:19">
      <c r="D517" s="44"/>
      <c r="E517" s="84"/>
      <c r="F517" s="51"/>
      <c r="G517" s="51"/>
      <c r="H517" s="55"/>
      <c r="I517" s="51"/>
      <c r="J517" s="39"/>
      <c r="K517" s="39"/>
      <c r="L517" s="39"/>
      <c r="M517" s="40"/>
      <c r="N517" s="40"/>
      <c r="O517" s="63"/>
      <c r="P517" s="39"/>
      <c r="Q517" s="60"/>
      <c r="R517" s="56"/>
      <c r="S517" s="56"/>
    </row>
    <row r="518" spans="4:19">
      <c r="D518" s="44"/>
      <c r="E518" s="84"/>
      <c r="F518" s="51"/>
      <c r="G518" s="51"/>
      <c r="H518" s="55"/>
      <c r="I518" s="51"/>
      <c r="J518" s="39"/>
      <c r="K518" s="39"/>
      <c r="L518" s="39"/>
      <c r="M518" s="40"/>
      <c r="N518" s="40"/>
      <c r="O518" s="63"/>
      <c r="P518" s="39"/>
      <c r="Q518" s="60"/>
      <c r="R518" s="56"/>
      <c r="S518" s="56"/>
    </row>
    <row r="519" spans="4:19">
      <c r="D519" s="44"/>
      <c r="E519" s="84"/>
      <c r="F519" s="51"/>
      <c r="G519" s="51"/>
      <c r="H519" s="55"/>
      <c r="I519" s="51"/>
      <c r="J519" s="39"/>
      <c r="K519" s="39"/>
      <c r="L519" s="39"/>
      <c r="M519" s="40"/>
      <c r="N519" s="40"/>
      <c r="O519" s="63"/>
      <c r="P519" s="39"/>
      <c r="Q519" s="60"/>
      <c r="R519" s="56"/>
      <c r="S519" s="56"/>
    </row>
    <row r="520" spans="4:19">
      <c r="D520" s="44"/>
      <c r="E520" s="84"/>
      <c r="F520" s="51"/>
      <c r="G520" s="51"/>
      <c r="H520" s="55"/>
      <c r="I520" s="51"/>
      <c r="J520" s="39"/>
      <c r="K520" s="39"/>
      <c r="L520" s="39"/>
      <c r="M520" s="40"/>
      <c r="N520" s="40"/>
      <c r="O520" s="63"/>
      <c r="P520" s="39"/>
      <c r="Q520" s="60"/>
      <c r="R520" s="56"/>
      <c r="S520" s="56"/>
    </row>
    <row r="521" spans="4:19">
      <c r="D521" s="44"/>
      <c r="E521" s="84"/>
      <c r="F521" s="51"/>
      <c r="G521" s="51"/>
      <c r="H521" s="55"/>
      <c r="I521" s="51"/>
      <c r="J521" s="39"/>
      <c r="K521" s="39"/>
      <c r="L521" s="39"/>
      <c r="M521" s="40"/>
      <c r="N521" s="40"/>
      <c r="O521" s="63"/>
      <c r="P521" s="39"/>
      <c r="Q521" s="60"/>
      <c r="R521" s="56"/>
      <c r="S521" s="56"/>
    </row>
    <row r="522" spans="4:19">
      <c r="D522" s="44"/>
      <c r="E522" s="84"/>
      <c r="F522" s="51"/>
      <c r="G522" s="51"/>
      <c r="H522" s="55"/>
      <c r="I522" s="51"/>
      <c r="J522" s="39"/>
      <c r="K522" s="39"/>
      <c r="L522" s="39"/>
      <c r="M522" s="40"/>
      <c r="N522" s="40"/>
      <c r="O522" s="63"/>
      <c r="P522" s="39"/>
      <c r="Q522" s="60"/>
      <c r="R522" s="56"/>
      <c r="S522" s="56"/>
    </row>
    <row r="523" spans="4:19">
      <c r="D523" s="44"/>
      <c r="E523" s="84"/>
      <c r="F523" s="51"/>
      <c r="G523" s="51"/>
      <c r="H523" s="55"/>
      <c r="I523" s="51"/>
      <c r="J523" s="39"/>
      <c r="K523" s="39"/>
      <c r="L523" s="39"/>
      <c r="M523" s="40"/>
      <c r="N523" s="40"/>
      <c r="O523" s="63"/>
      <c r="P523" s="39"/>
      <c r="Q523" s="60"/>
      <c r="R523" s="56"/>
      <c r="S523" s="56"/>
    </row>
    <row r="524" spans="4:19">
      <c r="D524" s="44"/>
      <c r="E524" s="84"/>
      <c r="F524" s="51"/>
      <c r="G524" s="51"/>
      <c r="H524" s="55"/>
      <c r="I524" s="51"/>
      <c r="J524" s="39"/>
      <c r="K524" s="39"/>
      <c r="L524" s="39"/>
      <c r="M524" s="40"/>
      <c r="N524" s="40"/>
      <c r="O524" s="63"/>
      <c r="P524" s="39"/>
      <c r="Q524" s="60"/>
      <c r="R524" s="56"/>
      <c r="S524" s="56"/>
    </row>
    <row r="525" spans="4:19">
      <c r="D525" s="44"/>
      <c r="E525" s="84"/>
      <c r="F525" s="51"/>
      <c r="G525" s="51"/>
      <c r="H525" s="55"/>
      <c r="I525" s="51"/>
      <c r="J525" s="39"/>
      <c r="K525" s="39"/>
      <c r="L525" s="39"/>
      <c r="M525" s="40"/>
      <c r="N525" s="40"/>
      <c r="O525" s="63"/>
      <c r="P525" s="39"/>
      <c r="Q525" s="60"/>
      <c r="R525" s="56"/>
      <c r="S525" s="56"/>
    </row>
    <row r="526" spans="4:19">
      <c r="D526" s="44"/>
      <c r="E526" s="84"/>
      <c r="F526" s="51"/>
      <c r="G526" s="51"/>
      <c r="H526" s="55"/>
      <c r="I526" s="51"/>
      <c r="J526" s="39"/>
      <c r="K526" s="39"/>
      <c r="L526" s="39"/>
      <c r="M526" s="40"/>
      <c r="N526" s="40"/>
      <c r="O526" s="63"/>
      <c r="P526" s="39"/>
      <c r="Q526" s="60"/>
      <c r="R526" s="56"/>
      <c r="S526" s="56"/>
    </row>
    <row r="527" spans="4:19">
      <c r="D527" s="44"/>
      <c r="E527" s="84"/>
      <c r="F527" s="51"/>
      <c r="G527" s="51"/>
      <c r="H527" s="55"/>
      <c r="I527" s="51"/>
      <c r="J527" s="39"/>
      <c r="K527" s="39"/>
      <c r="L527" s="39"/>
      <c r="M527" s="40"/>
      <c r="N527" s="40"/>
      <c r="O527" s="63"/>
      <c r="P527" s="39"/>
      <c r="Q527" s="60"/>
      <c r="R527" s="56"/>
      <c r="S527" s="56"/>
    </row>
    <row r="528" spans="4:19">
      <c r="D528" s="44"/>
      <c r="E528" s="84"/>
      <c r="F528" s="51"/>
      <c r="G528" s="51"/>
      <c r="H528" s="55"/>
      <c r="I528" s="51"/>
      <c r="J528" s="39"/>
      <c r="K528" s="39"/>
      <c r="L528" s="39"/>
      <c r="M528" s="40"/>
      <c r="N528" s="40"/>
      <c r="O528" s="63"/>
      <c r="P528" s="39"/>
      <c r="Q528" s="60"/>
      <c r="R528" s="56"/>
      <c r="S528" s="56"/>
    </row>
    <row r="529" spans="4:19">
      <c r="D529" s="44"/>
      <c r="E529" s="84"/>
      <c r="F529" s="51"/>
      <c r="G529" s="51"/>
      <c r="H529" s="55"/>
      <c r="I529" s="51"/>
      <c r="J529" s="39"/>
      <c r="K529" s="39"/>
      <c r="L529" s="39"/>
      <c r="M529" s="40"/>
      <c r="N529" s="40"/>
      <c r="O529" s="63"/>
      <c r="P529" s="39"/>
      <c r="Q529" s="60"/>
      <c r="R529" s="56"/>
      <c r="S529" s="56"/>
    </row>
    <row r="530" spans="4:19">
      <c r="D530" s="44"/>
      <c r="E530" s="84"/>
      <c r="F530" s="51"/>
      <c r="G530" s="51"/>
      <c r="H530" s="55"/>
      <c r="I530" s="51"/>
      <c r="J530" s="39"/>
      <c r="K530" s="39"/>
      <c r="L530" s="39"/>
      <c r="M530" s="40"/>
      <c r="N530" s="40"/>
      <c r="O530" s="63"/>
      <c r="P530" s="39"/>
      <c r="Q530" s="60"/>
      <c r="R530" s="56"/>
      <c r="S530" s="56"/>
    </row>
    <row r="531" spans="4:19">
      <c r="D531" s="44"/>
      <c r="E531" s="84"/>
      <c r="F531" s="51"/>
      <c r="G531" s="51"/>
      <c r="H531" s="55"/>
      <c r="I531" s="51"/>
      <c r="J531" s="39"/>
      <c r="K531" s="39"/>
      <c r="L531" s="39"/>
      <c r="M531" s="40"/>
      <c r="N531" s="40"/>
      <c r="O531" s="63"/>
      <c r="P531" s="39"/>
      <c r="Q531" s="60"/>
      <c r="R531" s="56"/>
      <c r="S531" s="56"/>
    </row>
    <row r="532" spans="4:19">
      <c r="D532" s="44"/>
      <c r="E532" s="84"/>
      <c r="F532" s="51"/>
      <c r="G532" s="51"/>
      <c r="H532" s="55"/>
      <c r="I532" s="51"/>
      <c r="J532" s="39"/>
      <c r="K532" s="39"/>
      <c r="L532" s="39"/>
      <c r="M532" s="40"/>
      <c r="N532" s="40"/>
      <c r="O532" s="63"/>
      <c r="P532" s="39"/>
      <c r="Q532" s="60"/>
      <c r="R532" s="56"/>
      <c r="S532" s="56"/>
    </row>
    <row r="533" spans="4:19">
      <c r="D533" s="44"/>
      <c r="E533" s="84"/>
      <c r="F533" s="51"/>
      <c r="G533" s="51"/>
      <c r="H533" s="55"/>
      <c r="I533" s="51"/>
      <c r="J533" s="39"/>
      <c r="K533" s="39"/>
      <c r="L533" s="39"/>
      <c r="M533" s="40"/>
      <c r="N533" s="40"/>
      <c r="O533" s="63"/>
      <c r="P533" s="39"/>
      <c r="Q533" s="60"/>
      <c r="R533" s="56"/>
      <c r="S533" s="56"/>
    </row>
    <row r="534" spans="4:19">
      <c r="D534" s="44"/>
      <c r="E534" s="84"/>
      <c r="F534" s="51"/>
      <c r="G534" s="51"/>
      <c r="H534" s="55"/>
      <c r="I534" s="51"/>
      <c r="J534" s="39"/>
      <c r="K534" s="39"/>
      <c r="L534" s="39"/>
      <c r="M534" s="40"/>
      <c r="N534" s="40"/>
      <c r="O534" s="63"/>
      <c r="P534" s="39"/>
      <c r="Q534" s="60"/>
      <c r="R534" s="56"/>
      <c r="S534" s="56"/>
    </row>
    <row r="535" spans="4:19">
      <c r="D535" s="44"/>
      <c r="E535" s="84"/>
      <c r="F535" s="51"/>
      <c r="G535" s="51"/>
      <c r="H535" s="55"/>
      <c r="I535" s="51"/>
      <c r="J535" s="39"/>
      <c r="K535" s="39"/>
      <c r="L535" s="39"/>
      <c r="M535" s="40"/>
      <c r="N535" s="40"/>
      <c r="O535" s="63"/>
      <c r="P535" s="39"/>
      <c r="Q535" s="60"/>
      <c r="R535" s="56"/>
      <c r="S535" s="56"/>
    </row>
    <row r="536" spans="4:19">
      <c r="D536" s="44"/>
      <c r="E536" s="84"/>
      <c r="F536" s="51"/>
      <c r="G536" s="51"/>
      <c r="H536" s="55"/>
      <c r="I536" s="51"/>
      <c r="J536" s="39"/>
      <c r="K536" s="39"/>
      <c r="L536" s="39"/>
      <c r="M536" s="40"/>
      <c r="N536" s="40"/>
      <c r="O536" s="63"/>
      <c r="P536" s="39"/>
      <c r="Q536" s="60"/>
      <c r="R536" s="56"/>
      <c r="S536" s="56"/>
    </row>
    <row r="537" spans="4:19">
      <c r="D537" s="44"/>
      <c r="E537" s="84"/>
      <c r="F537" s="51"/>
      <c r="G537" s="51"/>
      <c r="H537" s="55"/>
      <c r="I537" s="51"/>
      <c r="J537" s="39"/>
      <c r="K537" s="39"/>
      <c r="L537" s="39"/>
      <c r="M537" s="40"/>
      <c r="N537" s="40"/>
      <c r="O537" s="63"/>
      <c r="P537" s="39"/>
      <c r="Q537" s="60"/>
      <c r="R537" s="56"/>
      <c r="S537" s="56"/>
    </row>
    <row r="538" spans="4:19">
      <c r="D538" s="44"/>
      <c r="E538" s="84"/>
      <c r="F538" s="51"/>
      <c r="G538" s="51"/>
      <c r="H538" s="55"/>
      <c r="I538" s="51"/>
      <c r="J538" s="39"/>
      <c r="K538" s="39"/>
      <c r="L538" s="39"/>
      <c r="M538" s="40"/>
      <c r="N538" s="40"/>
      <c r="O538" s="63"/>
      <c r="P538" s="39"/>
      <c r="Q538" s="60"/>
      <c r="R538" s="56"/>
      <c r="S538" s="56"/>
    </row>
    <row r="539" spans="4:19">
      <c r="D539" s="44"/>
      <c r="E539" s="84"/>
      <c r="F539" s="51"/>
      <c r="G539" s="51"/>
      <c r="H539" s="55"/>
      <c r="I539" s="51"/>
      <c r="J539" s="39"/>
      <c r="K539" s="39"/>
      <c r="L539" s="39"/>
      <c r="M539" s="40"/>
      <c r="N539" s="40"/>
      <c r="O539" s="63"/>
      <c r="P539" s="39"/>
      <c r="Q539" s="60"/>
      <c r="R539" s="56"/>
      <c r="S539" s="56"/>
    </row>
    <row r="540" spans="4:19">
      <c r="D540" s="44"/>
      <c r="E540" s="84"/>
      <c r="F540" s="51"/>
      <c r="G540" s="51"/>
      <c r="H540" s="55"/>
      <c r="I540" s="51"/>
      <c r="J540" s="39"/>
      <c r="K540" s="39"/>
      <c r="L540" s="39"/>
      <c r="M540" s="40"/>
      <c r="N540" s="40"/>
      <c r="O540" s="63"/>
      <c r="P540" s="39"/>
      <c r="Q540" s="60"/>
      <c r="R540" s="56"/>
      <c r="S540" s="56"/>
    </row>
    <row r="541" spans="4:19">
      <c r="D541" s="44"/>
      <c r="E541" s="84"/>
      <c r="F541" s="51"/>
      <c r="G541" s="51"/>
      <c r="H541" s="55"/>
      <c r="I541" s="51"/>
      <c r="J541" s="39"/>
      <c r="K541" s="39"/>
      <c r="L541" s="39"/>
      <c r="M541" s="40"/>
      <c r="N541" s="40"/>
      <c r="O541" s="63"/>
      <c r="P541" s="39"/>
      <c r="Q541" s="60"/>
      <c r="R541" s="56"/>
      <c r="S541" s="56"/>
    </row>
    <row r="542" spans="4:19">
      <c r="D542" s="44"/>
      <c r="E542" s="84"/>
      <c r="F542" s="51"/>
      <c r="G542" s="51"/>
      <c r="H542" s="55"/>
      <c r="I542" s="51"/>
      <c r="J542" s="39"/>
      <c r="K542" s="39"/>
      <c r="L542" s="39"/>
      <c r="M542" s="40"/>
      <c r="N542" s="40"/>
      <c r="O542" s="63"/>
      <c r="P542" s="39"/>
      <c r="Q542" s="60"/>
      <c r="R542" s="56"/>
      <c r="S542" s="56"/>
    </row>
    <row r="543" spans="4:19">
      <c r="D543" s="44"/>
      <c r="E543" s="84"/>
      <c r="F543" s="51"/>
      <c r="G543" s="51"/>
      <c r="H543" s="55"/>
      <c r="I543" s="51"/>
      <c r="J543" s="39"/>
      <c r="K543" s="39"/>
      <c r="L543" s="39"/>
      <c r="M543" s="40"/>
      <c r="N543" s="40"/>
      <c r="O543" s="63"/>
      <c r="P543" s="39"/>
      <c r="Q543" s="60"/>
      <c r="R543" s="56"/>
      <c r="S543" s="56"/>
    </row>
    <row r="544" spans="4:19">
      <c r="D544" s="44"/>
      <c r="E544" s="84"/>
      <c r="F544" s="51"/>
      <c r="G544" s="51"/>
      <c r="H544" s="55"/>
      <c r="I544" s="51"/>
      <c r="J544" s="39"/>
      <c r="K544" s="39"/>
      <c r="L544" s="39"/>
      <c r="M544" s="40"/>
      <c r="N544" s="40"/>
      <c r="O544" s="63"/>
      <c r="P544" s="39"/>
      <c r="Q544" s="60"/>
      <c r="R544" s="56"/>
      <c r="S544" s="56"/>
    </row>
    <row r="545" spans="4:19">
      <c r="D545" s="44"/>
      <c r="E545" s="84"/>
      <c r="F545" s="51"/>
      <c r="G545" s="51"/>
      <c r="H545" s="55"/>
      <c r="I545" s="51"/>
      <c r="J545" s="39"/>
      <c r="K545" s="39"/>
      <c r="L545" s="39"/>
      <c r="M545" s="40"/>
      <c r="N545" s="40"/>
      <c r="O545" s="63"/>
      <c r="P545" s="39"/>
      <c r="Q545" s="60"/>
      <c r="R545" s="56"/>
      <c r="S545" s="56"/>
    </row>
    <row r="546" spans="4:19">
      <c r="D546" s="44"/>
      <c r="E546" s="84"/>
      <c r="F546" s="51"/>
      <c r="G546" s="51"/>
      <c r="H546" s="55"/>
      <c r="I546" s="51"/>
      <c r="J546" s="39"/>
      <c r="K546" s="39"/>
      <c r="L546" s="39"/>
      <c r="M546" s="40"/>
      <c r="N546" s="40"/>
      <c r="O546" s="63"/>
      <c r="P546" s="39"/>
      <c r="Q546" s="60"/>
      <c r="R546" s="56"/>
      <c r="S546" s="56"/>
    </row>
    <row r="547" spans="4:19">
      <c r="D547" s="44"/>
      <c r="E547" s="84"/>
      <c r="F547" s="51"/>
      <c r="G547" s="51"/>
      <c r="H547" s="55"/>
      <c r="I547" s="51"/>
      <c r="J547" s="39"/>
      <c r="K547" s="39"/>
      <c r="L547" s="39"/>
      <c r="M547" s="40"/>
      <c r="N547" s="40"/>
      <c r="O547" s="63"/>
      <c r="P547" s="39"/>
      <c r="Q547" s="60"/>
      <c r="R547" s="56"/>
      <c r="S547" s="56"/>
    </row>
    <row r="548" spans="4:19">
      <c r="D548" s="44"/>
      <c r="E548" s="84"/>
      <c r="F548" s="51"/>
      <c r="G548" s="51"/>
      <c r="H548" s="55"/>
      <c r="I548" s="51"/>
      <c r="J548" s="39"/>
      <c r="K548" s="39"/>
      <c r="L548" s="39"/>
      <c r="M548" s="40"/>
      <c r="N548" s="40"/>
      <c r="O548" s="63"/>
      <c r="P548" s="39"/>
      <c r="Q548" s="60"/>
      <c r="R548" s="56"/>
      <c r="S548" s="56"/>
    </row>
    <row r="549" spans="4:19">
      <c r="D549" s="44"/>
      <c r="E549" s="84"/>
      <c r="F549" s="51"/>
      <c r="G549" s="51"/>
      <c r="H549" s="55"/>
      <c r="I549" s="51"/>
      <c r="J549" s="39"/>
      <c r="K549" s="39"/>
      <c r="L549" s="39"/>
      <c r="M549" s="40"/>
      <c r="N549" s="40"/>
      <c r="O549" s="63"/>
      <c r="P549" s="39"/>
      <c r="Q549" s="60"/>
      <c r="R549" s="56"/>
      <c r="S549" s="56"/>
    </row>
    <row r="550" spans="4:19">
      <c r="D550" s="44"/>
      <c r="E550" s="84"/>
      <c r="F550" s="51"/>
      <c r="G550" s="51"/>
      <c r="H550" s="55"/>
      <c r="I550" s="51"/>
      <c r="J550" s="39"/>
      <c r="K550" s="39"/>
      <c r="L550" s="39"/>
      <c r="M550" s="40"/>
      <c r="N550" s="40"/>
      <c r="O550" s="63"/>
      <c r="P550" s="39"/>
      <c r="Q550" s="60"/>
      <c r="R550" s="56"/>
      <c r="S550" s="56"/>
    </row>
    <row r="551" spans="4:19">
      <c r="D551" s="44"/>
      <c r="E551" s="84"/>
      <c r="F551" s="51"/>
      <c r="G551" s="51"/>
      <c r="H551" s="55"/>
      <c r="I551" s="51"/>
      <c r="J551" s="39"/>
      <c r="K551" s="39"/>
      <c r="L551" s="39"/>
      <c r="M551" s="40"/>
      <c r="N551" s="40"/>
      <c r="O551" s="63"/>
      <c r="P551" s="39"/>
      <c r="Q551" s="60"/>
      <c r="R551" s="56"/>
      <c r="S551" s="56"/>
    </row>
    <row r="552" spans="4:19">
      <c r="D552" s="44"/>
      <c r="E552" s="84"/>
      <c r="F552" s="51"/>
      <c r="G552" s="51"/>
      <c r="H552" s="55"/>
      <c r="I552" s="51"/>
      <c r="J552" s="39"/>
      <c r="K552" s="39"/>
      <c r="L552" s="39"/>
      <c r="M552" s="40"/>
      <c r="N552" s="40"/>
      <c r="O552" s="63"/>
      <c r="P552" s="39"/>
      <c r="Q552" s="60"/>
      <c r="R552" s="56"/>
      <c r="S552" s="56"/>
    </row>
    <row r="553" spans="4:19">
      <c r="D553" s="44"/>
      <c r="E553" s="84"/>
      <c r="F553" s="51"/>
      <c r="G553" s="51"/>
      <c r="H553" s="55"/>
      <c r="I553" s="51"/>
      <c r="J553" s="39"/>
      <c r="K553" s="39"/>
      <c r="L553" s="39"/>
      <c r="M553" s="40"/>
      <c r="N553" s="40"/>
      <c r="O553" s="63"/>
      <c r="P553" s="39"/>
      <c r="Q553" s="60"/>
      <c r="R553" s="56"/>
      <c r="S553" s="56"/>
    </row>
    <row r="554" spans="4:19">
      <c r="D554" s="44"/>
      <c r="E554" s="84"/>
      <c r="F554" s="51"/>
      <c r="G554" s="51"/>
      <c r="H554" s="55"/>
      <c r="I554" s="51"/>
      <c r="J554" s="39"/>
      <c r="K554" s="39"/>
      <c r="L554" s="39"/>
      <c r="M554" s="40"/>
      <c r="N554" s="40"/>
      <c r="O554" s="63"/>
      <c r="P554" s="39"/>
      <c r="Q554" s="60"/>
      <c r="R554" s="56"/>
      <c r="S554" s="56"/>
    </row>
    <row r="555" spans="4:19">
      <c r="D555" s="44"/>
      <c r="E555" s="84"/>
      <c r="F555" s="51"/>
      <c r="G555" s="51"/>
      <c r="H555" s="55"/>
      <c r="I555" s="51"/>
      <c r="J555" s="39"/>
      <c r="K555" s="39"/>
      <c r="L555" s="39"/>
      <c r="M555" s="40"/>
      <c r="N555" s="40"/>
      <c r="O555" s="63"/>
      <c r="P555" s="39"/>
      <c r="Q555" s="60"/>
      <c r="R555" s="56"/>
      <c r="S555" s="56"/>
    </row>
    <row r="556" spans="4:19">
      <c r="D556" s="44"/>
      <c r="E556" s="84"/>
      <c r="F556" s="51"/>
      <c r="G556" s="51"/>
      <c r="H556" s="55"/>
      <c r="I556" s="51"/>
      <c r="J556" s="39"/>
      <c r="K556" s="39"/>
      <c r="L556" s="39"/>
      <c r="M556" s="40"/>
      <c r="N556" s="40"/>
      <c r="O556" s="63"/>
      <c r="P556" s="39"/>
      <c r="Q556" s="60"/>
      <c r="R556" s="56"/>
      <c r="S556" s="56"/>
    </row>
    <row r="557" spans="4:19">
      <c r="D557" s="44"/>
      <c r="E557" s="84"/>
      <c r="F557" s="51"/>
      <c r="G557" s="51"/>
      <c r="H557" s="55"/>
      <c r="I557" s="51"/>
      <c r="J557" s="39"/>
      <c r="K557" s="39"/>
      <c r="L557" s="39"/>
      <c r="M557" s="40"/>
      <c r="N557" s="40"/>
      <c r="O557" s="63"/>
      <c r="P557" s="39"/>
      <c r="Q557" s="60"/>
      <c r="R557" s="56"/>
      <c r="S557" s="56"/>
    </row>
    <row r="558" spans="4:19">
      <c r="D558" s="44"/>
      <c r="E558" s="84"/>
      <c r="F558" s="51"/>
      <c r="G558" s="51"/>
      <c r="H558" s="55"/>
      <c r="I558" s="51"/>
      <c r="J558" s="39"/>
      <c r="K558" s="39"/>
      <c r="L558" s="39"/>
      <c r="M558" s="40"/>
      <c r="N558" s="40"/>
      <c r="O558" s="63"/>
      <c r="P558" s="39"/>
      <c r="Q558" s="60"/>
      <c r="R558" s="56"/>
      <c r="S558" s="56"/>
    </row>
    <row r="559" spans="4:19">
      <c r="D559" s="44"/>
      <c r="E559" s="84"/>
      <c r="F559" s="51"/>
      <c r="G559" s="51"/>
      <c r="H559" s="55"/>
      <c r="I559" s="51"/>
      <c r="J559" s="39"/>
      <c r="K559" s="39"/>
      <c r="L559" s="39"/>
      <c r="M559" s="40"/>
      <c r="N559" s="40"/>
      <c r="O559" s="63"/>
      <c r="P559" s="39"/>
      <c r="Q559" s="60"/>
      <c r="R559" s="56"/>
      <c r="S559" s="56"/>
    </row>
    <row r="560" spans="4:19">
      <c r="D560" s="44"/>
      <c r="E560" s="84"/>
      <c r="F560" s="51"/>
      <c r="G560" s="51"/>
      <c r="H560" s="55"/>
      <c r="I560" s="51"/>
      <c r="J560" s="39"/>
      <c r="K560" s="39"/>
      <c r="L560" s="39"/>
      <c r="M560" s="40"/>
      <c r="N560" s="40"/>
      <c r="O560" s="63"/>
      <c r="P560" s="39"/>
      <c r="Q560" s="60"/>
      <c r="R560" s="56"/>
      <c r="S560" s="56"/>
    </row>
    <row r="561" spans="4:19">
      <c r="D561" s="44"/>
      <c r="E561" s="84"/>
      <c r="F561" s="51"/>
      <c r="G561" s="51"/>
      <c r="H561" s="55"/>
      <c r="I561" s="51"/>
      <c r="J561" s="39"/>
      <c r="K561" s="39"/>
      <c r="L561" s="39"/>
      <c r="M561" s="40"/>
      <c r="N561" s="40"/>
      <c r="O561" s="63"/>
      <c r="P561" s="39"/>
      <c r="Q561" s="60"/>
      <c r="R561" s="56"/>
      <c r="S561" s="56"/>
    </row>
    <row r="562" spans="4:19">
      <c r="D562" s="44"/>
      <c r="E562" s="84"/>
      <c r="F562" s="51"/>
      <c r="G562" s="51"/>
      <c r="H562" s="55"/>
      <c r="I562" s="51"/>
      <c r="J562" s="39"/>
      <c r="K562" s="39"/>
      <c r="L562" s="39"/>
      <c r="M562" s="40"/>
      <c r="N562" s="40"/>
      <c r="O562" s="63"/>
      <c r="P562" s="39"/>
      <c r="Q562" s="60"/>
      <c r="R562" s="56"/>
      <c r="S562" s="56"/>
    </row>
    <row r="563" spans="4:19">
      <c r="D563" s="44"/>
      <c r="E563" s="84"/>
      <c r="F563" s="51"/>
      <c r="G563" s="51"/>
      <c r="H563" s="55"/>
      <c r="I563" s="51"/>
      <c r="J563" s="39"/>
      <c r="K563" s="39"/>
      <c r="L563" s="39"/>
      <c r="M563" s="40"/>
      <c r="N563" s="40"/>
      <c r="O563" s="63"/>
      <c r="P563" s="39"/>
      <c r="Q563" s="60"/>
      <c r="R563" s="56"/>
      <c r="S563" s="56"/>
    </row>
    <row r="564" spans="4:19">
      <c r="D564" s="44"/>
      <c r="E564" s="84"/>
      <c r="F564" s="51"/>
      <c r="G564" s="51"/>
      <c r="H564" s="55"/>
      <c r="I564" s="51"/>
      <c r="J564" s="39"/>
      <c r="K564" s="39"/>
      <c r="L564" s="39"/>
      <c r="M564" s="40"/>
      <c r="N564" s="40"/>
      <c r="O564" s="63"/>
      <c r="P564" s="39"/>
      <c r="Q564" s="60"/>
      <c r="R564" s="56"/>
      <c r="S564" s="56"/>
    </row>
    <row r="565" spans="4:19">
      <c r="D565" s="44"/>
      <c r="E565" s="84"/>
      <c r="F565" s="51"/>
      <c r="G565" s="51"/>
      <c r="H565" s="55"/>
      <c r="I565" s="51"/>
      <c r="J565" s="39"/>
      <c r="K565" s="39"/>
      <c r="L565" s="39"/>
      <c r="M565" s="40"/>
      <c r="N565" s="40"/>
      <c r="O565" s="63"/>
      <c r="P565" s="39"/>
      <c r="Q565" s="60"/>
      <c r="R565" s="56"/>
      <c r="S565" s="56"/>
    </row>
    <row r="566" spans="4:19">
      <c r="D566" s="44"/>
      <c r="E566" s="84"/>
      <c r="F566" s="51"/>
      <c r="G566" s="51"/>
      <c r="H566" s="55"/>
      <c r="I566" s="51"/>
      <c r="J566" s="39"/>
      <c r="K566" s="39"/>
      <c r="L566" s="39"/>
      <c r="M566" s="40"/>
      <c r="N566" s="40"/>
      <c r="O566" s="63"/>
      <c r="P566" s="39"/>
      <c r="Q566" s="60"/>
      <c r="R566" s="56"/>
      <c r="S566" s="56"/>
    </row>
    <row r="567" spans="4:19">
      <c r="D567" s="44"/>
      <c r="E567" s="84"/>
      <c r="F567" s="51"/>
      <c r="G567" s="51"/>
      <c r="H567" s="55"/>
      <c r="I567" s="51"/>
      <c r="J567" s="39"/>
      <c r="K567" s="39"/>
      <c r="L567" s="39"/>
      <c r="M567" s="40"/>
      <c r="N567" s="40"/>
      <c r="O567" s="63"/>
      <c r="P567" s="39"/>
      <c r="Q567" s="60"/>
      <c r="R567" s="56"/>
      <c r="S567" s="56"/>
    </row>
    <row r="568" spans="4:19">
      <c r="D568" s="44"/>
      <c r="E568" s="84"/>
      <c r="F568" s="51"/>
      <c r="G568" s="51"/>
      <c r="H568" s="55"/>
      <c r="I568" s="51"/>
      <c r="J568" s="39"/>
      <c r="K568" s="39"/>
      <c r="L568" s="39"/>
      <c r="M568" s="40"/>
      <c r="N568" s="40"/>
      <c r="O568" s="63"/>
      <c r="P568" s="39"/>
      <c r="Q568" s="60"/>
      <c r="R568" s="56"/>
      <c r="S568" s="56"/>
    </row>
    <row r="569" spans="4:19">
      <c r="D569" s="44"/>
      <c r="E569" s="84"/>
      <c r="F569" s="51"/>
      <c r="G569" s="51"/>
      <c r="H569" s="55"/>
      <c r="I569" s="51"/>
      <c r="J569" s="39"/>
      <c r="K569" s="39"/>
      <c r="L569" s="39"/>
      <c r="M569" s="40"/>
      <c r="N569" s="40"/>
      <c r="O569" s="63"/>
      <c r="P569" s="39"/>
      <c r="Q569" s="60"/>
      <c r="R569" s="56"/>
      <c r="S569" s="56"/>
    </row>
    <row r="570" spans="4:19">
      <c r="D570" s="44"/>
      <c r="E570" s="84"/>
      <c r="F570" s="51"/>
      <c r="G570" s="51"/>
      <c r="H570" s="55"/>
      <c r="I570" s="51"/>
      <c r="J570" s="39"/>
      <c r="K570" s="39"/>
      <c r="L570" s="39"/>
      <c r="M570" s="40"/>
      <c r="N570" s="40"/>
      <c r="O570" s="63"/>
      <c r="P570" s="39"/>
      <c r="Q570" s="60"/>
      <c r="R570" s="56"/>
      <c r="S570" s="56"/>
    </row>
    <row r="571" spans="4:19">
      <c r="D571" s="44"/>
      <c r="E571" s="84"/>
      <c r="F571" s="51"/>
      <c r="G571" s="51"/>
      <c r="H571" s="55"/>
      <c r="I571" s="51"/>
      <c r="J571" s="39"/>
      <c r="K571" s="39"/>
      <c r="L571" s="39"/>
      <c r="M571" s="40"/>
      <c r="N571" s="40"/>
      <c r="O571" s="63"/>
      <c r="P571" s="39"/>
      <c r="Q571" s="60"/>
      <c r="R571" s="56"/>
      <c r="S571" s="56"/>
    </row>
    <row r="572" spans="4:19">
      <c r="D572" s="44"/>
      <c r="E572" s="84"/>
      <c r="F572" s="51"/>
      <c r="G572" s="51"/>
      <c r="H572" s="55"/>
      <c r="I572" s="51"/>
      <c r="J572" s="39"/>
      <c r="K572" s="39"/>
      <c r="L572" s="39"/>
      <c r="M572" s="40"/>
      <c r="N572" s="40"/>
      <c r="O572" s="63"/>
      <c r="P572" s="39"/>
      <c r="Q572" s="60"/>
      <c r="R572" s="56"/>
      <c r="S572" s="56"/>
    </row>
    <row r="573" spans="4:19">
      <c r="D573" s="44"/>
      <c r="E573" s="84"/>
      <c r="F573" s="51"/>
      <c r="G573" s="51"/>
      <c r="H573" s="55"/>
      <c r="I573" s="51"/>
      <c r="J573" s="39"/>
      <c r="K573" s="39"/>
      <c r="L573" s="39"/>
      <c r="M573" s="40"/>
      <c r="N573" s="40"/>
      <c r="O573" s="63"/>
      <c r="P573" s="39"/>
      <c r="Q573" s="60"/>
      <c r="R573" s="56"/>
      <c r="S573" s="56"/>
    </row>
    <row r="574" spans="4:19">
      <c r="D574" s="44"/>
      <c r="E574" s="84"/>
      <c r="F574" s="51"/>
      <c r="G574" s="51"/>
      <c r="H574" s="55"/>
      <c r="I574" s="51"/>
      <c r="J574" s="39"/>
      <c r="K574" s="39"/>
      <c r="L574" s="39"/>
      <c r="M574" s="40"/>
      <c r="N574" s="40"/>
      <c r="O574" s="63"/>
      <c r="P574" s="39"/>
      <c r="Q574" s="60"/>
      <c r="R574" s="56"/>
      <c r="S574" s="56"/>
    </row>
    <row r="575" spans="4:19">
      <c r="D575" s="44"/>
      <c r="E575" s="84"/>
      <c r="F575" s="51"/>
      <c r="G575" s="51"/>
      <c r="H575" s="55"/>
      <c r="I575" s="51"/>
      <c r="J575" s="39"/>
      <c r="K575" s="39"/>
      <c r="L575" s="39"/>
      <c r="M575" s="40"/>
      <c r="N575" s="40"/>
      <c r="O575" s="63"/>
      <c r="P575" s="39"/>
      <c r="Q575" s="60"/>
      <c r="R575" s="56"/>
      <c r="S575" s="56"/>
    </row>
    <row r="576" spans="4:19">
      <c r="D576" s="44"/>
      <c r="E576" s="84"/>
      <c r="F576" s="51"/>
      <c r="G576" s="51"/>
      <c r="H576" s="55"/>
      <c r="I576" s="51"/>
      <c r="J576" s="39"/>
      <c r="K576" s="39"/>
      <c r="L576" s="39"/>
      <c r="M576" s="40"/>
      <c r="N576" s="40"/>
      <c r="O576" s="63"/>
      <c r="P576" s="39"/>
      <c r="Q576" s="60"/>
      <c r="R576" s="56"/>
      <c r="S576" s="56"/>
    </row>
    <row r="577" spans="4:19">
      <c r="D577" s="44"/>
      <c r="E577" s="84"/>
      <c r="F577" s="51"/>
      <c r="G577" s="51"/>
      <c r="H577" s="55"/>
      <c r="I577" s="51"/>
      <c r="J577" s="39"/>
      <c r="K577" s="39"/>
      <c r="L577" s="39"/>
      <c r="M577" s="40"/>
      <c r="N577" s="40"/>
      <c r="O577" s="63"/>
      <c r="P577" s="39"/>
      <c r="Q577" s="60"/>
      <c r="R577" s="56"/>
      <c r="S577" s="56"/>
    </row>
    <row r="578" spans="4:19">
      <c r="D578" s="44"/>
      <c r="E578" s="84"/>
      <c r="F578" s="51"/>
      <c r="G578" s="51"/>
      <c r="H578" s="55"/>
      <c r="I578" s="51"/>
      <c r="J578" s="39"/>
      <c r="K578" s="39"/>
      <c r="L578" s="39"/>
      <c r="M578" s="40"/>
      <c r="N578" s="40"/>
      <c r="O578" s="63"/>
      <c r="P578" s="39"/>
      <c r="Q578" s="60"/>
      <c r="R578" s="56"/>
      <c r="S578" s="56"/>
    </row>
    <row r="579" spans="4:19">
      <c r="D579" s="44"/>
      <c r="E579" s="84"/>
      <c r="F579" s="51"/>
      <c r="G579" s="51"/>
      <c r="H579" s="55"/>
      <c r="I579" s="51"/>
      <c r="J579" s="39"/>
      <c r="K579" s="39"/>
      <c r="L579" s="39"/>
      <c r="M579" s="40"/>
      <c r="N579" s="40"/>
      <c r="O579" s="63"/>
      <c r="P579" s="39"/>
      <c r="Q579" s="60"/>
      <c r="R579" s="56"/>
      <c r="S579" s="56"/>
    </row>
    <row r="580" spans="4:19">
      <c r="D580" s="44"/>
      <c r="E580" s="84"/>
      <c r="F580" s="51"/>
      <c r="G580" s="51"/>
      <c r="H580" s="55"/>
      <c r="I580" s="51"/>
      <c r="J580" s="39"/>
      <c r="K580" s="39"/>
      <c r="L580" s="39"/>
      <c r="M580" s="40"/>
      <c r="N580" s="40"/>
      <c r="O580" s="63"/>
      <c r="P580" s="39"/>
      <c r="Q580" s="60"/>
      <c r="R580" s="56"/>
      <c r="S580" s="56"/>
    </row>
    <row r="581" spans="4:19">
      <c r="D581" s="44"/>
      <c r="E581" s="84"/>
      <c r="F581" s="51"/>
      <c r="G581" s="51"/>
      <c r="H581" s="55"/>
      <c r="I581" s="51"/>
      <c r="J581" s="39"/>
      <c r="K581" s="39"/>
      <c r="L581" s="39"/>
      <c r="M581" s="40"/>
      <c r="N581" s="40"/>
      <c r="O581" s="63"/>
      <c r="P581" s="39"/>
      <c r="Q581" s="60"/>
      <c r="R581" s="56"/>
      <c r="S581" s="56"/>
    </row>
    <row r="582" spans="4:19">
      <c r="D582" s="44"/>
      <c r="E582" s="84"/>
      <c r="F582" s="51"/>
      <c r="G582" s="51"/>
      <c r="H582" s="55"/>
      <c r="I582" s="51"/>
      <c r="J582" s="39"/>
      <c r="K582" s="39"/>
      <c r="L582" s="39"/>
      <c r="M582" s="40"/>
      <c r="N582" s="40"/>
      <c r="O582" s="63"/>
      <c r="P582" s="39"/>
      <c r="Q582" s="60"/>
      <c r="R582" s="56"/>
      <c r="S582" s="56"/>
    </row>
    <row r="583" spans="4:19">
      <c r="D583" s="44"/>
      <c r="E583" s="84"/>
      <c r="F583" s="51"/>
      <c r="G583" s="51"/>
      <c r="H583" s="55"/>
      <c r="I583" s="51"/>
      <c r="J583" s="39"/>
      <c r="K583" s="39"/>
      <c r="L583" s="39"/>
      <c r="M583" s="40"/>
      <c r="N583" s="40"/>
      <c r="O583" s="63"/>
      <c r="P583" s="39"/>
      <c r="Q583" s="60"/>
      <c r="R583" s="56"/>
      <c r="S583" s="56"/>
    </row>
    <row r="584" spans="4:19">
      <c r="D584" s="44"/>
      <c r="E584" s="84"/>
      <c r="F584" s="51"/>
      <c r="G584" s="51"/>
      <c r="H584" s="55"/>
      <c r="I584" s="51"/>
      <c r="J584" s="39"/>
      <c r="K584" s="39"/>
      <c r="L584" s="39"/>
      <c r="M584" s="40"/>
      <c r="N584" s="40"/>
      <c r="O584" s="63"/>
      <c r="P584" s="39"/>
      <c r="Q584" s="60"/>
      <c r="R584" s="56"/>
      <c r="S584" s="56"/>
    </row>
    <row r="585" spans="4:19">
      <c r="D585" s="44"/>
      <c r="E585" s="84"/>
      <c r="F585" s="51"/>
      <c r="G585" s="51"/>
      <c r="H585" s="55"/>
      <c r="I585" s="51"/>
      <c r="J585" s="39"/>
      <c r="K585" s="39"/>
      <c r="L585" s="39"/>
      <c r="M585" s="40"/>
      <c r="N585" s="40"/>
      <c r="O585" s="63"/>
      <c r="P585" s="39"/>
      <c r="Q585" s="60"/>
      <c r="R585" s="56"/>
      <c r="S585" s="56"/>
    </row>
    <row r="586" spans="4:19">
      <c r="D586" s="44"/>
      <c r="E586" s="84"/>
      <c r="F586" s="51"/>
      <c r="G586" s="51"/>
      <c r="H586" s="55"/>
      <c r="I586" s="51"/>
      <c r="J586" s="39"/>
      <c r="K586" s="39"/>
      <c r="L586" s="39"/>
      <c r="M586" s="40"/>
      <c r="N586" s="40"/>
      <c r="O586" s="63"/>
      <c r="P586" s="39"/>
      <c r="Q586" s="60"/>
      <c r="R586" s="56"/>
      <c r="S586" s="56"/>
    </row>
    <row r="587" spans="4:19">
      <c r="D587" s="44"/>
      <c r="E587" s="84"/>
      <c r="F587" s="51"/>
      <c r="G587" s="51"/>
      <c r="H587" s="55"/>
      <c r="I587" s="51"/>
      <c r="J587" s="39"/>
      <c r="K587" s="39"/>
      <c r="L587" s="39"/>
      <c r="M587" s="40"/>
      <c r="N587" s="40"/>
      <c r="O587" s="63"/>
      <c r="P587" s="39"/>
      <c r="Q587" s="60"/>
      <c r="R587" s="56"/>
      <c r="S587" s="56"/>
    </row>
    <row r="588" spans="4:19">
      <c r="D588" s="44"/>
      <c r="E588" s="84"/>
      <c r="F588" s="51"/>
      <c r="G588" s="51"/>
      <c r="H588" s="55"/>
      <c r="I588" s="51"/>
      <c r="J588" s="39"/>
      <c r="K588" s="39"/>
      <c r="L588" s="39"/>
      <c r="M588" s="40"/>
      <c r="N588" s="40"/>
      <c r="O588" s="63"/>
      <c r="P588" s="39"/>
      <c r="Q588" s="60"/>
      <c r="R588" s="56"/>
      <c r="S588" s="56"/>
    </row>
    <row r="589" spans="4:19">
      <c r="D589" s="44"/>
      <c r="E589" s="84"/>
      <c r="F589" s="51"/>
      <c r="G589" s="51"/>
      <c r="H589" s="55"/>
      <c r="I589" s="51"/>
      <c r="J589" s="39"/>
      <c r="K589" s="39"/>
      <c r="L589" s="39"/>
      <c r="M589" s="40"/>
      <c r="N589" s="40"/>
      <c r="O589" s="63"/>
      <c r="P589" s="39"/>
      <c r="Q589" s="60"/>
      <c r="R589" s="56"/>
      <c r="S589" s="56"/>
    </row>
    <row r="590" spans="4:19">
      <c r="D590" s="44"/>
      <c r="E590" s="84"/>
      <c r="F590" s="51"/>
      <c r="G590" s="51"/>
      <c r="H590" s="55"/>
      <c r="I590" s="51"/>
      <c r="J590" s="39"/>
      <c r="K590" s="39"/>
      <c r="L590" s="39"/>
      <c r="M590" s="40"/>
      <c r="N590" s="40"/>
      <c r="O590" s="63"/>
      <c r="P590" s="39"/>
      <c r="Q590" s="60"/>
      <c r="R590" s="56"/>
      <c r="S590" s="56"/>
    </row>
    <row r="591" spans="4:19">
      <c r="D591" s="44"/>
      <c r="E591" s="84"/>
      <c r="F591" s="51"/>
      <c r="G591" s="51"/>
      <c r="H591" s="55"/>
      <c r="I591" s="51"/>
      <c r="J591" s="39"/>
      <c r="K591" s="39"/>
      <c r="L591" s="39"/>
      <c r="M591" s="40"/>
      <c r="N591" s="40"/>
      <c r="O591" s="63"/>
      <c r="P591" s="39"/>
      <c r="Q591" s="60"/>
      <c r="R591" s="56"/>
      <c r="S591" s="56"/>
    </row>
    <row r="592" spans="4:19">
      <c r="D592" s="44"/>
      <c r="E592" s="84"/>
      <c r="F592" s="51"/>
      <c r="G592" s="51"/>
      <c r="H592" s="55"/>
      <c r="I592" s="51"/>
      <c r="J592" s="39"/>
      <c r="K592" s="39"/>
      <c r="L592" s="39"/>
      <c r="M592" s="40"/>
      <c r="N592" s="40"/>
      <c r="O592" s="63"/>
      <c r="P592" s="39"/>
      <c r="Q592" s="60"/>
      <c r="R592" s="56"/>
      <c r="S592" s="56"/>
    </row>
    <row r="593" spans="4:19">
      <c r="D593" s="44"/>
      <c r="E593" s="84"/>
      <c r="F593" s="51"/>
      <c r="G593" s="51"/>
      <c r="H593" s="55"/>
      <c r="I593" s="51"/>
      <c r="J593" s="39"/>
      <c r="K593" s="39"/>
      <c r="L593" s="39"/>
      <c r="M593" s="40"/>
      <c r="N593" s="40"/>
      <c r="O593" s="63"/>
      <c r="P593" s="39"/>
      <c r="Q593" s="60"/>
      <c r="R593" s="56"/>
      <c r="S593" s="56"/>
    </row>
    <row r="594" spans="4:19">
      <c r="D594" s="44"/>
      <c r="E594" s="84"/>
      <c r="F594" s="51"/>
      <c r="G594" s="51"/>
      <c r="H594" s="55"/>
      <c r="I594" s="51"/>
      <c r="J594" s="39"/>
      <c r="K594" s="39"/>
      <c r="L594" s="39"/>
      <c r="M594" s="40"/>
      <c r="N594" s="40"/>
      <c r="O594" s="63"/>
      <c r="P594" s="39"/>
      <c r="Q594" s="60"/>
      <c r="R594" s="56"/>
      <c r="S594" s="56"/>
    </row>
    <row r="595" spans="4:19">
      <c r="D595" s="44"/>
      <c r="E595" s="84"/>
      <c r="F595" s="51"/>
      <c r="G595" s="51"/>
      <c r="H595" s="55"/>
      <c r="I595" s="51"/>
      <c r="J595" s="39"/>
      <c r="K595" s="39"/>
      <c r="L595" s="39"/>
      <c r="M595" s="40"/>
      <c r="N595" s="40"/>
      <c r="O595" s="63"/>
      <c r="P595" s="39"/>
      <c r="Q595" s="60"/>
      <c r="R595" s="56"/>
      <c r="S595" s="56"/>
    </row>
    <row r="596" spans="4:19">
      <c r="D596" s="44"/>
      <c r="E596" s="84"/>
      <c r="F596" s="51"/>
      <c r="G596" s="51"/>
      <c r="H596" s="55"/>
      <c r="I596" s="51"/>
      <c r="J596" s="39"/>
      <c r="K596" s="39"/>
      <c r="L596" s="39"/>
      <c r="M596" s="40"/>
      <c r="N596" s="40"/>
      <c r="O596" s="63"/>
      <c r="P596" s="39"/>
      <c r="Q596" s="60"/>
      <c r="R596" s="56"/>
      <c r="S596" s="56"/>
    </row>
    <row r="597" spans="4:19">
      <c r="D597" s="44"/>
      <c r="E597" s="84"/>
      <c r="F597" s="51"/>
      <c r="G597" s="51"/>
      <c r="H597" s="55"/>
      <c r="I597" s="51"/>
      <c r="J597" s="39"/>
      <c r="K597" s="39"/>
      <c r="L597" s="39"/>
      <c r="M597" s="40"/>
      <c r="N597" s="40"/>
      <c r="O597" s="63"/>
      <c r="P597" s="39"/>
      <c r="Q597" s="60"/>
      <c r="R597" s="56"/>
      <c r="S597" s="56"/>
    </row>
    <row r="598" spans="4:19">
      <c r="D598" s="44"/>
      <c r="E598" s="84"/>
      <c r="F598" s="51"/>
      <c r="G598" s="51"/>
      <c r="H598" s="55"/>
      <c r="I598" s="51"/>
      <c r="J598" s="39"/>
      <c r="K598" s="39"/>
      <c r="L598" s="39"/>
      <c r="M598" s="40"/>
      <c r="N598" s="40"/>
      <c r="O598" s="63"/>
      <c r="P598" s="39"/>
      <c r="Q598" s="60"/>
      <c r="R598" s="56"/>
      <c r="S598" s="56"/>
    </row>
    <row r="599" spans="4:19">
      <c r="D599" s="44"/>
      <c r="E599" s="84"/>
      <c r="F599" s="51"/>
      <c r="G599" s="51"/>
      <c r="H599" s="55"/>
      <c r="I599" s="51"/>
      <c r="J599" s="39"/>
      <c r="K599" s="39"/>
      <c r="L599" s="39"/>
      <c r="M599" s="40"/>
      <c r="N599" s="40"/>
      <c r="O599" s="63"/>
      <c r="P599" s="39"/>
      <c r="Q599" s="60"/>
      <c r="R599" s="56"/>
      <c r="S599" s="56"/>
    </row>
    <row r="600" spans="4:19">
      <c r="D600" s="44"/>
      <c r="E600" s="84"/>
      <c r="F600" s="51"/>
      <c r="G600" s="51"/>
      <c r="H600" s="55"/>
      <c r="I600" s="51"/>
      <c r="J600" s="39"/>
      <c r="K600" s="39"/>
      <c r="L600" s="39"/>
      <c r="M600" s="40"/>
      <c r="N600" s="40"/>
      <c r="O600" s="63"/>
      <c r="P600" s="39"/>
      <c r="Q600" s="60"/>
      <c r="R600" s="56"/>
      <c r="S600" s="56"/>
    </row>
    <row r="601" spans="4:19">
      <c r="D601" s="44"/>
      <c r="E601" s="84"/>
      <c r="F601" s="51"/>
      <c r="G601" s="51"/>
      <c r="H601" s="55"/>
      <c r="I601" s="51"/>
      <c r="J601" s="39"/>
      <c r="K601" s="39"/>
      <c r="L601" s="39"/>
      <c r="M601" s="40"/>
      <c r="N601" s="40"/>
      <c r="O601" s="63"/>
      <c r="P601" s="39"/>
      <c r="Q601" s="60"/>
      <c r="R601" s="56"/>
      <c r="S601" s="56"/>
    </row>
    <row r="602" spans="4:19">
      <c r="D602" s="44"/>
      <c r="E602" s="84"/>
      <c r="F602" s="51"/>
      <c r="G602" s="51"/>
      <c r="H602" s="55"/>
      <c r="I602" s="51"/>
      <c r="J602" s="39"/>
      <c r="K602" s="39"/>
      <c r="L602" s="39"/>
      <c r="M602" s="40"/>
      <c r="N602" s="40"/>
      <c r="O602" s="63"/>
      <c r="P602" s="39"/>
      <c r="Q602" s="60"/>
      <c r="R602" s="56"/>
      <c r="S602" s="56"/>
    </row>
    <row r="603" spans="4:19">
      <c r="D603" s="44"/>
      <c r="E603" s="84"/>
      <c r="F603" s="51"/>
      <c r="G603" s="51"/>
      <c r="H603" s="55"/>
      <c r="I603" s="51"/>
      <c r="J603" s="39"/>
      <c r="K603" s="39"/>
      <c r="L603" s="39"/>
      <c r="M603" s="40"/>
      <c r="N603" s="40"/>
      <c r="O603" s="63"/>
      <c r="P603" s="39"/>
      <c r="Q603" s="60"/>
      <c r="R603" s="56"/>
      <c r="S603" s="56"/>
    </row>
    <row r="604" spans="4:19">
      <c r="D604" s="44"/>
      <c r="E604" s="84"/>
      <c r="F604" s="51"/>
      <c r="G604" s="51"/>
      <c r="H604" s="55"/>
      <c r="I604" s="51"/>
      <c r="J604" s="39"/>
      <c r="K604" s="39"/>
      <c r="L604" s="39"/>
      <c r="M604" s="40"/>
      <c r="N604" s="40"/>
      <c r="O604" s="63"/>
      <c r="P604" s="39"/>
      <c r="Q604" s="60"/>
      <c r="R604" s="56"/>
      <c r="S604" s="56"/>
    </row>
    <row r="605" spans="4:19">
      <c r="D605" s="44"/>
      <c r="E605" s="84"/>
      <c r="F605" s="51"/>
      <c r="G605" s="51"/>
      <c r="H605" s="55"/>
      <c r="I605" s="51"/>
      <c r="J605" s="39"/>
      <c r="K605" s="39"/>
      <c r="L605" s="39"/>
      <c r="M605" s="40"/>
      <c r="N605" s="40"/>
      <c r="O605" s="63"/>
      <c r="P605" s="39"/>
      <c r="Q605" s="60"/>
      <c r="R605" s="56"/>
      <c r="S605" s="56"/>
    </row>
    <row r="606" spans="4:19">
      <c r="D606" s="44"/>
      <c r="E606" s="84"/>
      <c r="F606" s="51"/>
      <c r="G606" s="51"/>
      <c r="H606" s="55"/>
      <c r="I606" s="51"/>
      <c r="J606" s="39"/>
      <c r="K606" s="39"/>
      <c r="L606" s="39"/>
      <c r="M606" s="40"/>
      <c r="N606" s="40"/>
      <c r="O606" s="63"/>
      <c r="P606" s="39"/>
      <c r="Q606" s="60"/>
      <c r="R606" s="56"/>
      <c r="S606" s="56"/>
    </row>
    <row r="607" spans="4:19">
      <c r="D607" s="44"/>
      <c r="E607" s="84"/>
      <c r="F607" s="51"/>
      <c r="G607" s="51"/>
      <c r="H607" s="55"/>
      <c r="I607" s="51"/>
      <c r="J607" s="39"/>
      <c r="K607" s="39"/>
      <c r="L607" s="39"/>
      <c r="M607" s="40"/>
      <c r="N607" s="40"/>
      <c r="O607" s="63"/>
      <c r="P607" s="39"/>
      <c r="Q607" s="60"/>
      <c r="R607" s="56"/>
      <c r="S607" s="56"/>
    </row>
    <row r="608" spans="4:19">
      <c r="D608" s="44"/>
      <c r="E608" s="84"/>
      <c r="F608" s="51"/>
      <c r="G608" s="51"/>
      <c r="H608" s="55"/>
      <c r="I608" s="51"/>
      <c r="J608" s="39"/>
      <c r="K608" s="39"/>
      <c r="L608" s="39"/>
      <c r="M608" s="40"/>
      <c r="N608" s="40"/>
      <c r="O608" s="63"/>
      <c r="P608" s="39"/>
      <c r="Q608" s="60"/>
      <c r="R608" s="56"/>
      <c r="S608" s="56"/>
    </row>
    <row r="609" spans="4:19">
      <c r="D609" s="44"/>
      <c r="E609" s="84"/>
      <c r="F609" s="51"/>
      <c r="G609" s="51"/>
      <c r="H609" s="55"/>
      <c r="I609" s="51"/>
      <c r="J609" s="39"/>
      <c r="K609" s="39"/>
      <c r="L609" s="39"/>
      <c r="M609" s="40"/>
      <c r="N609" s="40"/>
      <c r="O609" s="63"/>
      <c r="P609" s="39"/>
      <c r="Q609" s="60"/>
      <c r="R609" s="56"/>
      <c r="S609" s="56"/>
    </row>
    <row r="610" spans="4:19">
      <c r="D610" s="44"/>
      <c r="E610" s="84"/>
      <c r="F610" s="51"/>
      <c r="G610" s="51"/>
      <c r="H610" s="55"/>
      <c r="I610" s="51"/>
      <c r="J610" s="39"/>
      <c r="K610" s="39"/>
      <c r="L610" s="39"/>
      <c r="M610" s="40"/>
      <c r="N610" s="40"/>
      <c r="O610" s="63"/>
      <c r="P610" s="39"/>
      <c r="Q610" s="60"/>
      <c r="R610" s="56"/>
      <c r="S610" s="56"/>
    </row>
    <row r="611" spans="4:19">
      <c r="D611" s="44"/>
      <c r="E611" s="84"/>
      <c r="F611" s="51"/>
      <c r="G611" s="51"/>
      <c r="H611" s="55"/>
      <c r="I611" s="51"/>
      <c r="J611" s="39"/>
      <c r="K611" s="39"/>
      <c r="L611" s="39"/>
      <c r="M611" s="40"/>
      <c r="N611" s="40"/>
      <c r="O611" s="63"/>
      <c r="P611" s="39"/>
      <c r="Q611" s="60"/>
      <c r="R611" s="56"/>
      <c r="S611" s="56"/>
    </row>
    <row r="612" spans="4:19">
      <c r="D612" s="44"/>
      <c r="E612" s="84"/>
      <c r="F612" s="51"/>
      <c r="G612" s="51"/>
      <c r="H612" s="55"/>
      <c r="I612" s="51"/>
      <c r="J612" s="39"/>
      <c r="K612" s="39"/>
      <c r="L612" s="39"/>
      <c r="M612" s="40"/>
      <c r="N612" s="40"/>
      <c r="O612" s="63"/>
      <c r="P612" s="39"/>
      <c r="Q612" s="60"/>
      <c r="R612" s="56"/>
      <c r="S612" s="56"/>
    </row>
    <row r="613" spans="4:19">
      <c r="D613" s="44"/>
      <c r="E613" s="84"/>
      <c r="F613" s="51"/>
      <c r="G613" s="51"/>
      <c r="H613" s="55"/>
      <c r="I613" s="51"/>
      <c r="J613" s="39"/>
      <c r="K613" s="39"/>
      <c r="L613" s="39"/>
      <c r="M613" s="40"/>
      <c r="N613" s="40"/>
      <c r="O613" s="63"/>
      <c r="P613" s="39"/>
      <c r="Q613" s="60"/>
      <c r="R613" s="56"/>
      <c r="S613" s="56"/>
    </row>
    <row r="614" spans="4:19">
      <c r="D614" s="44"/>
      <c r="E614" s="84"/>
      <c r="F614" s="51"/>
      <c r="G614" s="51"/>
      <c r="H614" s="55"/>
      <c r="I614" s="51"/>
      <c r="J614" s="39"/>
      <c r="K614" s="39"/>
      <c r="L614" s="39"/>
      <c r="M614" s="40"/>
      <c r="N614" s="40"/>
      <c r="O614" s="63"/>
      <c r="P614" s="39"/>
      <c r="Q614" s="60"/>
      <c r="R614" s="56"/>
      <c r="S614" s="56"/>
    </row>
    <row r="615" spans="4:19">
      <c r="D615" s="44"/>
      <c r="E615" s="84"/>
      <c r="F615" s="51"/>
      <c r="G615" s="51"/>
      <c r="H615" s="55"/>
      <c r="I615" s="51"/>
      <c r="J615" s="39"/>
      <c r="K615" s="39"/>
      <c r="L615" s="39"/>
      <c r="M615" s="40"/>
      <c r="N615" s="40"/>
      <c r="O615" s="63"/>
      <c r="P615" s="39"/>
      <c r="Q615" s="60"/>
      <c r="R615" s="56"/>
      <c r="S615" s="56"/>
    </row>
    <row r="616" spans="4:19">
      <c r="D616" s="44"/>
      <c r="E616" s="84"/>
      <c r="F616" s="51"/>
      <c r="G616" s="51"/>
      <c r="H616" s="55"/>
      <c r="I616" s="51"/>
      <c r="J616" s="39"/>
      <c r="K616" s="39"/>
      <c r="L616" s="39"/>
      <c r="M616" s="40"/>
      <c r="N616" s="40"/>
      <c r="O616" s="63"/>
      <c r="P616" s="39"/>
      <c r="Q616" s="60"/>
      <c r="R616" s="56"/>
      <c r="S616" s="56"/>
    </row>
    <row r="617" spans="4:19">
      <c r="D617" s="44"/>
      <c r="E617" s="84"/>
      <c r="F617" s="51"/>
      <c r="G617" s="51"/>
      <c r="H617" s="55"/>
      <c r="I617" s="51"/>
      <c r="J617" s="39"/>
      <c r="K617" s="39"/>
      <c r="L617" s="39"/>
      <c r="M617" s="40"/>
      <c r="N617" s="40"/>
      <c r="O617" s="63"/>
      <c r="P617" s="39"/>
      <c r="Q617" s="60"/>
      <c r="R617" s="56"/>
      <c r="S617" s="56"/>
    </row>
    <row r="618" spans="4:19">
      <c r="D618" s="44"/>
      <c r="E618" s="84"/>
      <c r="F618" s="51"/>
      <c r="G618" s="51"/>
      <c r="H618" s="55"/>
      <c r="I618" s="51"/>
      <c r="J618" s="39"/>
      <c r="K618" s="39"/>
      <c r="L618" s="39"/>
      <c r="M618" s="40"/>
      <c r="N618" s="40"/>
      <c r="O618" s="63"/>
      <c r="P618" s="39"/>
      <c r="Q618" s="60"/>
      <c r="R618" s="56"/>
      <c r="S618" s="56"/>
    </row>
    <row r="619" spans="4:19">
      <c r="D619" s="44"/>
      <c r="E619" s="84"/>
      <c r="F619" s="51"/>
      <c r="G619" s="51"/>
      <c r="H619" s="55"/>
      <c r="I619" s="51"/>
      <c r="J619" s="39"/>
      <c r="K619" s="39"/>
      <c r="L619" s="39"/>
      <c r="M619" s="40"/>
      <c r="N619" s="40"/>
      <c r="O619" s="63"/>
      <c r="P619" s="39"/>
      <c r="Q619" s="60"/>
      <c r="R619" s="56"/>
      <c r="S619" s="56"/>
    </row>
    <row r="620" spans="4:19">
      <c r="D620" s="44"/>
      <c r="E620" s="84"/>
      <c r="F620" s="51"/>
      <c r="G620" s="51"/>
      <c r="H620" s="55"/>
      <c r="I620" s="51"/>
      <c r="J620" s="39"/>
      <c r="K620" s="39"/>
      <c r="L620" s="39"/>
      <c r="M620" s="40"/>
      <c r="N620" s="40"/>
      <c r="O620" s="63"/>
      <c r="P620" s="39"/>
      <c r="Q620" s="60"/>
      <c r="R620" s="56"/>
      <c r="S620" s="56"/>
    </row>
    <row r="621" spans="4:19">
      <c r="D621" s="44"/>
      <c r="E621" s="84"/>
      <c r="F621" s="51"/>
      <c r="G621" s="51"/>
      <c r="H621" s="55"/>
      <c r="I621" s="51"/>
      <c r="J621" s="39"/>
      <c r="K621" s="39"/>
      <c r="L621" s="39"/>
      <c r="M621" s="40"/>
      <c r="N621" s="40"/>
      <c r="O621" s="63"/>
      <c r="P621" s="39"/>
      <c r="Q621" s="60"/>
      <c r="R621" s="56"/>
      <c r="S621" s="56"/>
    </row>
    <row r="622" spans="4:19">
      <c r="D622" s="44"/>
      <c r="E622" s="84"/>
      <c r="F622" s="51"/>
      <c r="G622" s="51"/>
      <c r="H622" s="55"/>
      <c r="I622" s="51"/>
      <c r="J622" s="39"/>
      <c r="K622" s="39"/>
      <c r="L622" s="39"/>
      <c r="M622" s="40"/>
      <c r="N622" s="40"/>
      <c r="O622" s="63"/>
      <c r="P622" s="39"/>
      <c r="Q622" s="60"/>
      <c r="R622" s="56"/>
      <c r="S622" s="56"/>
    </row>
    <row r="623" spans="4:19">
      <c r="D623" s="44"/>
      <c r="E623" s="84"/>
      <c r="F623" s="51"/>
      <c r="G623" s="51"/>
      <c r="H623" s="55"/>
      <c r="I623" s="51"/>
      <c r="J623" s="39"/>
      <c r="K623" s="39"/>
      <c r="L623" s="39"/>
      <c r="M623" s="40"/>
      <c r="N623" s="40"/>
      <c r="O623" s="63"/>
      <c r="P623" s="39"/>
      <c r="Q623" s="60"/>
      <c r="R623" s="56"/>
      <c r="S623" s="56"/>
    </row>
    <row r="624" spans="4:19">
      <c r="D624" s="44"/>
      <c r="E624" s="84"/>
      <c r="F624" s="51"/>
      <c r="G624" s="51"/>
      <c r="H624" s="55"/>
      <c r="I624" s="51"/>
      <c r="J624" s="39"/>
      <c r="K624" s="39"/>
      <c r="L624" s="39"/>
      <c r="M624" s="40"/>
      <c r="N624" s="40"/>
      <c r="O624" s="63"/>
      <c r="P624" s="39"/>
      <c r="Q624" s="60"/>
      <c r="R624" s="56"/>
      <c r="S624" s="56"/>
    </row>
    <row r="625" spans="4:19">
      <c r="D625" s="44"/>
      <c r="E625" s="84"/>
      <c r="F625" s="51"/>
      <c r="G625" s="51"/>
      <c r="H625" s="55"/>
      <c r="I625" s="51"/>
      <c r="J625" s="39"/>
      <c r="K625" s="39"/>
      <c r="L625" s="39"/>
      <c r="M625" s="40"/>
      <c r="N625" s="40"/>
      <c r="O625" s="63"/>
      <c r="P625" s="39"/>
      <c r="Q625" s="60"/>
      <c r="R625" s="56"/>
      <c r="S625" s="56"/>
    </row>
    <row r="626" spans="4:19">
      <c r="D626" s="44"/>
      <c r="E626" s="84"/>
      <c r="F626" s="51"/>
      <c r="G626" s="51"/>
      <c r="H626" s="55"/>
      <c r="I626" s="51"/>
      <c r="J626" s="39"/>
      <c r="K626" s="39"/>
      <c r="L626" s="39"/>
      <c r="M626" s="40"/>
      <c r="N626" s="40"/>
      <c r="O626" s="63"/>
      <c r="P626" s="39"/>
      <c r="Q626" s="60"/>
      <c r="R626" s="56"/>
      <c r="S626" s="56"/>
    </row>
    <row r="627" spans="4:19">
      <c r="D627" s="44"/>
      <c r="E627" s="84"/>
      <c r="F627" s="51"/>
      <c r="G627" s="51"/>
      <c r="H627" s="55"/>
      <c r="I627" s="51"/>
      <c r="J627" s="39"/>
      <c r="K627" s="39"/>
      <c r="L627" s="39"/>
      <c r="M627" s="40"/>
      <c r="N627" s="40"/>
      <c r="O627" s="63"/>
      <c r="P627" s="39"/>
      <c r="Q627" s="60"/>
      <c r="R627" s="56"/>
      <c r="S627" s="56"/>
    </row>
    <row r="628" spans="4:19">
      <c r="D628" s="44"/>
      <c r="E628" s="84"/>
      <c r="F628" s="51"/>
      <c r="G628" s="51"/>
      <c r="H628" s="55"/>
      <c r="I628" s="51"/>
      <c r="J628" s="39"/>
      <c r="K628" s="39"/>
      <c r="L628" s="39"/>
      <c r="M628" s="40"/>
      <c r="N628" s="40"/>
      <c r="O628" s="63"/>
      <c r="P628" s="39"/>
      <c r="Q628" s="60"/>
      <c r="R628" s="56"/>
      <c r="S628" s="56"/>
    </row>
    <row r="629" spans="4:19">
      <c r="D629" s="44"/>
      <c r="E629" s="84"/>
      <c r="F629" s="51"/>
      <c r="G629" s="51"/>
      <c r="H629" s="55"/>
      <c r="I629" s="51"/>
      <c r="J629" s="39"/>
      <c r="K629" s="39"/>
      <c r="L629" s="39"/>
      <c r="M629" s="40"/>
      <c r="N629" s="40"/>
      <c r="O629" s="63"/>
      <c r="P629" s="39"/>
      <c r="Q629" s="60"/>
      <c r="R629" s="56"/>
      <c r="S629" s="56"/>
    </row>
    <row r="630" spans="4:19">
      <c r="D630" s="44"/>
      <c r="E630" s="84"/>
      <c r="F630" s="51"/>
      <c r="G630" s="51"/>
      <c r="H630" s="55"/>
      <c r="I630" s="51"/>
      <c r="J630" s="39"/>
      <c r="K630" s="39"/>
      <c r="L630" s="39"/>
      <c r="M630" s="40"/>
      <c r="N630" s="40"/>
      <c r="O630" s="63"/>
      <c r="P630" s="39"/>
      <c r="Q630" s="60"/>
      <c r="R630" s="56"/>
      <c r="S630" s="56"/>
    </row>
    <row r="631" spans="4:19">
      <c r="D631" s="44"/>
      <c r="E631" s="84"/>
      <c r="F631" s="51"/>
      <c r="G631" s="51"/>
      <c r="H631" s="55"/>
      <c r="I631" s="51"/>
      <c r="J631" s="39"/>
      <c r="K631" s="39"/>
      <c r="L631" s="39"/>
      <c r="M631" s="40"/>
      <c r="N631" s="40"/>
      <c r="O631" s="63"/>
      <c r="P631" s="39"/>
      <c r="Q631" s="60"/>
      <c r="R631" s="56"/>
      <c r="S631" s="56"/>
    </row>
    <row r="632" spans="4:19">
      <c r="D632" s="44"/>
      <c r="E632" s="84"/>
      <c r="F632" s="51"/>
      <c r="G632" s="51"/>
      <c r="H632" s="55"/>
      <c r="I632" s="51"/>
      <c r="J632" s="39"/>
      <c r="K632" s="39"/>
      <c r="L632" s="39"/>
      <c r="M632" s="40"/>
      <c r="N632" s="40"/>
      <c r="O632" s="63"/>
      <c r="P632" s="39"/>
      <c r="Q632" s="60"/>
      <c r="R632" s="56"/>
      <c r="S632" s="56"/>
    </row>
    <row r="633" spans="4:19">
      <c r="D633" s="44"/>
      <c r="E633" s="84"/>
      <c r="F633" s="51"/>
      <c r="G633" s="51"/>
      <c r="H633" s="55"/>
      <c r="I633" s="51"/>
      <c r="J633" s="39"/>
      <c r="K633" s="39"/>
      <c r="L633" s="39"/>
      <c r="M633" s="40"/>
      <c r="N633" s="40"/>
      <c r="O633" s="63"/>
      <c r="P633" s="39"/>
      <c r="Q633" s="60"/>
      <c r="R633" s="56"/>
      <c r="S633" s="56"/>
    </row>
    <row r="634" spans="4:19">
      <c r="D634" s="44"/>
      <c r="E634" s="84"/>
      <c r="F634" s="51"/>
      <c r="G634" s="51"/>
      <c r="H634" s="55"/>
      <c r="I634" s="51"/>
      <c r="J634" s="39"/>
      <c r="K634" s="39"/>
      <c r="L634" s="39"/>
      <c r="M634" s="40"/>
      <c r="N634" s="40"/>
      <c r="O634" s="63"/>
      <c r="P634" s="39"/>
      <c r="Q634" s="60"/>
      <c r="R634" s="56"/>
      <c r="S634" s="56"/>
    </row>
    <row r="635" spans="4:19">
      <c r="D635" s="44"/>
      <c r="E635" s="84"/>
      <c r="F635" s="51"/>
      <c r="G635" s="51"/>
      <c r="H635" s="55"/>
      <c r="I635" s="51"/>
      <c r="J635" s="39"/>
      <c r="K635" s="39"/>
      <c r="L635" s="39"/>
      <c r="M635" s="40"/>
      <c r="N635" s="40"/>
      <c r="O635" s="63"/>
      <c r="P635" s="39"/>
      <c r="Q635" s="60"/>
      <c r="R635" s="56"/>
      <c r="S635" s="56"/>
    </row>
    <row r="636" spans="4:19">
      <c r="D636" s="44"/>
      <c r="E636" s="84"/>
      <c r="F636" s="51"/>
      <c r="G636" s="51"/>
      <c r="H636" s="55"/>
      <c r="I636" s="51"/>
      <c r="J636" s="39"/>
      <c r="K636" s="39"/>
      <c r="L636" s="39"/>
      <c r="M636" s="40"/>
      <c r="N636" s="40"/>
      <c r="O636" s="63"/>
      <c r="P636" s="39"/>
      <c r="Q636" s="60"/>
      <c r="R636" s="56"/>
      <c r="S636" s="56"/>
    </row>
    <row r="637" spans="4:19">
      <c r="D637" s="44"/>
      <c r="E637" s="84"/>
      <c r="F637" s="51"/>
      <c r="G637" s="51"/>
      <c r="H637" s="55"/>
      <c r="I637" s="51"/>
      <c r="J637" s="39"/>
      <c r="K637" s="39"/>
      <c r="L637" s="39"/>
      <c r="M637" s="40"/>
      <c r="N637" s="40"/>
      <c r="O637" s="63"/>
      <c r="P637" s="39"/>
      <c r="Q637" s="60"/>
      <c r="R637" s="56"/>
      <c r="S637" s="56"/>
    </row>
    <row r="638" spans="4:19">
      <c r="D638" s="44"/>
      <c r="E638" s="84"/>
      <c r="F638" s="51"/>
      <c r="G638" s="51"/>
      <c r="H638" s="55"/>
      <c r="I638" s="51"/>
      <c r="J638" s="39"/>
      <c r="K638" s="39"/>
      <c r="L638" s="39"/>
      <c r="M638" s="40"/>
      <c r="N638" s="40"/>
      <c r="O638" s="63"/>
      <c r="P638" s="39"/>
      <c r="Q638" s="60"/>
      <c r="R638" s="56"/>
      <c r="S638" s="56"/>
    </row>
    <row r="639" spans="4:19">
      <c r="D639" s="44"/>
      <c r="E639" s="84"/>
      <c r="F639" s="51"/>
      <c r="G639" s="51"/>
      <c r="H639" s="55"/>
      <c r="I639" s="51"/>
      <c r="J639" s="39"/>
      <c r="K639" s="39"/>
      <c r="L639" s="39"/>
      <c r="M639" s="40"/>
      <c r="N639" s="40"/>
      <c r="O639" s="63"/>
      <c r="P639" s="39"/>
      <c r="Q639" s="60"/>
      <c r="R639" s="56"/>
      <c r="S639" s="56"/>
    </row>
    <row r="640" spans="4:19">
      <c r="D640" s="44"/>
      <c r="E640" s="84"/>
      <c r="F640" s="51"/>
      <c r="G640" s="51"/>
      <c r="H640" s="55"/>
      <c r="I640" s="51"/>
      <c r="J640" s="39"/>
      <c r="K640" s="39"/>
      <c r="L640" s="39"/>
      <c r="M640" s="40"/>
      <c r="N640" s="40"/>
      <c r="O640" s="63"/>
      <c r="P640" s="39"/>
      <c r="Q640" s="60"/>
      <c r="R640" s="56"/>
      <c r="S640" s="56"/>
    </row>
    <row r="641" spans="4:19">
      <c r="D641" s="44"/>
      <c r="E641" s="84"/>
      <c r="F641" s="51"/>
      <c r="G641" s="51"/>
      <c r="H641" s="55"/>
      <c r="I641" s="51"/>
      <c r="J641" s="39"/>
      <c r="K641" s="39"/>
      <c r="L641" s="39"/>
      <c r="M641" s="40"/>
      <c r="N641" s="40"/>
      <c r="O641" s="63"/>
      <c r="P641" s="39"/>
      <c r="Q641" s="60"/>
      <c r="R641" s="56"/>
      <c r="S641" s="56"/>
    </row>
    <row r="642" spans="4:19">
      <c r="D642" s="44"/>
      <c r="E642" s="84"/>
      <c r="F642" s="51"/>
      <c r="G642" s="51"/>
      <c r="H642" s="55"/>
      <c r="I642" s="51"/>
      <c r="J642" s="39"/>
      <c r="K642" s="39"/>
      <c r="L642" s="39"/>
      <c r="M642" s="40"/>
      <c r="N642" s="40"/>
      <c r="O642" s="63"/>
      <c r="P642" s="39"/>
      <c r="Q642" s="60"/>
      <c r="R642" s="56"/>
      <c r="S642" s="56"/>
    </row>
    <row r="643" spans="4:19">
      <c r="D643" s="44"/>
      <c r="E643" s="84"/>
      <c r="F643" s="51"/>
      <c r="G643" s="51"/>
      <c r="H643" s="55"/>
      <c r="I643" s="51"/>
      <c r="J643" s="39"/>
      <c r="K643" s="39"/>
      <c r="L643" s="39"/>
      <c r="M643" s="40"/>
      <c r="N643" s="40"/>
      <c r="O643" s="63"/>
      <c r="P643" s="39"/>
      <c r="Q643" s="60"/>
      <c r="R643" s="56"/>
      <c r="S643" s="56"/>
    </row>
    <row r="644" spans="4:19">
      <c r="D644" s="44"/>
      <c r="E644" s="84"/>
      <c r="F644" s="51"/>
      <c r="G644" s="51"/>
      <c r="H644" s="55"/>
      <c r="I644" s="51"/>
      <c r="J644" s="39"/>
      <c r="K644" s="39"/>
      <c r="L644" s="39"/>
      <c r="M644" s="40"/>
      <c r="N644" s="40"/>
      <c r="O644" s="63"/>
      <c r="P644" s="39"/>
      <c r="Q644" s="60"/>
      <c r="R644" s="56"/>
      <c r="S644" s="56"/>
    </row>
    <row r="645" spans="4:19">
      <c r="D645" s="44"/>
      <c r="E645" s="84"/>
      <c r="F645" s="51"/>
      <c r="G645" s="51"/>
      <c r="H645" s="55"/>
      <c r="I645" s="51"/>
      <c r="J645" s="39"/>
      <c r="K645" s="39"/>
      <c r="L645" s="39"/>
      <c r="M645" s="40"/>
      <c r="N645" s="40"/>
      <c r="O645" s="63"/>
      <c r="P645" s="39"/>
      <c r="Q645" s="60"/>
      <c r="R645" s="56"/>
      <c r="S645" s="56"/>
    </row>
    <row r="646" spans="4:19">
      <c r="D646" s="44"/>
      <c r="E646" s="84"/>
      <c r="F646" s="51"/>
      <c r="G646" s="51"/>
      <c r="H646" s="55"/>
      <c r="I646" s="51"/>
      <c r="J646" s="39"/>
      <c r="K646" s="39"/>
      <c r="L646" s="39"/>
      <c r="M646" s="40"/>
      <c r="N646" s="40"/>
      <c r="O646" s="63"/>
      <c r="P646" s="39"/>
      <c r="Q646" s="60"/>
      <c r="R646" s="56"/>
      <c r="S646" s="56"/>
    </row>
    <row r="647" spans="4:19">
      <c r="D647" s="44"/>
      <c r="E647" s="84"/>
      <c r="F647" s="51"/>
      <c r="G647" s="51"/>
      <c r="H647" s="55"/>
      <c r="I647" s="51"/>
      <c r="J647" s="39"/>
      <c r="K647" s="39"/>
      <c r="L647" s="39"/>
      <c r="M647" s="40"/>
      <c r="N647" s="40"/>
      <c r="O647" s="63"/>
      <c r="P647" s="39"/>
      <c r="Q647" s="60"/>
      <c r="R647" s="56"/>
      <c r="S647" s="56"/>
    </row>
    <row r="648" spans="4:19">
      <c r="D648" s="44"/>
      <c r="E648" s="84"/>
      <c r="F648" s="51"/>
      <c r="G648" s="51"/>
      <c r="H648" s="55"/>
      <c r="I648" s="51"/>
      <c r="J648" s="39"/>
      <c r="K648" s="39"/>
      <c r="L648" s="39"/>
      <c r="M648" s="40"/>
      <c r="N648" s="40"/>
      <c r="O648" s="63"/>
      <c r="P648" s="39"/>
      <c r="Q648" s="60"/>
      <c r="R648" s="56"/>
      <c r="S648" s="56"/>
    </row>
    <row r="649" spans="4:19">
      <c r="D649" s="44"/>
      <c r="E649" s="84"/>
      <c r="F649" s="51"/>
      <c r="G649" s="51"/>
      <c r="H649" s="55"/>
      <c r="I649" s="51"/>
      <c r="J649" s="39"/>
      <c r="K649" s="39"/>
      <c r="L649" s="39"/>
      <c r="M649" s="40"/>
      <c r="N649" s="40"/>
      <c r="O649" s="63"/>
      <c r="P649" s="39"/>
      <c r="Q649" s="60"/>
      <c r="R649" s="56"/>
      <c r="S649" s="56"/>
    </row>
    <row r="650" spans="4:19">
      <c r="D650" s="44"/>
      <c r="E650" s="84"/>
      <c r="F650" s="51"/>
      <c r="G650" s="51"/>
      <c r="H650" s="55"/>
      <c r="I650" s="51"/>
      <c r="J650" s="39"/>
      <c r="K650" s="39"/>
      <c r="L650" s="39"/>
      <c r="M650" s="40"/>
      <c r="N650" s="40"/>
      <c r="O650" s="63"/>
      <c r="P650" s="39"/>
      <c r="Q650" s="60"/>
      <c r="R650" s="56"/>
      <c r="S650" s="56"/>
    </row>
    <row r="651" spans="4:19">
      <c r="D651" s="44"/>
      <c r="E651" s="84"/>
      <c r="F651" s="51"/>
      <c r="G651" s="51"/>
      <c r="H651" s="55"/>
      <c r="I651" s="51"/>
      <c r="J651" s="39"/>
      <c r="K651" s="39"/>
      <c r="L651" s="39"/>
      <c r="M651" s="40"/>
      <c r="N651" s="40"/>
      <c r="O651" s="63"/>
      <c r="P651" s="39"/>
      <c r="Q651" s="60"/>
      <c r="R651" s="56"/>
      <c r="S651" s="56"/>
    </row>
    <row r="652" spans="4:19">
      <c r="D652" s="44"/>
      <c r="E652" s="84"/>
      <c r="F652" s="51"/>
      <c r="G652" s="51"/>
      <c r="H652" s="55"/>
      <c r="I652" s="51"/>
      <c r="J652" s="39"/>
      <c r="K652" s="39"/>
      <c r="L652" s="39"/>
      <c r="M652" s="40"/>
      <c r="N652" s="40"/>
      <c r="O652" s="63"/>
      <c r="P652" s="39"/>
      <c r="Q652" s="60"/>
      <c r="R652" s="56"/>
      <c r="S652" s="56"/>
    </row>
    <row r="653" spans="4:19">
      <c r="D653" s="44"/>
      <c r="E653" s="84"/>
      <c r="F653" s="51"/>
      <c r="G653" s="51"/>
      <c r="H653" s="55"/>
      <c r="I653" s="51"/>
      <c r="J653" s="39"/>
      <c r="K653" s="39"/>
      <c r="L653" s="39"/>
      <c r="M653" s="40"/>
      <c r="N653" s="40"/>
      <c r="O653" s="63"/>
      <c r="P653" s="39"/>
      <c r="Q653" s="60"/>
      <c r="R653" s="56"/>
      <c r="S653" s="56"/>
    </row>
    <row r="654" spans="4:19">
      <c r="D654" s="44"/>
      <c r="E654" s="84"/>
      <c r="F654" s="51"/>
      <c r="G654" s="51"/>
      <c r="H654" s="55"/>
      <c r="I654" s="51"/>
      <c r="J654" s="39"/>
      <c r="K654" s="39"/>
      <c r="L654" s="39"/>
      <c r="M654" s="40"/>
      <c r="N654" s="40"/>
      <c r="O654" s="63"/>
      <c r="P654" s="39"/>
      <c r="Q654" s="60"/>
      <c r="R654" s="56"/>
      <c r="S654" s="56"/>
    </row>
    <row r="655" spans="4:19">
      <c r="D655" s="44"/>
      <c r="E655" s="84"/>
      <c r="F655" s="51"/>
      <c r="G655" s="51"/>
      <c r="H655" s="55"/>
      <c r="I655" s="51"/>
      <c r="J655" s="39"/>
      <c r="K655" s="39"/>
      <c r="L655" s="39"/>
      <c r="M655" s="40"/>
      <c r="N655" s="40"/>
      <c r="O655" s="63"/>
      <c r="P655" s="39"/>
      <c r="Q655" s="60"/>
      <c r="R655" s="56"/>
      <c r="S655" s="56"/>
    </row>
    <row r="656" spans="4:19">
      <c r="D656" s="44"/>
      <c r="E656" s="84"/>
      <c r="F656" s="51"/>
      <c r="G656" s="51"/>
      <c r="H656" s="55"/>
      <c r="I656" s="51"/>
      <c r="J656" s="39"/>
      <c r="K656" s="39"/>
      <c r="L656" s="39"/>
      <c r="M656" s="40"/>
      <c r="N656" s="40"/>
      <c r="O656" s="63"/>
      <c r="P656" s="39"/>
      <c r="Q656" s="60"/>
      <c r="R656" s="56"/>
      <c r="S656" s="56"/>
    </row>
    <row r="657" spans="4:19">
      <c r="D657" s="44"/>
      <c r="E657" s="84"/>
      <c r="F657" s="51"/>
      <c r="G657" s="51"/>
      <c r="H657" s="55"/>
      <c r="I657" s="51"/>
      <c r="J657" s="39"/>
      <c r="K657" s="39"/>
      <c r="L657" s="39"/>
      <c r="M657" s="40"/>
      <c r="N657" s="40"/>
      <c r="O657" s="63"/>
      <c r="P657" s="39"/>
      <c r="Q657" s="60"/>
      <c r="R657" s="56"/>
      <c r="S657" s="56"/>
    </row>
    <row r="658" spans="4:19">
      <c r="D658" s="44"/>
      <c r="E658" s="84"/>
      <c r="F658" s="51"/>
      <c r="G658" s="51"/>
      <c r="H658" s="55"/>
      <c r="I658" s="51"/>
      <c r="J658" s="39"/>
      <c r="K658" s="39"/>
      <c r="L658" s="39"/>
      <c r="M658" s="40"/>
      <c r="N658" s="40"/>
      <c r="O658" s="63"/>
      <c r="P658" s="39"/>
      <c r="Q658" s="60"/>
      <c r="R658" s="56"/>
      <c r="S658" s="56"/>
    </row>
    <row r="659" spans="4:19">
      <c r="D659" s="44"/>
      <c r="E659" s="84"/>
      <c r="F659" s="51"/>
      <c r="G659" s="51"/>
      <c r="H659" s="55"/>
      <c r="I659" s="51"/>
      <c r="J659" s="39"/>
      <c r="K659" s="39"/>
      <c r="L659" s="39"/>
      <c r="M659" s="40"/>
      <c r="N659" s="40"/>
      <c r="O659" s="63"/>
      <c r="P659" s="39"/>
      <c r="Q659" s="60"/>
      <c r="R659" s="56"/>
      <c r="S659" s="56"/>
    </row>
    <row r="660" spans="4:19">
      <c r="D660" s="44"/>
      <c r="E660" s="84"/>
      <c r="F660" s="51"/>
      <c r="G660" s="51"/>
      <c r="H660" s="55"/>
      <c r="I660" s="51"/>
      <c r="J660" s="39"/>
      <c r="K660" s="39"/>
      <c r="L660" s="39"/>
      <c r="M660" s="40"/>
      <c r="N660" s="40"/>
      <c r="O660" s="63"/>
      <c r="P660" s="39"/>
      <c r="Q660" s="60"/>
      <c r="R660" s="56"/>
      <c r="S660" s="56"/>
    </row>
    <row r="661" spans="4:19">
      <c r="D661" s="44"/>
      <c r="E661" s="84"/>
      <c r="F661" s="51"/>
      <c r="G661" s="51"/>
      <c r="H661" s="55"/>
      <c r="I661" s="51"/>
      <c r="J661" s="39"/>
      <c r="K661" s="39"/>
      <c r="L661" s="39"/>
      <c r="M661" s="40"/>
      <c r="N661" s="40"/>
      <c r="O661" s="63"/>
      <c r="P661" s="39"/>
      <c r="Q661" s="60"/>
      <c r="R661" s="56"/>
      <c r="S661" s="56"/>
    </row>
    <row r="662" spans="4:19">
      <c r="D662" s="44"/>
      <c r="E662" s="84"/>
      <c r="F662" s="51"/>
      <c r="G662" s="51"/>
      <c r="H662" s="55"/>
      <c r="I662" s="51"/>
      <c r="J662" s="39"/>
      <c r="K662" s="39"/>
      <c r="L662" s="39"/>
      <c r="M662" s="40"/>
      <c r="N662" s="40"/>
      <c r="O662" s="63"/>
      <c r="P662" s="39"/>
      <c r="Q662" s="60"/>
      <c r="R662" s="56"/>
      <c r="S662" s="56"/>
    </row>
    <row r="663" spans="4:19">
      <c r="D663" s="44"/>
      <c r="E663" s="84"/>
      <c r="F663" s="51"/>
      <c r="G663" s="51"/>
      <c r="H663" s="55"/>
      <c r="I663" s="51"/>
      <c r="J663" s="39"/>
      <c r="K663" s="39"/>
      <c r="L663" s="39"/>
      <c r="M663" s="40"/>
      <c r="N663" s="40"/>
      <c r="O663" s="63"/>
      <c r="P663" s="39"/>
      <c r="Q663" s="60"/>
      <c r="R663" s="56"/>
      <c r="S663" s="56"/>
    </row>
    <row r="664" spans="4:19">
      <c r="D664" s="44"/>
      <c r="E664" s="84"/>
      <c r="F664" s="51"/>
      <c r="G664" s="51"/>
      <c r="H664" s="55"/>
      <c r="I664" s="51"/>
      <c r="J664" s="39"/>
      <c r="K664" s="39"/>
      <c r="L664" s="39"/>
      <c r="M664" s="40"/>
      <c r="N664" s="40"/>
      <c r="O664" s="63"/>
      <c r="P664" s="39"/>
      <c r="Q664" s="60"/>
      <c r="R664" s="56"/>
      <c r="S664" s="56"/>
    </row>
    <row r="665" spans="4:19">
      <c r="D665" s="44"/>
      <c r="E665" s="84"/>
      <c r="F665" s="51"/>
      <c r="G665" s="51"/>
      <c r="H665" s="55"/>
      <c r="I665" s="51"/>
      <c r="J665" s="39"/>
      <c r="K665" s="39"/>
      <c r="L665" s="39"/>
      <c r="M665" s="40"/>
      <c r="N665" s="40"/>
      <c r="O665" s="63"/>
      <c r="P665" s="39"/>
      <c r="Q665" s="60"/>
      <c r="R665" s="56"/>
      <c r="S665" s="56"/>
    </row>
    <row r="666" spans="4:19">
      <c r="D666" s="44"/>
      <c r="E666" s="84"/>
      <c r="F666" s="51"/>
      <c r="G666" s="51"/>
      <c r="H666" s="55"/>
      <c r="I666" s="51"/>
      <c r="J666" s="39"/>
      <c r="K666" s="39"/>
      <c r="L666" s="39"/>
      <c r="M666" s="40"/>
      <c r="N666" s="40"/>
      <c r="O666" s="63"/>
      <c r="P666" s="39"/>
      <c r="Q666" s="60"/>
      <c r="R666" s="56"/>
      <c r="S666" s="56"/>
    </row>
    <row r="667" spans="4:19">
      <c r="D667" s="44"/>
      <c r="E667" s="84"/>
      <c r="F667" s="51"/>
      <c r="G667" s="51"/>
      <c r="H667" s="55"/>
      <c r="I667" s="51"/>
      <c r="J667" s="39"/>
      <c r="K667" s="39"/>
      <c r="L667" s="39"/>
      <c r="M667" s="40"/>
      <c r="N667" s="40"/>
      <c r="O667" s="63"/>
      <c r="P667" s="39"/>
      <c r="Q667" s="60"/>
      <c r="R667" s="56"/>
      <c r="S667" s="56"/>
    </row>
    <row r="668" spans="4:19">
      <c r="D668" s="44"/>
      <c r="E668" s="84"/>
      <c r="F668" s="51"/>
      <c r="G668" s="51"/>
      <c r="H668" s="55"/>
      <c r="I668" s="51"/>
      <c r="J668" s="39"/>
      <c r="K668" s="39"/>
      <c r="L668" s="39"/>
      <c r="M668" s="40"/>
      <c r="N668" s="40"/>
      <c r="O668" s="63"/>
      <c r="P668" s="39"/>
      <c r="Q668" s="60"/>
      <c r="R668" s="56"/>
      <c r="S668" s="56"/>
    </row>
    <row r="669" spans="4:19">
      <c r="D669" s="44"/>
      <c r="E669" s="84"/>
      <c r="F669" s="51"/>
      <c r="G669" s="51"/>
      <c r="H669" s="55"/>
      <c r="I669" s="51"/>
      <c r="J669" s="39"/>
      <c r="K669" s="39"/>
      <c r="L669" s="39"/>
      <c r="M669" s="40"/>
      <c r="N669" s="40"/>
      <c r="O669" s="63"/>
      <c r="P669" s="39"/>
      <c r="Q669" s="60"/>
      <c r="R669" s="56"/>
      <c r="S669" s="56"/>
    </row>
    <row r="670" spans="4:19">
      <c r="D670" s="44"/>
      <c r="E670" s="84"/>
      <c r="F670" s="51"/>
      <c r="G670" s="51"/>
      <c r="H670" s="55"/>
      <c r="I670" s="51"/>
      <c r="J670" s="39"/>
      <c r="K670" s="39"/>
      <c r="L670" s="39"/>
      <c r="M670" s="40"/>
      <c r="N670" s="40"/>
      <c r="O670" s="63"/>
      <c r="P670" s="39"/>
      <c r="Q670" s="60"/>
      <c r="R670" s="56"/>
      <c r="S670" s="56"/>
    </row>
    <row r="671" spans="4:19">
      <c r="D671" s="44"/>
      <c r="E671" s="84"/>
      <c r="F671" s="51"/>
      <c r="G671" s="51"/>
      <c r="H671" s="55"/>
      <c r="I671" s="51"/>
      <c r="J671" s="39"/>
      <c r="K671" s="39"/>
      <c r="L671" s="39"/>
      <c r="M671" s="40"/>
      <c r="N671" s="40"/>
      <c r="O671" s="63"/>
      <c r="P671" s="39"/>
      <c r="Q671" s="60"/>
      <c r="R671" s="56"/>
      <c r="S671" s="56"/>
    </row>
    <row r="672" spans="4:19">
      <c r="D672" s="44"/>
      <c r="E672" s="84"/>
      <c r="F672" s="51"/>
      <c r="G672" s="51"/>
      <c r="H672" s="55"/>
      <c r="I672" s="51"/>
      <c r="J672" s="39"/>
      <c r="K672" s="39"/>
      <c r="L672" s="39"/>
      <c r="M672" s="40"/>
      <c r="N672" s="40"/>
      <c r="O672" s="63"/>
      <c r="P672" s="39"/>
      <c r="Q672" s="60"/>
      <c r="R672" s="56"/>
      <c r="S672" s="56"/>
    </row>
    <row r="673" spans="4:19">
      <c r="D673" s="44"/>
      <c r="E673" s="84"/>
      <c r="F673" s="51"/>
      <c r="G673" s="51"/>
      <c r="H673" s="55"/>
      <c r="I673" s="51"/>
      <c r="J673" s="39"/>
      <c r="K673" s="39"/>
      <c r="L673" s="39"/>
      <c r="M673" s="40"/>
      <c r="N673" s="40"/>
      <c r="O673" s="63"/>
      <c r="P673" s="39"/>
      <c r="Q673" s="60"/>
      <c r="R673" s="56"/>
      <c r="S673" s="56"/>
    </row>
    <row r="674" spans="4:19">
      <c r="D674" s="44"/>
      <c r="E674" s="84"/>
      <c r="F674" s="51"/>
      <c r="G674" s="51"/>
      <c r="H674" s="55"/>
      <c r="I674" s="51"/>
      <c r="J674" s="39"/>
      <c r="K674" s="39"/>
      <c r="L674" s="39"/>
      <c r="M674" s="40"/>
      <c r="N674" s="40"/>
      <c r="O674" s="63"/>
      <c r="P674" s="39"/>
      <c r="Q674" s="60"/>
      <c r="R674" s="56"/>
      <c r="S674" s="56"/>
    </row>
    <row r="675" spans="4:19">
      <c r="D675" s="44"/>
      <c r="E675" s="84"/>
      <c r="F675" s="51"/>
      <c r="G675" s="51"/>
      <c r="H675" s="55"/>
      <c r="I675" s="51"/>
      <c r="J675" s="39"/>
      <c r="K675" s="39"/>
      <c r="L675" s="39"/>
      <c r="M675" s="40"/>
      <c r="N675" s="40"/>
      <c r="O675" s="63"/>
      <c r="P675" s="39"/>
      <c r="Q675" s="60"/>
      <c r="R675" s="56"/>
      <c r="S675" s="56"/>
    </row>
    <row r="676" spans="4:19">
      <c r="D676" s="44"/>
      <c r="E676" s="84"/>
      <c r="F676" s="51"/>
      <c r="G676" s="51"/>
      <c r="H676" s="55"/>
      <c r="I676" s="51"/>
      <c r="J676" s="39"/>
      <c r="K676" s="39"/>
      <c r="L676" s="39"/>
      <c r="M676" s="40"/>
      <c r="N676" s="40"/>
      <c r="O676" s="63"/>
      <c r="P676" s="39"/>
      <c r="Q676" s="60"/>
      <c r="R676" s="56"/>
      <c r="S676" s="56"/>
    </row>
    <row r="677" spans="4:19">
      <c r="D677" s="44"/>
      <c r="E677" s="84"/>
      <c r="F677" s="51"/>
      <c r="G677" s="51"/>
      <c r="H677" s="55"/>
      <c r="I677" s="51"/>
      <c r="J677" s="39"/>
      <c r="K677" s="39"/>
      <c r="L677" s="39"/>
      <c r="M677" s="40"/>
      <c r="N677" s="40"/>
      <c r="O677" s="63"/>
      <c r="P677" s="39"/>
      <c r="Q677" s="60"/>
      <c r="R677" s="56"/>
      <c r="S677" s="56"/>
    </row>
    <row r="678" spans="4:19">
      <c r="D678" s="44"/>
      <c r="E678" s="84"/>
      <c r="F678" s="51"/>
      <c r="G678" s="51"/>
      <c r="H678" s="55"/>
      <c r="I678" s="51"/>
      <c r="J678" s="39"/>
      <c r="K678" s="39"/>
      <c r="L678" s="39"/>
      <c r="M678" s="40"/>
      <c r="N678" s="40"/>
      <c r="O678" s="63"/>
      <c r="P678" s="39"/>
      <c r="Q678" s="60"/>
      <c r="R678" s="56"/>
      <c r="S678" s="56"/>
    </row>
    <row r="679" spans="4:19">
      <c r="D679" s="44"/>
      <c r="E679" s="84"/>
      <c r="F679" s="51"/>
      <c r="G679" s="51"/>
      <c r="H679" s="55"/>
      <c r="I679" s="51"/>
      <c r="J679" s="39"/>
      <c r="K679" s="39"/>
      <c r="L679" s="39"/>
      <c r="M679" s="40"/>
      <c r="N679" s="40"/>
      <c r="O679" s="63"/>
      <c r="P679" s="39"/>
      <c r="Q679" s="60"/>
      <c r="R679" s="56"/>
      <c r="S679" s="56"/>
    </row>
    <row r="680" spans="4:19">
      <c r="D680" s="44"/>
      <c r="E680" s="84"/>
      <c r="F680" s="51"/>
      <c r="G680" s="51"/>
      <c r="H680" s="55"/>
      <c r="I680" s="51"/>
      <c r="J680" s="39"/>
      <c r="K680" s="39"/>
      <c r="L680" s="39"/>
      <c r="M680" s="40"/>
      <c r="N680" s="40"/>
      <c r="O680" s="63"/>
      <c r="P680" s="39"/>
      <c r="Q680" s="60"/>
      <c r="R680" s="56"/>
      <c r="S680" s="56"/>
    </row>
    <row r="681" spans="4:19">
      <c r="D681" s="44"/>
      <c r="E681" s="84"/>
      <c r="F681" s="51"/>
      <c r="G681" s="51"/>
      <c r="H681" s="55"/>
      <c r="I681" s="51"/>
      <c r="J681" s="39"/>
      <c r="K681" s="39"/>
      <c r="L681" s="39"/>
      <c r="M681" s="40"/>
      <c r="N681" s="40"/>
      <c r="O681" s="63"/>
      <c r="P681" s="39"/>
      <c r="Q681" s="60"/>
      <c r="R681" s="56"/>
      <c r="S681" s="56"/>
    </row>
    <row r="682" spans="4:19">
      <c r="D682" s="44"/>
      <c r="E682" s="84"/>
      <c r="F682" s="51"/>
      <c r="G682" s="51"/>
      <c r="H682" s="55"/>
      <c r="I682" s="51"/>
      <c r="J682" s="39"/>
      <c r="K682" s="39"/>
      <c r="L682" s="39"/>
      <c r="M682" s="40"/>
      <c r="N682" s="40"/>
      <c r="O682" s="63"/>
      <c r="P682" s="39"/>
      <c r="Q682" s="60"/>
      <c r="R682" s="56"/>
      <c r="S682" s="56"/>
    </row>
    <row r="683" spans="4:19">
      <c r="D683" s="44"/>
      <c r="E683" s="84"/>
      <c r="F683" s="51"/>
      <c r="G683" s="51"/>
      <c r="H683" s="55"/>
      <c r="I683" s="51"/>
      <c r="J683" s="39"/>
      <c r="K683" s="39"/>
      <c r="L683" s="39"/>
      <c r="M683" s="40"/>
      <c r="N683" s="40"/>
      <c r="O683" s="63"/>
      <c r="P683" s="39"/>
      <c r="Q683" s="60"/>
      <c r="R683" s="56"/>
      <c r="S683" s="56"/>
    </row>
    <row r="684" spans="4:19">
      <c r="D684" s="44"/>
      <c r="E684" s="84"/>
      <c r="F684" s="51"/>
      <c r="G684" s="51"/>
      <c r="H684" s="55"/>
      <c r="I684" s="51"/>
      <c r="J684" s="39"/>
      <c r="K684" s="39"/>
      <c r="L684" s="39"/>
      <c r="M684" s="40"/>
      <c r="N684" s="40"/>
      <c r="O684" s="63"/>
      <c r="P684" s="39"/>
      <c r="Q684" s="60"/>
      <c r="R684" s="56"/>
      <c r="S684" s="56"/>
    </row>
    <row r="685" spans="4:19">
      <c r="D685" s="44"/>
      <c r="E685" s="84"/>
      <c r="F685" s="51"/>
      <c r="G685" s="51"/>
      <c r="H685" s="55"/>
      <c r="I685" s="51"/>
      <c r="J685" s="39"/>
      <c r="K685" s="39"/>
      <c r="L685" s="39"/>
      <c r="M685" s="40"/>
      <c r="N685" s="40"/>
      <c r="O685" s="63"/>
      <c r="P685" s="39"/>
      <c r="Q685" s="60"/>
      <c r="R685" s="56"/>
      <c r="S685" s="56"/>
    </row>
    <row r="686" spans="4:19">
      <c r="D686" s="44"/>
      <c r="E686" s="84"/>
      <c r="F686" s="51"/>
      <c r="G686" s="51"/>
      <c r="H686" s="55"/>
      <c r="I686" s="51"/>
      <c r="J686" s="39"/>
      <c r="K686" s="39"/>
      <c r="L686" s="39"/>
      <c r="M686" s="40"/>
      <c r="N686" s="40"/>
      <c r="O686" s="63"/>
      <c r="P686" s="39"/>
      <c r="Q686" s="60"/>
      <c r="R686" s="56"/>
      <c r="S686" s="56"/>
    </row>
    <row r="687" spans="4:19">
      <c r="D687" s="44"/>
      <c r="E687" s="84"/>
      <c r="F687" s="51"/>
      <c r="G687" s="51"/>
      <c r="H687" s="55"/>
      <c r="I687" s="51"/>
      <c r="J687" s="39"/>
      <c r="K687" s="39"/>
      <c r="L687" s="39"/>
      <c r="M687" s="40"/>
      <c r="N687" s="40"/>
      <c r="O687" s="63"/>
      <c r="P687" s="39"/>
      <c r="Q687" s="60"/>
      <c r="R687" s="56"/>
      <c r="S687" s="56"/>
    </row>
    <row r="688" spans="4:19">
      <c r="D688" s="44"/>
      <c r="E688" s="84"/>
      <c r="F688" s="51"/>
      <c r="G688" s="51"/>
      <c r="H688" s="55"/>
      <c r="I688" s="51"/>
      <c r="J688" s="39"/>
      <c r="K688" s="39"/>
      <c r="L688" s="39"/>
      <c r="M688" s="40"/>
      <c r="N688" s="40"/>
      <c r="O688" s="63"/>
      <c r="P688" s="39"/>
      <c r="Q688" s="60"/>
      <c r="R688" s="56"/>
      <c r="S688" s="56"/>
    </row>
    <row r="689" spans="4:19">
      <c r="D689" s="44"/>
      <c r="E689" s="84"/>
      <c r="F689" s="51"/>
      <c r="G689" s="51"/>
      <c r="H689" s="55"/>
      <c r="I689" s="51"/>
      <c r="J689" s="39"/>
      <c r="K689" s="39"/>
      <c r="L689" s="39"/>
      <c r="M689" s="40"/>
      <c r="N689" s="40"/>
      <c r="O689" s="63"/>
      <c r="P689" s="39"/>
      <c r="Q689" s="60"/>
      <c r="R689" s="56"/>
      <c r="S689" s="56"/>
    </row>
    <row r="690" spans="4:19">
      <c r="D690" s="44"/>
      <c r="E690" s="84"/>
      <c r="F690" s="51"/>
      <c r="G690" s="51"/>
      <c r="H690" s="55"/>
      <c r="I690" s="51"/>
      <c r="J690" s="39"/>
      <c r="K690" s="39"/>
      <c r="L690" s="39"/>
      <c r="M690" s="40"/>
      <c r="N690" s="40"/>
      <c r="O690" s="63"/>
      <c r="P690" s="39"/>
      <c r="Q690" s="60"/>
      <c r="R690" s="56"/>
      <c r="S690" s="56"/>
    </row>
    <row r="691" spans="4:19">
      <c r="D691" s="44"/>
      <c r="E691" s="84"/>
      <c r="F691" s="51"/>
      <c r="G691" s="51"/>
      <c r="H691" s="55"/>
      <c r="I691" s="51"/>
      <c r="J691" s="39"/>
      <c r="K691" s="39"/>
      <c r="L691" s="39"/>
      <c r="M691" s="40"/>
      <c r="N691" s="40"/>
      <c r="O691" s="63"/>
      <c r="P691" s="39"/>
      <c r="Q691" s="60"/>
      <c r="R691" s="56"/>
      <c r="S691" s="56"/>
    </row>
    <row r="692" spans="4:19">
      <c r="D692" s="44"/>
      <c r="E692" s="84"/>
      <c r="F692" s="51"/>
      <c r="G692" s="51"/>
      <c r="H692" s="55"/>
      <c r="I692" s="51"/>
      <c r="J692" s="39"/>
      <c r="K692" s="39"/>
      <c r="L692" s="39"/>
      <c r="M692" s="40"/>
      <c r="N692" s="40"/>
      <c r="O692" s="63"/>
      <c r="P692" s="39"/>
      <c r="Q692" s="60"/>
      <c r="R692" s="56"/>
      <c r="S692" s="56"/>
    </row>
    <row r="693" spans="4:19">
      <c r="D693" s="44"/>
      <c r="E693" s="84"/>
      <c r="F693" s="51"/>
      <c r="G693" s="51"/>
      <c r="H693" s="55"/>
      <c r="I693" s="51"/>
      <c r="J693" s="39"/>
      <c r="K693" s="39"/>
      <c r="L693" s="39"/>
      <c r="M693" s="40"/>
      <c r="N693" s="40"/>
      <c r="O693" s="63"/>
      <c r="P693" s="39"/>
      <c r="Q693" s="60"/>
      <c r="R693" s="56"/>
      <c r="S693" s="56"/>
    </row>
    <row r="694" spans="4:19">
      <c r="D694" s="44"/>
      <c r="E694" s="84"/>
      <c r="F694" s="51"/>
      <c r="G694" s="51"/>
      <c r="H694" s="55"/>
      <c r="I694" s="51"/>
      <c r="J694" s="39"/>
      <c r="K694" s="39"/>
      <c r="L694" s="39"/>
      <c r="M694" s="40"/>
      <c r="N694" s="40"/>
      <c r="O694" s="63"/>
      <c r="P694" s="39"/>
      <c r="Q694" s="60"/>
      <c r="R694" s="56"/>
      <c r="S694" s="56"/>
    </row>
    <row r="695" spans="4:19">
      <c r="D695" s="44"/>
      <c r="E695" s="84"/>
      <c r="F695" s="51"/>
      <c r="G695" s="51"/>
      <c r="H695" s="55"/>
      <c r="I695" s="51"/>
      <c r="J695" s="39"/>
      <c r="K695" s="39"/>
      <c r="L695" s="39"/>
      <c r="M695" s="40"/>
      <c r="N695" s="40"/>
      <c r="O695" s="63"/>
      <c r="P695" s="39"/>
      <c r="Q695" s="60"/>
      <c r="R695" s="56"/>
      <c r="S695" s="56"/>
    </row>
    <row r="696" spans="4:19">
      <c r="D696" s="44"/>
      <c r="E696" s="84"/>
      <c r="F696" s="51"/>
      <c r="G696" s="51"/>
      <c r="H696" s="55"/>
      <c r="I696" s="51"/>
      <c r="J696" s="39"/>
      <c r="K696" s="39"/>
      <c r="L696" s="39"/>
      <c r="M696" s="40"/>
      <c r="N696" s="40"/>
      <c r="O696" s="63"/>
      <c r="P696" s="39"/>
      <c r="Q696" s="60"/>
      <c r="R696" s="56"/>
      <c r="S696" s="56"/>
    </row>
    <row r="697" spans="4:19">
      <c r="D697" s="44"/>
      <c r="E697" s="84"/>
      <c r="F697" s="51"/>
      <c r="G697" s="51"/>
      <c r="H697" s="55"/>
      <c r="I697" s="51"/>
      <c r="J697" s="39"/>
      <c r="K697" s="39"/>
      <c r="L697" s="39"/>
      <c r="M697" s="40"/>
      <c r="N697" s="40"/>
      <c r="O697" s="63"/>
      <c r="P697" s="39"/>
      <c r="Q697" s="60"/>
      <c r="R697" s="56"/>
      <c r="S697" s="56"/>
    </row>
    <row r="698" spans="4:19">
      <c r="D698" s="44"/>
      <c r="E698" s="84"/>
      <c r="F698" s="51"/>
      <c r="G698" s="51"/>
      <c r="H698" s="55"/>
      <c r="I698" s="51"/>
      <c r="J698" s="39"/>
      <c r="K698" s="39"/>
      <c r="L698" s="39"/>
      <c r="M698" s="40"/>
      <c r="N698" s="40"/>
      <c r="O698" s="63"/>
      <c r="P698" s="39"/>
      <c r="Q698" s="60"/>
      <c r="R698" s="56"/>
      <c r="S698" s="56"/>
    </row>
    <row r="699" spans="4:19">
      <c r="D699" s="44"/>
      <c r="E699" s="84"/>
      <c r="F699" s="51"/>
      <c r="G699" s="51"/>
      <c r="H699" s="55"/>
      <c r="I699" s="51"/>
      <c r="J699" s="39"/>
      <c r="K699" s="39"/>
      <c r="L699" s="39"/>
      <c r="M699" s="40"/>
      <c r="N699" s="40"/>
      <c r="O699" s="63"/>
      <c r="P699" s="39"/>
      <c r="Q699" s="60"/>
      <c r="R699" s="56"/>
      <c r="S699" s="56"/>
    </row>
    <row r="700" spans="4:19">
      <c r="D700" s="44"/>
      <c r="E700" s="84"/>
      <c r="F700" s="51"/>
      <c r="G700" s="51"/>
      <c r="H700" s="55"/>
      <c r="I700" s="51"/>
      <c r="J700" s="39"/>
      <c r="K700" s="39"/>
      <c r="L700" s="39"/>
      <c r="M700" s="40"/>
      <c r="N700" s="40"/>
      <c r="O700" s="63"/>
      <c r="P700" s="39"/>
      <c r="Q700" s="60"/>
      <c r="R700" s="56"/>
      <c r="S700" s="56"/>
    </row>
    <row r="701" spans="4:19">
      <c r="D701" s="44"/>
      <c r="E701" s="84"/>
      <c r="F701" s="51"/>
      <c r="G701" s="51"/>
      <c r="H701" s="55"/>
      <c r="I701" s="51"/>
      <c r="J701" s="39"/>
      <c r="K701" s="39"/>
      <c r="L701" s="39"/>
      <c r="M701" s="40"/>
      <c r="N701" s="40"/>
      <c r="O701" s="63"/>
      <c r="P701" s="39"/>
      <c r="Q701" s="60"/>
      <c r="R701" s="56"/>
      <c r="S701" s="56"/>
    </row>
    <row r="702" spans="4:19">
      <c r="D702" s="44"/>
      <c r="E702" s="84"/>
      <c r="F702" s="51"/>
      <c r="G702" s="51"/>
      <c r="H702" s="55"/>
      <c r="I702" s="51"/>
      <c r="J702" s="39"/>
      <c r="K702" s="39"/>
      <c r="L702" s="39"/>
      <c r="M702" s="40"/>
      <c r="N702" s="40"/>
      <c r="O702" s="63"/>
      <c r="P702" s="39"/>
      <c r="Q702" s="60"/>
      <c r="R702" s="56"/>
      <c r="S702" s="56"/>
    </row>
    <row r="703" spans="4:19">
      <c r="D703" s="44"/>
      <c r="E703" s="84"/>
      <c r="F703" s="51"/>
      <c r="G703" s="51"/>
      <c r="H703" s="55"/>
      <c r="I703" s="51"/>
      <c r="J703" s="39"/>
      <c r="K703" s="39"/>
      <c r="L703" s="39"/>
      <c r="M703" s="40"/>
      <c r="N703" s="40"/>
      <c r="O703" s="63"/>
      <c r="P703" s="39"/>
      <c r="Q703" s="60"/>
      <c r="R703" s="56"/>
      <c r="S703" s="56"/>
    </row>
    <row r="704" spans="4:19">
      <c r="D704" s="44"/>
      <c r="E704" s="84"/>
      <c r="F704" s="51"/>
      <c r="G704" s="51"/>
      <c r="H704" s="55"/>
      <c r="I704" s="51"/>
      <c r="J704" s="39"/>
      <c r="K704" s="39"/>
      <c r="L704" s="39"/>
      <c r="M704" s="40"/>
      <c r="N704" s="40"/>
      <c r="O704" s="63"/>
      <c r="P704" s="39"/>
      <c r="Q704" s="60"/>
      <c r="R704" s="56"/>
      <c r="S704" s="56"/>
    </row>
    <row r="705" spans="4:19">
      <c r="D705" s="44"/>
      <c r="E705" s="84"/>
      <c r="F705" s="51"/>
      <c r="G705" s="51"/>
      <c r="H705" s="55"/>
      <c r="I705" s="51"/>
      <c r="J705" s="39"/>
      <c r="K705" s="39"/>
      <c r="L705" s="39"/>
      <c r="M705" s="40"/>
      <c r="N705" s="40"/>
      <c r="O705" s="63"/>
      <c r="P705" s="39"/>
      <c r="Q705" s="60"/>
      <c r="R705" s="56"/>
      <c r="S705" s="56"/>
    </row>
    <row r="706" spans="4:19">
      <c r="D706" s="44"/>
      <c r="E706" s="84"/>
      <c r="F706" s="51"/>
      <c r="G706" s="51"/>
      <c r="H706" s="55"/>
      <c r="I706" s="51"/>
      <c r="J706" s="39"/>
      <c r="K706" s="39"/>
      <c r="L706" s="39"/>
      <c r="M706" s="40"/>
      <c r="N706" s="40"/>
      <c r="O706" s="63"/>
      <c r="P706" s="39"/>
      <c r="Q706" s="60"/>
      <c r="R706" s="56"/>
      <c r="S706" s="56"/>
    </row>
    <row r="707" spans="4:19">
      <c r="D707" s="44"/>
      <c r="E707" s="84"/>
      <c r="F707" s="51"/>
      <c r="G707" s="51"/>
      <c r="H707" s="55"/>
      <c r="I707" s="51"/>
      <c r="J707" s="39"/>
      <c r="K707" s="39"/>
      <c r="L707" s="39"/>
      <c r="M707" s="40"/>
      <c r="N707" s="40"/>
      <c r="O707" s="63"/>
      <c r="P707" s="39"/>
      <c r="Q707" s="60"/>
      <c r="R707" s="56"/>
      <c r="S707" s="56"/>
    </row>
    <row r="708" spans="4:19">
      <c r="D708" s="44"/>
      <c r="E708" s="84"/>
      <c r="F708" s="51"/>
      <c r="G708" s="51"/>
      <c r="H708" s="55"/>
      <c r="I708" s="51"/>
      <c r="J708" s="39"/>
      <c r="K708" s="39"/>
      <c r="L708" s="39"/>
      <c r="M708" s="40"/>
      <c r="N708" s="40"/>
      <c r="O708" s="63"/>
      <c r="P708" s="39"/>
      <c r="Q708" s="60"/>
      <c r="R708" s="56"/>
      <c r="S708" s="56"/>
    </row>
    <row r="709" spans="4:19">
      <c r="D709" s="44"/>
      <c r="E709" s="84"/>
      <c r="F709" s="51"/>
      <c r="G709" s="51"/>
      <c r="H709" s="55"/>
      <c r="I709" s="51"/>
      <c r="J709" s="39"/>
      <c r="K709" s="39"/>
      <c r="L709" s="39"/>
      <c r="M709" s="40"/>
      <c r="N709" s="40"/>
      <c r="O709" s="63"/>
      <c r="P709" s="39"/>
      <c r="Q709" s="60"/>
      <c r="R709" s="56"/>
      <c r="S709" s="56"/>
    </row>
    <row r="710" spans="4:19">
      <c r="D710" s="44"/>
      <c r="E710" s="84"/>
      <c r="F710" s="51"/>
      <c r="G710" s="51"/>
      <c r="H710" s="55"/>
      <c r="I710" s="51"/>
      <c r="J710" s="39"/>
      <c r="K710" s="39"/>
      <c r="L710" s="39"/>
      <c r="M710" s="40"/>
      <c r="N710" s="40"/>
      <c r="O710" s="63"/>
      <c r="P710" s="39"/>
      <c r="Q710" s="60"/>
      <c r="R710" s="56"/>
      <c r="S710" s="56"/>
    </row>
    <row r="711" spans="4:19">
      <c r="D711" s="44"/>
      <c r="E711" s="84"/>
      <c r="F711" s="51"/>
      <c r="G711" s="51"/>
      <c r="H711" s="55"/>
      <c r="I711" s="51"/>
      <c r="J711" s="39"/>
      <c r="K711" s="39"/>
      <c r="L711" s="39"/>
      <c r="M711" s="40"/>
      <c r="N711" s="40"/>
      <c r="O711" s="63"/>
      <c r="P711" s="39"/>
      <c r="Q711" s="60"/>
      <c r="R711" s="56"/>
      <c r="S711" s="56"/>
    </row>
    <row r="712" spans="4:19">
      <c r="D712" s="44"/>
      <c r="E712" s="84"/>
      <c r="F712" s="51"/>
      <c r="G712" s="51"/>
      <c r="H712" s="55"/>
      <c r="I712" s="51"/>
      <c r="J712" s="39"/>
      <c r="K712" s="39"/>
      <c r="L712" s="39"/>
      <c r="M712" s="40"/>
      <c r="N712" s="40"/>
      <c r="O712" s="63"/>
      <c r="P712" s="39"/>
      <c r="Q712" s="60"/>
      <c r="R712" s="56"/>
      <c r="S712" s="56"/>
    </row>
    <row r="713" spans="4:19">
      <c r="D713" s="44"/>
      <c r="E713" s="84"/>
      <c r="F713" s="51"/>
      <c r="G713" s="51"/>
      <c r="H713" s="55"/>
      <c r="I713" s="51"/>
      <c r="J713" s="39"/>
      <c r="K713" s="39"/>
      <c r="L713" s="39"/>
      <c r="M713" s="40"/>
      <c r="N713" s="40"/>
      <c r="O713" s="63"/>
      <c r="P713" s="39"/>
      <c r="Q713" s="60"/>
      <c r="R713" s="56"/>
      <c r="S713" s="56"/>
    </row>
    <row r="714" spans="4:19">
      <c r="D714" s="44"/>
      <c r="E714" s="84"/>
      <c r="F714" s="51"/>
      <c r="G714" s="51"/>
      <c r="H714" s="55"/>
      <c r="I714" s="51"/>
      <c r="J714" s="39"/>
      <c r="K714" s="39"/>
      <c r="L714" s="39"/>
      <c r="M714" s="40"/>
      <c r="N714" s="40"/>
      <c r="O714" s="63"/>
      <c r="P714" s="39"/>
      <c r="Q714" s="60"/>
      <c r="R714" s="56"/>
      <c r="S714" s="56"/>
    </row>
    <row r="715" spans="4:19">
      <c r="D715" s="44"/>
      <c r="E715" s="84"/>
      <c r="F715" s="51"/>
      <c r="G715" s="51"/>
      <c r="H715" s="55"/>
      <c r="I715" s="51"/>
      <c r="J715" s="39"/>
      <c r="K715" s="39"/>
      <c r="L715" s="39"/>
      <c r="M715" s="40"/>
      <c r="N715" s="40"/>
      <c r="O715" s="63"/>
      <c r="P715" s="39"/>
      <c r="Q715" s="60"/>
      <c r="R715" s="56"/>
      <c r="S715" s="56"/>
    </row>
    <row r="716" spans="4:19">
      <c r="D716" s="44"/>
      <c r="E716" s="84"/>
      <c r="F716" s="51"/>
      <c r="G716" s="51"/>
      <c r="H716" s="55"/>
      <c r="I716" s="51"/>
      <c r="J716" s="39"/>
      <c r="K716" s="39"/>
      <c r="L716" s="39"/>
      <c r="M716" s="40"/>
      <c r="N716" s="40"/>
      <c r="O716" s="63"/>
      <c r="P716" s="39"/>
      <c r="Q716" s="60"/>
      <c r="R716" s="56"/>
      <c r="S716" s="56"/>
    </row>
    <row r="717" spans="4:19">
      <c r="D717" s="44"/>
      <c r="E717" s="84"/>
      <c r="F717" s="51"/>
      <c r="G717" s="51"/>
      <c r="H717" s="55"/>
      <c r="I717" s="51"/>
      <c r="J717" s="39"/>
      <c r="K717" s="39"/>
      <c r="L717" s="39"/>
      <c r="M717" s="40"/>
      <c r="N717" s="40"/>
      <c r="O717" s="63"/>
      <c r="P717" s="39"/>
      <c r="Q717" s="60"/>
      <c r="R717" s="56"/>
      <c r="S717" s="56"/>
    </row>
    <row r="718" spans="4:19">
      <c r="D718" s="44"/>
      <c r="E718" s="84"/>
      <c r="F718" s="51"/>
      <c r="G718" s="51"/>
      <c r="H718" s="55"/>
      <c r="I718" s="51"/>
      <c r="J718" s="39"/>
      <c r="K718" s="39"/>
      <c r="L718" s="39"/>
      <c r="M718" s="40"/>
      <c r="N718" s="40"/>
      <c r="O718" s="63"/>
      <c r="P718" s="39"/>
      <c r="Q718" s="60"/>
      <c r="R718" s="56"/>
      <c r="S718" s="56"/>
    </row>
    <row r="719" spans="4:19">
      <c r="D719" s="44"/>
      <c r="E719" s="84"/>
      <c r="F719" s="51"/>
      <c r="G719" s="51"/>
      <c r="H719" s="55"/>
      <c r="I719" s="51"/>
      <c r="J719" s="39"/>
      <c r="K719" s="39"/>
      <c r="L719" s="39"/>
      <c r="M719" s="40"/>
      <c r="N719" s="40"/>
      <c r="O719" s="63"/>
      <c r="P719" s="39"/>
      <c r="Q719" s="60"/>
      <c r="R719" s="56"/>
      <c r="S719" s="56"/>
    </row>
    <row r="720" spans="4:19">
      <c r="D720" s="44"/>
      <c r="E720" s="84"/>
      <c r="F720" s="51"/>
      <c r="G720" s="51"/>
      <c r="H720" s="55"/>
      <c r="I720" s="51"/>
      <c r="J720" s="39"/>
      <c r="K720" s="39"/>
      <c r="L720" s="39"/>
      <c r="M720" s="40"/>
      <c r="N720" s="40"/>
      <c r="O720" s="63"/>
      <c r="P720" s="39"/>
      <c r="Q720" s="60"/>
      <c r="R720" s="56"/>
      <c r="S720" s="56"/>
    </row>
    <row r="721" spans="4:19">
      <c r="D721" s="44"/>
      <c r="E721" s="84"/>
      <c r="F721" s="51"/>
      <c r="G721" s="51"/>
      <c r="H721" s="55"/>
      <c r="I721" s="51"/>
      <c r="J721" s="39"/>
      <c r="K721" s="39"/>
      <c r="L721" s="39"/>
      <c r="M721" s="40"/>
      <c r="N721" s="40"/>
      <c r="O721" s="63"/>
      <c r="P721" s="39"/>
      <c r="Q721" s="60"/>
      <c r="R721" s="56"/>
      <c r="S721" s="56"/>
    </row>
    <row r="722" spans="4:19">
      <c r="D722" s="44"/>
      <c r="E722" s="84"/>
      <c r="F722" s="51"/>
      <c r="G722" s="51"/>
      <c r="H722" s="55"/>
      <c r="I722" s="51"/>
      <c r="J722" s="39"/>
      <c r="K722" s="39"/>
      <c r="L722" s="39"/>
      <c r="M722" s="40"/>
      <c r="N722" s="40"/>
      <c r="O722" s="63"/>
      <c r="P722" s="39"/>
      <c r="Q722" s="60"/>
      <c r="R722" s="56"/>
      <c r="S722" s="56"/>
    </row>
    <row r="723" spans="4:19">
      <c r="D723" s="44"/>
      <c r="E723" s="84"/>
      <c r="F723" s="51"/>
      <c r="G723" s="51"/>
      <c r="H723" s="55"/>
      <c r="I723" s="51"/>
      <c r="J723" s="39"/>
      <c r="K723" s="39"/>
      <c r="L723" s="39"/>
      <c r="M723" s="40"/>
      <c r="N723" s="40"/>
      <c r="O723" s="63"/>
      <c r="P723" s="39"/>
      <c r="Q723" s="60"/>
      <c r="R723" s="56"/>
      <c r="S723" s="56"/>
    </row>
    <row r="724" spans="4:19">
      <c r="D724" s="44"/>
      <c r="E724" s="84"/>
      <c r="F724" s="51"/>
      <c r="G724" s="51"/>
      <c r="H724" s="55"/>
      <c r="I724" s="51"/>
      <c r="J724" s="39"/>
      <c r="K724" s="39"/>
      <c r="L724" s="39"/>
      <c r="M724" s="40"/>
      <c r="N724" s="40"/>
      <c r="O724" s="63"/>
      <c r="P724" s="39"/>
      <c r="Q724" s="60"/>
      <c r="R724" s="56"/>
      <c r="S724" s="56"/>
    </row>
    <row r="725" spans="4:19">
      <c r="D725" s="44"/>
      <c r="E725" s="84"/>
      <c r="F725" s="51"/>
      <c r="G725" s="51"/>
      <c r="H725" s="55"/>
      <c r="I725" s="51"/>
      <c r="J725" s="39"/>
      <c r="K725" s="39"/>
      <c r="L725" s="39"/>
      <c r="M725" s="40"/>
      <c r="N725" s="40"/>
      <c r="O725" s="63"/>
      <c r="P725" s="39"/>
      <c r="Q725" s="60"/>
      <c r="R725" s="56"/>
      <c r="S725" s="56"/>
    </row>
    <row r="726" spans="4:19">
      <c r="D726" s="44"/>
      <c r="E726" s="84"/>
      <c r="F726" s="51"/>
      <c r="G726" s="51"/>
      <c r="H726" s="55"/>
      <c r="I726" s="51"/>
      <c r="J726" s="39"/>
      <c r="K726" s="39"/>
      <c r="L726" s="39"/>
      <c r="M726" s="40"/>
      <c r="N726" s="40"/>
      <c r="O726" s="63"/>
      <c r="P726" s="39"/>
      <c r="Q726" s="60"/>
      <c r="R726" s="56"/>
      <c r="S726" s="56"/>
    </row>
    <row r="727" spans="4:19">
      <c r="D727" s="44"/>
      <c r="E727" s="84"/>
      <c r="F727" s="51"/>
      <c r="G727" s="51"/>
      <c r="H727" s="55"/>
      <c r="I727" s="51"/>
      <c r="J727" s="39"/>
      <c r="K727" s="39"/>
      <c r="L727" s="39"/>
      <c r="M727" s="40"/>
      <c r="N727" s="40"/>
      <c r="O727" s="63"/>
      <c r="P727" s="39"/>
      <c r="Q727" s="60"/>
      <c r="R727" s="56"/>
      <c r="S727" s="56"/>
    </row>
    <row r="728" spans="4:19">
      <c r="D728" s="44"/>
      <c r="E728" s="84"/>
      <c r="F728" s="51"/>
      <c r="G728" s="51"/>
      <c r="H728" s="55"/>
      <c r="I728" s="51"/>
      <c r="J728" s="39"/>
      <c r="K728" s="39"/>
      <c r="L728" s="39"/>
      <c r="M728" s="40"/>
      <c r="N728" s="40"/>
      <c r="O728" s="63"/>
      <c r="P728" s="39"/>
      <c r="Q728" s="60"/>
      <c r="R728" s="56"/>
      <c r="S728" s="56"/>
    </row>
    <row r="729" spans="4:19">
      <c r="D729" s="44"/>
      <c r="E729" s="84"/>
      <c r="F729" s="51"/>
      <c r="G729" s="51"/>
      <c r="H729" s="55"/>
      <c r="I729" s="51"/>
      <c r="J729" s="39"/>
      <c r="K729" s="39"/>
      <c r="L729" s="39"/>
      <c r="M729" s="40"/>
      <c r="N729" s="40"/>
      <c r="O729" s="63"/>
      <c r="P729" s="39"/>
      <c r="Q729" s="60"/>
      <c r="R729" s="56"/>
      <c r="S729" s="56"/>
    </row>
    <row r="730" spans="4:19">
      <c r="D730" s="44"/>
      <c r="E730" s="84"/>
      <c r="F730" s="51"/>
      <c r="G730" s="51"/>
      <c r="H730" s="55"/>
      <c r="I730" s="51"/>
      <c r="J730" s="39"/>
      <c r="K730" s="39"/>
      <c r="L730" s="39"/>
      <c r="M730" s="40"/>
      <c r="N730" s="40"/>
      <c r="O730" s="63"/>
      <c r="P730" s="39"/>
      <c r="Q730" s="60"/>
      <c r="R730" s="56"/>
      <c r="S730" s="56"/>
    </row>
    <row r="731" spans="4:19">
      <c r="D731" s="44"/>
      <c r="E731" s="84"/>
      <c r="F731" s="51"/>
      <c r="G731" s="51"/>
      <c r="H731" s="55"/>
      <c r="I731" s="51"/>
      <c r="J731" s="39"/>
      <c r="K731" s="39"/>
      <c r="L731" s="39"/>
      <c r="M731" s="40"/>
      <c r="N731" s="40"/>
      <c r="O731" s="63"/>
      <c r="P731" s="39"/>
      <c r="Q731" s="60"/>
      <c r="R731" s="56"/>
      <c r="S731" s="56"/>
    </row>
    <row r="732" spans="4:19">
      <c r="D732" s="44"/>
      <c r="E732" s="84"/>
      <c r="F732" s="51"/>
      <c r="G732" s="51"/>
      <c r="H732" s="55"/>
      <c r="I732" s="51"/>
      <c r="J732" s="39"/>
      <c r="K732" s="39"/>
      <c r="L732" s="39"/>
      <c r="M732" s="40"/>
      <c r="N732" s="40"/>
      <c r="O732" s="63"/>
      <c r="P732" s="39"/>
      <c r="Q732" s="60"/>
      <c r="R732" s="56"/>
      <c r="S732" s="56"/>
    </row>
    <row r="733" spans="4:19">
      <c r="D733" s="44"/>
      <c r="E733" s="84"/>
      <c r="F733" s="51"/>
      <c r="G733" s="51"/>
      <c r="H733" s="55"/>
      <c r="I733" s="51"/>
      <c r="J733" s="39"/>
      <c r="K733" s="39"/>
      <c r="L733" s="39"/>
      <c r="M733" s="40"/>
      <c r="N733" s="40"/>
      <c r="O733" s="63"/>
      <c r="P733" s="39"/>
      <c r="Q733" s="60"/>
      <c r="R733" s="56"/>
      <c r="S733" s="56"/>
    </row>
    <row r="734" spans="4:19">
      <c r="D734" s="44"/>
      <c r="E734" s="84"/>
      <c r="F734" s="51"/>
      <c r="G734" s="51"/>
      <c r="H734" s="55"/>
      <c r="I734" s="51"/>
      <c r="J734" s="39"/>
      <c r="K734" s="39"/>
      <c r="L734" s="39"/>
      <c r="M734" s="40"/>
      <c r="N734" s="40"/>
      <c r="O734" s="63"/>
      <c r="P734" s="39"/>
      <c r="Q734" s="60"/>
      <c r="R734" s="56"/>
      <c r="S734" s="56"/>
    </row>
    <row r="735" spans="4:19">
      <c r="D735" s="44"/>
      <c r="E735" s="84"/>
      <c r="F735" s="51"/>
      <c r="G735" s="51"/>
      <c r="H735" s="55"/>
      <c r="I735" s="51"/>
      <c r="J735" s="39"/>
      <c r="K735" s="39"/>
      <c r="L735" s="39"/>
      <c r="M735" s="40"/>
      <c r="N735" s="40"/>
      <c r="O735" s="63"/>
      <c r="P735" s="39"/>
      <c r="Q735" s="60"/>
      <c r="R735" s="56"/>
      <c r="S735" s="56"/>
    </row>
    <row r="736" spans="4:19">
      <c r="D736" s="44"/>
      <c r="E736" s="84"/>
      <c r="F736" s="51"/>
      <c r="G736" s="51"/>
      <c r="H736" s="55"/>
      <c r="I736" s="51"/>
      <c r="J736" s="39"/>
      <c r="K736" s="39"/>
      <c r="L736" s="39"/>
      <c r="M736" s="40"/>
      <c r="N736" s="40"/>
      <c r="O736" s="63"/>
      <c r="P736" s="39"/>
      <c r="Q736" s="60"/>
      <c r="R736" s="56"/>
      <c r="S736" s="56"/>
    </row>
    <row r="737" spans="4:19">
      <c r="D737" s="44"/>
      <c r="E737" s="84"/>
      <c r="F737" s="51"/>
      <c r="G737" s="51"/>
      <c r="H737" s="55"/>
      <c r="I737" s="51"/>
      <c r="J737" s="39"/>
      <c r="K737" s="39"/>
      <c r="L737" s="39"/>
      <c r="M737" s="40"/>
      <c r="N737" s="40"/>
      <c r="O737" s="63"/>
      <c r="P737" s="39"/>
      <c r="Q737" s="60"/>
      <c r="R737" s="56"/>
      <c r="S737" s="56"/>
    </row>
    <row r="738" spans="4:19">
      <c r="D738" s="44"/>
      <c r="E738" s="84"/>
      <c r="F738" s="51"/>
      <c r="G738" s="51"/>
      <c r="H738" s="55"/>
      <c r="I738" s="51"/>
      <c r="J738" s="39"/>
      <c r="K738" s="39"/>
      <c r="L738" s="39"/>
      <c r="M738" s="40"/>
      <c r="N738" s="40"/>
      <c r="O738" s="63"/>
      <c r="P738" s="39"/>
      <c r="Q738" s="60"/>
      <c r="R738" s="56"/>
      <c r="S738" s="56"/>
    </row>
    <row r="739" spans="4:19">
      <c r="D739" s="44"/>
      <c r="E739" s="84"/>
      <c r="F739" s="51"/>
      <c r="G739" s="51"/>
      <c r="H739" s="55"/>
      <c r="I739" s="51"/>
      <c r="J739" s="39"/>
      <c r="K739" s="39"/>
      <c r="L739" s="39"/>
      <c r="M739" s="40"/>
      <c r="N739" s="40"/>
      <c r="O739" s="63"/>
      <c r="P739" s="39"/>
      <c r="Q739" s="60"/>
      <c r="R739" s="56"/>
      <c r="S739" s="56"/>
    </row>
    <row r="740" spans="4:19">
      <c r="D740" s="44"/>
      <c r="E740" s="84"/>
      <c r="F740" s="51"/>
      <c r="G740" s="51"/>
      <c r="H740" s="55"/>
      <c r="I740" s="51"/>
      <c r="J740" s="39"/>
      <c r="K740" s="39"/>
      <c r="L740" s="39"/>
      <c r="M740" s="40"/>
      <c r="N740" s="40"/>
      <c r="O740" s="63"/>
      <c r="P740" s="39"/>
      <c r="Q740" s="60"/>
      <c r="R740" s="56"/>
      <c r="S740" s="56"/>
    </row>
    <row r="741" spans="4:19">
      <c r="D741" s="44"/>
      <c r="E741" s="84"/>
      <c r="F741" s="51"/>
      <c r="G741" s="51"/>
      <c r="H741" s="55"/>
      <c r="I741" s="51"/>
      <c r="J741" s="39"/>
      <c r="K741" s="39"/>
      <c r="L741" s="39"/>
      <c r="M741" s="40"/>
      <c r="N741" s="40"/>
      <c r="O741" s="63"/>
      <c r="P741" s="39"/>
      <c r="Q741" s="60"/>
      <c r="R741" s="56"/>
      <c r="S741" s="56"/>
    </row>
    <row r="742" spans="4:19">
      <c r="D742" s="44"/>
      <c r="E742" s="84"/>
      <c r="F742" s="51"/>
      <c r="G742" s="51"/>
      <c r="H742" s="55"/>
      <c r="I742" s="51"/>
      <c r="J742" s="39"/>
      <c r="K742" s="39"/>
      <c r="L742" s="39"/>
      <c r="M742" s="40"/>
      <c r="N742" s="40"/>
      <c r="O742" s="63"/>
      <c r="P742" s="39"/>
      <c r="Q742" s="60"/>
      <c r="R742" s="56"/>
      <c r="S742" s="56"/>
    </row>
    <row r="743" spans="4:19">
      <c r="D743" s="44"/>
      <c r="E743" s="84"/>
      <c r="F743" s="51"/>
      <c r="G743" s="51"/>
      <c r="H743" s="55"/>
      <c r="I743" s="51"/>
      <c r="J743" s="39"/>
      <c r="K743" s="39"/>
      <c r="L743" s="39"/>
      <c r="M743" s="40"/>
      <c r="N743" s="40"/>
      <c r="O743" s="63"/>
      <c r="P743" s="39"/>
      <c r="Q743" s="60"/>
      <c r="R743" s="56"/>
      <c r="S743" s="56"/>
    </row>
    <row r="744" spans="4:19">
      <c r="D744" s="44"/>
      <c r="E744" s="84"/>
      <c r="F744" s="51"/>
      <c r="G744" s="51"/>
      <c r="H744" s="55"/>
      <c r="I744" s="51"/>
      <c r="J744" s="39"/>
      <c r="K744" s="39"/>
      <c r="L744" s="39"/>
      <c r="M744" s="40"/>
      <c r="N744" s="40"/>
      <c r="O744" s="63"/>
      <c r="P744" s="39"/>
      <c r="Q744" s="60"/>
      <c r="R744" s="56"/>
      <c r="S744" s="56"/>
    </row>
    <row r="745" spans="4:19">
      <c r="D745" s="44"/>
      <c r="E745" s="84"/>
      <c r="F745" s="51"/>
      <c r="G745" s="51"/>
      <c r="H745" s="55"/>
      <c r="I745" s="51"/>
      <c r="J745" s="39"/>
      <c r="K745" s="39"/>
      <c r="L745" s="39"/>
      <c r="M745" s="40"/>
      <c r="N745" s="40"/>
      <c r="O745" s="63"/>
      <c r="P745" s="39"/>
      <c r="Q745" s="60"/>
      <c r="R745" s="56"/>
      <c r="S745" s="56"/>
    </row>
    <row r="746" spans="4:19">
      <c r="D746" s="44"/>
      <c r="E746" s="84"/>
      <c r="F746" s="51"/>
      <c r="G746" s="51"/>
      <c r="H746" s="55"/>
      <c r="I746" s="51"/>
      <c r="J746" s="39"/>
      <c r="K746" s="39"/>
      <c r="L746" s="39"/>
      <c r="M746" s="40"/>
      <c r="N746" s="40"/>
      <c r="O746" s="63"/>
      <c r="P746" s="39"/>
      <c r="Q746" s="60"/>
      <c r="R746" s="56"/>
      <c r="S746" s="56"/>
    </row>
    <row r="747" spans="4:19">
      <c r="D747" s="44"/>
      <c r="E747" s="84"/>
      <c r="F747" s="51"/>
      <c r="G747" s="51"/>
      <c r="H747" s="55"/>
      <c r="I747" s="51"/>
      <c r="J747" s="39"/>
      <c r="K747" s="39"/>
      <c r="L747" s="39"/>
      <c r="M747" s="40"/>
      <c r="N747" s="40"/>
      <c r="O747" s="63"/>
      <c r="P747" s="39"/>
      <c r="Q747" s="60"/>
      <c r="R747" s="56"/>
      <c r="S747" s="56"/>
    </row>
    <row r="748" spans="4:19">
      <c r="D748" s="44"/>
      <c r="E748" s="84"/>
      <c r="F748" s="51"/>
      <c r="G748" s="51"/>
      <c r="H748" s="55"/>
      <c r="I748" s="51"/>
      <c r="J748" s="39"/>
      <c r="K748" s="39"/>
      <c r="L748" s="39"/>
      <c r="M748" s="40"/>
      <c r="N748" s="40"/>
      <c r="O748" s="63"/>
      <c r="P748" s="39"/>
      <c r="Q748" s="60"/>
      <c r="R748" s="56"/>
      <c r="S748" s="56"/>
    </row>
    <row r="749" spans="4:19">
      <c r="D749" s="44"/>
      <c r="E749" s="84"/>
      <c r="F749" s="51"/>
      <c r="G749" s="51"/>
      <c r="H749" s="55"/>
      <c r="I749" s="51"/>
      <c r="J749" s="39"/>
      <c r="K749" s="39"/>
      <c r="L749" s="39"/>
      <c r="M749" s="40"/>
      <c r="N749" s="40"/>
      <c r="O749" s="63"/>
      <c r="P749" s="39"/>
      <c r="Q749" s="60"/>
      <c r="R749" s="56"/>
      <c r="S749" s="56"/>
    </row>
    <row r="750" spans="4:19">
      <c r="D750" s="44"/>
      <c r="E750" s="84"/>
      <c r="F750" s="51"/>
      <c r="G750" s="51"/>
      <c r="H750" s="55"/>
      <c r="I750" s="51"/>
      <c r="J750" s="39"/>
      <c r="K750" s="39"/>
      <c r="L750" s="39"/>
      <c r="M750" s="40"/>
      <c r="N750" s="40"/>
      <c r="O750" s="63"/>
      <c r="P750" s="39"/>
      <c r="Q750" s="60"/>
      <c r="R750" s="56"/>
      <c r="S750" s="56"/>
    </row>
    <row r="751" spans="4:19">
      <c r="D751" s="44"/>
      <c r="E751" s="84"/>
      <c r="F751" s="51"/>
      <c r="G751" s="51"/>
      <c r="H751" s="55"/>
      <c r="I751" s="51"/>
      <c r="J751" s="39"/>
      <c r="K751" s="39"/>
      <c r="L751" s="39"/>
      <c r="M751" s="40"/>
      <c r="N751" s="40"/>
      <c r="O751" s="63"/>
      <c r="P751" s="39"/>
      <c r="Q751" s="60"/>
      <c r="R751" s="56"/>
      <c r="S751" s="56"/>
    </row>
    <row r="752" spans="4:19">
      <c r="D752" s="44"/>
      <c r="E752" s="84"/>
      <c r="F752" s="51"/>
      <c r="G752" s="51"/>
      <c r="H752" s="55"/>
      <c r="I752" s="51"/>
      <c r="J752" s="39"/>
      <c r="K752" s="39"/>
      <c r="L752" s="39"/>
      <c r="M752" s="40"/>
      <c r="N752" s="40"/>
      <c r="O752" s="63"/>
      <c r="P752" s="39"/>
      <c r="Q752" s="60"/>
      <c r="R752" s="56"/>
      <c r="S752" s="56"/>
    </row>
    <row r="753" spans="4:19">
      <c r="D753" s="44"/>
      <c r="E753" s="84"/>
      <c r="F753" s="51"/>
      <c r="G753" s="51"/>
      <c r="H753" s="55"/>
      <c r="I753" s="51"/>
      <c r="J753" s="39"/>
      <c r="K753" s="39"/>
      <c r="L753" s="39"/>
      <c r="M753" s="40"/>
      <c r="N753" s="40"/>
      <c r="O753" s="63"/>
      <c r="P753" s="39"/>
      <c r="Q753" s="60"/>
      <c r="R753" s="56"/>
      <c r="S753" s="56"/>
    </row>
    <row r="754" spans="4:19">
      <c r="D754" s="44"/>
      <c r="E754" s="84"/>
      <c r="F754" s="51"/>
      <c r="G754" s="51"/>
      <c r="H754" s="55"/>
      <c r="I754" s="51"/>
      <c r="J754" s="39"/>
      <c r="K754" s="39"/>
      <c r="L754" s="39"/>
      <c r="M754" s="40"/>
      <c r="N754" s="40"/>
      <c r="O754" s="63"/>
      <c r="P754" s="39"/>
      <c r="Q754" s="60"/>
      <c r="R754" s="56"/>
      <c r="S754" s="56"/>
    </row>
    <row r="755" spans="4:19">
      <c r="D755" s="44"/>
      <c r="E755" s="84"/>
      <c r="F755" s="51"/>
      <c r="G755" s="51"/>
      <c r="H755" s="55"/>
      <c r="I755" s="51"/>
      <c r="J755" s="39"/>
      <c r="K755" s="39"/>
      <c r="L755" s="39"/>
      <c r="M755" s="40"/>
      <c r="N755" s="40"/>
      <c r="O755" s="63"/>
      <c r="P755" s="39"/>
      <c r="Q755" s="60"/>
      <c r="R755" s="56"/>
      <c r="S755" s="56"/>
    </row>
    <row r="756" spans="4:19">
      <c r="D756" s="44"/>
      <c r="E756" s="84"/>
      <c r="F756" s="51"/>
      <c r="G756" s="51"/>
      <c r="H756" s="55"/>
      <c r="I756" s="51"/>
      <c r="J756" s="39"/>
      <c r="K756" s="39"/>
      <c r="L756" s="39"/>
      <c r="M756" s="40"/>
      <c r="N756" s="40"/>
      <c r="O756" s="63"/>
      <c r="P756" s="39"/>
      <c r="Q756" s="60"/>
      <c r="R756" s="56"/>
      <c r="S756" s="56"/>
    </row>
    <row r="757" spans="4:19">
      <c r="D757" s="44"/>
      <c r="E757" s="84"/>
      <c r="F757" s="51"/>
      <c r="G757" s="51"/>
      <c r="H757" s="55"/>
      <c r="I757" s="51"/>
      <c r="J757" s="39"/>
      <c r="K757" s="39"/>
      <c r="L757" s="39"/>
      <c r="M757" s="40"/>
      <c r="N757" s="40"/>
      <c r="O757" s="63"/>
      <c r="P757" s="39"/>
      <c r="Q757" s="60"/>
      <c r="R757" s="56"/>
      <c r="S757" s="56"/>
    </row>
    <row r="758" spans="4:19">
      <c r="D758" s="44"/>
      <c r="E758" s="84"/>
      <c r="F758" s="51"/>
      <c r="G758" s="51"/>
      <c r="H758" s="55"/>
      <c r="I758" s="51"/>
      <c r="J758" s="39"/>
      <c r="K758" s="39"/>
      <c r="L758" s="39"/>
      <c r="M758" s="40"/>
      <c r="N758" s="40"/>
      <c r="O758" s="63"/>
      <c r="P758" s="39"/>
      <c r="Q758" s="60"/>
      <c r="R758" s="56"/>
      <c r="S758" s="56"/>
    </row>
    <row r="759" spans="4:19">
      <c r="D759" s="44"/>
      <c r="E759" s="84"/>
      <c r="F759" s="51"/>
      <c r="G759" s="51"/>
      <c r="H759" s="55"/>
      <c r="I759" s="51"/>
      <c r="J759" s="39"/>
      <c r="K759" s="39"/>
      <c r="L759" s="39"/>
      <c r="M759" s="40"/>
      <c r="N759" s="40"/>
      <c r="O759" s="63"/>
      <c r="P759" s="39"/>
      <c r="Q759" s="60"/>
      <c r="R759" s="56"/>
      <c r="S759" s="56"/>
    </row>
    <row r="760" spans="4:19">
      <c r="D760" s="44"/>
      <c r="E760" s="84"/>
      <c r="F760" s="51"/>
      <c r="G760" s="51"/>
      <c r="H760" s="55"/>
      <c r="I760" s="51"/>
      <c r="J760" s="39"/>
      <c r="K760" s="39"/>
      <c r="L760" s="39"/>
      <c r="M760" s="40"/>
      <c r="N760" s="40"/>
      <c r="O760" s="63"/>
      <c r="P760" s="39"/>
      <c r="Q760" s="60"/>
      <c r="R760" s="56"/>
      <c r="S760" s="56"/>
    </row>
    <row r="761" spans="4:19">
      <c r="D761" s="44"/>
      <c r="E761" s="84"/>
      <c r="F761" s="51"/>
      <c r="G761" s="51"/>
      <c r="H761" s="55"/>
      <c r="I761" s="51"/>
      <c r="J761" s="39"/>
      <c r="K761" s="39"/>
      <c r="L761" s="39"/>
      <c r="M761" s="40"/>
      <c r="N761" s="40"/>
      <c r="O761" s="63"/>
      <c r="P761" s="39"/>
      <c r="Q761" s="60"/>
      <c r="R761" s="56"/>
      <c r="S761" s="56"/>
    </row>
    <row r="762" spans="4:19">
      <c r="D762" s="44"/>
      <c r="E762" s="84"/>
      <c r="F762" s="51"/>
      <c r="G762" s="51"/>
      <c r="H762" s="55"/>
      <c r="I762" s="51"/>
      <c r="J762" s="39"/>
      <c r="K762" s="39"/>
      <c r="L762" s="39"/>
      <c r="M762" s="40"/>
      <c r="N762" s="40"/>
      <c r="O762" s="63"/>
      <c r="P762" s="39"/>
      <c r="Q762" s="60"/>
      <c r="R762" s="56"/>
      <c r="S762" s="56"/>
    </row>
    <row r="763" spans="4:19">
      <c r="D763" s="44"/>
      <c r="E763" s="84"/>
      <c r="F763" s="51"/>
      <c r="G763" s="51"/>
      <c r="H763" s="55"/>
      <c r="I763" s="51"/>
      <c r="J763" s="39"/>
      <c r="K763" s="39"/>
      <c r="L763" s="39"/>
      <c r="M763" s="40"/>
      <c r="N763" s="40"/>
      <c r="O763" s="63"/>
      <c r="P763" s="39"/>
      <c r="Q763" s="60"/>
      <c r="R763" s="56"/>
      <c r="S763" s="56"/>
    </row>
    <row r="764" spans="4:19">
      <c r="D764" s="44"/>
      <c r="E764" s="84"/>
      <c r="F764" s="51"/>
      <c r="G764" s="51"/>
      <c r="H764" s="55"/>
      <c r="I764" s="51"/>
      <c r="J764" s="39"/>
      <c r="K764" s="39"/>
      <c r="L764" s="39"/>
      <c r="M764" s="40"/>
      <c r="N764" s="40"/>
      <c r="O764" s="63"/>
      <c r="P764" s="39"/>
      <c r="Q764" s="60"/>
      <c r="R764" s="56"/>
      <c r="S764" s="56"/>
    </row>
    <row r="765" spans="4:19">
      <c r="D765" s="44"/>
      <c r="E765" s="84"/>
      <c r="F765" s="51"/>
      <c r="G765" s="51"/>
      <c r="H765" s="55"/>
      <c r="I765" s="51"/>
      <c r="J765" s="39"/>
      <c r="K765" s="39"/>
      <c r="L765" s="39"/>
      <c r="M765" s="40"/>
      <c r="N765" s="40"/>
      <c r="O765" s="63"/>
      <c r="P765" s="39"/>
      <c r="Q765" s="60"/>
      <c r="R765" s="56"/>
      <c r="S765" s="56"/>
    </row>
    <row r="766" spans="4:19">
      <c r="D766" s="44"/>
      <c r="E766" s="84"/>
      <c r="F766" s="51"/>
      <c r="G766" s="51"/>
      <c r="H766" s="55"/>
      <c r="I766" s="51"/>
      <c r="J766" s="39"/>
      <c r="K766" s="39"/>
      <c r="L766" s="39"/>
      <c r="M766" s="40"/>
      <c r="N766" s="40"/>
      <c r="O766" s="63"/>
      <c r="P766" s="39"/>
      <c r="Q766" s="60"/>
      <c r="R766" s="56"/>
      <c r="S766" s="56"/>
    </row>
    <row r="767" spans="4:19">
      <c r="D767" s="44"/>
      <c r="E767" s="84"/>
      <c r="F767" s="51"/>
      <c r="G767" s="51"/>
      <c r="H767" s="55"/>
      <c r="I767" s="51"/>
      <c r="J767" s="39"/>
      <c r="K767" s="39"/>
      <c r="L767" s="39"/>
      <c r="M767" s="40"/>
      <c r="N767" s="40"/>
      <c r="O767" s="63"/>
      <c r="P767" s="39"/>
      <c r="Q767" s="60"/>
      <c r="R767" s="56"/>
      <c r="S767" s="56"/>
    </row>
    <row r="768" spans="4:19">
      <c r="D768" s="44"/>
      <c r="E768" s="84"/>
      <c r="F768" s="51"/>
      <c r="G768" s="51"/>
      <c r="H768" s="55"/>
      <c r="I768" s="51"/>
      <c r="J768" s="39"/>
      <c r="K768" s="39"/>
      <c r="L768" s="39"/>
      <c r="M768" s="40"/>
      <c r="N768" s="40"/>
      <c r="O768" s="63"/>
      <c r="P768" s="39"/>
      <c r="Q768" s="60"/>
      <c r="R768" s="56"/>
      <c r="S768" s="56"/>
    </row>
    <row r="769" spans="4:19">
      <c r="D769" s="44"/>
      <c r="E769" s="84"/>
      <c r="F769" s="51"/>
      <c r="G769" s="51"/>
      <c r="H769" s="55"/>
      <c r="I769" s="51"/>
      <c r="J769" s="39"/>
      <c r="K769" s="39"/>
      <c r="L769" s="39"/>
      <c r="M769" s="40"/>
      <c r="N769" s="40"/>
      <c r="O769" s="63"/>
      <c r="P769" s="39"/>
      <c r="Q769" s="60"/>
      <c r="R769" s="56"/>
      <c r="S769" s="56"/>
    </row>
    <row r="770" spans="4:19">
      <c r="D770" s="44"/>
      <c r="E770" s="84"/>
      <c r="F770" s="51"/>
      <c r="G770" s="51"/>
      <c r="H770" s="55"/>
      <c r="I770" s="51"/>
      <c r="J770" s="39"/>
      <c r="K770" s="39"/>
      <c r="L770" s="39"/>
      <c r="M770" s="40"/>
      <c r="N770" s="40"/>
      <c r="O770" s="63"/>
      <c r="P770" s="39"/>
      <c r="Q770" s="60"/>
      <c r="R770" s="56"/>
      <c r="S770" s="56"/>
    </row>
    <row r="771" spans="4:19">
      <c r="D771" s="44"/>
      <c r="E771" s="84"/>
      <c r="F771" s="51"/>
      <c r="G771" s="51"/>
      <c r="H771" s="55"/>
      <c r="I771" s="51"/>
      <c r="J771" s="39"/>
      <c r="K771" s="39"/>
      <c r="L771" s="39"/>
      <c r="M771" s="40"/>
      <c r="N771" s="40"/>
      <c r="O771" s="63"/>
      <c r="P771" s="39"/>
      <c r="Q771" s="60"/>
      <c r="R771" s="56"/>
      <c r="S771" s="56"/>
    </row>
    <row r="772" spans="4:19">
      <c r="D772" s="44"/>
      <c r="E772" s="84"/>
      <c r="F772" s="51"/>
      <c r="G772" s="51"/>
      <c r="H772" s="55"/>
      <c r="I772" s="51"/>
      <c r="J772" s="39"/>
      <c r="K772" s="39"/>
      <c r="L772" s="39"/>
      <c r="M772" s="40"/>
      <c r="N772" s="40"/>
      <c r="O772" s="63"/>
      <c r="P772" s="39"/>
      <c r="Q772" s="60"/>
      <c r="R772" s="56"/>
      <c r="S772" s="56"/>
    </row>
    <row r="773" spans="4:19">
      <c r="D773" s="44"/>
      <c r="E773" s="84"/>
      <c r="F773" s="51"/>
      <c r="G773" s="51"/>
      <c r="H773" s="55"/>
      <c r="I773" s="51"/>
      <c r="J773" s="39"/>
      <c r="K773" s="39"/>
      <c r="L773" s="39"/>
      <c r="M773" s="40"/>
      <c r="N773" s="40"/>
      <c r="O773" s="63"/>
      <c r="P773" s="39"/>
      <c r="Q773" s="60"/>
      <c r="R773" s="56"/>
      <c r="S773" s="56"/>
    </row>
    <row r="774" spans="4:19">
      <c r="D774" s="44"/>
      <c r="E774" s="84"/>
      <c r="F774" s="51"/>
      <c r="G774" s="51"/>
      <c r="H774" s="55"/>
      <c r="I774" s="51"/>
      <c r="J774" s="39"/>
      <c r="K774" s="39"/>
      <c r="L774" s="39"/>
      <c r="M774" s="40"/>
      <c r="N774" s="40"/>
      <c r="O774" s="63"/>
      <c r="P774" s="39"/>
      <c r="Q774" s="60"/>
      <c r="R774" s="56"/>
      <c r="S774" s="56"/>
    </row>
    <row r="775" spans="4:19">
      <c r="D775" s="44"/>
      <c r="E775" s="84"/>
      <c r="F775" s="51"/>
      <c r="G775" s="51"/>
      <c r="H775" s="55"/>
      <c r="I775" s="51"/>
      <c r="J775" s="39"/>
      <c r="K775" s="39"/>
      <c r="L775" s="39"/>
      <c r="M775" s="40"/>
      <c r="N775" s="40"/>
      <c r="O775" s="63"/>
      <c r="P775" s="39"/>
      <c r="Q775" s="60"/>
      <c r="R775" s="56"/>
      <c r="S775" s="56"/>
    </row>
    <row r="776" spans="4:19">
      <c r="D776" s="44"/>
      <c r="E776" s="84"/>
      <c r="F776" s="51"/>
      <c r="G776" s="51"/>
      <c r="H776" s="55"/>
      <c r="I776" s="51"/>
      <c r="J776" s="39"/>
      <c r="K776" s="39"/>
      <c r="L776" s="39"/>
      <c r="M776" s="40"/>
      <c r="N776" s="40"/>
      <c r="O776" s="63"/>
      <c r="P776" s="39"/>
      <c r="Q776" s="60"/>
      <c r="R776" s="56"/>
      <c r="S776" s="56"/>
    </row>
    <row r="777" spans="4:19">
      <c r="D777" s="44"/>
      <c r="E777" s="84"/>
      <c r="F777" s="51"/>
      <c r="G777" s="51"/>
      <c r="H777" s="55"/>
      <c r="I777" s="51"/>
      <c r="J777" s="39"/>
      <c r="K777" s="39"/>
      <c r="L777" s="39"/>
      <c r="M777" s="40"/>
      <c r="N777" s="40"/>
      <c r="O777" s="63"/>
      <c r="P777" s="39"/>
      <c r="Q777" s="60"/>
      <c r="R777" s="56"/>
      <c r="S777" s="56"/>
    </row>
    <row r="778" spans="4:19">
      <c r="D778" s="44"/>
      <c r="E778" s="84"/>
      <c r="F778" s="51"/>
      <c r="G778" s="51"/>
      <c r="H778" s="55"/>
      <c r="I778" s="51"/>
      <c r="J778" s="39"/>
      <c r="K778" s="39"/>
      <c r="L778" s="39"/>
      <c r="M778" s="40"/>
      <c r="N778" s="40"/>
      <c r="O778" s="63"/>
      <c r="P778" s="39"/>
      <c r="Q778" s="60"/>
      <c r="R778" s="56"/>
      <c r="S778" s="56"/>
    </row>
    <row r="779" spans="4:19">
      <c r="D779" s="44"/>
      <c r="E779" s="84"/>
      <c r="F779" s="51"/>
      <c r="G779" s="51"/>
      <c r="H779" s="55"/>
      <c r="I779" s="51"/>
      <c r="J779" s="39"/>
      <c r="K779" s="39"/>
      <c r="L779" s="39"/>
      <c r="M779" s="40"/>
      <c r="N779" s="40"/>
      <c r="O779" s="63"/>
      <c r="P779" s="39"/>
      <c r="Q779" s="60"/>
      <c r="R779" s="56"/>
      <c r="S779" s="56"/>
    </row>
    <row r="780" spans="4:19">
      <c r="D780" s="44"/>
      <c r="E780" s="84"/>
      <c r="F780" s="51"/>
      <c r="G780" s="51"/>
      <c r="H780" s="55"/>
      <c r="I780" s="51"/>
      <c r="J780" s="39"/>
      <c r="K780" s="39"/>
      <c r="L780" s="39"/>
      <c r="M780" s="40"/>
      <c r="N780" s="40"/>
      <c r="O780" s="63"/>
      <c r="P780" s="39"/>
      <c r="Q780" s="60"/>
      <c r="R780" s="56"/>
      <c r="S780" s="56"/>
    </row>
    <row r="781" spans="4:19">
      <c r="D781" s="44"/>
      <c r="E781" s="84"/>
      <c r="F781" s="51"/>
      <c r="G781" s="51"/>
      <c r="H781" s="55"/>
      <c r="I781" s="51"/>
      <c r="J781" s="39"/>
      <c r="K781" s="39"/>
      <c r="L781" s="39"/>
      <c r="M781" s="40"/>
      <c r="N781" s="40"/>
      <c r="O781" s="63"/>
      <c r="P781" s="39"/>
      <c r="Q781" s="60"/>
      <c r="R781" s="56"/>
      <c r="S781" s="56"/>
    </row>
    <row r="782" spans="4:19">
      <c r="D782" s="44"/>
      <c r="E782" s="84"/>
      <c r="F782" s="51"/>
      <c r="G782" s="51"/>
      <c r="H782" s="55"/>
      <c r="I782" s="51"/>
      <c r="J782" s="39"/>
      <c r="K782" s="39"/>
      <c r="L782" s="39"/>
      <c r="M782" s="40"/>
      <c r="N782" s="40"/>
      <c r="O782" s="63"/>
      <c r="P782" s="39"/>
      <c r="Q782" s="60"/>
      <c r="R782" s="56"/>
      <c r="S782" s="56"/>
    </row>
    <row r="783" spans="4:19">
      <c r="D783" s="44"/>
      <c r="E783" s="84"/>
      <c r="F783" s="51"/>
      <c r="G783" s="51"/>
      <c r="H783" s="55"/>
      <c r="I783" s="51"/>
      <c r="J783" s="39"/>
      <c r="K783" s="39"/>
      <c r="L783" s="39"/>
      <c r="M783" s="40"/>
      <c r="N783" s="40"/>
      <c r="O783" s="63"/>
      <c r="P783" s="39"/>
      <c r="Q783" s="60"/>
      <c r="R783" s="56"/>
      <c r="S783" s="56"/>
    </row>
    <row r="784" spans="4:19">
      <c r="D784" s="44"/>
      <c r="E784" s="84"/>
      <c r="F784" s="51"/>
      <c r="G784" s="51"/>
      <c r="H784" s="55"/>
      <c r="I784" s="51"/>
      <c r="J784" s="39"/>
      <c r="K784" s="39"/>
      <c r="L784" s="39"/>
      <c r="M784" s="40"/>
      <c r="N784" s="40"/>
      <c r="O784" s="63"/>
      <c r="P784" s="39"/>
      <c r="Q784" s="60"/>
      <c r="R784" s="56"/>
      <c r="S784" s="56"/>
    </row>
    <row r="785" spans="4:19">
      <c r="D785" s="44"/>
      <c r="E785" s="84"/>
      <c r="F785" s="51"/>
      <c r="G785" s="51"/>
      <c r="H785" s="55"/>
      <c r="I785" s="51"/>
      <c r="J785" s="39"/>
      <c r="K785" s="39"/>
      <c r="L785" s="39"/>
      <c r="M785" s="40"/>
      <c r="N785" s="40"/>
      <c r="O785" s="63"/>
      <c r="P785" s="39"/>
      <c r="Q785" s="60"/>
      <c r="R785" s="56"/>
      <c r="S785" s="56"/>
    </row>
    <row r="786" spans="4:19">
      <c r="D786" s="44"/>
      <c r="E786" s="84"/>
      <c r="F786" s="51"/>
      <c r="G786" s="51"/>
      <c r="H786" s="55"/>
      <c r="I786" s="51"/>
      <c r="J786" s="39"/>
      <c r="K786" s="39"/>
      <c r="L786" s="39"/>
      <c r="M786" s="40"/>
      <c r="N786" s="40"/>
      <c r="O786" s="63"/>
      <c r="P786" s="39"/>
      <c r="Q786" s="60"/>
      <c r="R786" s="56"/>
      <c r="S786" s="56"/>
    </row>
    <row r="787" spans="4:19">
      <c r="D787" s="44"/>
      <c r="E787" s="84"/>
      <c r="F787" s="51"/>
      <c r="G787" s="51"/>
      <c r="H787" s="55"/>
      <c r="I787" s="51"/>
      <c r="J787" s="39"/>
      <c r="K787" s="39"/>
      <c r="L787" s="39"/>
      <c r="M787" s="40"/>
      <c r="N787" s="40"/>
      <c r="O787" s="63"/>
      <c r="P787" s="39"/>
      <c r="Q787" s="60"/>
      <c r="R787" s="56"/>
      <c r="S787" s="56"/>
    </row>
    <row r="788" spans="4:19">
      <c r="D788" s="44"/>
      <c r="E788" s="84"/>
      <c r="F788" s="51"/>
      <c r="G788" s="51"/>
      <c r="H788" s="55"/>
      <c r="I788" s="51"/>
      <c r="J788" s="39"/>
      <c r="K788" s="39"/>
      <c r="L788" s="39"/>
      <c r="M788" s="40"/>
      <c r="N788" s="40"/>
      <c r="O788" s="63"/>
      <c r="P788" s="39"/>
      <c r="Q788" s="60"/>
      <c r="R788" s="56"/>
      <c r="S788" s="56"/>
    </row>
    <row r="789" spans="4:19">
      <c r="D789" s="44"/>
      <c r="E789" s="84"/>
      <c r="F789" s="51"/>
      <c r="G789" s="51"/>
      <c r="H789" s="55"/>
      <c r="I789" s="51"/>
      <c r="J789" s="39"/>
      <c r="K789" s="39"/>
      <c r="L789" s="39"/>
      <c r="M789" s="40"/>
      <c r="N789" s="40"/>
      <c r="O789" s="63"/>
      <c r="P789" s="39"/>
      <c r="Q789" s="60"/>
      <c r="R789" s="56"/>
      <c r="S789" s="56"/>
    </row>
    <row r="790" spans="4:19">
      <c r="D790" s="44"/>
      <c r="E790" s="84"/>
      <c r="F790" s="51"/>
      <c r="G790" s="51"/>
      <c r="H790" s="55"/>
      <c r="I790" s="51"/>
      <c r="J790" s="39"/>
      <c r="K790" s="39"/>
      <c r="L790" s="39"/>
      <c r="M790" s="40"/>
      <c r="N790" s="40"/>
      <c r="O790" s="63"/>
      <c r="P790" s="39"/>
      <c r="Q790" s="60"/>
      <c r="R790" s="56"/>
      <c r="S790" s="56"/>
    </row>
    <row r="791" spans="4:19">
      <c r="D791" s="44"/>
      <c r="E791" s="84"/>
      <c r="F791" s="51"/>
      <c r="G791" s="51"/>
      <c r="H791" s="55"/>
      <c r="I791" s="51"/>
      <c r="J791" s="39"/>
      <c r="K791" s="39"/>
      <c r="L791" s="39"/>
      <c r="M791" s="40"/>
      <c r="N791" s="40"/>
      <c r="O791" s="63"/>
      <c r="P791" s="39"/>
      <c r="Q791" s="60"/>
      <c r="R791" s="56"/>
      <c r="S791" s="56"/>
    </row>
    <row r="792" spans="4:19">
      <c r="D792" s="44"/>
      <c r="E792" s="84"/>
      <c r="F792" s="51"/>
      <c r="G792" s="51"/>
      <c r="H792" s="55"/>
      <c r="I792" s="51"/>
      <c r="J792" s="39"/>
      <c r="K792" s="39"/>
      <c r="L792" s="39"/>
      <c r="M792" s="40"/>
      <c r="N792" s="40"/>
      <c r="O792" s="63"/>
      <c r="P792" s="39"/>
      <c r="Q792" s="60"/>
      <c r="R792" s="56"/>
      <c r="S792" s="56"/>
    </row>
    <row r="793" spans="4:19">
      <c r="D793" s="44"/>
      <c r="E793" s="84"/>
      <c r="F793" s="51"/>
      <c r="G793" s="51"/>
      <c r="H793" s="55"/>
      <c r="I793" s="51"/>
      <c r="J793" s="39"/>
      <c r="K793" s="39"/>
      <c r="L793" s="39"/>
      <c r="M793" s="40"/>
      <c r="N793" s="40"/>
      <c r="O793" s="63"/>
      <c r="P793" s="39"/>
      <c r="Q793" s="60"/>
      <c r="R793" s="56"/>
      <c r="S793" s="56"/>
    </row>
    <row r="794" spans="4:19">
      <c r="D794" s="44"/>
      <c r="E794" s="84"/>
      <c r="F794" s="51"/>
      <c r="G794" s="51"/>
      <c r="H794" s="55"/>
      <c r="I794" s="51"/>
      <c r="J794" s="39"/>
      <c r="K794" s="39"/>
      <c r="L794" s="39"/>
      <c r="M794" s="40"/>
      <c r="N794" s="40"/>
      <c r="O794" s="63"/>
      <c r="P794" s="39"/>
      <c r="Q794" s="60"/>
      <c r="R794" s="56"/>
      <c r="S794" s="56"/>
    </row>
    <row r="795" spans="4:19">
      <c r="D795" s="44"/>
      <c r="E795" s="84"/>
      <c r="F795" s="51"/>
      <c r="G795" s="51"/>
      <c r="H795" s="55"/>
      <c r="I795" s="51"/>
      <c r="J795" s="39"/>
      <c r="K795" s="39"/>
      <c r="L795" s="39"/>
      <c r="M795" s="40"/>
      <c r="N795" s="40"/>
      <c r="O795" s="63"/>
      <c r="P795" s="39"/>
      <c r="Q795" s="60"/>
      <c r="R795" s="56"/>
      <c r="S795" s="56"/>
    </row>
    <row r="796" spans="4:19">
      <c r="D796" s="44"/>
      <c r="E796" s="84"/>
      <c r="F796" s="51"/>
      <c r="G796" s="51"/>
      <c r="H796" s="55"/>
      <c r="I796" s="51"/>
      <c r="J796" s="39"/>
      <c r="K796" s="39"/>
      <c r="L796" s="39"/>
      <c r="M796" s="40"/>
      <c r="N796" s="40"/>
      <c r="O796" s="63"/>
      <c r="P796" s="39"/>
      <c r="Q796" s="60"/>
      <c r="R796" s="56"/>
      <c r="S796" s="56"/>
    </row>
    <row r="797" spans="4:19">
      <c r="D797" s="44"/>
      <c r="E797" s="84"/>
      <c r="F797" s="51"/>
      <c r="G797" s="51"/>
      <c r="H797" s="55"/>
      <c r="I797" s="51"/>
      <c r="J797" s="39"/>
      <c r="K797" s="39"/>
      <c r="L797" s="39"/>
      <c r="M797" s="40"/>
      <c r="N797" s="40"/>
      <c r="O797" s="63"/>
      <c r="P797" s="39"/>
      <c r="Q797" s="60"/>
      <c r="R797" s="56"/>
      <c r="S797" s="56"/>
    </row>
    <row r="798" spans="4:19">
      <c r="D798" s="44"/>
      <c r="E798" s="84"/>
      <c r="F798" s="51"/>
      <c r="G798" s="51"/>
      <c r="H798" s="55"/>
      <c r="I798" s="51"/>
      <c r="J798" s="39"/>
      <c r="K798" s="39"/>
      <c r="L798" s="39"/>
      <c r="M798" s="40"/>
      <c r="N798" s="40"/>
      <c r="O798" s="63"/>
      <c r="P798" s="39"/>
      <c r="Q798" s="60"/>
      <c r="R798" s="56"/>
      <c r="S798" s="56"/>
    </row>
    <row r="799" spans="4:19">
      <c r="D799" s="44"/>
      <c r="E799" s="84"/>
      <c r="F799" s="51"/>
      <c r="G799" s="51"/>
      <c r="H799" s="55"/>
      <c r="I799" s="51"/>
      <c r="J799" s="39"/>
      <c r="K799" s="39"/>
      <c r="L799" s="39"/>
      <c r="M799" s="40"/>
      <c r="N799" s="40"/>
      <c r="O799" s="63"/>
      <c r="P799" s="39"/>
      <c r="Q799" s="60"/>
      <c r="R799" s="56"/>
      <c r="S799" s="56"/>
    </row>
    <row r="800" spans="4:19">
      <c r="D800" s="44"/>
      <c r="E800" s="84"/>
      <c r="F800" s="51"/>
      <c r="G800" s="51"/>
      <c r="H800" s="55"/>
      <c r="I800" s="51"/>
      <c r="J800" s="39"/>
      <c r="K800" s="39"/>
      <c r="L800" s="39"/>
      <c r="M800" s="40"/>
      <c r="N800" s="40"/>
      <c r="O800" s="63"/>
      <c r="P800" s="39"/>
      <c r="Q800" s="60"/>
      <c r="R800" s="56"/>
      <c r="S800" s="56"/>
    </row>
    <row r="801" spans="4:19">
      <c r="D801" s="44"/>
      <c r="E801" s="84"/>
      <c r="F801" s="51"/>
      <c r="G801" s="51"/>
      <c r="H801" s="55"/>
      <c r="I801" s="51"/>
      <c r="J801" s="39"/>
      <c r="K801" s="39"/>
      <c r="L801" s="39"/>
      <c r="M801" s="40"/>
      <c r="N801" s="40"/>
      <c r="O801" s="63"/>
      <c r="P801" s="39"/>
      <c r="Q801" s="60"/>
      <c r="R801" s="56"/>
      <c r="S801" s="56"/>
    </row>
    <row r="802" spans="4:19">
      <c r="D802" s="44"/>
      <c r="E802" s="84"/>
      <c r="F802" s="51"/>
      <c r="G802" s="51"/>
      <c r="H802" s="55"/>
      <c r="I802" s="51"/>
      <c r="J802" s="39"/>
      <c r="K802" s="39"/>
      <c r="L802" s="39"/>
      <c r="M802" s="40"/>
      <c r="N802" s="40"/>
      <c r="O802" s="63"/>
      <c r="P802" s="39"/>
      <c r="Q802" s="60"/>
      <c r="R802" s="56"/>
      <c r="S802" s="56"/>
    </row>
    <row r="803" spans="4:19">
      <c r="D803" s="44"/>
      <c r="E803" s="84"/>
      <c r="F803" s="51"/>
      <c r="G803" s="51"/>
      <c r="H803" s="55"/>
      <c r="I803" s="51"/>
      <c r="J803" s="39"/>
      <c r="K803" s="39"/>
      <c r="L803" s="39"/>
      <c r="M803" s="40"/>
      <c r="N803" s="40"/>
      <c r="O803" s="63"/>
      <c r="P803" s="39"/>
      <c r="Q803" s="60"/>
      <c r="R803" s="56"/>
      <c r="S803" s="56"/>
    </row>
    <row r="804" spans="4:19">
      <c r="D804" s="44"/>
      <c r="E804" s="84"/>
      <c r="F804" s="51"/>
      <c r="G804" s="51"/>
      <c r="H804" s="55"/>
      <c r="I804" s="51"/>
      <c r="J804" s="39"/>
      <c r="K804" s="39"/>
      <c r="L804" s="39"/>
      <c r="M804" s="40"/>
      <c r="N804" s="40"/>
      <c r="O804" s="63"/>
      <c r="P804" s="39"/>
      <c r="Q804" s="60"/>
      <c r="R804" s="56"/>
      <c r="S804" s="56"/>
    </row>
    <row r="805" spans="4:19">
      <c r="D805" s="44"/>
      <c r="E805" s="84"/>
      <c r="F805" s="51"/>
      <c r="G805" s="51"/>
      <c r="H805" s="55"/>
      <c r="I805" s="51"/>
      <c r="J805" s="39"/>
      <c r="K805" s="39"/>
      <c r="L805" s="39"/>
      <c r="M805" s="40"/>
      <c r="N805" s="40"/>
      <c r="O805" s="63"/>
      <c r="P805" s="39"/>
      <c r="Q805" s="60"/>
      <c r="R805" s="56"/>
      <c r="S805" s="56"/>
    </row>
    <row r="806" spans="4:19">
      <c r="D806" s="44"/>
      <c r="E806" s="84"/>
      <c r="F806" s="51"/>
      <c r="G806" s="51"/>
      <c r="H806" s="55"/>
      <c r="I806" s="51"/>
      <c r="J806" s="39"/>
      <c r="K806" s="39"/>
      <c r="L806" s="39"/>
      <c r="M806" s="40"/>
      <c r="N806" s="40"/>
      <c r="O806" s="63"/>
      <c r="P806" s="39"/>
      <c r="Q806" s="60"/>
      <c r="R806" s="56"/>
      <c r="S806" s="56"/>
    </row>
    <row r="807" spans="4:19">
      <c r="D807" s="44"/>
      <c r="E807" s="84"/>
      <c r="F807" s="51"/>
      <c r="G807" s="51"/>
      <c r="H807" s="55"/>
      <c r="I807" s="51"/>
      <c r="J807" s="39"/>
      <c r="K807" s="39"/>
      <c r="L807" s="39"/>
      <c r="M807" s="40"/>
      <c r="N807" s="40"/>
      <c r="O807" s="63"/>
      <c r="P807" s="39"/>
      <c r="Q807" s="60"/>
      <c r="R807" s="56"/>
      <c r="S807" s="56"/>
    </row>
    <row r="808" spans="4:19">
      <c r="D808" s="44"/>
      <c r="E808" s="84"/>
      <c r="F808" s="51"/>
      <c r="G808" s="51"/>
      <c r="H808" s="55"/>
      <c r="I808" s="51"/>
      <c r="J808" s="39"/>
      <c r="K808" s="39"/>
      <c r="L808" s="39"/>
      <c r="M808" s="40"/>
      <c r="N808" s="40"/>
      <c r="O808" s="63"/>
      <c r="P808" s="39"/>
      <c r="Q808" s="60"/>
      <c r="R808" s="56"/>
      <c r="S808" s="56"/>
    </row>
    <row r="809" spans="4:19">
      <c r="D809" s="44"/>
      <c r="E809" s="84"/>
      <c r="F809" s="51"/>
      <c r="G809" s="51"/>
      <c r="H809" s="55"/>
      <c r="I809" s="51"/>
      <c r="J809" s="39"/>
      <c r="K809" s="39"/>
      <c r="L809" s="39"/>
      <c r="M809" s="40"/>
      <c r="N809" s="40"/>
      <c r="O809" s="63"/>
      <c r="P809" s="39"/>
      <c r="Q809" s="60"/>
      <c r="R809" s="56"/>
      <c r="S809" s="56"/>
    </row>
    <row r="810" spans="4:19">
      <c r="D810" s="44"/>
      <c r="E810" s="84"/>
      <c r="F810" s="51"/>
      <c r="G810" s="51"/>
      <c r="H810" s="55"/>
      <c r="I810" s="51"/>
      <c r="J810" s="39"/>
      <c r="K810" s="39"/>
      <c r="L810" s="39"/>
      <c r="M810" s="40"/>
      <c r="N810" s="40"/>
      <c r="O810" s="63"/>
      <c r="P810" s="39"/>
      <c r="Q810" s="60"/>
      <c r="R810" s="56"/>
      <c r="S810" s="56"/>
    </row>
    <row r="811" spans="4:19">
      <c r="D811" s="44"/>
      <c r="E811" s="84"/>
      <c r="F811" s="51"/>
      <c r="G811" s="51"/>
      <c r="H811" s="55"/>
      <c r="I811" s="51"/>
      <c r="J811" s="39"/>
      <c r="K811" s="39"/>
      <c r="L811" s="39"/>
      <c r="M811" s="40"/>
      <c r="N811" s="40"/>
      <c r="O811" s="63"/>
      <c r="P811" s="39"/>
      <c r="Q811" s="60"/>
      <c r="R811" s="56"/>
      <c r="S811" s="56"/>
    </row>
    <row r="812" spans="4:19">
      <c r="D812" s="44"/>
      <c r="E812" s="84"/>
      <c r="F812" s="51"/>
      <c r="G812" s="51"/>
      <c r="H812" s="55"/>
      <c r="I812" s="51"/>
      <c r="J812" s="39"/>
      <c r="K812" s="39"/>
      <c r="L812" s="39"/>
      <c r="M812" s="40"/>
      <c r="N812" s="40"/>
      <c r="O812" s="63"/>
      <c r="P812" s="39"/>
      <c r="Q812" s="60"/>
      <c r="R812" s="56"/>
      <c r="S812" s="56"/>
    </row>
    <row r="813" spans="4:19">
      <c r="D813" s="44"/>
      <c r="E813" s="84"/>
      <c r="F813" s="51"/>
      <c r="G813" s="51"/>
      <c r="H813" s="55"/>
      <c r="I813" s="51"/>
      <c r="J813" s="39"/>
      <c r="K813" s="39"/>
      <c r="L813" s="39"/>
      <c r="M813" s="40"/>
      <c r="N813" s="40"/>
      <c r="O813" s="63"/>
      <c r="P813" s="39"/>
      <c r="Q813" s="60"/>
      <c r="R813" s="56"/>
      <c r="S813" s="56"/>
    </row>
    <row r="814" spans="4:19">
      <c r="D814" s="44"/>
      <c r="E814" s="84"/>
      <c r="F814" s="51"/>
      <c r="G814" s="51"/>
      <c r="H814" s="55"/>
      <c r="I814" s="51"/>
      <c r="J814" s="39"/>
      <c r="K814" s="39"/>
      <c r="L814" s="39"/>
      <c r="M814" s="40"/>
      <c r="N814" s="40"/>
      <c r="O814" s="63"/>
      <c r="P814" s="39"/>
      <c r="Q814" s="60"/>
      <c r="R814" s="56"/>
      <c r="S814" s="56"/>
    </row>
    <row r="815" spans="4:19">
      <c r="D815" s="44"/>
      <c r="E815" s="84"/>
      <c r="F815" s="51"/>
      <c r="G815" s="51"/>
      <c r="H815" s="55"/>
      <c r="I815" s="51"/>
      <c r="J815" s="39"/>
      <c r="K815" s="39"/>
      <c r="L815" s="39"/>
      <c r="M815" s="40"/>
      <c r="N815" s="40"/>
      <c r="O815" s="63"/>
      <c r="P815" s="39"/>
      <c r="Q815" s="60"/>
      <c r="R815" s="56"/>
      <c r="S815" s="56"/>
    </row>
    <row r="816" spans="4:19">
      <c r="D816" s="44"/>
      <c r="E816" s="84"/>
      <c r="F816" s="51"/>
      <c r="G816" s="51"/>
      <c r="H816" s="55"/>
      <c r="I816" s="51"/>
      <c r="J816" s="39"/>
      <c r="K816" s="39"/>
      <c r="L816" s="39"/>
      <c r="M816" s="40"/>
      <c r="N816" s="40"/>
      <c r="O816" s="63"/>
      <c r="P816" s="39"/>
      <c r="Q816" s="60"/>
      <c r="R816" s="56"/>
      <c r="S816" s="56"/>
    </row>
    <row r="817" spans="4:19">
      <c r="D817" s="44"/>
      <c r="E817" s="84"/>
      <c r="F817" s="51"/>
      <c r="G817" s="51"/>
      <c r="H817" s="55"/>
      <c r="I817" s="51"/>
      <c r="J817" s="39"/>
      <c r="K817" s="39"/>
      <c r="L817" s="39"/>
      <c r="M817" s="40"/>
      <c r="N817" s="40"/>
      <c r="O817" s="63"/>
      <c r="P817" s="39"/>
      <c r="Q817" s="60"/>
      <c r="R817" s="56"/>
      <c r="S817" s="56"/>
    </row>
    <row r="818" spans="4:19">
      <c r="D818" s="44"/>
      <c r="E818" s="84"/>
      <c r="F818" s="51"/>
      <c r="G818" s="51"/>
      <c r="H818" s="55"/>
      <c r="I818" s="51"/>
      <c r="J818" s="39"/>
      <c r="K818" s="39"/>
      <c r="L818" s="39"/>
      <c r="M818" s="40"/>
      <c r="N818" s="40"/>
      <c r="O818" s="63"/>
      <c r="P818" s="39"/>
      <c r="Q818" s="60"/>
      <c r="R818" s="56"/>
      <c r="S818" s="56"/>
    </row>
    <row r="819" spans="4:19">
      <c r="D819" s="44"/>
      <c r="E819" s="84"/>
      <c r="F819" s="51"/>
      <c r="G819" s="51"/>
      <c r="H819" s="55"/>
      <c r="I819" s="51"/>
      <c r="J819" s="39"/>
      <c r="K819" s="39"/>
      <c r="L819" s="39"/>
      <c r="M819" s="40"/>
      <c r="N819" s="40"/>
      <c r="O819" s="63"/>
      <c r="P819" s="39"/>
      <c r="Q819" s="60"/>
      <c r="R819" s="56"/>
      <c r="S819" s="56"/>
    </row>
    <row r="820" spans="4:19">
      <c r="D820" s="44"/>
      <c r="E820" s="84"/>
      <c r="F820" s="51"/>
      <c r="G820" s="51"/>
      <c r="H820" s="55"/>
      <c r="I820" s="51"/>
      <c r="J820" s="39"/>
      <c r="K820" s="39"/>
      <c r="L820" s="39"/>
      <c r="M820" s="40"/>
      <c r="N820" s="40"/>
      <c r="O820" s="63"/>
      <c r="P820" s="39"/>
      <c r="Q820" s="60"/>
      <c r="R820" s="56"/>
      <c r="S820" s="56"/>
    </row>
    <row r="821" spans="4:19">
      <c r="D821" s="44"/>
      <c r="E821" s="84"/>
      <c r="F821" s="51"/>
      <c r="G821" s="51"/>
      <c r="H821" s="55"/>
      <c r="I821" s="51"/>
      <c r="J821" s="39"/>
      <c r="K821" s="39"/>
      <c r="L821" s="39"/>
      <c r="M821" s="40"/>
      <c r="N821" s="40"/>
      <c r="O821" s="63"/>
      <c r="P821" s="39"/>
      <c r="Q821" s="60"/>
      <c r="R821" s="56"/>
      <c r="S821" s="56"/>
    </row>
    <row r="822" spans="4:19">
      <c r="D822" s="44"/>
      <c r="E822" s="84"/>
      <c r="F822" s="51"/>
      <c r="G822" s="51"/>
      <c r="H822" s="55"/>
      <c r="I822" s="51"/>
      <c r="J822" s="39"/>
      <c r="K822" s="39"/>
      <c r="L822" s="39"/>
      <c r="M822" s="40"/>
      <c r="N822" s="40"/>
      <c r="O822" s="63"/>
      <c r="P822" s="39"/>
      <c r="Q822" s="60"/>
      <c r="R822" s="56"/>
      <c r="S822" s="56"/>
    </row>
    <row r="823" spans="4:19">
      <c r="D823" s="44"/>
      <c r="E823" s="84"/>
      <c r="F823" s="51"/>
      <c r="G823" s="51"/>
      <c r="H823" s="55"/>
      <c r="I823" s="51"/>
      <c r="J823" s="39"/>
      <c r="K823" s="39"/>
      <c r="L823" s="39"/>
      <c r="M823" s="40"/>
      <c r="N823" s="40"/>
      <c r="O823" s="63"/>
      <c r="P823" s="39"/>
      <c r="Q823" s="60"/>
      <c r="R823" s="56"/>
      <c r="S823" s="56"/>
    </row>
    <row r="824" spans="4:19">
      <c r="D824" s="44"/>
      <c r="E824" s="84"/>
      <c r="F824" s="51"/>
      <c r="G824" s="51"/>
      <c r="H824" s="55"/>
      <c r="I824" s="51"/>
      <c r="J824" s="39"/>
      <c r="K824" s="39"/>
      <c r="L824" s="39"/>
      <c r="M824" s="40"/>
      <c r="N824" s="40"/>
      <c r="O824" s="63"/>
      <c r="P824" s="39"/>
      <c r="Q824" s="60"/>
      <c r="R824" s="56"/>
      <c r="S824" s="56"/>
    </row>
    <row r="825" spans="4:19">
      <c r="D825" s="44"/>
      <c r="E825" s="84"/>
      <c r="F825" s="51"/>
      <c r="G825" s="51"/>
      <c r="H825" s="55"/>
      <c r="I825" s="51"/>
      <c r="J825" s="39"/>
      <c r="K825" s="39"/>
      <c r="L825" s="39"/>
      <c r="M825" s="40"/>
      <c r="N825" s="40"/>
      <c r="O825" s="63"/>
      <c r="P825" s="39"/>
      <c r="Q825" s="60"/>
      <c r="R825" s="56"/>
      <c r="S825" s="56"/>
    </row>
    <row r="826" spans="4:19">
      <c r="D826" s="44"/>
      <c r="E826" s="84"/>
      <c r="F826" s="51"/>
      <c r="G826" s="51"/>
      <c r="H826" s="55"/>
      <c r="I826" s="51"/>
      <c r="J826" s="39"/>
      <c r="K826" s="39"/>
      <c r="L826" s="39"/>
      <c r="M826" s="40"/>
      <c r="N826" s="40"/>
      <c r="O826" s="63"/>
      <c r="P826" s="39"/>
      <c r="Q826" s="60"/>
      <c r="R826" s="56"/>
      <c r="S826" s="56"/>
    </row>
    <row r="827" spans="4:19">
      <c r="D827" s="44"/>
      <c r="E827" s="84"/>
      <c r="F827" s="51"/>
      <c r="G827" s="51"/>
      <c r="H827" s="55"/>
      <c r="I827" s="51"/>
      <c r="J827" s="39"/>
      <c r="K827" s="39"/>
      <c r="L827" s="39"/>
      <c r="M827" s="40"/>
      <c r="N827" s="40"/>
      <c r="O827" s="63"/>
      <c r="P827" s="39"/>
      <c r="Q827" s="60"/>
      <c r="R827" s="56"/>
      <c r="S827" s="56"/>
    </row>
    <row r="828" spans="4:19">
      <c r="D828" s="44"/>
      <c r="E828" s="84"/>
      <c r="F828" s="51"/>
      <c r="G828" s="51"/>
      <c r="H828" s="55"/>
      <c r="I828" s="51"/>
      <c r="J828" s="39"/>
      <c r="K828" s="39"/>
      <c r="L828" s="39"/>
      <c r="M828" s="40"/>
      <c r="N828" s="40"/>
      <c r="O828" s="63"/>
      <c r="P828" s="39"/>
      <c r="Q828" s="60"/>
      <c r="R828" s="56"/>
      <c r="S828" s="56"/>
    </row>
    <row r="829" spans="4:19">
      <c r="D829" s="44"/>
      <c r="E829" s="84"/>
      <c r="F829" s="51"/>
      <c r="G829" s="51"/>
      <c r="H829" s="55"/>
      <c r="I829" s="51"/>
      <c r="J829" s="39"/>
      <c r="K829" s="39"/>
      <c r="L829" s="39"/>
      <c r="M829" s="40"/>
      <c r="N829" s="40"/>
      <c r="O829" s="63"/>
      <c r="P829" s="39"/>
      <c r="Q829" s="60"/>
      <c r="R829" s="56"/>
      <c r="S829" s="56"/>
    </row>
    <row r="830" spans="4:19">
      <c r="D830" s="44"/>
      <c r="E830" s="84"/>
      <c r="F830" s="51"/>
      <c r="G830" s="51"/>
      <c r="H830" s="55"/>
      <c r="I830" s="51"/>
      <c r="J830" s="39"/>
      <c r="K830" s="39"/>
      <c r="L830" s="39"/>
      <c r="M830" s="40"/>
      <c r="N830" s="40"/>
      <c r="O830" s="63"/>
      <c r="P830" s="39"/>
      <c r="Q830" s="60"/>
      <c r="R830" s="56"/>
      <c r="S830" s="56"/>
    </row>
    <row r="831" spans="4:19">
      <c r="D831" s="44"/>
      <c r="E831" s="84"/>
      <c r="F831" s="51"/>
      <c r="G831" s="51"/>
      <c r="H831" s="55"/>
      <c r="I831" s="51"/>
      <c r="J831" s="39"/>
      <c r="K831" s="39"/>
      <c r="L831" s="39"/>
      <c r="M831" s="40"/>
      <c r="N831" s="40"/>
      <c r="O831" s="63"/>
      <c r="P831" s="39"/>
      <c r="Q831" s="60"/>
      <c r="R831" s="56"/>
      <c r="S831" s="56"/>
    </row>
    <row r="832" spans="4:19">
      <c r="D832" s="44"/>
      <c r="E832" s="84"/>
      <c r="F832" s="51"/>
      <c r="G832" s="51"/>
      <c r="H832" s="55"/>
      <c r="I832" s="51"/>
      <c r="J832" s="39"/>
      <c r="K832" s="39"/>
      <c r="L832" s="39"/>
      <c r="M832" s="40"/>
      <c r="N832" s="40"/>
      <c r="O832" s="63"/>
      <c r="P832" s="39"/>
      <c r="Q832" s="60"/>
      <c r="R832" s="56"/>
      <c r="S832" s="56"/>
    </row>
    <row r="833" spans="4:19">
      <c r="D833" s="44"/>
      <c r="E833" s="84"/>
      <c r="F833" s="51"/>
      <c r="G833" s="51"/>
      <c r="H833" s="55"/>
      <c r="I833" s="51"/>
      <c r="J833" s="39"/>
      <c r="K833" s="39"/>
      <c r="L833" s="39"/>
      <c r="M833" s="40"/>
      <c r="N833" s="40"/>
      <c r="O833" s="63"/>
      <c r="P833" s="39"/>
      <c r="Q833" s="60"/>
      <c r="R833" s="56"/>
      <c r="S833" s="56"/>
    </row>
    <row r="834" spans="4:19">
      <c r="D834" s="44"/>
      <c r="E834" s="84"/>
      <c r="F834" s="51"/>
      <c r="G834" s="51"/>
      <c r="H834" s="55"/>
      <c r="I834" s="51"/>
      <c r="J834" s="39"/>
      <c r="K834" s="39"/>
      <c r="L834" s="39"/>
      <c r="M834" s="40"/>
      <c r="N834" s="40"/>
      <c r="O834" s="63"/>
      <c r="P834" s="39"/>
      <c r="Q834" s="60"/>
      <c r="R834" s="56"/>
      <c r="S834" s="56"/>
    </row>
    <row r="835" spans="4:19">
      <c r="D835" s="44"/>
      <c r="E835" s="84"/>
      <c r="F835" s="51"/>
      <c r="G835" s="51"/>
      <c r="H835" s="55"/>
      <c r="I835" s="51"/>
      <c r="J835" s="39"/>
      <c r="K835" s="39"/>
      <c r="L835" s="39"/>
      <c r="M835" s="40"/>
      <c r="N835" s="40"/>
      <c r="O835" s="63"/>
      <c r="P835" s="39"/>
      <c r="Q835" s="60"/>
      <c r="R835" s="56"/>
      <c r="S835" s="56"/>
    </row>
    <row r="836" spans="4:19">
      <c r="D836" s="44"/>
      <c r="E836" s="84"/>
      <c r="F836" s="51"/>
      <c r="G836" s="51"/>
      <c r="H836" s="55"/>
      <c r="I836" s="51"/>
      <c r="J836" s="39"/>
      <c r="K836" s="39"/>
      <c r="L836" s="39"/>
      <c r="M836" s="40"/>
      <c r="N836" s="40"/>
      <c r="O836" s="63"/>
      <c r="P836" s="39"/>
      <c r="Q836" s="60"/>
      <c r="R836" s="56"/>
      <c r="S836" s="56"/>
    </row>
    <row r="837" spans="4:19">
      <c r="D837" s="44"/>
      <c r="E837" s="84"/>
      <c r="F837" s="51"/>
      <c r="G837" s="51"/>
      <c r="H837" s="55"/>
      <c r="I837" s="51"/>
      <c r="J837" s="39"/>
      <c r="K837" s="39"/>
      <c r="L837" s="39"/>
      <c r="M837" s="40"/>
      <c r="N837" s="40"/>
      <c r="O837" s="63"/>
      <c r="P837" s="39"/>
      <c r="Q837" s="60"/>
      <c r="R837" s="56"/>
      <c r="S837" s="56"/>
    </row>
    <row r="838" spans="4:19">
      <c r="D838" s="44"/>
      <c r="E838" s="84"/>
      <c r="F838" s="51"/>
      <c r="G838" s="51"/>
      <c r="H838" s="55"/>
      <c r="I838" s="51"/>
      <c r="J838" s="39"/>
      <c r="K838" s="39"/>
      <c r="L838" s="39"/>
      <c r="M838" s="40"/>
      <c r="N838" s="40"/>
      <c r="O838" s="63"/>
      <c r="P838" s="39"/>
      <c r="Q838" s="60"/>
      <c r="R838" s="56"/>
      <c r="S838" s="56"/>
    </row>
    <row r="839" spans="4:19">
      <c r="D839" s="44"/>
      <c r="E839" s="84"/>
      <c r="F839" s="51"/>
      <c r="G839" s="51"/>
      <c r="H839" s="55"/>
      <c r="I839" s="51"/>
      <c r="J839" s="39"/>
      <c r="K839" s="39"/>
      <c r="L839" s="39"/>
      <c r="M839" s="40"/>
      <c r="N839" s="40"/>
      <c r="O839" s="63"/>
      <c r="P839" s="39"/>
      <c r="Q839" s="60"/>
      <c r="R839" s="56"/>
      <c r="S839" s="56"/>
    </row>
    <row r="840" spans="4:19">
      <c r="D840" s="44"/>
      <c r="E840" s="84"/>
      <c r="F840" s="51"/>
      <c r="G840" s="51"/>
      <c r="H840" s="55"/>
      <c r="I840" s="51"/>
      <c r="J840" s="39"/>
      <c r="K840" s="39"/>
      <c r="L840" s="39"/>
      <c r="M840" s="40"/>
      <c r="N840" s="40"/>
      <c r="O840" s="63"/>
      <c r="P840" s="39"/>
      <c r="Q840" s="60"/>
      <c r="R840" s="56"/>
      <c r="S840" s="56"/>
    </row>
    <row r="841" spans="4:19">
      <c r="D841" s="44"/>
      <c r="E841" s="84"/>
      <c r="F841" s="51"/>
      <c r="G841" s="51"/>
      <c r="H841" s="55"/>
      <c r="I841" s="51"/>
      <c r="J841" s="39"/>
      <c r="K841" s="39"/>
      <c r="L841" s="39"/>
      <c r="M841" s="40"/>
      <c r="N841" s="40"/>
      <c r="O841" s="63"/>
      <c r="P841" s="39"/>
      <c r="Q841" s="60"/>
      <c r="R841" s="56"/>
      <c r="S841" s="56"/>
    </row>
    <row r="842" spans="4:19">
      <c r="D842" s="44"/>
      <c r="E842" s="84"/>
      <c r="F842" s="51"/>
      <c r="G842" s="51"/>
      <c r="H842" s="55"/>
      <c r="I842" s="51"/>
      <c r="J842" s="39"/>
      <c r="K842" s="39"/>
      <c r="L842" s="39"/>
      <c r="M842" s="40"/>
      <c r="N842" s="40"/>
      <c r="O842" s="63"/>
      <c r="P842" s="39"/>
      <c r="Q842" s="60"/>
      <c r="R842" s="56"/>
      <c r="S842" s="56"/>
    </row>
    <row r="843" spans="4:19">
      <c r="D843" s="44"/>
      <c r="E843" s="84"/>
      <c r="F843" s="51"/>
      <c r="G843" s="51"/>
      <c r="H843" s="55"/>
      <c r="I843" s="51"/>
      <c r="J843" s="39"/>
      <c r="K843" s="39"/>
      <c r="L843" s="39"/>
      <c r="M843" s="40"/>
      <c r="N843" s="40"/>
      <c r="O843" s="63"/>
      <c r="P843" s="39"/>
      <c r="Q843" s="60"/>
      <c r="R843" s="56"/>
      <c r="S843" s="56"/>
    </row>
    <row r="844" spans="4:19">
      <c r="D844" s="44"/>
      <c r="E844" s="84"/>
      <c r="F844" s="51"/>
      <c r="G844" s="51"/>
      <c r="H844" s="55"/>
      <c r="I844" s="51"/>
      <c r="J844" s="39"/>
      <c r="K844" s="39"/>
      <c r="L844" s="39"/>
      <c r="M844" s="40"/>
      <c r="N844" s="40"/>
      <c r="O844" s="63"/>
      <c r="P844" s="39"/>
      <c r="Q844" s="60"/>
      <c r="R844" s="56"/>
      <c r="S844" s="56"/>
    </row>
    <row r="845" spans="4:19">
      <c r="D845" s="44"/>
      <c r="E845" s="84"/>
      <c r="F845" s="51"/>
      <c r="G845" s="51"/>
      <c r="H845" s="55"/>
      <c r="I845" s="51"/>
      <c r="J845" s="39"/>
      <c r="K845" s="39"/>
      <c r="L845" s="39"/>
      <c r="M845" s="40"/>
      <c r="N845" s="40"/>
      <c r="O845" s="63"/>
      <c r="P845" s="39"/>
      <c r="Q845" s="60"/>
      <c r="R845" s="56"/>
      <c r="S845" s="56"/>
    </row>
    <row r="846" spans="4:19">
      <c r="D846" s="44"/>
      <c r="E846" s="84"/>
      <c r="F846" s="51"/>
      <c r="G846" s="51"/>
      <c r="H846" s="55"/>
      <c r="I846" s="51"/>
      <c r="J846" s="39"/>
      <c r="K846" s="39"/>
      <c r="L846" s="39"/>
      <c r="M846" s="40"/>
      <c r="N846" s="40"/>
      <c r="O846" s="63"/>
      <c r="P846" s="39"/>
      <c r="Q846" s="60"/>
      <c r="R846" s="56"/>
      <c r="S846" s="56"/>
    </row>
    <row r="847" spans="4:19">
      <c r="D847" s="44"/>
      <c r="E847" s="84"/>
      <c r="F847" s="51"/>
      <c r="G847" s="51"/>
      <c r="H847" s="55"/>
      <c r="I847" s="51"/>
      <c r="J847" s="39"/>
      <c r="K847" s="39"/>
      <c r="L847" s="39"/>
      <c r="M847" s="40"/>
      <c r="N847" s="40"/>
      <c r="O847" s="63"/>
      <c r="P847" s="39"/>
      <c r="Q847" s="60"/>
      <c r="R847" s="56"/>
      <c r="S847" s="56"/>
    </row>
    <row r="848" spans="4:19">
      <c r="D848" s="44"/>
      <c r="E848" s="84"/>
      <c r="F848" s="51"/>
      <c r="G848" s="51"/>
      <c r="H848" s="55"/>
      <c r="I848" s="51"/>
      <c r="J848" s="39"/>
      <c r="K848" s="39"/>
      <c r="L848" s="39"/>
      <c r="M848" s="40"/>
      <c r="N848" s="40"/>
      <c r="O848" s="63"/>
      <c r="P848" s="39"/>
      <c r="Q848" s="60"/>
      <c r="R848" s="56"/>
      <c r="S848" s="56"/>
    </row>
    <row r="849" spans="4:19">
      <c r="D849" s="44"/>
      <c r="E849" s="84"/>
      <c r="F849" s="51"/>
      <c r="G849" s="51"/>
      <c r="H849" s="55"/>
      <c r="I849" s="51"/>
      <c r="J849" s="39"/>
      <c r="K849" s="39"/>
      <c r="L849" s="39"/>
      <c r="M849" s="40"/>
      <c r="N849" s="40"/>
      <c r="O849" s="63"/>
      <c r="P849" s="39"/>
      <c r="Q849" s="60"/>
      <c r="R849" s="56"/>
      <c r="S849" s="56"/>
    </row>
    <row r="850" spans="4:19">
      <c r="D850" s="44"/>
      <c r="E850" s="84"/>
      <c r="F850" s="51"/>
      <c r="G850" s="51"/>
      <c r="H850" s="55"/>
      <c r="I850" s="51"/>
      <c r="J850" s="39"/>
      <c r="K850" s="39"/>
      <c r="L850" s="39"/>
      <c r="M850" s="40"/>
      <c r="N850" s="40"/>
      <c r="O850" s="63"/>
      <c r="P850" s="39"/>
      <c r="Q850" s="60"/>
      <c r="R850" s="56"/>
      <c r="S850" s="56"/>
    </row>
    <row r="851" spans="4:19">
      <c r="D851" s="44"/>
      <c r="E851" s="84"/>
      <c r="F851" s="51"/>
      <c r="G851" s="51"/>
      <c r="H851" s="55"/>
      <c r="I851" s="51"/>
      <c r="J851" s="39"/>
      <c r="K851" s="39"/>
      <c r="L851" s="39"/>
      <c r="M851" s="40"/>
      <c r="N851" s="40"/>
      <c r="O851" s="63"/>
      <c r="P851" s="39"/>
      <c r="Q851" s="60"/>
      <c r="R851" s="56"/>
      <c r="S851" s="56"/>
    </row>
    <row r="852" spans="4:19">
      <c r="D852" s="44"/>
      <c r="E852" s="84"/>
      <c r="F852" s="51"/>
      <c r="G852" s="51"/>
      <c r="H852" s="55"/>
      <c r="I852" s="51"/>
      <c r="J852" s="39"/>
      <c r="K852" s="39"/>
      <c r="L852" s="39"/>
      <c r="M852" s="40"/>
      <c r="N852" s="40"/>
      <c r="O852" s="63"/>
      <c r="P852" s="39"/>
      <c r="Q852" s="60"/>
      <c r="R852" s="56"/>
      <c r="S852" s="56"/>
    </row>
    <row r="853" spans="4:19">
      <c r="D853" s="44"/>
      <c r="E853" s="84"/>
      <c r="F853" s="51"/>
      <c r="G853" s="51"/>
      <c r="H853" s="55"/>
      <c r="I853" s="51"/>
      <c r="J853" s="39"/>
      <c r="K853" s="39"/>
      <c r="L853" s="39"/>
      <c r="M853" s="40"/>
      <c r="N853" s="40"/>
      <c r="O853" s="63"/>
      <c r="P853" s="39"/>
      <c r="Q853" s="60"/>
      <c r="R853" s="56"/>
      <c r="S853" s="56"/>
    </row>
    <row r="854" spans="4:19">
      <c r="D854" s="44"/>
      <c r="E854" s="84"/>
      <c r="F854" s="51"/>
      <c r="G854" s="51"/>
      <c r="H854" s="55"/>
      <c r="I854" s="51"/>
      <c r="J854" s="39"/>
      <c r="K854" s="39"/>
      <c r="L854" s="39"/>
      <c r="M854" s="40"/>
      <c r="N854" s="40"/>
      <c r="O854" s="63"/>
      <c r="P854" s="39"/>
      <c r="Q854" s="60"/>
      <c r="R854" s="56"/>
      <c r="S854" s="56"/>
    </row>
    <row r="855" spans="4:19">
      <c r="D855" s="44"/>
      <c r="E855" s="84"/>
      <c r="F855" s="51"/>
      <c r="G855" s="51"/>
      <c r="H855" s="55"/>
      <c r="I855" s="51"/>
      <c r="J855" s="39"/>
      <c r="K855" s="39"/>
      <c r="L855" s="39"/>
      <c r="M855" s="40"/>
      <c r="N855" s="40"/>
      <c r="O855" s="63"/>
      <c r="P855" s="39"/>
      <c r="Q855" s="60"/>
      <c r="R855" s="56"/>
      <c r="S855" s="56"/>
    </row>
    <row r="856" spans="4:19">
      <c r="D856" s="44"/>
      <c r="E856" s="84"/>
      <c r="F856" s="51"/>
      <c r="G856" s="51"/>
      <c r="H856" s="55"/>
      <c r="I856" s="51"/>
      <c r="J856" s="39"/>
      <c r="K856" s="39"/>
      <c r="L856" s="39"/>
      <c r="M856" s="40"/>
      <c r="N856" s="40"/>
      <c r="O856" s="63"/>
      <c r="P856" s="39"/>
      <c r="Q856" s="60"/>
      <c r="R856" s="56"/>
      <c r="S856" s="56"/>
    </row>
    <row r="857" spans="4:19">
      <c r="D857" s="44"/>
      <c r="E857" s="84"/>
      <c r="F857" s="51"/>
      <c r="G857" s="51"/>
      <c r="H857" s="55"/>
      <c r="I857" s="51"/>
      <c r="J857" s="39"/>
      <c r="K857" s="39"/>
      <c r="L857" s="39"/>
      <c r="M857" s="40"/>
      <c r="N857" s="40"/>
      <c r="O857" s="63"/>
      <c r="P857" s="39"/>
      <c r="Q857" s="60"/>
      <c r="R857" s="56"/>
      <c r="S857" s="56"/>
    </row>
    <row r="858" spans="4:19">
      <c r="D858" s="44"/>
      <c r="E858" s="84"/>
      <c r="F858" s="51"/>
      <c r="G858" s="51"/>
      <c r="H858" s="55"/>
      <c r="I858" s="51"/>
      <c r="J858" s="39"/>
      <c r="K858" s="39"/>
      <c r="L858" s="39"/>
      <c r="M858" s="40"/>
      <c r="N858" s="40"/>
      <c r="O858" s="63"/>
      <c r="P858" s="39"/>
      <c r="Q858" s="60"/>
      <c r="R858" s="56"/>
      <c r="S858" s="56"/>
    </row>
    <row r="859" spans="4:19">
      <c r="D859" s="44"/>
      <c r="E859" s="84"/>
      <c r="F859" s="51"/>
      <c r="G859" s="51"/>
      <c r="H859" s="55"/>
      <c r="I859" s="51"/>
      <c r="J859" s="39"/>
      <c r="K859" s="39"/>
      <c r="L859" s="39"/>
      <c r="M859" s="40"/>
      <c r="N859" s="40"/>
      <c r="O859" s="63"/>
      <c r="P859" s="39"/>
      <c r="Q859" s="60"/>
      <c r="R859" s="56"/>
      <c r="S859" s="56"/>
    </row>
    <row r="860" spans="4:19">
      <c r="D860" s="44"/>
      <c r="E860" s="84"/>
      <c r="F860" s="51"/>
      <c r="G860" s="51"/>
      <c r="H860" s="55"/>
      <c r="I860" s="51"/>
      <c r="J860" s="39"/>
      <c r="K860" s="39"/>
      <c r="L860" s="39"/>
      <c r="M860" s="40"/>
      <c r="N860" s="40"/>
      <c r="O860" s="63"/>
      <c r="P860" s="39"/>
      <c r="Q860" s="60"/>
      <c r="R860" s="56"/>
      <c r="S860" s="56"/>
    </row>
    <row r="861" spans="4:19">
      <c r="D861" s="44"/>
      <c r="E861" s="84"/>
      <c r="F861" s="51"/>
      <c r="G861" s="51"/>
      <c r="H861" s="55"/>
      <c r="I861" s="51"/>
      <c r="J861" s="39"/>
      <c r="K861" s="39"/>
      <c r="L861" s="39"/>
      <c r="M861" s="40"/>
      <c r="N861" s="40"/>
      <c r="O861" s="63"/>
      <c r="P861" s="39"/>
      <c r="Q861" s="60"/>
      <c r="R861" s="56"/>
      <c r="S861" s="56"/>
    </row>
    <row r="862" spans="4:19">
      <c r="D862" s="44"/>
      <c r="E862" s="84"/>
      <c r="F862" s="51"/>
      <c r="G862" s="51"/>
      <c r="H862" s="55"/>
      <c r="I862" s="51"/>
      <c r="J862" s="39"/>
      <c r="K862" s="39"/>
      <c r="L862" s="39"/>
      <c r="M862" s="40"/>
      <c r="N862" s="40"/>
      <c r="O862" s="63"/>
      <c r="P862" s="39"/>
      <c r="Q862" s="60"/>
      <c r="R862" s="56"/>
      <c r="S862" s="56"/>
    </row>
    <row r="863" spans="4:19">
      <c r="D863" s="44"/>
      <c r="E863" s="84"/>
      <c r="F863" s="51"/>
      <c r="G863" s="51"/>
      <c r="H863" s="55"/>
      <c r="I863" s="51"/>
      <c r="J863" s="39"/>
      <c r="K863" s="39"/>
      <c r="L863" s="39"/>
      <c r="M863" s="40"/>
      <c r="N863" s="40"/>
      <c r="O863" s="63"/>
      <c r="P863" s="39"/>
      <c r="Q863" s="60"/>
      <c r="R863" s="56"/>
      <c r="S863" s="56"/>
    </row>
    <row r="864" spans="4:19">
      <c r="D864" s="44"/>
      <c r="E864" s="84"/>
      <c r="F864" s="51"/>
      <c r="G864" s="51"/>
      <c r="H864" s="55"/>
      <c r="I864" s="51"/>
      <c r="J864" s="39"/>
      <c r="K864" s="39"/>
      <c r="L864" s="39"/>
      <c r="M864" s="40"/>
      <c r="N864" s="40"/>
      <c r="O864" s="63"/>
      <c r="P864" s="39"/>
      <c r="Q864" s="60"/>
      <c r="R864" s="56"/>
      <c r="S864" s="56"/>
    </row>
    <row r="865" spans="4:19">
      <c r="D865" s="44"/>
      <c r="E865" s="84"/>
      <c r="F865" s="51"/>
      <c r="G865" s="51"/>
      <c r="H865" s="55"/>
      <c r="I865" s="51"/>
      <c r="J865" s="39"/>
      <c r="K865" s="39"/>
      <c r="L865" s="39"/>
      <c r="M865" s="40"/>
      <c r="N865" s="40"/>
      <c r="O865" s="63"/>
      <c r="P865" s="39"/>
      <c r="Q865" s="60"/>
      <c r="R865" s="56"/>
      <c r="S865" s="56"/>
    </row>
    <row r="866" spans="4:19">
      <c r="D866" s="44"/>
      <c r="E866" s="84"/>
      <c r="F866" s="51"/>
      <c r="G866" s="51"/>
      <c r="H866" s="55"/>
      <c r="I866" s="51"/>
      <c r="J866" s="39"/>
      <c r="K866" s="39"/>
      <c r="L866" s="39"/>
      <c r="M866" s="40"/>
      <c r="N866" s="40"/>
      <c r="O866" s="63"/>
      <c r="P866" s="39"/>
      <c r="Q866" s="60"/>
      <c r="R866" s="56"/>
      <c r="S866" s="56"/>
    </row>
    <row r="867" spans="4:19">
      <c r="D867" s="44"/>
      <c r="E867" s="84"/>
      <c r="F867" s="51"/>
      <c r="G867" s="51"/>
      <c r="H867" s="55"/>
      <c r="I867" s="51"/>
      <c r="J867" s="39"/>
      <c r="K867" s="39"/>
      <c r="L867" s="39"/>
      <c r="M867" s="40"/>
      <c r="N867" s="40"/>
      <c r="O867" s="63"/>
      <c r="P867" s="39"/>
      <c r="Q867" s="60"/>
      <c r="R867" s="56"/>
      <c r="S867" s="56"/>
    </row>
    <row r="868" spans="4:19">
      <c r="D868" s="44"/>
      <c r="E868" s="84"/>
      <c r="F868" s="51"/>
      <c r="G868" s="51"/>
      <c r="H868" s="55"/>
      <c r="I868" s="51"/>
      <c r="J868" s="39"/>
      <c r="K868" s="39"/>
      <c r="L868" s="39"/>
      <c r="M868" s="40"/>
      <c r="N868" s="40"/>
      <c r="O868" s="63"/>
      <c r="P868" s="39"/>
      <c r="Q868" s="60"/>
      <c r="R868" s="56"/>
      <c r="S868" s="56"/>
    </row>
    <row r="869" spans="4:19">
      <c r="D869" s="44"/>
      <c r="E869" s="84"/>
      <c r="F869" s="51"/>
      <c r="G869" s="51"/>
      <c r="H869" s="55"/>
      <c r="I869" s="51"/>
      <c r="J869" s="39"/>
      <c r="K869" s="39"/>
      <c r="L869" s="39"/>
      <c r="M869" s="40"/>
      <c r="N869" s="40"/>
      <c r="O869" s="63"/>
      <c r="P869" s="39"/>
      <c r="Q869" s="60"/>
      <c r="R869" s="56"/>
      <c r="S869" s="56"/>
    </row>
    <row r="870" spans="4:19">
      <c r="D870" s="44"/>
      <c r="E870" s="84"/>
      <c r="F870" s="51"/>
      <c r="G870" s="51"/>
      <c r="H870" s="55"/>
      <c r="I870" s="51"/>
      <c r="J870" s="39"/>
      <c r="K870" s="39"/>
      <c r="L870" s="39"/>
      <c r="M870" s="40"/>
      <c r="N870" s="40"/>
      <c r="O870" s="63"/>
      <c r="P870" s="39"/>
      <c r="Q870" s="60"/>
      <c r="R870" s="56"/>
      <c r="S870" s="56"/>
    </row>
    <row r="871" spans="4:19">
      <c r="D871" s="44"/>
      <c r="E871" s="84"/>
      <c r="F871" s="51"/>
      <c r="G871" s="51"/>
      <c r="H871" s="55"/>
      <c r="I871" s="51"/>
      <c r="J871" s="39"/>
      <c r="K871" s="39"/>
      <c r="L871" s="39"/>
      <c r="M871" s="40"/>
      <c r="N871" s="40"/>
      <c r="O871" s="63"/>
      <c r="P871" s="39"/>
      <c r="Q871" s="60"/>
      <c r="R871" s="56"/>
      <c r="S871" s="56"/>
    </row>
    <row r="872" spans="4:19">
      <c r="D872" s="44"/>
      <c r="E872" s="84"/>
      <c r="F872" s="51"/>
      <c r="G872" s="51"/>
      <c r="H872" s="55"/>
      <c r="I872" s="51"/>
      <c r="J872" s="39"/>
      <c r="K872" s="39"/>
      <c r="L872" s="39"/>
      <c r="M872" s="40"/>
      <c r="N872" s="40"/>
      <c r="O872" s="63"/>
      <c r="P872" s="39"/>
      <c r="Q872" s="60"/>
      <c r="R872" s="56"/>
      <c r="S872" s="56"/>
    </row>
    <row r="873" spans="4:19">
      <c r="D873" s="44"/>
      <c r="E873" s="84"/>
      <c r="F873" s="51"/>
      <c r="G873" s="51"/>
      <c r="H873" s="55"/>
      <c r="I873" s="51"/>
      <c r="J873" s="39"/>
      <c r="K873" s="39"/>
      <c r="L873" s="39"/>
      <c r="M873" s="40"/>
      <c r="N873" s="40"/>
      <c r="O873" s="63"/>
      <c r="P873" s="39"/>
      <c r="Q873" s="60"/>
      <c r="R873" s="56"/>
      <c r="S873" s="56"/>
    </row>
    <row r="874" spans="4:19">
      <c r="D874" s="44"/>
      <c r="E874" s="84"/>
      <c r="F874" s="51"/>
      <c r="G874" s="51"/>
      <c r="H874" s="55"/>
      <c r="I874" s="51"/>
      <c r="J874" s="39"/>
      <c r="K874" s="39"/>
      <c r="L874" s="39"/>
      <c r="M874" s="40"/>
      <c r="N874" s="40"/>
      <c r="O874" s="63"/>
      <c r="P874" s="39"/>
      <c r="Q874" s="60"/>
      <c r="R874" s="56"/>
      <c r="S874" s="56"/>
    </row>
    <row r="875" spans="4:19">
      <c r="D875" s="44"/>
      <c r="E875" s="84"/>
      <c r="F875" s="51"/>
      <c r="G875" s="51"/>
      <c r="H875" s="55"/>
      <c r="I875" s="51"/>
      <c r="J875" s="39"/>
      <c r="K875" s="39"/>
      <c r="L875" s="39"/>
      <c r="M875" s="40"/>
      <c r="N875" s="40"/>
      <c r="O875" s="63"/>
      <c r="P875" s="39"/>
      <c r="Q875" s="60"/>
      <c r="R875" s="56"/>
      <c r="S875" s="56"/>
    </row>
    <row r="876" spans="4:19">
      <c r="D876" s="44"/>
      <c r="E876" s="84"/>
      <c r="F876" s="51"/>
      <c r="G876" s="51"/>
      <c r="H876" s="55"/>
      <c r="I876" s="51"/>
      <c r="J876" s="39"/>
      <c r="K876" s="39"/>
      <c r="L876" s="39"/>
      <c r="M876" s="40"/>
      <c r="N876" s="40"/>
      <c r="O876" s="63"/>
      <c r="P876" s="39"/>
      <c r="Q876" s="60"/>
      <c r="R876" s="56"/>
      <c r="S876" s="56"/>
    </row>
    <row r="877" spans="4:19">
      <c r="D877" s="44"/>
      <c r="E877" s="84"/>
      <c r="F877" s="51"/>
      <c r="G877" s="51"/>
      <c r="H877" s="55"/>
      <c r="I877" s="51"/>
      <c r="J877" s="39"/>
      <c r="K877" s="39"/>
      <c r="L877" s="39"/>
      <c r="M877" s="40"/>
      <c r="N877" s="40"/>
      <c r="O877" s="63"/>
      <c r="P877" s="39"/>
      <c r="Q877" s="60"/>
      <c r="R877" s="56"/>
      <c r="S877" s="56"/>
    </row>
    <row r="878" spans="4:19">
      <c r="D878" s="44"/>
      <c r="E878" s="84"/>
      <c r="F878" s="51"/>
      <c r="G878" s="51"/>
      <c r="H878" s="55"/>
      <c r="I878" s="51"/>
      <c r="J878" s="39"/>
      <c r="K878" s="39"/>
      <c r="L878" s="39"/>
      <c r="M878" s="40"/>
      <c r="N878" s="40"/>
      <c r="O878" s="63"/>
      <c r="P878" s="39"/>
      <c r="Q878" s="60"/>
      <c r="R878" s="56"/>
      <c r="S878" s="56"/>
    </row>
    <row r="879" spans="4:19">
      <c r="D879" s="44"/>
      <c r="E879" s="84"/>
      <c r="F879" s="51"/>
      <c r="G879" s="51"/>
      <c r="H879" s="55"/>
      <c r="I879" s="51"/>
      <c r="J879" s="39"/>
      <c r="K879" s="39"/>
      <c r="L879" s="39"/>
      <c r="M879" s="40"/>
      <c r="N879" s="40"/>
      <c r="O879" s="63"/>
      <c r="P879" s="39"/>
      <c r="Q879" s="60"/>
      <c r="R879" s="56"/>
      <c r="S879" s="56"/>
    </row>
    <row r="880" spans="4:19">
      <c r="D880" s="44"/>
      <c r="E880" s="84"/>
      <c r="F880" s="51"/>
      <c r="G880" s="51"/>
      <c r="H880" s="55"/>
      <c r="I880" s="51"/>
      <c r="J880" s="39"/>
      <c r="K880" s="39"/>
      <c r="L880" s="39"/>
      <c r="M880" s="40"/>
      <c r="N880" s="40"/>
      <c r="O880" s="63"/>
      <c r="P880" s="39"/>
      <c r="Q880" s="60"/>
      <c r="R880" s="56"/>
      <c r="S880" s="56"/>
    </row>
    <row r="881" spans="4:19">
      <c r="D881" s="44"/>
      <c r="E881" s="84"/>
      <c r="F881" s="51"/>
      <c r="G881" s="51"/>
      <c r="H881" s="55"/>
      <c r="I881" s="51"/>
      <c r="J881" s="39"/>
      <c r="K881" s="39"/>
      <c r="L881" s="39"/>
      <c r="M881" s="40"/>
      <c r="N881" s="40"/>
      <c r="O881" s="63"/>
      <c r="P881" s="39"/>
      <c r="Q881" s="60"/>
      <c r="R881" s="56"/>
      <c r="S881" s="56"/>
    </row>
    <row r="882" spans="4:19">
      <c r="D882" s="44"/>
      <c r="E882" s="84"/>
      <c r="F882" s="51"/>
      <c r="G882" s="51"/>
      <c r="H882" s="55"/>
      <c r="I882" s="51"/>
      <c r="J882" s="39"/>
      <c r="K882" s="39"/>
      <c r="L882" s="39"/>
      <c r="M882" s="40"/>
      <c r="N882" s="40"/>
      <c r="O882" s="63"/>
      <c r="P882" s="39"/>
      <c r="Q882" s="60"/>
      <c r="R882" s="56"/>
      <c r="S882" s="56"/>
    </row>
    <row r="883" spans="4:19">
      <c r="D883" s="44"/>
      <c r="E883" s="84"/>
      <c r="F883" s="51"/>
      <c r="G883" s="51"/>
      <c r="H883" s="55"/>
      <c r="I883" s="51"/>
      <c r="J883" s="39"/>
      <c r="K883" s="39"/>
      <c r="L883" s="39"/>
      <c r="M883" s="40"/>
      <c r="N883" s="40"/>
      <c r="O883" s="63"/>
      <c r="P883" s="39"/>
      <c r="Q883" s="60"/>
      <c r="R883" s="56"/>
      <c r="S883" s="56"/>
    </row>
    <row r="884" spans="4:19">
      <c r="D884" s="44"/>
      <c r="E884" s="84"/>
      <c r="F884" s="51"/>
      <c r="G884" s="51"/>
      <c r="H884" s="55"/>
      <c r="I884" s="51"/>
      <c r="J884" s="39"/>
      <c r="K884" s="39"/>
      <c r="L884" s="39"/>
      <c r="M884" s="40"/>
      <c r="N884" s="40"/>
      <c r="O884" s="63"/>
      <c r="P884" s="39"/>
      <c r="Q884" s="60"/>
      <c r="R884" s="56"/>
      <c r="S884" s="56"/>
    </row>
    <row r="885" spans="4:19">
      <c r="D885" s="44"/>
      <c r="E885" s="84"/>
      <c r="F885" s="51"/>
      <c r="G885" s="51"/>
      <c r="H885" s="55"/>
      <c r="I885" s="51"/>
      <c r="J885" s="39"/>
      <c r="K885" s="39"/>
      <c r="L885" s="39"/>
      <c r="M885" s="40"/>
      <c r="N885" s="40"/>
      <c r="O885" s="63"/>
      <c r="P885" s="39"/>
      <c r="Q885" s="60"/>
      <c r="R885" s="56"/>
      <c r="S885" s="56"/>
    </row>
    <row r="886" spans="4:19">
      <c r="D886" s="44"/>
      <c r="E886" s="84"/>
      <c r="F886" s="51"/>
      <c r="G886" s="51"/>
      <c r="H886" s="55"/>
      <c r="I886" s="51"/>
      <c r="J886" s="39"/>
      <c r="K886" s="39"/>
      <c r="L886" s="39"/>
      <c r="M886" s="40"/>
      <c r="N886" s="40"/>
      <c r="O886" s="63"/>
      <c r="P886" s="39"/>
      <c r="Q886" s="60"/>
      <c r="R886" s="56"/>
      <c r="S886" s="56"/>
    </row>
    <row r="887" spans="4:19">
      <c r="D887" s="44"/>
      <c r="E887" s="84"/>
      <c r="F887" s="51"/>
      <c r="G887" s="51"/>
      <c r="H887" s="55"/>
      <c r="I887" s="51"/>
      <c r="J887" s="39"/>
      <c r="K887" s="39"/>
      <c r="L887" s="39"/>
      <c r="M887" s="40"/>
      <c r="N887" s="40"/>
      <c r="O887" s="63"/>
      <c r="P887" s="39"/>
      <c r="Q887" s="60"/>
      <c r="R887" s="56"/>
      <c r="S887" s="56"/>
    </row>
    <row r="888" spans="4:19">
      <c r="D888" s="44"/>
      <c r="E888" s="84"/>
      <c r="F888" s="51"/>
      <c r="G888" s="51"/>
      <c r="H888" s="55"/>
      <c r="I888" s="51"/>
      <c r="J888" s="39"/>
      <c r="K888" s="39"/>
      <c r="L888" s="39"/>
      <c r="M888" s="40"/>
      <c r="N888" s="40"/>
      <c r="O888" s="63"/>
      <c r="P888" s="39"/>
      <c r="Q888" s="60"/>
      <c r="R888" s="56"/>
      <c r="S888" s="56"/>
    </row>
    <row r="889" spans="4:19">
      <c r="D889" s="44"/>
      <c r="E889" s="84"/>
      <c r="F889" s="51"/>
      <c r="G889" s="51"/>
      <c r="H889" s="55"/>
      <c r="I889" s="51"/>
      <c r="J889" s="39"/>
      <c r="K889" s="39"/>
      <c r="L889" s="39"/>
      <c r="M889" s="40"/>
      <c r="N889" s="40"/>
      <c r="O889" s="63"/>
      <c r="P889" s="39"/>
      <c r="Q889" s="60"/>
      <c r="R889" s="56"/>
      <c r="S889" s="56"/>
    </row>
    <row r="890" spans="4:19">
      <c r="D890" s="44"/>
      <c r="E890" s="84"/>
      <c r="F890" s="51"/>
      <c r="G890" s="51"/>
      <c r="H890" s="55"/>
      <c r="I890" s="51"/>
      <c r="J890" s="39"/>
      <c r="K890" s="39"/>
      <c r="L890" s="39"/>
      <c r="M890" s="40"/>
      <c r="N890" s="40"/>
      <c r="O890" s="63"/>
      <c r="P890" s="39"/>
      <c r="Q890" s="60"/>
      <c r="R890" s="56"/>
      <c r="S890" s="56"/>
    </row>
    <row r="891" spans="4:19">
      <c r="D891" s="44"/>
      <c r="E891" s="84"/>
      <c r="F891" s="51"/>
      <c r="G891" s="51"/>
      <c r="H891" s="55"/>
      <c r="I891" s="51"/>
      <c r="J891" s="39"/>
      <c r="K891" s="39"/>
      <c r="L891" s="39"/>
      <c r="M891" s="40"/>
      <c r="N891" s="40"/>
      <c r="O891" s="63"/>
      <c r="P891" s="39"/>
      <c r="Q891" s="60"/>
      <c r="R891" s="56"/>
      <c r="S891" s="56"/>
    </row>
    <row r="892" spans="4:19">
      <c r="D892" s="44"/>
      <c r="E892" s="84"/>
      <c r="F892" s="51"/>
      <c r="G892" s="51"/>
      <c r="H892" s="55"/>
      <c r="I892" s="51"/>
      <c r="J892" s="39"/>
      <c r="K892" s="39"/>
      <c r="L892" s="39"/>
      <c r="M892" s="40"/>
      <c r="N892" s="40"/>
      <c r="O892" s="63"/>
      <c r="P892" s="39"/>
      <c r="Q892" s="60"/>
      <c r="R892" s="56"/>
      <c r="S892" s="56"/>
    </row>
    <row r="893" spans="4:19">
      <c r="D893" s="44"/>
      <c r="E893" s="84"/>
      <c r="F893" s="51"/>
      <c r="G893" s="51"/>
      <c r="H893" s="55"/>
      <c r="I893" s="51"/>
      <c r="J893" s="39"/>
      <c r="K893" s="39"/>
      <c r="L893" s="39"/>
      <c r="M893" s="40"/>
      <c r="N893" s="40"/>
      <c r="O893" s="63"/>
      <c r="P893" s="39"/>
      <c r="Q893" s="60"/>
      <c r="R893" s="56"/>
      <c r="S893" s="56"/>
    </row>
    <row r="894" spans="4:19">
      <c r="D894" s="44"/>
      <c r="E894" s="84"/>
      <c r="F894" s="51"/>
      <c r="G894" s="51"/>
      <c r="H894" s="55"/>
      <c r="I894" s="51"/>
      <c r="J894" s="39"/>
      <c r="K894" s="39"/>
      <c r="L894" s="39"/>
      <c r="M894" s="40"/>
      <c r="N894" s="40"/>
      <c r="O894" s="63"/>
      <c r="P894" s="39"/>
      <c r="Q894" s="60"/>
      <c r="R894" s="56"/>
      <c r="S894" s="56"/>
    </row>
    <row r="895" spans="4:19">
      <c r="D895" s="44"/>
      <c r="E895" s="84"/>
      <c r="F895" s="51"/>
      <c r="G895" s="51"/>
      <c r="H895" s="55"/>
      <c r="I895" s="51"/>
      <c r="J895" s="39"/>
      <c r="K895" s="39"/>
      <c r="L895" s="39"/>
      <c r="M895" s="40"/>
      <c r="N895" s="40"/>
      <c r="O895" s="63"/>
      <c r="P895" s="39"/>
      <c r="Q895" s="60"/>
      <c r="R895" s="56"/>
      <c r="S895" s="56"/>
    </row>
    <row r="896" spans="4:19">
      <c r="D896" s="44"/>
      <c r="E896" s="84"/>
      <c r="F896" s="51"/>
      <c r="G896" s="51"/>
      <c r="H896" s="55"/>
      <c r="I896" s="51"/>
      <c r="J896" s="39"/>
      <c r="K896" s="39"/>
      <c r="L896" s="39"/>
      <c r="M896" s="40"/>
      <c r="N896" s="40"/>
      <c r="O896" s="63"/>
      <c r="P896" s="39"/>
      <c r="Q896" s="60"/>
      <c r="R896" s="56"/>
      <c r="S896" s="56"/>
    </row>
    <row r="897" spans="4:19">
      <c r="D897" s="44"/>
      <c r="E897" s="84"/>
      <c r="F897" s="51"/>
      <c r="G897" s="51"/>
      <c r="H897" s="55"/>
      <c r="I897" s="51"/>
      <c r="J897" s="39"/>
      <c r="K897" s="39"/>
      <c r="L897" s="39"/>
      <c r="M897" s="40"/>
      <c r="N897" s="40"/>
      <c r="O897" s="63"/>
      <c r="P897" s="39"/>
      <c r="Q897" s="60"/>
      <c r="R897" s="56"/>
      <c r="S897" s="56"/>
    </row>
    <row r="898" spans="4:19">
      <c r="D898" s="44"/>
      <c r="E898" s="84"/>
      <c r="F898" s="51"/>
      <c r="G898" s="51"/>
      <c r="H898" s="55"/>
      <c r="I898" s="51"/>
      <c r="J898" s="39"/>
      <c r="K898" s="39"/>
      <c r="L898" s="39"/>
      <c r="M898" s="40"/>
      <c r="N898" s="40"/>
      <c r="O898" s="63"/>
      <c r="P898" s="39"/>
      <c r="Q898" s="60"/>
      <c r="R898" s="56"/>
      <c r="S898" s="56"/>
    </row>
    <row r="899" spans="4:19">
      <c r="D899" s="44"/>
      <c r="E899" s="84"/>
      <c r="F899" s="51"/>
      <c r="G899" s="51"/>
      <c r="H899" s="55"/>
      <c r="I899" s="51"/>
      <c r="J899" s="39"/>
      <c r="K899" s="39"/>
      <c r="L899" s="39"/>
      <c r="M899" s="40"/>
      <c r="N899" s="40"/>
      <c r="O899" s="63"/>
      <c r="P899" s="39"/>
      <c r="Q899" s="60"/>
      <c r="R899" s="56"/>
      <c r="S899" s="56"/>
    </row>
    <row r="900" spans="4:19">
      <c r="D900" s="44"/>
      <c r="E900" s="84"/>
      <c r="F900" s="51"/>
      <c r="G900" s="51"/>
      <c r="H900" s="55"/>
      <c r="I900" s="51"/>
      <c r="J900" s="39"/>
      <c r="K900" s="39"/>
      <c r="L900" s="39"/>
      <c r="M900" s="40"/>
      <c r="N900" s="40"/>
      <c r="O900" s="63"/>
      <c r="P900" s="39"/>
      <c r="Q900" s="60"/>
      <c r="R900" s="56"/>
      <c r="S900" s="56"/>
    </row>
    <row r="901" spans="4:19">
      <c r="D901" s="44"/>
      <c r="E901" s="84"/>
      <c r="F901" s="51"/>
      <c r="G901" s="51"/>
      <c r="H901" s="55"/>
      <c r="I901" s="51"/>
      <c r="J901" s="39"/>
      <c r="K901" s="39"/>
      <c r="L901" s="39"/>
      <c r="M901" s="40"/>
      <c r="N901" s="40"/>
      <c r="O901" s="63"/>
      <c r="P901" s="39"/>
      <c r="Q901" s="60"/>
      <c r="R901" s="56"/>
      <c r="S901" s="56"/>
    </row>
    <row r="902" spans="4:19">
      <c r="D902" s="44"/>
      <c r="E902" s="84"/>
      <c r="F902" s="51"/>
      <c r="G902" s="51"/>
      <c r="H902" s="55"/>
      <c r="I902" s="51"/>
      <c r="J902" s="39"/>
      <c r="K902" s="39"/>
      <c r="L902" s="39"/>
      <c r="M902" s="40"/>
      <c r="N902" s="40"/>
      <c r="O902" s="63"/>
      <c r="P902" s="39"/>
      <c r="Q902" s="60"/>
      <c r="R902" s="56"/>
      <c r="S902" s="56"/>
    </row>
    <row r="903" spans="4:19">
      <c r="D903" s="44"/>
      <c r="E903" s="84"/>
      <c r="F903" s="51"/>
      <c r="G903" s="51"/>
      <c r="H903" s="55"/>
      <c r="I903" s="51"/>
      <c r="J903" s="39"/>
      <c r="K903" s="39"/>
      <c r="L903" s="39"/>
      <c r="M903" s="40"/>
      <c r="N903" s="40"/>
      <c r="O903" s="63"/>
      <c r="P903" s="39"/>
      <c r="Q903" s="60"/>
      <c r="R903" s="56"/>
      <c r="S903" s="56"/>
    </row>
    <row r="904" spans="4:19">
      <c r="D904" s="44"/>
      <c r="E904" s="84"/>
      <c r="F904" s="51"/>
      <c r="G904" s="51"/>
      <c r="H904" s="55"/>
      <c r="I904" s="51"/>
      <c r="J904" s="39"/>
      <c r="K904" s="39"/>
      <c r="L904" s="39"/>
      <c r="M904" s="40"/>
      <c r="N904" s="40"/>
      <c r="O904" s="63"/>
      <c r="P904" s="39"/>
      <c r="Q904" s="60"/>
      <c r="R904" s="56"/>
      <c r="S904" s="56"/>
    </row>
    <row r="905" spans="4:19">
      <c r="D905" s="44"/>
      <c r="E905" s="84"/>
      <c r="F905" s="51"/>
      <c r="G905" s="51"/>
      <c r="H905" s="55"/>
      <c r="I905" s="51"/>
      <c r="J905" s="39"/>
      <c r="K905" s="39"/>
      <c r="L905" s="39"/>
      <c r="M905" s="40"/>
      <c r="N905" s="40"/>
      <c r="O905" s="63"/>
      <c r="P905" s="39"/>
      <c r="Q905" s="60"/>
      <c r="R905" s="56"/>
      <c r="S905" s="56"/>
    </row>
    <row r="906" spans="4:19">
      <c r="D906" s="44"/>
      <c r="E906" s="84"/>
      <c r="F906" s="51"/>
      <c r="G906" s="51"/>
      <c r="H906" s="55"/>
      <c r="I906" s="51"/>
      <c r="J906" s="39"/>
      <c r="K906" s="39"/>
      <c r="L906" s="39"/>
      <c r="M906" s="40"/>
      <c r="N906" s="40"/>
      <c r="O906" s="63"/>
      <c r="P906" s="39"/>
      <c r="Q906" s="60"/>
      <c r="R906" s="56"/>
      <c r="S906" s="56"/>
    </row>
    <row r="907" spans="4:19">
      <c r="D907" s="44"/>
      <c r="E907" s="84"/>
      <c r="F907" s="51"/>
      <c r="G907" s="51"/>
      <c r="H907" s="55"/>
      <c r="I907" s="51"/>
      <c r="J907" s="39"/>
      <c r="K907" s="39"/>
      <c r="L907" s="39"/>
      <c r="M907" s="40"/>
      <c r="N907" s="40"/>
      <c r="O907" s="63"/>
      <c r="P907" s="39"/>
      <c r="Q907" s="60"/>
      <c r="R907" s="56"/>
      <c r="S907" s="56"/>
    </row>
    <row r="908" spans="4:19">
      <c r="D908" s="44"/>
      <c r="E908" s="84"/>
      <c r="F908" s="51"/>
      <c r="G908" s="51"/>
      <c r="H908" s="55"/>
      <c r="I908" s="51"/>
      <c r="J908" s="39"/>
      <c r="K908" s="39"/>
      <c r="L908" s="39"/>
      <c r="M908" s="40"/>
      <c r="N908" s="40"/>
      <c r="O908" s="63"/>
      <c r="P908" s="39"/>
      <c r="Q908" s="60"/>
      <c r="R908" s="56"/>
      <c r="S908" s="56"/>
    </row>
    <row r="909" spans="4:19">
      <c r="D909" s="44"/>
      <c r="E909" s="84"/>
      <c r="F909" s="51"/>
      <c r="G909" s="51"/>
      <c r="H909" s="55"/>
      <c r="I909" s="51"/>
      <c r="J909" s="39"/>
      <c r="K909" s="39"/>
      <c r="L909" s="39"/>
      <c r="M909" s="40"/>
      <c r="N909" s="40"/>
      <c r="O909" s="63"/>
      <c r="P909" s="39"/>
      <c r="Q909" s="60"/>
      <c r="R909" s="56"/>
      <c r="S909" s="56"/>
    </row>
    <row r="910" spans="4:19">
      <c r="D910" s="44"/>
      <c r="E910" s="84"/>
      <c r="F910" s="51"/>
      <c r="G910" s="51"/>
      <c r="H910" s="55"/>
      <c r="I910" s="51"/>
      <c r="J910" s="39"/>
      <c r="K910" s="39"/>
      <c r="L910" s="39"/>
      <c r="M910" s="40"/>
      <c r="N910" s="40"/>
      <c r="O910" s="63"/>
      <c r="P910" s="39"/>
      <c r="Q910" s="60"/>
      <c r="R910" s="56"/>
      <c r="S910" s="56"/>
    </row>
    <row r="911" spans="4:19">
      <c r="D911" s="44"/>
      <c r="E911" s="84"/>
      <c r="F911" s="51"/>
      <c r="G911" s="51"/>
      <c r="H911" s="55"/>
      <c r="I911" s="51"/>
      <c r="J911" s="39"/>
      <c r="K911" s="39"/>
      <c r="L911" s="39"/>
      <c r="M911" s="40"/>
      <c r="N911" s="40"/>
      <c r="O911" s="63"/>
      <c r="P911" s="39"/>
      <c r="Q911" s="60"/>
      <c r="R911" s="56"/>
      <c r="S911" s="56"/>
    </row>
    <row r="912" spans="4:19">
      <c r="D912" s="44"/>
      <c r="E912" s="84"/>
      <c r="F912" s="51"/>
      <c r="G912" s="51"/>
      <c r="H912" s="55"/>
      <c r="I912" s="51"/>
      <c r="J912" s="39"/>
      <c r="K912" s="39"/>
      <c r="L912" s="39"/>
      <c r="M912" s="40"/>
      <c r="N912" s="40"/>
      <c r="O912" s="63"/>
      <c r="P912" s="39"/>
      <c r="Q912" s="60"/>
      <c r="R912" s="56"/>
      <c r="S912" s="56"/>
    </row>
    <row r="913" spans="4:19">
      <c r="D913" s="44"/>
      <c r="E913" s="84"/>
      <c r="F913" s="51"/>
      <c r="G913" s="51"/>
      <c r="H913" s="55"/>
      <c r="I913" s="51"/>
      <c r="J913" s="39"/>
      <c r="K913" s="39"/>
      <c r="L913" s="39"/>
      <c r="M913" s="40"/>
      <c r="N913" s="40"/>
      <c r="O913" s="63"/>
      <c r="P913" s="39"/>
      <c r="Q913" s="60"/>
      <c r="R913" s="56"/>
      <c r="S913" s="56"/>
    </row>
    <row r="914" spans="4:19">
      <c r="D914" s="44"/>
      <c r="E914" s="84"/>
      <c r="F914" s="51"/>
      <c r="G914" s="51"/>
      <c r="H914" s="55"/>
      <c r="I914" s="51"/>
      <c r="J914" s="39"/>
      <c r="K914" s="39"/>
      <c r="L914" s="39"/>
      <c r="M914" s="40"/>
      <c r="N914" s="40"/>
      <c r="O914" s="63"/>
      <c r="P914" s="39"/>
      <c r="Q914" s="60"/>
      <c r="R914" s="56"/>
      <c r="S914" s="56"/>
    </row>
    <row r="915" spans="4:19">
      <c r="D915" s="44"/>
      <c r="E915" s="84"/>
      <c r="F915" s="51"/>
      <c r="G915" s="51"/>
      <c r="H915" s="55"/>
      <c r="I915" s="51"/>
      <c r="J915" s="39"/>
      <c r="K915" s="39"/>
      <c r="L915" s="39"/>
      <c r="M915" s="40"/>
      <c r="N915" s="40"/>
      <c r="O915" s="63"/>
      <c r="P915" s="39"/>
      <c r="Q915" s="60"/>
      <c r="R915" s="56"/>
      <c r="S915" s="56"/>
    </row>
    <row r="916" spans="4:19">
      <c r="D916" s="44"/>
      <c r="E916" s="84"/>
      <c r="F916" s="51"/>
      <c r="G916" s="51"/>
      <c r="H916" s="55"/>
      <c r="I916" s="51"/>
      <c r="J916" s="39"/>
      <c r="K916" s="39"/>
      <c r="L916" s="39"/>
      <c r="M916" s="40"/>
      <c r="N916" s="40"/>
      <c r="O916" s="63"/>
      <c r="P916" s="39"/>
      <c r="Q916" s="60"/>
      <c r="R916" s="56"/>
      <c r="S916" s="56"/>
    </row>
    <row r="917" spans="4:19">
      <c r="D917" s="44"/>
      <c r="E917" s="84"/>
      <c r="F917" s="51"/>
      <c r="G917" s="51"/>
      <c r="H917" s="55"/>
      <c r="I917" s="51"/>
      <c r="J917" s="39"/>
      <c r="K917" s="39"/>
      <c r="L917" s="39"/>
      <c r="M917" s="40"/>
      <c r="N917" s="40"/>
      <c r="O917" s="63"/>
      <c r="P917" s="39"/>
      <c r="Q917" s="60"/>
      <c r="R917" s="56"/>
      <c r="S917" s="56"/>
    </row>
    <row r="918" spans="4:19">
      <c r="D918" s="44"/>
      <c r="E918" s="84"/>
      <c r="F918" s="51"/>
      <c r="G918" s="51"/>
      <c r="H918" s="55"/>
      <c r="I918" s="51"/>
      <c r="J918" s="39"/>
      <c r="K918" s="39"/>
      <c r="L918" s="39"/>
      <c r="M918" s="40"/>
      <c r="N918" s="40"/>
      <c r="O918" s="63"/>
      <c r="P918" s="39"/>
      <c r="Q918" s="60"/>
      <c r="R918" s="56"/>
      <c r="S918" s="56"/>
    </row>
    <row r="919" spans="4:19">
      <c r="D919" s="44"/>
      <c r="E919" s="84"/>
      <c r="F919" s="51"/>
      <c r="G919" s="51"/>
      <c r="H919" s="55"/>
      <c r="I919" s="51"/>
      <c r="J919" s="39"/>
      <c r="K919" s="39"/>
      <c r="L919" s="39"/>
      <c r="M919" s="40"/>
      <c r="N919" s="40"/>
      <c r="O919" s="63"/>
      <c r="P919" s="39"/>
      <c r="Q919" s="60"/>
      <c r="R919" s="56"/>
      <c r="S919" s="56"/>
    </row>
    <row r="920" spans="4:19">
      <c r="D920" s="44"/>
      <c r="E920" s="84"/>
      <c r="F920" s="51"/>
      <c r="G920" s="51"/>
      <c r="H920" s="55"/>
      <c r="I920" s="51"/>
      <c r="J920" s="39"/>
      <c r="K920" s="39"/>
      <c r="L920" s="39"/>
      <c r="M920" s="40"/>
      <c r="N920" s="40"/>
      <c r="O920" s="63"/>
      <c r="P920" s="39"/>
      <c r="Q920" s="60"/>
      <c r="R920" s="56"/>
      <c r="S920" s="56"/>
    </row>
    <row r="921" spans="4:19">
      <c r="D921" s="44"/>
      <c r="E921" s="84"/>
      <c r="F921" s="51"/>
      <c r="G921" s="51"/>
      <c r="H921" s="55"/>
      <c r="I921" s="51"/>
      <c r="J921" s="39"/>
      <c r="K921" s="39"/>
      <c r="L921" s="39"/>
      <c r="M921" s="40"/>
      <c r="N921" s="40"/>
      <c r="O921" s="63"/>
      <c r="P921" s="39"/>
      <c r="Q921" s="60"/>
      <c r="R921" s="56"/>
      <c r="S921" s="56"/>
    </row>
    <row r="922" spans="4:19">
      <c r="D922" s="44"/>
      <c r="E922" s="84"/>
      <c r="F922" s="51"/>
      <c r="G922" s="51"/>
      <c r="H922" s="55"/>
      <c r="I922" s="51"/>
      <c r="J922" s="39"/>
      <c r="K922" s="39"/>
      <c r="L922" s="39"/>
      <c r="M922" s="40"/>
      <c r="N922" s="40"/>
      <c r="O922" s="63"/>
      <c r="P922" s="39"/>
      <c r="Q922" s="60"/>
      <c r="R922" s="56"/>
      <c r="S922" s="56"/>
    </row>
    <row r="923" spans="4:19">
      <c r="D923" s="44"/>
      <c r="E923" s="84"/>
      <c r="F923" s="51"/>
      <c r="G923" s="51"/>
      <c r="H923" s="55"/>
      <c r="I923" s="51"/>
      <c r="J923" s="39"/>
      <c r="K923" s="39"/>
      <c r="L923" s="39"/>
      <c r="M923" s="40"/>
      <c r="N923" s="40"/>
      <c r="O923" s="63"/>
      <c r="P923" s="39"/>
      <c r="Q923" s="60"/>
      <c r="R923" s="56"/>
      <c r="S923" s="56"/>
    </row>
    <row r="924" spans="4:19">
      <c r="D924" s="44"/>
      <c r="E924" s="84"/>
      <c r="F924" s="51"/>
      <c r="G924" s="51"/>
      <c r="H924" s="55"/>
      <c r="I924" s="51"/>
      <c r="J924" s="39"/>
      <c r="K924" s="39"/>
      <c r="L924" s="39"/>
      <c r="M924" s="40"/>
      <c r="N924" s="40"/>
      <c r="O924" s="63"/>
      <c r="P924" s="39"/>
      <c r="Q924" s="60"/>
      <c r="R924" s="56"/>
      <c r="S924" s="56"/>
    </row>
    <row r="925" spans="4:19">
      <c r="D925" s="44"/>
      <c r="E925" s="84"/>
      <c r="F925" s="51"/>
      <c r="G925" s="51"/>
      <c r="H925" s="55"/>
      <c r="I925" s="51"/>
      <c r="J925" s="39"/>
      <c r="K925" s="39"/>
      <c r="L925" s="39"/>
      <c r="M925" s="40"/>
      <c r="N925" s="40"/>
      <c r="O925" s="63"/>
      <c r="P925" s="39"/>
      <c r="Q925" s="60"/>
      <c r="R925" s="56"/>
      <c r="S925" s="56"/>
    </row>
    <row r="926" spans="4:19">
      <c r="D926" s="44"/>
      <c r="E926" s="84"/>
      <c r="F926" s="51"/>
      <c r="G926" s="51"/>
      <c r="H926" s="55"/>
      <c r="I926" s="51"/>
      <c r="J926" s="39"/>
      <c r="K926" s="39"/>
      <c r="L926" s="39"/>
      <c r="M926" s="40"/>
      <c r="N926" s="40"/>
      <c r="O926" s="63"/>
      <c r="P926" s="39"/>
      <c r="Q926" s="60"/>
      <c r="R926" s="56"/>
      <c r="S926" s="56"/>
    </row>
    <row r="927" spans="4:19">
      <c r="D927" s="44"/>
      <c r="E927" s="84"/>
      <c r="F927" s="51"/>
      <c r="G927" s="51"/>
      <c r="H927" s="55"/>
      <c r="I927" s="51"/>
      <c r="J927" s="39"/>
      <c r="K927" s="39"/>
      <c r="L927" s="39"/>
      <c r="M927" s="40"/>
      <c r="N927" s="40"/>
      <c r="O927" s="63"/>
      <c r="P927" s="39"/>
      <c r="Q927" s="60"/>
      <c r="R927" s="56"/>
      <c r="S927" s="56"/>
    </row>
    <row r="928" spans="4:19">
      <c r="D928" s="44"/>
      <c r="E928" s="84"/>
      <c r="F928" s="51"/>
      <c r="G928" s="51"/>
      <c r="H928" s="55"/>
      <c r="I928" s="51"/>
      <c r="J928" s="39"/>
      <c r="K928" s="39"/>
      <c r="L928" s="39"/>
      <c r="M928" s="40"/>
      <c r="N928" s="40"/>
      <c r="O928" s="63"/>
      <c r="P928" s="39"/>
      <c r="Q928" s="60"/>
      <c r="R928" s="56"/>
      <c r="S928" s="56"/>
    </row>
    <row r="929" spans="4:19">
      <c r="D929" s="44"/>
      <c r="E929" s="84"/>
      <c r="F929" s="51"/>
      <c r="G929" s="51"/>
      <c r="H929" s="55"/>
      <c r="I929" s="51"/>
      <c r="J929" s="39"/>
      <c r="K929" s="39"/>
      <c r="L929" s="39"/>
      <c r="M929" s="40"/>
      <c r="N929" s="40"/>
      <c r="O929" s="63"/>
      <c r="P929" s="39"/>
      <c r="Q929" s="60"/>
      <c r="R929" s="56"/>
      <c r="S929" s="56"/>
    </row>
    <row r="930" spans="4:19">
      <c r="D930" s="44"/>
      <c r="E930" s="84"/>
      <c r="F930" s="51"/>
      <c r="G930" s="51"/>
      <c r="H930" s="55"/>
      <c r="I930" s="51"/>
      <c r="J930" s="39"/>
      <c r="K930" s="39"/>
      <c r="L930" s="39"/>
      <c r="M930" s="40"/>
      <c r="N930" s="40"/>
      <c r="O930" s="63"/>
      <c r="P930" s="39"/>
      <c r="Q930" s="60"/>
      <c r="R930" s="56"/>
      <c r="S930" s="56"/>
    </row>
    <row r="931" spans="4:19">
      <c r="D931" s="44"/>
      <c r="E931" s="84"/>
      <c r="F931" s="51"/>
      <c r="G931" s="51"/>
      <c r="H931" s="55"/>
      <c r="I931" s="51"/>
      <c r="J931" s="39"/>
      <c r="K931" s="39"/>
      <c r="L931" s="39"/>
      <c r="M931" s="40"/>
      <c r="N931" s="40"/>
      <c r="O931" s="63"/>
      <c r="P931" s="39"/>
      <c r="Q931" s="60"/>
      <c r="R931" s="56"/>
      <c r="S931" s="56"/>
    </row>
    <row r="932" spans="4:19">
      <c r="D932" s="44"/>
      <c r="E932" s="84"/>
      <c r="F932" s="51"/>
      <c r="G932" s="51"/>
      <c r="H932" s="55"/>
      <c r="I932" s="51"/>
      <c r="J932" s="39"/>
      <c r="K932" s="39"/>
      <c r="L932" s="39"/>
      <c r="M932" s="40"/>
      <c r="N932" s="40"/>
      <c r="O932" s="63"/>
      <c r="P932" s="39"/>
      <c r="Q932" s="60"/>
      <c r="R932" s="56"/>
      <c r="S932" s="56"/>
    </row>
    <row r="933" spans="4:19">
      <c r="D933" s="44"/>
      <c r="E933" s="84"/>
      <c r="F933" s="51"/>
      <c r="G933" s="51"/>
      <c r="H933" s="55"/>
      <c r="I933" s="51"/>
      <c r="J933" s="39"/>
      <c r="K933" s="39"/>
      <c r="L933" s="39"/>
      <c r="M933" s="40"/>
      <c r="N933" s="40"/>
      <c r="O933" s="63"/>
      <c r="P933" s="39"/>
      <c r="Q933" s="60"/>
      <c r="R933" s="56"/>
      <c r="S933" s="56"/>
    </row>
    <row r="934" spans="4:19">
      <c r="D934" s="44"/>
      <c r="E934" s="84"/>
      <c r="F934" s="51"/>
      <c r="G934" s="51"/>
      <c r="H934" s="55"/>
      <c r="I934" s="51"/>
      <c r="J934" s="39"/>
      <c r="K934" s="39"/>
      <c r="L934" s="39"/>
      <c r="M934" s="40"/>
      <c r="N934" s="40"/>
      <c r="O934" s="63"/>
      <c r="P934" s="39"/>
      <c r="Q934" s="60"/>
      <c r="R934" s="56"/>
      <c r="S934" s="56"/>
    </row>
    <row r="935" spans="4:19">
      <c r="D935" s="44"/>
      <c r="E935" s="84"/>
      <c r="F935" s="51"/>
      <c r="G935" s="51"/>
      <c r="H935" s="55"/>
      <c r="I935" s="51"/>
      <c r="J935" s="39"/>
      <c r="K935" s="39"/>
      <c r="L935" s="39"/>
      <c r="M935" s="40"/>
      <c r="N935" s="40"/>
      <c r="O935" s="63"/>
      <c r="P935" s="39"/>
      <c r="Q935" s="60"/>
      <c r="R935" s="56"/>
      <c r="S935" s="56"/>
    </row>
    <row r="936" spans="4:19">
      <c r="D936" s="44"/>
      <c r="E936" s="84"/>
      <c r="F936" s="51"/>
      <c r="G936" s="51"/>
      <c r="H936" s="55"/>
      <c r="I936" s="51"/>
      <c r="J936" s="39"/>
      <c r="K936" s="39"/>
      <c r="L936" s="39"/>
      <c r="M936" s="40"/>
      <c r="N936" s="40"/>
      <c r="O936" s="63"/>
      <c r="P936" s="39"/>
      <c r="Q936" s="60"/>
      <c r="R936" s="56"/>
      <c r="S936" s="56"/>
    </row>
    <row r="937" spans="4:19">
      <c r="D937" s="44"/>
      <c r="E937" s="84"/>
      <c r="F937" s="51"/>
      <c r="G937" s="51"/>
      <c r="H937" s="55"/>
      <c r="I937" s="51"/>
      <c r="J937" s="39"/>
      <c r="K937" s="39"/>
      <c r="L937" s="39"/>
      <c r="M937" s="40"/>
      <c r="N937" s="40"/>
      <c r="O937" s="63"/>
      <c r="P937" s="39"/>
      <c r="Q937" s="60"/>
      <c r="R937" s="56"/>
      <c r="S937" s="56"/>
    </row>
    <row r="938" spans="4:19">
      <c r="D938" s="44"/>
      <c r="E938" s="84"/>
      <c r="F938" s="51"/>
      <c r="G938" s="51"/>
      <c r="H938" s="55"/>
      <c r="I938" s="51"/>
      <c r="J938" s="39"/>
      <c r="K938" s="39"/>
      <c r="L938" s="39"/>
      <c r="M938" s="40"/>
      <c r="N938" s="40"/>
      <c r="O938" s="63"/>
      <c r="P938" s="39"/>
      <c r="Q938" s="60"/>
      <c r="R938" s="56"/>
      <c r="S938" s="56"/>
    </row>
    <row r="939" spans="4:19">
      <c r="D939" s="44"/>
      <c r="E939" s="84"/>
      <c r="F939" s="51"/>
      <c r="G939" s="51"/>
      <c r="H939" s="55"/>
      <c r="I939" s="51"/>
      <c r="J939" s="39"/>
      <c r="K939" s="39"/>
      <c r="L939" s="39"/>
      <c r="M939" s="40"/>
      <c r="N939" s="40"/>
      <c r="O939" s="63"/>
      <c r="P939" s="39"/>
      <c r="Q939" s="60"/>
      <c r="R939" s="56"/>
      <c r="S939" s="56"/>
    </row>
    <row r="940" spans="4:19">
      <c r="D940" s="44"/>
      <c r="E940" s="84"/>
      <c r="F940" s="51"/>
      <c r="G940" s="51"/>
      <c r="H940" s="55"/>
      <c r="I940" s="51"/>
      <c r="J940" s="39"/>
      <c r="K940" s="39"/>
      <c r="L940" s="39"/>
      <c r="M940" s="40"/>
      <c r="N940" s="40"/>
      <c r="O940" s="63"/>
      <c r="P940" s="39"/>
      <c r="Q940" s="60"/>
      <c r="R940" s="56"/>
      <c r="S940" s="56"/>
    </row>
    <row r="941" spans="4:19">
      <c r="D941" s="44"/>
      <c r="E941" s="84"/>
      <c r="F941" s="51"/>
      <c r="G941" s="51"/>
      <c r="H941" s="55"/>
      <c r="I941" s="51"/>
      <c r="J941" s="39"/>
      <c r="K941" s="39"/>
      <c r="L941" s="39"/>
      <c r="M941" s="40"/>
      <c r="N941" s="40"/>
      <c r="O941" s="63"/>
      <c r="P941" s="39"/>
      <c r="Q941" s="60"/>
      <c r="R941" s="56"/>
      <c r="S941" s="56"/>
    </row>
    <row r="942" spans="4:19">
      <c r="D942" s="44"/>
      <c r="E942" s="84"/>
      <c r="F942" s="51"/>
      <c r="G942" s="51"/>
      <c r="H942" s="55"/>
      <c r="I942" s="51"/>
      <c r="J942" s="39"/>
      <c r="K942" s="39"/>
      <c r="L942" s="39"/>
      <c r="M942" s="40"/>
      <c r="N942" s="40"/>
      <c r="O942" s="63"/>
      <c r="P942" s="39"/>
      <c r="Q942" s="60"/>
      <c r="R942" s="56"/>
      <c r="S942" s="56"/>
    </row>
    <row r="943" spans="4:19">
      <c r="D943" s="44"/>
      <c r="E943" s="84"/>
      <c r="F943" s="51"/>
      <c r="G943" s="51"/>
      <c r="H943" s="55"/>
      <c r="I943" s="51"/>
      <c r="J943" s="39"/>
      <c r="K943" s="39"/>
      <c r="L943" s="39"/>
      <c r="M943" s="40"/>
      <c r="N943" s="40"/>
      <c r="O943" s="63"/>
      <c r="P943" s="39"/>
      <c r="Q943" s="60"/>
      <c r="R943" s="56"/>
      <c r="S943" s="56"/>
    </row>
    <row r="944" spans="4:19">
      <c r="D944" s="44"/>
      <c r="E944" s="84"/>
      <c r="F944" s="51"/>
      <c r="G944" s="51"/>
      <c r="H944" s="55"/>
      <c r="I944" s="51"/>
      <c r="J944" s="39"/>
      <c r="K944" s="39"/>
      <c r="L944" s="39"/>
      <c r="M944" s="40"/>
      <c r="N944" s="40"/>
      <c r="O944" s="63"/>
      <c r="P944" s="39"/>
      <c r="Q944" s="60"/>
      <c r="R944" s="56"/>
      <c r="S944" s="56"/>
    </row>
    <row r="945" spans="4:19">
      <c r="D945" s="44"/>
      <c r="E945" s="84"/>
      <c r="F945" s="51"/>
      <c r="G945" s="51"/>
      <c r="H945" s="55"/>
      <c r="I945" s="51"/>
      <c r="J945" s="39"/>
      <c r="K945" s="39"/>
      <c r="L945" s="39"/>
      <c r="M945" s="40"/>
      <c r="N945" s="40"/>
      <c r="O945" s="63"/>
      <c r="P945" s="39"/>
      <c r="Q945" s="60"/>
      <c r="R945" s="56"/>
      <c r="S945" s="56"/>
    </row>
    <row r="946" spans="4:19">
      <c r="D946" s="44"/>
      <c r="E946" s="84"/>
      <c r="F946" s="51"/>
      <c r="G946" s="51"/>
      <c r="H946" s="55"/>
      <c r="I946" s="51"/>
      <c r="J946" s="39"/>
      <c r="K946" s="39"/>
      <c r="L946" s="39"/>
      <c r="M946" s="40"/>
      <c r="N946" s="40"/>
      <c r="O946" s="63"/>
      <c r="P946" s="39"/>
      <c r="Q946" s="60"/>
      <c r="R946" s="56"/>
      <c r="S946" s="56"/>
    </row>
    <row r="947" spans="4:19">
      <c r="D947" s="44"/>
      <c r="E947" s="84"/>
      <c r="F947" s="51"/>
      <c r="G947" s="51"/>
      <c r="H947" s="55"/>
      <c r="I947" s="51"/>
      <c r="J947" s="39"/>
      <c r="K947" s="39"/>
      <c r="L947" s="39"/>
      <c r="M947" s="40"/>
      <c r="N947" s="40"/>
      <c r="O947" s="63"/>
      <c r="P947" s="39"/>
      <c r="Q947" s="60"/>
      <c r="R947" s="56"/>
      <c r="S947" s="56"/>
    </row>
    <row r="948" spans="4:19">
      <c r="D948" s="44"/>
      <c r="E948" s="84"/>
      <c r="F948" s="51"/>
      <c r="G948" s="51"/>
      <c r="H948" s="55"/>
      <c r="I948" s="51"/>
      <c r="J948" s="39"/>
      <c r="K948" s="39"/>
      <c r="L948" s="39"/>
      <c r="M948" s="40"/>
      <c r="N948" s="40"/>
      <c r="O948" s="63"/>
      <c r="P948" s="39"/>
      <c r="Q948" s="60"/>
      <c r="R948" s="56"/>
      <c r="S948" s="56"/>
    </row>
    <row r="949" spans="4:19">
      <c r="D949" s="44"/>
      <c r="E949" s="84"/>
      <c r="F949" s="51"/>
      <c r="G949" s="51"/>
      <c r="H949" s="55"/>
      <c r="I949" s="51"/>
      <c r="J949" s="39"/>
      <c r="K949" s="39"/>
      <c r="L949" s="39"/>
      <c r="M949" s="40"/>
      <c r="N949" s="40"/>
      <c r="O949" s="63"/>
      <c r="P949" s="39"/>
      <c r="Q949" s="60"/>
      <c r="R949" s="56"/>
      <c r="S949" s="56"/>
    </row>
    <row r="950" spans="4:19">
      <c r="D950" s="44"/>
      <c r="E950" s="84"/>
      <c r="F950" s="51"/>
      <c r="G950" s="51"/>
      <c r="H950" s="55"/>
      <c r="I950" s="51"/>
      <c r="J950" s="39"/>
      <c r="K950" s="39"/>
      <c r="L950" s="39"/>
      <c r="M950" s="40"/>
      <c r="N950" s="40"/>
      <c r="O950" s="63"/>
      <c r="P950" s="39"/>
      <c r="Q950" s="60"/>
      <c r="R950" s="56"/>
      <c r="S950" s="56"/>
    </row>
    <row r="951" spans="4:19">
      <c r="D951" s="44"/>
      <c r="E951" s="84"/>
      <c r="F951" s="51"/>
      <c r="G951" s="51"/>
      <c r="H951" s="55"/>
      <c r="I951" s="51"/>
      <c r="J951" s="39"/>
      <c r="K951" s="39"/>
      <c r="L951" s="39"/>
      <c r="M951" s="40"/>
      <c r="N951" s="40"/>
      <c r="O951" s="63"/>
      <c r="P951" s="39"/>
      <c r="Q951" s="60"/>
      <c r="R951" s="56"/>
      <c r="S951" s="56"/>
    </row>
    <row r="952" spans="4:19">
      <c r="D952" s="44"/>
      <c r="E952" s="84"/>
      <c r="F952" s="51"/>
      <c r="G952" s="51"/>
      <c r="H952" s="55"/>
      <c r="I952" s="51"/>
      <c r="J952" s="39"/>
      <c r="K952" s="39"/>
      <c r="L952" s="39"/>
      <c r="M952" s="40"/>
      <c r="N952" s="40"/>
      <c r="O952" s="63"/>
      <c r="P952" s="39"/>
      <c r="Q952" s="60"/>
      <c r="R952" s="56"/>
      <c r="S952" s="56"/>
    </row>
    <row r="953" spans="4:19">
      <c r="D953" s="44"/>
      <c r="E953" s="84"/>
      <c r="F953" s="51"/>
      <c r="G953" s="51"/>
      <c r="H953" s="55"/>
      <c r="I953" s="51"/>
      <c r="J953" s="39"/>
      <c r="K953" s="39"/>
      <c r="L953" s="39"/>
      <c r="M953" s="40"/>
      <c r="N953" s="40"/>
      <c r="O953" s="63"/>
      <c r="P953" s="39"/>
      <c r="Q953" s="60"/>
      <c r="R953" s="56"/>
      <c r="S953" s="56"/>
    </row>
    <row r="954" spans="4:19">
      <c r="D954" s="44"/>
      <c r="E954" s="84"/>
      <c r="F954" s="51"/>
      <c r="G954" s="51"/>
      <c r="H954" s="55"/>
      <c r="I954" s="51"/>
      <c r="J954" s="39"/>
      <c r="K954" s="39"/>
      <c r="L954" s="39"/>
      <c r="M954" s="40"/>
      <c r="N954" s="40"/>
      <c r="O954" s="63"/>
      <c r="P954" s="39"/>
      <c r="Q954" s="60"/>
      <c r="R954" s="56"/>
      <c r="S954" s="56"/>
    </row>
    <row r="955" spans="4:19">
      <c r="D955" s="44"/>
      <c r="F955" s="51"/>
      <c r="G955" s="51"/>
      <c r="H955" s="55"/>
      <c r="I955" s="51"/>
      <c r="J955" s="39"/>
      <c r="K955" s="39"/>
      <c r="L955" s="39"/>
      <c r="M955" s="40"/>
      <c r="N955" s="40"/>
      <c r="O955" s="63"/>
      <c r="P955" s="39"/>
      <c r="Q955" s="60"/>
      <c r="R955" s="56"/>
      <c r="S955" s="56"/>
    </row>
    <row r="956" spans="4:19">
      <c r="D956" s="44"/>
      <c r="F956" s="51"/>
      <c r="G956" s="51"/>
      <c r="H956" s="55"/>
      <c r="I956" s="51"/>
      <c r="J956" s="39"/>
      <c r="K956" s="39"/>
      <c r="L956" s="39"/>
      <c r="M956" s="40"/>
      <c r="N956" s="40"/>
      <c r="O956" s="63"/>
      <c r="P956" s="39"/>
      <c r="Q956" s="60"/>
      <c r="R956" s="56"/>
      <c r="S956" s="56"/>
    </row>
  </sheetData>
  <mergeCells count="18">
    <mergeCell ref="Y1:Y2"/>
    <mergeCell ref="T1:T2"/>
    <mergeCell ref="U1:U2"/>
    <mergeCell ref="V1:V2"/>
    <mergeCell ref="W1:W2"/>
    <mergeCell ref="X1:X2"/>
    <mergeCell ref="S1:S2"/>
    <mergeCell ref="E1:E2"/>
    <mergeCell ref="D1:D2"/>
    <mergeCell ref="F1:G1"/>
    <mergeCell ref="H1:M1"/>
    <mergeCell ref="O1:O2"/>
    <mergeCell ref="N1:N2"/>
    <mergeCell ref="C1:C2"/>
    <mergeCell ref="B1:B2"/>
    <mergeCell ref="A1:A2"/>
    <mergeCell ref="Q1:Q2"/>
    <mergeCell ref="R1:R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0"/>
  <sheetViews>
    <sheetView zoomScaleNormal="100" workbookViewId="0">
      <pane ySplit="1" topLeftCell="A2" activePane="bottomLeft" state="frozen"/>
      <selection activeCell="B23" sqref="B23"/>
      <selection pane="bottomLeft" activeCell="A12" sqref="A12:C12"/>
    </sheetView>
  </sheetViews>
  <sheetFormatPr baseColWidth="10" defaultColWidth="8.83203125" defaultRowHeight="16"/>
  <cols>
    <col min="1" max="1" width="8.83203125" style="33" customWidth="1"/>
    <col min="2" max="3" width="36" style="28" customWidth="1"/>
    <col min="4" max="4" width="17.1640625" style="54" customWidth="1"/>
    <col min="5" max="5" width="27.1640625" style="54" customWidth="1"/>
    <col min="6" max="6" width="30" style="54" customWidth="1"/>
    <col min="7" max="16384" width="8.83203125" style="28"/>
  </cols>
  <sheetData>
    <row r="1" spans="1:6" s="31" customFormat="1" ht="19">
      <c r="A1" s="32" t="s">
        <v>179</v>
      </c>
      <c r="B1" s="31" t="s">
        <v>6</v>
      </c>
      <c r="C1" s="31" t="s">
        <v>9</v>
      </c>
      <c r="D1" s="91" t="s">
        <v>287</v>
      </c>
      <c r="E1" s="91" t="s">
        <v>288</v>
      </c>
      <c r="F1" s="91" t="s">
        <v>289</v>
      </c>
    </row>
    <row r="2" spans="1:6" ht="17">
      <c r="A2" s="33">
        <v>2</v>
      </c>
      <c r="B2" s="20" t="s">
        <v>363</v>
      </c>
      <c r="C2" s="26" t="s">
        <v>348</v>
      </c>
      <c r="D2" s="54" t="str">
        <f t="shared" ref="D2:D4" si="0">CONCATENATE("[",B2,"](",C2,")")</f>
        <v>[Signup for Github](https://www.github.com)</v>
      </c>
      <c r="E2" s="54" t="str">
        <f>IF(A2=A1,E1&amp;"&lt;br&gt;"&amp;D2,D2)</f>
        <v>[Signup for Github](https://www.github.com)</v>
      </c>
      <c r="F2" s="54" t="str">
        <f>IF(A2&lt;&gt;A3,E2,"")</f>
        <v/>
      </c>
    </row>
    <row r="3" spans="1:6" ht="17">
      <c r="A3" s="33">
        <v>2</v>
      </c>
      <c r="B3" s="20" t="s">
        <v>366</v>
      </c>
      <c r="C3" s="26" t="s">
        <v>367</v>
      </c>
      <c r="D3" s="54" t="str">
        <f t="shared" si="0"/>
        <v>[Review Git ](http://swcarpentry.github.io/git-novice/)</v>
      </c>
      <c r="E3" s="54" t="str">
        <f t="shared" ref="E3:E50" si="1">IF(A3=A2,E2&amp;"&lt;br&gt;"&amp;D3,D3)</f>
        <v>[Signup for Github](https://www.github.com)&lt;br&gt;[Review Git ](http://swcarpentry.github.io/git-novice/)</v>
      </c>
      <c r="F3" s="54" t="str">
        <f t="shared" ref="F3:F50" si="2">IF(A3&lt;&gt;A4,E3,"")</f>
        <v/>
      </c>
    </row>
    <row r="4" spans="1:6" ht="17">
      <c r="A4" s="33">
        <v>2</v>
      </c>
      <c r="B4" s="20" t="s">
        <v>368</v>
      </c>
      <c r="C4" s="26" t="s">
        <v>369</v>
      </c>
      <c r="D4" s="54" t="str">
        <f t="shared" si="0"/>
        <v>[Git Cheatsheet ](https://www.atlassian.com/dam/jcr:8132028b-024f-4b6b-953e-e68fcce0c5fa/atlassian-git-cheatsheet.pdf)</v>
      </c>
      <c r="E4" s="54" t="str">
        <f t="shared" si="1"/>
        <v>[Signup for Github](https://www.github.com)&lt;br&gt;[Review Git ](http://swcarpentry.github.io/git-novice/)&lt;br&gt;[Git Cheatsheet ](https://www.atlassian.com/dam/jcr:8132028b-024f-4b6b-953e-e68fcce0c5fa/atlassian-git-cheatsheet.pdf)</v>
      </c>
      <c r="F4" s="54" t="str">
        <f t="shared" si="2"/>
        <v/>
      </c>
    </row>
    <row r="5" spans="1:6" ht="17">
      <c r="A5" s="33">
        <v>2</v>
      </c>
      <c r="B5" s="20" t="s">
        <v>407</v>
      </c>
      <c r="C5" s="26" t="s">
        <v>408</v>
      </c>
      <c r="D5" s="54" t="str">
        <f>CONCATENATE("[",B5,"](",C5,")")</f>
        <v>[Download GitHub Desktop](https://desktop.github.com)</v>
      </c>
      <c r="E5" s="54" t="str">
        <f t="shared" si="1"/>
        <v>[Signup for Github](https://www.github.com)&lt;br&gt;[Review Git ](http://swcarpentry.github.io/git-novice/)&lt;br&gt;[Git Cheatsheet ](https://www.atlassian.com/dam/jcr:8132028b-024f-4b6b-953e-e68fcce0c5fa/atlassian-git-cheatsheet.pdf)&lt;br&gt;[Download GitHub Desktop](https://desktop.github.com)</v>
      </c>
      <c r="F5" s="54" t="str">
        <f t="shared" si="2"/>
        <v/>
      </c>
    </row>
    <row r="6" spans="1:6" ht="17">
      <c r="A6" s="33">
        <v>2</v>
      </c>
      <c r="B6" s="20" t="s">
        <v>370</v>
      </c>
      <c r="C6" s="26" t="s">
        <v>371</v>
      </c>
      <c r="D6" s="54" t="str">
        <f t="shared" ref="D6:D50" si="3">CONCATENATE("[",B6,"](",C6,")")</f>
        <v>[The Unix Shell](http://swcarpentry.github.io/shell-novice/)</v>
      </c>
      <c r="E6" s="54" t="str">
        <f t="shared" si="1"/>
        <v>[Signup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v>
      </c>
      <c r="F6" s="54" t="str">
        <f t="shared" si="2"/>
        <v/>
      </c>
    </row>
    <row r="7" spans="1:6" ht="17">
      <c r="A7" s="33">
        <v>2</v>
      </c>
      <c r="B7" s="20" t="s">
        <v>194</v>
      </c>
      <c r="C7" s="26" t="s">
        <v>197</v>
      </c>
      <c r="D7" s="54" t="str">
        <f t="shared" si="3"/>
        <v>[Command Line Cheat Sheet](https://www.git-tower.com/blog/command-line-cheat-sheet/)</v>
      </c>
      <c r="E7" s="54" t="str">
        <f t="shared" si="1"/>
        <v>[Signup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v>
      </c>
      <c r="F7" s="54" t="str">
        <f t="shared" si="2"/>
        <v>[Signup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v>
      </c>
    </row>
    <row r="8" spans="1:6" ht="34">
      <c r="A8" s="33">
        <v>4</v>
      </c>
      <c r="B8" s="20" t="s">
        <v>365</v>
      </c>
      <c r="C8" s="26" t="s">
        <v>364</v>
      </c>
      <c r="D8" s="54" t="str">
        <f t="shared" si="3"/>
        <v>[Hands-On Machine Learning (Chapter 1. The Machine Learning Landscape)](https://ebookcentral-proquest-com.libproxy.rpi.edu/lib/rpi/detail.action?docID=4822582)</v>
      </c>
      <c r="E8" s="54" t="str">
        <f t="shared" si="1"/>
        <v>[Hands-On Machine Learning (Chapter 1. The Machine Learning Landscape)](https://ebookcentral-proquest-com.libproxy.rpi.edu/lib/rpi/detail.action?docID=4822582)</v>
      </c>
      <c r="F8" s="54" t="str">
        <f t="shared" si="2"/>
        <v/>
      </c>
    </row>
    <row r="9" spans="1:6" ht="34">
      <c r="A9" s="33">
        <v>4</v>
      </c>
      <c r="B9" s="20" t="s">
        <v>397</v>
      </c>
      <c r="C9" s="26" t="s">
        <v>398</v>
      </c>
      <c r="D9" s="54" t="str">
        <f t="shared" si="3"/>
        <v>[The Hitchhikers Guide to Python - Code Style](https://docs.python-guide.org/writing/style/)</v>
      </c>
      <c r="E9" s="54" t="str">
        <f t="shared" si="1"/>
        <v>[Hands-On Machine Learning (Chapter 1. The Machine Learning Landscape)](https://ebookcentral-proquest-com.libproxy.rpi.edu/lib/rpi/detail.action?docID=4822582)&lt;br&gt;[The Hitchhikers Guide to Python - Code Style](https://docs.python-guide.org/writing/style/)</v>
      </c>
      <c r="F9" s="54" t="str">
        <f t="shared" si="2"/>
        <v/>
      </c>
    </row>
    <row r="10" spans="1:6" ht="34">
      <c r="A10" s="33">
        <v>4</v>
      </c>
      <c r="B10" s="34" t="s">
        <v>399</v>
      </c>
      <c r="C10" s="36" t="s">
        <v>400</v>
      </c>
      <c r="D10" s="54" t="str">
        <f t="shared" si="3"/>
        <v>[Getting Started with Python Environments](https://towardsdatascience.com/getting-started-with-python-environments-using-conda-32e9f2779307 )</v>
      </c>
      <c r="E10" s="54" t="str">
        <f t="shared" si="1"/>
        <v>[Hands-On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v>
      </c>
      <c r="F10" s="54" t="str">
        <f t="shared" si="2"/>
        <v/>
      </c>
    </row>
    <row r="11" spans="1:6" ht="17">
      <c r="A11" s="33">
        <v>4</v>
      </c>
      <c r="B11" s="34" t="s">
        <v>421</v>
      </c>
      <c r="C11" s="36" t="s">
        <v>422</v>
      </c>
      <c r="D11" s="54" t="str">
        <f t="shared" si="3"/>
        <v>[Install Anaconda's Python (3.X)](https://www.anaconda.com/distribution/#download-section )</v>
      </c>
      <c r="E11" s="54" t="str">
        <f t="shared" si="1"/>
        <v>[Hands-On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Environments](https://towardsdatascience.com/getting-started-with-python-environments-using-conda-32e9f2779307 )&lt;br&gt;[Install Anaconda's Python (3.X)](https://www.anaconda.com/distribution/#download-section )</v>
      </c>
      <c r="F11" s="54" t="str">
        <f t="shared" si="2"/>
        <v>[Hands-On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Environments](https://towardsdatascience.com/getting-started-with-python-environments-using-conda-32e9f2779307 )&lt;br&gt;[Install Anaconda's Python (3.X)](https://www.anaconda.com/distribution/#download-section )</v>
      </c>
    </row>
    <row r="12" spans="1:6">
      <c r="B12" s="34"/>
      <c r="C12" s="36"/>
      <c r="D12" s="54" t="str">
        <f t="shared" si="3"/>
        <v>[]()</v>
      </c>
      <c r="E12" s="54" t="str">
        <f t="shared" si="1"/>
        <v>[]()</v>
      </c>
      <c r="F12" s="54" t="str">
        <f t="shared" si="2"/>
        <v/>
      </c>
    </row>
    <row r="13" spans="1:6">
      <c r="B13" s="34"/>
      <c r="D13" s="54" t="str">
        <f t="shared" si="3"/>
        <v>[]()</v>
      </c>
      <c r="E13" s="54" t="str">
        <f t="shared" si="1"/>
        <v>[]()&lt;br&gt;[]()</v>
      </c>
      <c r="F13" s="54" t="str">
        <f t="shared" si="2"/>
        <v/>
      </c>
    </row>
    <row r="14" spans="1:6">
      <c r="B14" s="34"/>
      <c r="D14" s="54" t="str">
        <f t="shared" si="3"/>
        <v>[]()</v>
      </c>
      <c r="E14" s="54" t="str">
        <f t="shared" si="1"/>
        <v>[]()&lt;br&gt;[]()&lt;br&gt;[]()</v>
      </c>
      <c r="F14" s="54" t="str">
        <f t="shared" si="2"/>
        <v/>
      </c>
    </row>
    <row r="15" spans="1:6">
      <c r="B15" s="9"/>
      <c r="C15" s="36"/>
      <c r="D15" s="54" t="str">
        <f t="shared" si="3"/>
        <v>[]()</v>
      </c>
      <c r="E15" s="54" t="str">
        <f t="shared" si="1"/>
        <v>[]()&lt;br&gt;[]()&lt;br&gt;[]()&lt;br&gt;[]()</v>
      </c>
      <c r="F15" s="54" t="str">
        <f t="shared" si="2"/>
        <v/>
      </c>
    </row>
    <row r="16" spans="1:6">
      <c r="B16" s="9"/>
      <c r="D16" s="54" t="str">
        <f t="shared" si="3"/>
        <v>[]()</v>
      </c>
      <c r="E16" s="54" t="str">
        <f t="shared" si="1"/>
        <v>[]()&lt;br&gt;[]()&lt;br&gt;[]()&lt;br&gt;[]()&lt;br&gt;[]()</v>
      </c>
      <c r="F16" s="54" t="str">
        <f t="shared" si="2"/>
        <v/>
      </c>
    </row>
    <row r="17" spans="2:6">
      <c r="B17" s="34"/>
      <c r="D17" s="54" t="str">
        <f t="shared" si="3"/>
        <v>[]()</v>
      </c>
      <c r="E17" s="54" t="str">
        <f t="shared" si="1"/>
        <v>[]()&lt;br&gt;[]()&lt;br&gt;[]()&lt;br&gt;[]()&lt;br&gt;[]()&lt;br&gt;[]()</v>
      </c>
      <c r="F17" s="54" t="str">
        <f t="shared" si="2"/>
        <v/>
      </c>
    </row>
    <row r="18" spans="2:6">
      <c r="B18" s="34"/>
      <c r="D18" s="54" t="str">
        <f t="shared" si="3"/>
        <v>[]()</v>
      </c>
      <c r="E18" s="54" t="str">
        <f t="shared" si="1"/>
        <v>[]()&lt;br&gt;[]()&lt;br&gt;[]()&lt;br&gt;[]()&lt;br&gt;[]()&lt;br&gt;[]()&lt;br&gt;[]()</v>
      </c>
      <c r="F18" s="54" t="str">
        <f t="shared" si="2"/>
        <v/>
      </c>
    </row>
    <row r="19" spans="2:6">
      <c r="D19" s="54" t="str">
        <f t="shared" si="3"/>
        <v>[]()</v>
      </c>
      <c r="E19" s="54" t="str">
        <f t="shared" si="1"/>
        <v>[]()&lt;br&gt;[]()&lt;br&gt;[]()&lt;br&gt;[]()&lt;br&gt;[]()&lt;br&gt;[]()&lt;br&gt;[]()&lt;br&gt;[]()</v>
      </c>
      <c r="F19" s="54" t="str">
        <f t="shared" si="2"/>
        <v/>
      </c>
    </row>
    <row r="20" spans="2:6">
      <c r="D20" s="54" t="str">
        <f t="shared" si="3"/>
        <v>[]()</v>
      </c>
      <c r="E20" s="54" t="str">
        <f t="shared" si="1"/>
        <v>[]()&lt;br&gt;[]()&lt;br&gt;[]()&lt;br&gt;[]()&lt;br&gt;[]()&lt;br&gt;[]()&lt;br&gt;[]()&lt;br&gt;[]()&lt;br&gt;[]()</v>
      </c>
      <c r="F20" s="54" t="str">
        <f t="shared" si="2"/>
        <v/>
      </c>
    </row>
    <row r="21" spans="2:6">
      <c r="B21" s="9"/>
      <c r="D21" s="54" t="str">
        <f t="shared" si="3"/>
        <v>[]()</v>
      </c>
      <c r="E21" s="54" t="str">
        <f t="shared" si="1"/>
        <v>[]()&lt;br&gt;[]()&lt;br&gt;[]()&lt;br&gt;[]()&lt;br&gt;[]()&lt;br&gt;[]()&lt;br&gt;[]()&lt;br&gt;[]()&lt;br&gt;[]()&lt;br&gt;[]()</v>
      </c>
      <c r="F21" s="54" t="str">
        <f t="shared" si="2"/>
        <v/>
      </c>
    </row>
    <row r="22" spans="2:6">
      <c r="B22" s="9"/>
      <c r="D22" s="54" t="str">
        <f t="shared" si="3"/>
        <v>[]()</v>
      </c>
      <c r="E22" s="54" t="str">
        <f t="shared" si="1"/>
        <v>[]()&lt;br&gt;[]()&lt;br&gt;[]()&lt;br&gt;[]()&lt;br&gt;[]()&lt;br&gt;[]()&lt;br&gt;[]()&lt;br&gt;[]()&lt;br&gt;[]()&lt;br&gt;[]()&lt;br&gt;[]()</v>
      </c>
      <c r="F22" s="54" t="str">
        <f t="shared" si="2"/>
        <v/>
      </c>
    </row>
    <row r="23" spans="2:6">
      <c r="D23" s="54" t="str">
        <f t="shared" si="3"/>
        <v>[]()</v>
      </c>
      <c r="E23" s="54" t="str">
        <f t="shared" si="1"/>
        <v>[]()&lt;br&gt;[]()&lt;br&gt;[]()&lt;br&gt;[]()&lt;br&gt;[]()&lt;br&gt;[]()&lt;br&gt;[]()&lt;br&gt;[]()&lt;br&gt;[]()&lt;br&gt;[]()&lt;br&gt;[]()&lt;br&gt;[]()</v>
      </c>
      <c r="F23" s="54" t="str">
        <f t="shared" si="2"/>
        <v/>
      </c>
    </row>
    <row r="24" spans="2:6">
      <c r="D24" s="54" t="str">
        <f t="shared" si="3"/>
        <v>[]()</v>
      </c>
      <c r="E24" s="54" t="str">
        <f t="shared" si="1"/>
        <v>[]()&lt;br&gt;[]()&lt;br&gt;[]()&lt;br&gt;[]()&lt;br&gt;[]()&lt;br&gt;[]()&lt;br&gt;[]()&lt;br&gt;[]()&lt;br&gt;[]()&lt;br&gt;[]()&lt;br&gt;[]()&lt;br&gt;[]()&lt;br&gt;[]()</v>
      </c>
      <c r="F24" s="54" t="str">
        <f t="shared" si="2"/>
        <v/>
      </c>
    </row>
    <row r="25" spans="2:6">
      <c r="B25" s="9"/>
      <c r="D25" s="54" t="str">
        <f t="shared" si="3"/>
        <v>[]()</v>
      </c>
      <c r="E25" s="54" t="str">
        <f t="shared" si="1"/>
        <v>[]()&lt;br&gt;[]()&lt;br&gt;[]()&lt;br&gt;[]()&lt;br&gt;[]()&lt;br&gt;[]()&lt;br&gt;[]()&lt;br&gt;[]()&lt;br&gt;[]()&lt;br&gt;[]()&lt;br&gt;[]()&lt;br&gt;[]()&lt;br&gt;[]()&lt;br&gt;[]()</v>
      </c>
      <c r="F25" s="54" t="str">
        <f t="shared" si="2"/>
        <v/>
      </c>
    </row>
    <row r="26" spans="2:6">
      <c r="D26" s="54" t="str">
        <f t="shared" si="3"/>
        <v>[]()</v>
      </c>
      <c r="E26" s="54" t="str">
        <f t="shared" si="1"/>
        <v>[]()&lt;br&gt;[]()&lt;br&gt;[]()&lt;br&gt;[]()&lt;br&gt;[]()&lt;br&gt;[]()&lt;br&gt;[]()&lt;br&gt;[]()&lt;br&gt;[]()&lt;br&gt;[]()&lt;br&gt;[]()&lt;br&gt;[]()&lt;br&gt;[]()&lt;br&gt;[]()&lt;br&gt;[]()</v>
      </c>
      <c r="F26" s="54" t="str">
        <f t="shared" si="2"/>
        <v/>
      </c>
    </row>
    <row r="27" spans="2:6">
      <c r="D27" s="54" t="str">
        <f t="shared" si="3"/>
        <v>[]()</v>
      </c>
      <c r="E27" s="54" t="str">
        <f t="shared" si="1"/>
        <v>[]()&lt;br&gt;[]()&lt;br&gt;[]()&lt;br&gt;[]()&lt;br&gt;[]()&lt;br&gt;[]()&lt;br&gt;[]()&lt;br&gt;[]()&lt;br&gt;[]()&lt;br&gt;[]()&lt;br&gt;[]()&lt;br&gt;[]()&lt;br&gt;[]()&lt;br&gt;[]()&lt;br&gt;[]()&lt;br&gt;[]()</v>
      </c>
      <c r="F27" s="54" t="str">
        <f t="shared" si="2"/>
        <v/>
      </c>
    </row>
    <row r="28" spans="2:6">
      <c r="D28" s="54" t="str">
        <f t="shared" si="3"/>
        <v>[]()</v>
      </c>
      <c r="E28" s="54" t="str">
        <f t="shared" si="1"/>
        <v>[]()&lt;br&gt;[]()&lt;br&gt;[]()&lt;br&gt;[]()&lt;br&gt;[]()&lt;br&gt;[]()&lt;br&gt;[]()&lt;br&gt;[]()&lt;br&gt;[]()&lt;br&gt;[]()&lt;br&gt;[]()&lt;br&gt;[]()&lt;br&gt;[]()&lt;br&gt;[]()&lt;br&gt;[]()&lt;br&gt;[]()&lt;br&gt;[]()</v>
      </c>
      <c r="F28" s="54" t="str">
        <f t="shared" si="2"/>
        <v/>
      </c>
    </row>
    <row r="29" spans="2:6">
      <c r="D29" s="54" t="str">
        <f t="shared" si="3"/>
        <v>[]()</v>
      </c>
      <c r="E29" s="54" t="str">
        <f t="shared" si="1"/>
        <v>[]()&lt;br&gt;[]()&lt;br&gt;[]()&lt;br&gt;[]()&lt;br&gt;[]()&lt;br&gt;[]()&lt;br&gt;[]()&lt;br&gt;[]()&lt;br&gt;[]()&lt;br&gt;[]()&lt;br&gt;[]()&lt;br&gt;[]()&lt;br&gt;[]()&lt;br&gt;[]()&lt;br&gt;[]()&lt;br&gt;[]()&lt;br&gt;[]()&lt;br&gt;[]()</v>
      </c>
      <c r="F29" s="54" t="str">
        <f t="shared" si="2"/>
        <v/>
      </c>
    </row>
    <row r="30" spans="2:6">
      <c r="D30" s="54" t="str">
        <f t="shared" si="3"/>
        <v>[]()</v>
      </c>
      <c r="E30" s="54" t="str">
        <f t="shared" si="1"/>
        <v>[]()&lt;br&gt;[]()&lt;br&gt;[]()&lt;br&gt;[]()&lt;br&gt;[]()&lt;br&gt;[]()&lt;br&gt;[]()&lt;br&gt;[]()&lt;br&gt;[]()&lt;br&gt;[]()&lt;br&gt;[]()&lt;br&gt;[]()&lt;br&gt;[]()&lt;br&gt;[]()&lt;br&gt;[]()&lt;br&gt;[]()&lt;br&gt;[]()&lt;br&gt;[]()&lt;br&gt;[]()</v>
      </c>
      <c r="F30" s="54" t="str">
        <f t="shared" si="2"/>
        <v/>
      </c>
    </row>
    <row r="31" spans="2:6">
      <c r="D31" s="54" t="str">
        <f t="shared" si="3"/>
        <v>[]()</v>
      </c>
      <c r="E31" s="54" t="str">
        <f t="shared" si="1"/>
        <v>[]()&lt;br&gt;[]()&lt;br&gt;[]()&lt;br&gt;[]()&lt;br&gt;[]()&lt;br&gt;[]()&lt;br&gt;[]()&lt;br&gt;[]()&lt;br&gt;[]()&lt;br&gt;[]()&lt;br&gt;[]()&lt;br&gt;[]()&lt;br&gt;[]()&lt;br&gt;[]()&lt;br&gt;[]()&lt;br&gt;[]()&lt;br&gt;[]()&lt;br&gt;[]()&lt;br&gt;[]()&lt;br&gt;[]()</v>
      </c>
      <c r="F31" s="54" t="str">
        <f t="shared" si="2"/>
        <v/>
      </c>
    </row>
    <row r="32" spans="2:6">
      <c r="D32" s="54" t="str">
        <f t="shared" si="3"/>
        <v>[]()</v>
      </c>
      <c r="E32" s="54" t="str">
        <f t="shared" si="1"/>
        <v>[]()&lt;br&gt;[]()&lt;br&gt;[]()&lt;br&gt;[]()&lt;br&gt;[]()&lt;br&gt;[]()&lt;br&gt;[]()&lt;br&gt;[]()&lt;br&gt;[]()&lt;br&gt;[]()&lt;br&gt;[]()&lt;br&gt;[]()&lt;br&gt;[]()&lt;br&gt;[]()&lt;br&gt;[]()&lt;br&gt;[]()&lt;br&gt;[]()&lt;br&gt;[]()&lt;br&gt;[]()&lt;br&gt;[]()&lt;br&gt;[]()</v>
      </c>
      <c r="F32" s="54" t="str">
        <f t="shared" si="2"/>
        <v/>
      </c>
    </row>
    <row r="33" spans="4:6">
      <c r="D33" s="54" t="str">
        <f t="shared" si="3"/>
        <v>[]()</v>
      </c>
      <c r="E33" s="54" t="str">
        <f t="shared" si="1"/>
        <v>[]()&lt;br&gt;[]()&lt;br&gt;[]()&lt;br&gt;[]()&lt;br&gt;[]()&lt;br&gt;[]()&lt;br&gt;[]()&lt;br&gt;[]()&lt;br&gt;[]()&lt;br&gt;[]()&lt;br&gt;[]()&lt;br&gt;[]()&lt;br&gt;[]()&lt;br&gt;[]()&lt;br&gt;[]()&lt;br&gt;[]()&lt;br&gt;[]()&lt;br&gt;[]()&lt;br&gt;[]()&lt;br&gt;[]()&lt;br&gt;[]()&lt;br&gt;[]()</v>
      </c>
      <c r="F33" s="54" t="str">
        <f t="shared" si="2"/>
        <v/>
      </c>
    </row>
    <row r="34" spans="4:6">
      <c r="D34" s="54" t="str">
        <f t="shared" si="3"/>
        <v>[]()</v>
      </c>
      <c r="E34" s="54" t="str">
        <f t="shared" si="1"/>
        <v>[]()&lt;br&gt;[]()&lt;br&gt;[]()&lt;br&gt;[]()&lt;br&gt;[]()&lt;br&gt;[]()&lt;br&gt;[]()&lt;br&gt;[]()&lt;br&gt;[]()&lt;br&gt;[]()&lt;br&gt;[]()&lt;br&gt;[]()&lt;br&gt;[]()&lt;br&gt;[]()&lt;br&gt;[]()&lt;br&gt;[]()&lt;br&gt;[]()&lt;br&gt;[]()&lt;br&gt;[]()&lt;br&gt;[]()&lt;br&gt;[]()&lt;br&gt;[]()&lt;br&gt;[]()</v>
      </c>
      <c r="F34" s="54" t="str">
        <f t="shared" si="2"/>
        <v/>
      </c>
    </row>
    <row r="35" spans="4:6">
      <c r="D35" s="54" t="str">
        <f t="shared" si="3"/>
        <v>[]()</v>
      </c>
      <c r="E35" s="54" t="str">
        <f t="shared" si="1"/>
        <v>[]()&lt;br&gt;[]()&lt;br&gt;[]()&lt;br&gt;[]()&lt;br&gt;[]()&lt;br&gt;[]()&lt;br&gt;[]()&lt;br&gt;[]()&lt;br&gt;[]()&lt;br&gt;[]()&lt;br&gt;[]()&lt;br&gt;[]()&lt;br&gt;[]()&lt;br&gt;[]()&lt;br&gt;[]()&lt;br&gt;[]()&lt;br&gt;[]()&lt;br&gt;[]()&lt;br&gt;[]()&lt;br&gt;[]()&lt;br&gt;[]()&lt;br&gt;[]()&lt;br&gt;[]()&lt;br&gt;[]()</v>
      </c>
      <c r="F35" s="54" t="str">
        <f t="shared" si="2"/>
        <v/>
      </c>
    </row>
    <row r="36" spans="4:6">
      <c r="D36" s="54" t="str">
        <f t="shared" si="3"/>
        <v>[]()</v>
      </c>
      <c r="E36" s="54" t="str">
        <f t="shared" si="1"/>
        <v>[]()&lt;br&gt;[]()&lt;br&gt;[]()&lt;br&gt;[]()&lt;br&gt;[]()&lt;br&gt;[]()&lt;br&gt;[]()&lt;br&gt;[]()&lt;br&gt;[]()&lt;br&gt;[]()&lt;br&gt;[]()&lt;br&gt;[]()&lt;br&gt;[]()&lt;br&gt;[]()&lt;br&gt;[]()&lt;br&gt;[]()&lt;br&gt;[]()&lt;br&gt;[]()&lt;br&gt;[]()&lt;br&gt;[]()&lt;br&gt;[]()&lt;br&gt;[]()&lt;br&gt;[]()&lt;br&gt;[]()&lt;br&gt;[]()</v>
      </c>
      <c r="F36" s="54" t="str">
        <f t="shared" si="2"/>
        <v/>
      </c>
    </row>
    <row r="37" spans="4:6">
      <c r="D37" s="54" t="str">
        <f t="shared" si="3"/>
        <v>[]()</v>
      </c>
      <c r="E37" s="54" t="str">
        <f t="shared" si="1"/>
        <v>[]()&lt;br&gt;[]()&lt;br&gt;[]()&lt;br&gt;[]()&lt;br&gt;[]()&lt;br&gt;[]()&lt;br&gt;[]()&lt;br&gt;[]()&lt;br&gt;[]()&lt;br&gt;[]()&lt;br&gt;[]()&lt;br&gt;[]()&lt;br&gt;[]()&lt;br&gt;[]()&lt;br&gt;[]()&lt;br&gt;[]()&lt;br&gt;[]()&lt;br&gt;[]()&lt;br&gt;[]()&lt;br&gt;[]()&lt;br&gt;[]()&lt;br&gt;[]()&lt;br&gt;[]()&lt;br&gt;[]()&lt;br&gt;[]()&lt;br&gt;[]()</v>
      </c>
      <c r="F37" s="54" t="str">
        <f t="shared" si="2"/>
        <v/>
      </c>
    </row>
    <row r="38" spans="4:6">
      <c r="D38" s="54" t="str">
        <f t="shared" si="3"/>
        <v>[]()</v>
      </c>
      <c r="E38" s="54" t="str">
        <f t="shared" si="1"/>
        <v>[]()&lt;br&gt;[]()&lt;br&gt;[]()&lt;br&gt;[]()&lt;br&gt;[]()&lt;br&gt;[]()&lt;br&gt;[]()&lt;br&gt;[]()&lt;br&gt;[]()&lt;br&gt;[]()&lt;br&gt;[]()&lt;br&gt;[]()&lt;br&gt;[]()&lt;br&gt;[]()&lt;br&gt;[]()&lt;br&gt;[]()&lt;br&gt;[]()&lt;br&gt;[]()&lt;br&gt;[]()&lt;br&gt;[]()&lt;br&gt;[]()&lt;br&gt;[]()&lt;br&gt;[]()&lt;br&gt;[]()&lt;br&gt;[]()&lt;br&gt;[]()&lt;br&gt;[]()</v>
      </c>
      <c r="F38" s="54" t="str">
        <f t="shared" si="2"/>
        <v/>
      </c>
    </row>
    <row r="39" spans="4:6">
      <c r="D39" s="54" t="str">
        <f t="shared" si="3"/>
        <v>[]()</v>
      </c>
      <c r="E39" s="54" t="str">
        <f t="shared" si="1"/>
        <v>[]()&lt;br&gt;[]()&lt;br&gt;[]()&lt;br&gt;[]()&lt;br&gt;[]()&lt;br&gt;[]()&lt;br&gt;[]()&lt;br&gt;[]()&lt;br&gt;[]()&lt;br&gt;[]()&lt;br&gt;[]()&lt;br&gt;[]()&lt;br&gt;[]()&lt;br&gt;[]()&lt;br&gt;[]()&lt;br&gt;[]()&lt;br&gt;[]()&lt;br&gt;[]()&lt;br&gt;[]()&lt;br&gt;[]()&lt;br&gt;[]()&lt;br&gt;[]()&lt;br&gt;[]()&lt;br&gt;[]()&lt;br&gt;[]()&lt;br&gt;[]()&lt;br&gt;[]()&lt;br&gt;[]()</v>
      </c>
      <c r="F39" s="54" t="str">
        <f t="shared" si="2"/>
        <v/>
      </c>
    </row>
    <row r="40" spans="4:6">
      <c r="D40" s="54" t="str">
        <f t="shared" si="3"/>
        <v>[]()</v>
      </c>
      <c r="E40" s="54" t="str">
        <f t="shared" si="1"/>
        <v>[]()&lt;br&gt;[]()&lt;br&gt;[]()&lt;br&gt;[]()&lt;br&gt;[]()&lt;br&gt;[]()&lt;br&gt;[]()&lt;br&gt;[]()&lt;br&gt;[]()&lt;br&gt;[]()&lt;br&gt;[]()&lt;br&gt;[]()&lt;br&gt;[]()&lt;br&gt;[]()&lt;br&gt;[]()&lt;br&gt;[]()&lt;br&gt;[]()&lt;br&gt;[]()&lt;br&gt;[]()&lt;br&gt;[]()&lt;br&gt;[]()&lt;br&gt;[]()&lt;br&gt;[]()&lt;br&gt;[]()&lt;br&gt;[]()&lt;br&gt;[]()&lt;br&gt;[]()&lt;br&gt;[]()&lt;br&gt;[]()</v>
      </c>
      <c r="F40" s="54" t="str">
        <f t="shared" si="2"/>
        <v/>
      </c>
    </row>
    <row r="41" spans="4:6">
      <c r="D41" s="54" t="str">
        <f t="shared" si="3"/>
        <v>[]()</v>
      </c>
      <c r="E41" s="54" t="str">
        <f t="shared" si="1"/>
        <v>[]()&lt;br&gt;[]()&lt;br&gt;[]()&lt;br&gt;[]()&lt;br&gt;[]()&lt;br&gt;[]()&lt;br&gt;[]()&lt;br&gt;[]()&lt;br&gt;[]()&lt;br&gt;[]()&lt;br&gt;[]()&lt;br&gt;[]()&lt;br&gt;[]()&lt;br&gt;[]()&lt;br&gt;[]()&lt;br&gt;[]()&lt;br&gt;[]()&lt;br&gt;[]()&lt;br&gt;[]()&lt;br&gt;[]()&lt;br&gt;[]()&lt;br&gt;[]()&lt;br&gt;[]()&lt;br&gt;[]()&lt;br&gt;[]()&lt;br&gt;[]()&lt;br&gt;[]()&lt;br&gt;[]()&lt;br&gt;[]()&lt;br&gt;[]()</v>
      </c>
      <c r="F41" s="54" t="str">
        <f t="shared" si="2"/>
        <v/>
      </c>
    </row>
    <row r="42" spans="4:6">
      <c r="D42" s="54" t="str">
        <f t="shared" si="3"/>
        <v>[]()</v>
      </c>
      <c r="E42" s="54" t="str">
        <f t="shared" si="1"/>
        <v>[]()&lt;br&gt;[]()&lt;br&gt;[]()&lt;br&gt;[]()&lt;br&gt;[]()&lt;br&gt;[]()&lt;br&gt;[]()&lt;br&gt;[]()&lt;br&gt;[]()&lt;br&gt;[]()&lt;br&gt;[]()&lt;br&gt;[]()&lt;br&gt;[]()&lt;br&gt;[]()&lt;br&gt;[]()&lt;br&gt;[]()&lt;br&gt;[]()&lt;br&gt;[]()&lt;br&gt;[]()&lt;br&gt;[]()&lt;br&gt;[]()&lt;br&gt;[]()&lt;br&gt;[]()&lt;br&gt;[]()&lt;br&gt;[]()&lt;br&gt;[]()&lt;br&gt;[]()&lt;br&gt;[]()&lt;br&gt;[]()&lt;br&gt;[]()&lt;br&gt;[]()</v>
      </c>
      <c r="F42" s="54" t="str">
        <f t="shared" si="2"/>
        <v/>
      </c>
    </row>
    <row r="43" spans="4:6">
      <c r="D43" s="54" t="str">
        <f t="shared" si="3"/>
        <v>[]()</v>
      </c>
      <c r="E43" s="54" t="str">
        <f t="shared" si="1"/>
        <v>[]()&lt;br&gt;[]()&lt;br&gt;[]()&lt;br&gt;[]()&lt;br&gt;[]()&lt;br&gt;[]()&lt;br&gt;[]()&lt;br&gt;[]()&lt;br&gt;[]()&lt;br&gt;[]()&lt;br&gt;[]()&lt;br&gt;[]()&lt;br&gt;[]()&lt;br&gt;[]()&lt;br&gt;[]()&lt;br&gt;[]()&lt;br&gt;[]()&lt;br&gt;[]()&lt;br&gt;[]()&lt;br&gt;[]()&lt;br&gt;[]()&lt;br&gt;[]()&lt;br&gt;[]()&lt;br&gt;[]()&lt;br&gt;[]()&lt;br&gt;[]()&lt;br&gt;[]()&lt;br&gt;[]()&lt;br&gt;[]()&lt;br&gt;[]()&lt;br&gt;[]()&lt;br&gt;[]()</v>
      </c>
      <c r="F43" s="54" t="str">
        <f t="shared" si="2"/>
        <v/>
      </c>
    </row>
    <row r="44" spans="4:6">
      <c r="D44" s="54" t="str">
        <f t="shared" si="3"/>
        <v>[]()</v>
      </c>
      <c r="E44" s="54" t="str">
        <f t="shared" si="1"/>
        <v>[]()&lt;br&gt;[]()&lt;br&gt;[]()&lt;br&gt;[]()&lt;br&gt;[]()&lt;br&gt;[]()&lt;br&gt;[]()&lt;br&gt;[]()&lt;br&gt;[]()&lt;br&gt;[]()&lt;br&gt;[]()&lt;br&gt;[]()&lt;br&gt;[]()&lt;br&gt;[]()&lt;br&gt;[]()&lt;br&gt;[]()&lt;br&gt;[]()&lt;br&gt;[]()&lt;br&gt;[]()&lt;br&gt;[]()&lt;br&gt;[]()&lt;br&gt;[]()&lt;br&gt;[]()&lt;br&gt;[]()&lt;br&gt;[]()&lt;br&gt;[]()&lt;br&gt;[]()&lt;br&gt;[]()&lt;br&gt;[]()&lt;br&gt;[]()&lt;br&gt;[]()&lt;br&gt;[]()&lt;br&gt;[]()</v>
      </c>
      <c r="F44" s="54" t="str">
        <f t="shared" si="2"/>
        <v/>
      </c>
    </row>
    <row r="45" spans="4:6">
      <c r="D45" s="54" t="str">
        <f t="shared" si="3"/>
        <v>[]()</v>
      </c>
      <c r="E45" s="54" t="str">
        <f t="shared" si="1"/>
        <v>[]()&lt;br&gt;[]()&lt;br&gt;[]()&lt;br&gt;[]()&lt;br&gt;[]()&lt;br&gt;[]()&lt;br&gt;[]()&lt;br&gt;[]()&lt;br&gt;[]()&lt;br&gt;[]()&lt;br&gt;[]()&lt;br&gt;[]()&lt;br&gt;[]()&lt;br&gt;[]()&lt;br&gt;[]()&lt;br&gt;[]()&lt;br&gt;[]()&lt;br&gt;[]()&lt;br&gt;[]()&lt;br&gt;[]()&lt;br&gt;[]()&lt;br&gt;[]()&lt;br&gt;[]()&lt;br&gt;[]()&lt;br&gt;[]()&lt;br&gt;[]()&lt;br&gt;[]()&lt;br&gt;[]()&lt;br&gt;[]()&lt;br&gt;[]()&lt;br&gt;[]()&lt;br&gt;[]()&lt;br&gt;[]()&lt;br&gt;[]()</v>
      </c>
      <c r="F45" s="54" t="str">
        <f t="shared" si="2"/>
        <v/>
      </c>
    </row>
    <row r="46" spans="4:6">
      <c r="D46" s="54" t="str">
        <f t="shared" si="3"/>
        <v>[]()</v>
      </c>
      <c r="E46" s="54" t="str">
        <f t="shared" si="1"/>
        <v>[]()&lt;br&gt;[]()&lt;br&gt;[]()&lt;br&gt;[]()&lt;br&gt;[]()&lt;br&gt;[]()&lt;br&gt;[]()&lt;br&gt;[]()&lt;br&gt;[]()&lt;br&gt;[]()&lt;br&gt;[]()&lt;br&gt;[]()&lt;br&gt;[]()&lt;br&gt;[]()&lt;br&gt;[]()&lt;br&gt;[]()&lt;br&gt;[]()&lt;br&gt;[]()&lt;br&gt;[]()&lt;br&gt;[]()&lt;br&gt;[]()&lt;br&gt;[]()&lt;br&gt;[]()&lt;br&gt;[]()&lt;br&gt;[]()&lt;br&gt;[]()&lt;br&gt;[]()&lt;br&gt;[]()&lt;br&gt;[]()&lt;br&gt;[]()&lt;br&gt;[]()&lt;br&gt;[]()&lt;br&gt;[]()&lt;br&gt;[]()&lt;br&gt;[]()</v>
      </c>
      <c r="F46" s="54" t="str">
        <f t="shared" si="2"/>
        <v/>
      </c>
    </row>
    <row r="47" spans="4:6">
      <c r="D47" s="54" t="str">
        <f t="shared" si="3"/>
        <v>[]()</v>
      </c>
      <c r="E47" s="54" t="str">
        <f t="shared" si="1"/>
        <v>[]()&lt;br&gt;[]()&lt;br&gt;[]()&lt;br&gt;[]()&lt;br&gt;[]()&lt;br&gt;[]()&lt;br&gt;[]()&lt;br&gt;[]()&lt;br&gt;[]()&lt;br&gt;[]()&lt;br&gt;[]()&lt;br&gt;[]()&lt;br&gt;[]()&lt;br&gt;[]()&lt;br&gt;[]()&lt;br&gt;[]()&lt;br&gt;[]()&lt;br&gt;[]()&lt;br&gt;[]()&lt;br&gt;[]()&lt;br&gt;[]()&lt;br&gt;[]()&lt;br&gt;[]()&lt;br&gt;[]()&lt;br&gt;[]()&lt;br&gt;[]()&lt;br&gt;[]()&lt;br&gt;[]()&lt;br&gt;[]()&lt;br&gt;[]()&lt;br&gt;[]()&lt;br&gt;[]()&lt;br&gt;[]()&lt;br&gt;[]()&lt;br&gt;[]()&lt;br&gt;[]()</v>
      </c>
      <c r="F47" s="54" t="str">
        <f t="shared" si="2"/>
        <v/>
      </c>
    </row>
    <row r="48" spans="4:6">
      <c r="D48" s="54" t="str">
        <f t="shared" si="3"/>
        <v>[]()</v>
      </c>
      <c r="E48" s="54" t="str">
        <f t="shared" si="1"/>
        <v>[]()&lt;br&gt;[]()&lt;br&gt;[]()&lt;br&gt;[]()&lt;br&gt;[]()&lt;br&gt;[]()&lt;br&gt;[]()&lt;br&gt;[]()&lt;br&gt;[]()&lt;br&gt;[]()&lt;br&gt;[]()&lt;br&gt;[]()&lt;br&gt;[]()&lt;br&gt;[]()&lt;br&gt;[]()&lt;br&gt;[]()&lt;br&gt;[]()&lt;br&gt;[]()&lt;br&gt;[]()&lt;br&gt;[]()&lt;br&gt;[]()&lt;br&gt;[]()&lt;br&gt;[]()&lt;br&gt;[]()&lt;br&gt;[]()&lt;br&gt;[]()&lt;br&gt;[]()&lt;br&gt;[]()&lt;br&gt;[]()&lt;br&gt;[]()&lt;br&gt;[]()&lt;br&gt;[]()&lt;br&gt;[]()&lt;br&gt;[]()&lt;br&gt;[]()&lt;br&gt;[]()&lt;br&gt;[]()</v>
      </c>
      <c r="F48" s="54" t="str">
        <f t="shared" si="2"/>
        <v/>
      </c>
    </row>
    <row r="49" spans="4:6">
      <c r="D49" s="54" t="str">
        <f t="shared" si="3"/>
        <v>[]()</v>
      </c>
      <c r="E49" s="54" t="str">
        <f t="shared" si="1"/>
        <v>[]()&lt;br&gt;[]()&lt;br&gt;[]()&lt;br&gt;[]()&lt;br&gt;[]()&lt;br&gt;[]()&lt;br&gt;[]()&lt;br&gt;[]()&lt;br&gt;[]()&lt;br&gt;[]()&lt;br&gt;[]()&lt;br&gt;[]()&lt;br&gt;[]()&lt;br&gt;[]()&lt;br&gt;[]()&lt;br&gt;[]()&lt;br&gt;[]()&lt;br&gt;[]()&lt;br&gt;[]()&lt;br&gt;[]()&lt;br&gt;[]()&lt;br&gt;[]()&lt;br&gt;[]()&lt;br&gt;[]()&lt;br&gt;[]()&lt;br&gt;[]()&lt;br&gt;[]()&lt;br&gt;[]()&lt;br&gt;[]()&lt;br&gt;[]()&lt;br&gt;[]()&lt;br&gt;[]()&lt;br&gt;[]()&lt;br&gt;[]()&lt;br&gt;[]()&lt;br&gt;[]()&lt;br&gt;[]()&lt;br&gt;[]()</v>
      </c>
      <c r="F49" s="54" t="str">
        <f t="shared" si="2"/>
        <v/>
      </c>
    </row>
    <row r="50" spans="4:6">
      <c r="D50" s="54" t="str">
        <f t="shared" si="3"/>
        <v>[]()</v>
      </c>
      <c r="E50" s="54" t="str">
        <f t="shared" si="1"/>
        <v>[]()&lt;br&gt;[]()&lt;br&gt;[]()&lt;br&gt;[]()&lt;br&gt;[]()&lt;br&gt;[]()&lt;br&gt;[]()&lt;br&gt;[]()&lt;br&gt;[]()&lt;br&gt;[]()&lt;br&gt;[]()&lt;br&gt;[]()&lt;br&gt;[]()&lt;br&gt;[]()&lt;br&gt;[]()&lt;br&gt;[]()&lt;br&gt;[]()&lt;br&gt;[]()&lt;br&gt;[]()&lt;br&gt;[]()&lt;br&gt;[]()&lt;br&gt;[]()&lt;br&gt;[]()&lt;br&gt;[]()&lt;br&gt;[]()&lt;br&gt;[]()&lt;br&gt;[]()&lt;br&gt;[]()&lt;br&gt;[]()&lt;br&gt;[]()&lt;br&gt;[]()&lt;br&gt;[]()&lt;br&gt;[]()&lt;br&gt;[]()&lt;br&gt;[]()&lt;br&gt;[]()&lt;br&gt;[]()&lt;br&gt;[]()&lt;br&gt;[]()</v>
      </c>
      <c r="F50" s="54" t="str">
        <f t="shared" si="2"/>
        <v/>
      </c>
    </row>
  </sheetData>
  <hyperlinks>
    <hyperlink ref="C5" r:id="rId1" xr:uid="{B2420837-BA03-CF46-AEC5-3FA995E0241F}"/>
    <hyperlink ref="C10" r:id="rId2" display="https://desktop.github.com" xr:uid="{64740499-F810-ED47-A53A-90495CD5EF80}"/>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27593-08CF-B445-8567-ECC89047B8A8}">
  <dimension ref="A1:F54"/>
  <sheetViews>
    <sheetView topLeftCell="A44" workbookViewId="0">
      <selection activeCell="C53" sqref="C53:D54"/>
    </sheetView>
  </sheetViews>
  <sheetFormatPr baseColWidth="10" defaultColWidth="8.83203125" defaultRowHeight="16"/>
  <cols>
    <col min="1" max="1" width="8.83203125" style="33"/>
    <col min="2" max="3" width="36" style="28" customWidth="1"/>
    <col min="4" max="4" width="17.1640625" style="54" customWidth="1"/>
    <col min="5" max="5" width="27.1640625" style="54" customWidth="1"/>
    <col min="6" max="6" width="30" style="54" customWidth="1"/>
    <col min="7" max="16384" width="8.83203125" style="28"/>
  </cols>
  <sheetData>
    <row r="1" spans="1:6" s="31" customFormat="1" ht="19">
      <c r="A1" s="32" t="s">
        <v>179</v>
      </c>
      <c r="B1" s="31" t="s">
        <v>6</v>
      </c>
      <c r="C1" s="31" t="s">
        <v>9</v>
      </c>
      <c r="D1" s="91" t="s">
        <v>287</v>
      </c>
      <c r="E1" s="91" t="s">
        <v>288</v>
      </c>
      <c r="F1" s="91" t="s">
        <v>289</v>
      </c>
    </row>
    <row r="2" spans="1:6" ht="17">
      <c r="A2" s="33">
        <v>2</v>
      </c>
      <c r="B2" s="20" t="s">
        <v>267</v>
      </c>
      <c r="C2" s="26" t="s">
        <v>192</v>
      </c>
      <c r="D2" s="54" t="str">
        <f t="shared" ref="D2:D4" si="0">CONCATENATE("[",B2,"](",C2,")")</f>
        <v>[Doing Data Science (Chapter 1)](http://proquestcombo.safaribooksonline.com.libproxy.rpi.edu/book/databases/9781449363871)</v>
      </c>
      <c r="E2" s="54" t="str">
        <f>IF(A2=A1,E1&amp;"&lt;br&gt;"&amp;D2,D2)</f>
        <v>[Doing Data Science (Chapter 1)](http://proquestcombo.safaribooksonline.com.libproxy.rpi.edu/book/databases/9781449363871)</v>
      </c>
      <c r="F2" s="54" t="str">
        <f>IF(A2&lt;&gt;A3,E2,"")</f>
        <v/>
      </c>
    </row>
    <row r="3" spans="1:6" ht="17">
      <c r="A3" s="33">
        <v>2</v>
      </c>
      <c r="B3" s="20" t="s">
        <v>268</v>
      </c>
      <c r="C3" s="27" t="s">
        <v>193</v>
      </c>
      <c r="D3" s="54" t="str">
        <f t="shared" si="0"/>
        <v>[Data Science for Business (Chapter 1)](http://proquestcombo.safaribooksonline.com.libproxy.rpi.edu/book/databases/business-intelligence/9781449374273)</v>
      </c>
      <c r="E3" s="54" t="str">
        <f t="shared" ref="E3:E49" si="1">IF(A3=A2,E2&amp;"&lt;br&gt;"&amp;D3,D3)</f>
        <v>[Doing Data Science (Chapter 1)](http://proquestcombo.safaribooksonline.com.libproxy.rpi.edu/book/databases/9781449363871)&lt;br&gt;[Data Science for Business (Chapter 1)](http://proquestcombo.safaribooksonline.com.libproxy.rpi.edu/book/databases/business-intelligence/9781449374273)</v>
      </c>
      <c r="F3" s="54" t="str">
        <f t="shared" ref="F3:F48" si="2">IF(A3&lt;&gt;A4,E3,"")</f>
        <v/>
      </c>
    </row>
    <row r="4" spans="1:6" ht="17">
      <c r="A4" s="33">
        <v>2</v>
      </c>
      <c r="B4" s="20" t="s">
        <v>194</v>
      </c>
      <c r="C4" s="27" t="s">
        <v>197</v>
      </c>
      <c r="D4" s="54" t="str">
        <f t="shared" si="0"/>
        <v>[Command Line Cheat Sheet](https://www.git-tower.com/blog/command-line-cheat-sheet/)</v>
      </c>
      <c r="E4"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v>
      </c>
      <c r="F4" s="54" t="str">
        <f t="shared" si="2"/>
        <v/>
      </c>
    </row>
    <row r="5" spans="1:6" ht="17">
      <c r="A5" s="33">
        <v>2</v>
      </c>
      <c r="B5" s="20" t="s">
        <v>195</v>
      </c>
      <c r="C5" s="27" t="s">
        <v>198</v>
      </c>
      <c r="D5" s="54" t="str">
        <f>CONCATENATE("[",B5,"](",C5,")")</f>
        <v>[Assignment Process](/assignments)</v>
      </c>
      <c r="E5"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v>
      </c>
      <c r="F5" s="54" t="str">
        <f t="shared" si="2"/>
        <v/>
      </c>
    </row>
    <row r="6" spans="1:6" ht="17">
      <c r="A6" s="33">
        <v>2</v>
      </c>
      <c r="B6" s="20" t="s">
        <v>196</v>
      </c>
      <c r="C6" s="27" t="s">
        <v>199</v>
      </c>
      <c r="D6" s="54" t="str">
        <f t="shared" ref="D6:D49" si="3">CONCATENATE("[",B6,"](",C6,")")</f>
        <v>[Running Jupyter locally](http://rpi.analyticsdojo.com/setup/anaconda/)</v>
      </c>
      <c r="E6"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c r="F6" s="54" t="str">
        <f t="shared" si="2"/>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row>
    <row r="7" spans="1:6" ht="34">
      <c r="A7" s="33">
        <v>4</v>
      </c>
      <c r="B7" s="34" t="s">
        <v>269</v>
      </c>
      <c r="C7" s="35" t="s">
        <v>200</v>
      </c>
      <c r="D7" s="54" t="str">
        <f t="shared" si="3"/>
        <v>[Principles of Data Wrangling (Chapters 1-3)](http://proquestcombo.safaribooksonline.com.libproxy.rpi.edu/book/databases/business-intelligence/9781491938911)</v>
      </c>
      <c r="E7" s="54" t="str">
        <f t="shared" si="1"/>
        <v>[Principles of Data Wrangling (Chapters 1-3)](http://proquestcombo.safaribooksonline.com.libproxy.rpi.edu/book/databases/business-intelligence/9781491938911)</v>
      </c>
      <c r="F7" s="54" t="str">
        <f t="shared" si="2"/>
        <v>[Principles of Data Wrangling (Chapters 1-3)](http://proquestcombo.safaribooksonline.com.libproxy.rpi.edu/book/databases/business-intelligence/9781491938911)</v>
      </c>
    </row>
    <row r="8" spans="1:6" ht="34">
      <c r="A8" s="33">
        <v>6</v>
      </c>
      <c r="B8" s="34" t="s">
        <v>270</v>
      </c>
      <c r="C8" s="35" t="s">
        <v>201</v>
      </c>
      <c r="D8" s="54" t="str">
        <f t="shared" si="3"/>
        <v>[Introduction to Machine Learning with Python (Chapter 1)](http://proquestcombo.safaribooksonline.com.libproxy.rpi.edu/book/programming/machine-learning/9781449369880)</v>
      </c>
      <c r="E8" s="54" t="str">
        <f t="shared" si="1"/>
        <v>[Introduction to Machine Learning with Python (Chapter 1)](http://proquestcombo.safaribooksonline.com.libproxy.rpi.edu/book/programming/machine-learning/9781449369880)</v>
      </c>
      <c r="F8" s="54" t="str">
        <f t="shared" si="2"/>
        <v>[Introduction to Machine Learning with Python (Chapter 1)](http://proquestcombo.safaribooksonline.com.libproxy.rpi.edu/book/programming/machine-learning/9781449369880)</v>
      </c>
    </row>
    <row r="9" spans="1:6" ht="17">
      <c r="A9" s="33">
        <v>8</v>
      </c>
      <c r="B9" s="34" t="s">
        <v>202</v>
      </c>
      <c r="C9" s="28" t="s">
        <v>205</v>
      </c>
      <c r="D9" s="54" t="str">
        <f t="shared" si="3"/>
        <v>[Install Tableau (free for students)](https://www.tableau.com/academic/students)</v>
      </c>
      <c r="E9" s="54" t="str">
        <f t="shared" si="1"/>
        <v>[Install Tableau (free for students)](https://www.tableau.com/academic/students)</v>
      </c>
      <c r="F9" s="54" t="str">
        <f t="shared" si="2"/>
        <v/>
      </c>
    </row>
    <row r="10" spans="1:6" ht="34">
      <c r="A10" s="33">
        <v>8</v>
      </c>
      <c r="B10" s="34" t="s">
        <v>203</v>
      </c>
      <c r="C10" s="28" t="s">
        <v>204</v>
      </c>
      <c r="D10" s="54" t="str">
        <f t="shared" si="3"/>
        <v>[Tableau - Data analytics for university students guide](https://www.tableau.com/university-students)</v>
      </c>
      <c r="E10" s="54" t="str">
        <f t="shared" si="1"/>
        <v>[Install Tableau (free for students)](https://www.tableau.com/academic/students)&lt;br&gt;[Tableau - Data analytics for university students guide](https://www.tableau.com/university-students)</v>
      </c>
      <c r="F10" s="54" t="str">
        <f t="shared" si="2"/>
        <v/>
      </c>
    </row>
    <row r="11" spans="1:6" ht="17">
      <c r="A11" s="33">
        <v>8</v>
      </c>
      <c r="B11" s="34" t="s">
        <v>206</v>
      </c>
      <c r="C11" s="28" t="s">
        <v>207</v>
      </c>
      <c r="D11" s="54" t="str">
        <f t="shared" si="3"/>
        <v>[Designing Great Visualizations](http://www.tableau.com/sites/default/files/media/designing-great-visualizations.pdf)</v>
      </c>
      <c r="E11"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v>
      </c>
      <c r="F11" s="54" t="str">
        <f t="shared" si="2"/>
        <v/>
      </c>
    </row>
    <row r="12" spans="1:6" ht="17">
      <c r="A12" s="33">
        <v>8</v>
      </c>
      <c r="B12" s="34" t="s">
        <v>209</v>
      </c>
      <c r="C12" s="28" t="s">
        <v>208</v>
      </c>
      <c r="D12" s="54" t="str">
        <f t="shared" si="3"/>
        <v>[Tableau getting Started](http://www.tableau.com/learn/tutorials/on-demand/getting-started)</v>
      </c>
      <c r="E12"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v>
      </c>
      <c r="F12" s="54" t="str">
        <f t="shared" si="2"/>
        <v/>
      </c>
    </row>
    <row r="13" spans="1:6" ht="17">
      <c r="A13" s="33">
        <v>8</v>
      </c>
      <c r="B13" s="34" t="s">
        <v>210</v>
      </c>
      <c r="C13" s="28" t="s">
        <v>211</v>
      </c>
      <c r="D13" s="54" t="str">
        <f t="shared" si="3"/>
        <v>[TED Talk](https://www.ted.com/talks/david_mccandless_the_beauty_of_data_visualization#t-304102)</v>
      </c>
      <c r="E13"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c r="F13" s="54" t="str">
        <f t="shared" si="2"/>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row>
    <row r="14" spans="1:6">
      <c r="A14" s="33">
        <v>10</v>
      </c>
      <c r="B14" s="9" t="s">
        <v>213</v>
      </c>
      <c r="C14" s="36" t="s">
        <v>212</v>
      </c>
      <c r="D14" s="54" t="str">
        <f t="shared" si="3"/>
        <v>[R for Data Science (Chapters 1-3)](https://r4ds.had.co.nz)</v>
      </c>
      <c r="E14" s="54" t="str">
        <f t="shared" si="1"/>
        <v>[R for Data Science (Chapters 1-3)](https://r4ds.had.co.nz)</v>
      </c>
      <c r="F14" s="54" t="str">
        <f t="shared" si="2"/>
        <v/>
      </c>
    </row>
    <row r="15" spans="1:6">
      <c r="A15" s="33">
        <v>10</v>
      </c>
      <c r="B15" s="9" t="s">
        <v>215</v>
      </c>
      <c r="C15" s="28" t="s">
        <v>214</v>
      </c>
      <c r="D15" s="54" t="str">
        <f t="shared" si="3"/>
        <v>[RStudio Cloud](https://rstudio.cloud)</v>
      </c>
      <c r="E15" s="54" t="str">
        <f t="shared" si="1"/>
        <v>[R for Data Science (Chapters 1-3)](https://r4ds.had.co.nz)&lt;br&gt;[RStudio Cloud](https://rstudio.cloud)</v>
      </c>
      <c r="F15" s="54" t="str">
        <f t="shared" si="2"/>
        <v>[R for Data Science (Chapters 1-3)](https://r4ds.had.co.nz)&lt;br&gt;[RStudio Cloud](https://rstudio.cloud)</v>
      </c>
    </row>
    <row r="16" spans="1:6" ht="17">
      <c r="A16" s="33">
        <v>12</v>
      </c>
      <c r="B16" s="34" t="s">
        <v>216</v>
      </c>
      <c r="C16" s="28" t="s">
        <v>221</v>
      </c>
      <c r="D16" s="54" t="str">
        <f t="shared" si="3"/>
        <v>[Cross Validation](https://www.analyticsvidhya.com/blog/2015/11/improve-model-performance-cross-validation-in-python-r/)</v>
      </c>
      <c r="E16" s="54" t="str">
        <f t="shared" si="1"/>
        <v>[Cross Validation](https://www.analyticsvidhya.com/blog/2015/11/improve-model-performance-cross-validation-in-python-r/)</v>
      </c>
      <c r="F16" s="54" t="str">
        <f t="shared" si="2"/>
        <v/>
      </c>
    </row>
    <row r="17" spans="1:6" ht="34">
      <c r="A17" s="33">
        <v>12</v>
      </c>
      <c r="B17" s="34" t="s">
        <v>217</v>
      </c>
      <c r="C17" s="28" t="s">
        <v>222</v>
      </c>
      <c r="D17" s="54" t="str">
        <f t="shared" si="3"/>
        <v>[The 10 Algorithms Machine Learning Engineers Need to Know](https://gab41.lab41.org/the-10-algorithms-machine-learning-engineers-need-to-know-f4bb63f5b2fa#.4rekzo2o1)</v>
      </c>
      <c r="E17" s="54" t="str">
        <f t="shared" si="1"/>
        <v>[Cross Validation](https://www.analyticsvidhya.com/blog/2015/11/improve-model-performance-cross-validation-in-python-r/)&lt;br&gt;[The 10 Algorithms Machine Learning Engineers Need to Know](https://gab41.lab41.org/the-10-algorithms-machine-learning-engineers-need-to-know-f4bb63f5b2fa#.4rekzo2o1)</v>
      </c>
      <c r="F17" s="54" t="str">
        <f t="shared" si="2"/>
        <v/>
      </c>
    </row>
    <row r="18" spans="1:6">
      <c r="A18" s="33">
        <v>12</v>
      </c>
      <c r="B18" s="28" t="s">
        <v>218</v>
      </c>
      <c r="C18" s="28" t="s">
        <v>223</v>
      </c>
      <c r="D18" s="54" t="str">
        <f t="shared" si="3"/>
        <v>[15 Algorithms Machine Learning Engineers Must Need to Know](https://www.favouriteblog.com/15-algorithms-machine-learning-engineers/)</v>
      </c>
      <c r="E18"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v>
      </c>
      <c r="F18" s="54" t="str">
        <f t="shared" si="2"/>
        <v/>
      </c>
    </row>
    <row r="19" spans="1:6">
      <c r="A19" s="33">
        <v>12</v>
      </c>
      <c r="B19" s="28" t="s">
        <v>219</v>
      </c>
      <c r="C19" s="28" t="s">
        <v>224</v>
      </c>
      <c r="D19" s="54" t="str">
        <f t="shared" si="3"/>
        <v>[A Tour of Machine Learning Algorithms](http://machinelearningmastery.com/a-tour-of-machine-learning-algorithms/)</v>
      </c>
      <c r="E19"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v>
      </c>
      <c r="F19" s="54" t="str">
        <f t="shared" si="2"/>
        <v/>
      </c>
    </row>
    <row r="20" spans="1:6">
      <c r="A20" s="33">
        <v>12</v>
      </c>
      <c r="B20" s="9" t="s">
        <v>220</v>
      </c>
      <c r="C20" s="28" t="s">
        <v>225</v>
      </c>
      <c r="D20" s="54" t="str">
        <f t="shared" si="3"/>
        <v>[An Introduction to Machine Learning with Python (Chapter 2-3)](http://proquestcombo.safaribooksonline.com/book/programming/machine-learning/9781449369880)</v>
      </c>
      <c r="E20"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c r="F20" s="54" t="str">
        <f t="shared" si="2"/>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row>
    <row r="21" spans="1:6">
      <c r="A21" s="33">
        <v>20</v>
      </c>
      <c r="B21" s="9" t="s">
        <v>233</v>
      </c>
      <c r="C21" s="28" t="s">
        <v>226</v>
      </c>
      <c r="D21" s="54" t="str">
        <f t="shared" si="3"/>
        <v>[The Seven Practice Areas of Text Mining](http://cdn2.hubspot.net/hubfs/2176909/Whitepaper_The_Seven_Practice_Areas_of_Text_Analytics_Chapter_2_Excerpt.pdf?t=1469213247687)</v>
      </c>
      <c r="E21" s="54" t="str">
        <f t="shared" si="1"/>
        <v>[The Seven Practice Areas of Text Mining](http://cdn2.hubspot.net/hubfs/2176909/Whitepaper_The_Seven_Practice_Areas_of_Text_Analytics_Chapter_2_Excerpt.pdf?t=1469213247687)</v>
      </c>
      <c r="F21" s="54" t="str">
        <f t="shared" si="2"/>
        <v/>
      </c>
    </row>
    <row r="22" spans="1:6">
      <c r="A22" s="33">
        <v>20</v>
      </c>
      <c r="B22" s="28" t="s">
        <v>232</v>
      </c>
      <c r="C22" s="28" t="s">
        <v>227</v>
      </c>
      <c r="D22" s="54" t="str">
        <f t="shared" si="3"/>
        <v>[The Amazing Power of Word Vectors](https://blog.acolyer.org/2016/04/21/the-amazing-power-of-word-vectors/)</v>
      </c>
      <c r="E22" s="54" t="str">
        <f t="shared" si="1"/>
        <v>[The Seven Practice Areas of Text Mining](http://cdn2.hubspot.net/hubfs/2176909/Whitepaper_The_Seven_Practice_Areas_of_Text_Analytics_Chapter_2_Excerpt.pdf?t=1469213247687)&lt;br&gt;[The Amazing Power of Word Vectors](https://blog.acolyer.org/2016/04/21/the-amazing-power-of-word-vectors/)</v>
      </c>
      <c r="F22" s="54" t="str">
        <f t="shared" si="2"/>
        <v/>
      </c>
    </row>
    <row r="23" spans="1:6">
      <c r="A23" s="33">
        <v>20</v>
      </c>
      <c r="B23" s="28" t="s">
        <v>231</v>
      </c>
      <c r="C23" s="28" t="s">
        <v>228</v>
      </c>
      <c r="D23" s="54" t="str">
        <f t="shared" si="3"/>
        <v>[Bag of Words Tutorial](https://www.kaggle.com/c/word2vec-nlp-tutorial/details/part-1-for-beginners-bag-of-words)</v>
      </c>
      <c r="E23" s="54"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v>
      </c>
      <c r="F23" s="54" t="str">
        <f t="shared" si="2"/>
        <v/>
      </c>
    </row>
    <row r="24" spans="1:6">
      <c r="A24" s="33">
        <v>20</v>
      </c>
      <c r="B24" s="9" t="s">
        <v>230</v>
      </c>
      <c r="C24" s="28" t="s">
        <v>229</v>
      </c>
      <c r="D24" s="54" t="str">
        <f t="shared" si="3"/>
        <v>[Word Vectors](https://www.kaggle.com/c/word2vec-nlp-tutorial/details/part-2-word-vectors)</v>
      </c>
      <c r="E24" s="54"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c r="F24" s="54" t="str">
        <f t="shared" si="2"/>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row>
    <row r="25" spans="1:6">
      <c r="A25" s="33">
        <v>23</v>
      </c>
      <c r="B25" s="28" t="s">
        <v>237</v>
      </c>
      <c r="C25" s="28" t="s">
        <v>236</v>
      </c>
      <c r="D25" s="54" t="str">
        <f t="shared" si="3"/>
        <v>[Introduction to Time Series](https://www.youtube.com/watch?v=d4Sn6ny_5LI)</v>
      </c>
      <c r="E25" s="54" t="str">
        <f t="shared" si="1"/>
        <v>[Introduction to Time Series](https://www.youtube.com/watch?v=d4Sn6ny_5LI)</v>
      </c>
      <c r="F25" s="54" t="str">
        <f t="shared" si="2"/>
        <v/>
      </c>
    </row>
    <row r="26" spans="1:6">
      <c r="A26" s="33">
        <v>23</v>
      </c>
      <c r="B26" s="28" t="s">
        <v>238</v>
      </c>
      <c r="C26" s="28" t="s">
        <v>235</v>
      </c>
      <c r="D26" s="54" t="str">
        <f t="shared" si="3"/>
        <v>[7 Ways Time Series Forecasting Differs from Machine Learning](https://www.datascience.com/blog/time-series-forecasting-machine-learning-differences)</v>
      </c>
      <c r="E26" s="54" t="str">
        <f t="shared" si="1"/>
        <v>[Introduction to Time Series](https://www.youtube.com/watch?v=d4Sn6ny_5LI)&lt;br&gt;[7 Ways Time Series Forecasting Differs from Machine Learning](https://www.datascience.com/blog/time-series-forecasting-machine-learning-differences)</v>
      </c>
      <c r="F26" s="54" t="str">
        <f t="shared" si="2"/>
        <v/>
      </c>
    </row>
    <row r="27" spans="1:6">
      <c r="A27" s="33">
        <v>23</v>
      </c>
      <c r="B27" s="28" t="s">
        <v>239</v>
      </c>
      <c r="C27" s="28" t="s">
        <v>234</v>
      </c>
      <c r="D27" s="54" t="str">
        <f t="shared" si="3"/>
        <v>[Aggregation Techniques and Cryptocurrencies](https://medium.com/python-data/time-series-aggregation-techniques-with-python-a-look-at-major-cryptocurrencies-a9eb1dd49c1b)</v>
      </c>
      <c r="E27" s="54" t="str">
        <f t="shared" si="1"/>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c r="F27" s="54" t="str">
        <f t="shared" si="2"/>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row>
    <row r="28" spans="1:6">
      <c r="D28" s="54" t="str">
        <f t="shared" si="3"/>
        <v>[]()</v>
      </c>
      <c r="E28" s="54" t="str">
        <f t="shared" si="1"/>
        <v>[]()</v>
      </c>
      <c r="F28" s="54" t="str">
        <f t="shared" si="2"/>
        <v>[]()</v>
      </c>
    </row>
    <row r="29" spans="1:6">
      <c r="A29" s="33">
        <v>1</v>
      </c>
      <c r="B29" s="28" t="s">
        <v>381</v>
      </c>
      <c r="D29" s="54" t="str">
        <f t="shared" si="3"/>
        <v>[Welcome to Colaboratory]()</v>
      </c>
      <c r="E29" s="54" t="str">
        <f t="shared" si="1"/>
        <v>[Welcome to Colaboratory]()</v>
      </c>
      <c r="F29" s="54" t="str">
        <f t="shared" si="2"/>
        <v>[Welcome to Colaboratory]()</v>
      </c>
    </row>
    <row r="30" spans="1:6">
      <c r="A30" s="33">
        <v>2</v>
      </c>
      <c r="B30" s="28" t="s">
        <v>372</v>
      </c>
      <c r="C30" s="36" t="s">
        <v>380</v>
      </c>
      <c r="D30" s="54" t="str">
        <f t="shared" si="3"/>
        <v>[Overview of Colaboratory](https://colab.research.google.com/notebooks/basic_features_overview.ipynb)</v>
      </c>
      <c r="E30" s="54" t="str">
        <f t="shared" si="1"/>
        <v>[Overview of Colaboratory](https://colab.research.google.com/notebooks/basic_features_overview.ipynb)</v>
      </c>
      <c r="F30" s="54" t="str">
        <f t="shared" si="2"/>
        <v>[Overview of Colaboratory](https://colab.research.google.com/notebooks/basic_features_overview.ipynb)</v>
      </c>
    </row>
    <row r="31" spans="1:6">
      <c r="A31" s="33">
        <v>3</v>
      </c>
      <c r="D31" s="54" t="str">
        <f t="shared" si="3"/>
        <v>[]()</v>
      </c>
      <c r="E31" s="54" t="str">
        <f t="shared" si="1"/>
        <v>[]()</v>
      </c>
      <c r="F31" s="54" t="str">
        <f t="shared" si="2"/>
        <v>[]()</v>
      </c>
    </row>
    <row r="32" spans="1:6">
      <c r="D32" s="54" t="str">
        <f t="shared" si="3"/>
        <v>[]()</v>
      </c>
      <c r="E32" s="54" t="str">
        <f t="shared" si="1"/>
        <v>[]()</v>
      </c>
      <c r="F32" s="54" t="str">
        <f t="shared" si="2"/>
        <v/>
      </c>
    </row>
    <row r="33" spans="1:6">
      <c r="D33" s="54" t="str">
        <f t="shared" si="3"/>
        <v>[]()</v>
      </c>
      <c r="E33" s="54" t="str">
        <f t="shared" si="1"/>
        <v>[]()&lt;br&gt;[]()</v>
      </c>
      <c r="F33" s="54" t="str">
        <f t="shared" si="2"/>
        <v>[]()&lt;br&gt;[]()</v>
      </c>
    </row>
    <row r="34" spans="1:6">
      <c r="A34" s="33" t="s">
        <v>373</v>
      </c>
      <c r="D34" s="54" t="str">
        <f t="shared" si="3"/>
        <v>[]()</v>
      </c>
      <c r="E34" s="54" t="str">
        <f t="shared" si="1"/>
        <v>[]()</v>
      </c>
      <c r="F34" s="54" t="str">
        <f t="shared" si="2"/>
        <v>[]()</v>
      </c>
    </row>
    <row r="35" spans="1:6">
      <c r="A35" s="33" t="s">
        <v>374</v>
      </c>
      <c r="D35" s="54" t="str">
        <f t="shared" si="3"/>
        <v>[]()</v>
      </c>
      <c r="E35" s="54" t="str">
        <f t="shared" si="1"/>
        <v>[]()</v>
      </c>
      <c r="F35" s="54" t="str">
        <f t="shared" si="2"/>
        <v>[]()</v>
      </c>
    </row>
    <row r="36" spans="1:6">
      <c r="A36" s="33" t="s">
        <v>375</v>
      </c>
      <c r="D36" s="54" t="str">
        <f t="shared" si="3"/>
        <v>[]()</v>
      </c>
      <c r="E36" s="54" t="str">
        <f t="shared" si="1"/>
        <v>[]()</v>
      </c>
      <c r="F36" s="54" t="str">
        <f t="shared" si="2"/>
        <v>[]()</v>
      </c>
    </row>
    <row r="37" spans="1:6">
      <c r="A37" s="33" t="s">
        <v>376</v>
      </c>
      <c r="D37" s="54" t="str">
        <f t="shared" si="3"/>
        <v>[]()</v>
      </c>
      <c r="E37" s="54" t="str">
        <f t="shared" si="1"/>
        <v>[]()</v>
      </c>
      <c r="F37" s="54" t="str">
        <f t="shared" si="2"/>
        <v>[]()</v>
      </c>
    </row>
    <row r="38" spans="1:6">
      <c r="A38" s="33" t="s">
        <v>377</v>
      </c>
      <c r="D38" s="54" t="str">
        <f t="shared" si="3"/>
        <v>[]()</v>
      </c>
      <c r="E38" s="54" t="str">
        <f t="shared" si="1"/>
        <v>[]()</v>
      </c>
      <c r="F38" s="54" t="str">
        <f t="shared" si="2"/>
        <v>[]()</v>
      </c>
    </row>
    <row r="39" spans="1:6">
      <c r="A39" s="33" t="s">
        <v>378</v>
      </c>
      <c r="D39" s="54" t="str">
        <f t="shared" si="3"/>
        <v>[]()</v>
      </c>
      <c r="E39" s="54" t="str">
        <f t="shared" si="1"/>
        <v>[]()</v>
      </c>
      <c r="F39" s="54" t="str">
        <f t="shared" si="2"/>
        <v>[]()</v>
      </c>
    </row>
    <row r="40" spans="1:6">
      <c r="D40" s="54" t="str">
        <f t="shared" si="3"/>
        <v>[]()</v>
      </c>
      <c r="E40" s="54" t="str">
        <f t="shared" si="1"/>
        <v>[]()</v>
      </c>
      <c r="F40" s="54" t="str">
        <f t="shared" si="2"/>
        <v>[]()</v>
      </c>
    </row>
    <row r="41" spans="1:6">
      <c r="A41" s="33" t="s">
        <v>379</v>
      </c>
      <c r="D41" s="54" t="str">
        <f t="shared" si="3"/>
        <v>[]()</v>
      </c>
      <c r="E41" s="54" t="str">
        <f t="shared" si="1"/>
        <v>[]()</v>
      </c>
      <c r="F41" s="54" t="str">
        <f t="shared" si="2"/>
        <v>[]()</v>
      </c>
    </row>
    <row r="42" spans="1:6">
      <c r="A42" s="33" t="s">
        <v>382</v>
      </c>
      <c r="D42" s="54" t="str">
        <f t="shared" si="3"/>
        <v>[]()</v>
      </c>
      <c r="E42" s="54" t="str">
        <f t="shared" si="1"/>
        <v>[]()</v>
      </c>
      <c r="F42" s="54" t="str">
        <f t="shared" si="2"/>
        <v>[]()</v>
      </c>
    </row>
    <row r="43" spans="1:6">
      <c r="A43" s="33" t="s">
        <v>383</v>
      </c>
      <c r="D43" s="54" t="str">
        <f t="shared" si="3"/>
        <v>[]()</v>
      </c>
      <c r="E43" s="54" t="str">
        <f t="shared" si="1"/>
        <v>[]()</v>
      </c>
      <c r="F43" s="54" t="str">
        <f t="shared" si="2"/>
        <v>[]()</v>
      </c>
    </row>
    <row r="44" spans="1:6">
      <c r="A44" s="33" t="s">
        <v>384</v>
      </c>
      <c r="D44" s="54" t="str">
        <f t="shared" si="3"/>
        <v>[]()</v>
      </c>
      <c r="E44" s="54" t="str">
        <f t="shared" si="1"/>
        <v>[]()</v>
      </c>
      <c r="F44" s="54" t="str">
        <f t="shared" si="2"/>
        <v>[]()</v>
      </c>
    </row>
    <row r="45" spans="1:6">
      <c r="D45" s="54" t="str">
        <f t="shared" si="3"/>
        <v>[]()</v>
      </c>
      <c r="E45" s="54" t="str">
        <f t="shared" si="1"/>
        <v>[]()</v>
      </c>
      <c r="F45" s="54" t="str">
        <f t="shared" si="2"/>
        <v>[]()</v>
      </c>
    </row>
    <row r="46" spans="1:6">
      <c r="A46" s="36" t="s">
        <v>372</v>
      </c>
      <c r="D46" s="54" t="str">
        <f t="shared" si="3"/>
        <v>[]()</v>
      </c>
      <c r="E46" s="54" t="str">
        <f t="shared" si="1"/>
        <v>[]()</v>
      </c>
      <c r="F46" s="54" t="str">
        <f t="shared" si="2"/>
        <v>[]()</v>
      </c>
    </row>
    <row r="47" spans="1:6">
      <c r="A47" s="36" t="s">
        <v>385</v>
      </c>
      <c r="D47" s="54" t="str">
        <f t="shared" si="3"/>
        <v>[]()</v>
      </c>
      <c r="E47" s="54" t="str">
        <f t="shared" si="1"/>
        <v>[]()</v>
      </c>
      <c r="F47" s="54" t="str">
        <f t="shared" si="2"/>
        <v>[]()</v>
      </c>
    </row>
    <row r="48" spans="1:6">
      <c r="A48" s="36" t="s">
        <v>386</v>
      </c>
      <c r="D48" s="54" t="str">
        <f t="shared" si="3"/>
        <v>[]()</v>
      </c>
      <c r="E48" s="54" t="str">
        <f t="shared" si="1"/>
        <v>[]()</v>
      </c>
      <c r="F48" s="54" t="str">
        <f t="shared" si="2"/>
        <v>[]()</v>
      </c>
    </row>
    <row r="49" spans="1:6">
      <c r="A49" s="36" t="s">
        <v>387</v>
      </c>
      <c r="D49" s="54" t="str">
        <f t="shared" si="3"/>
        <v>[]()</v>
      </c>
      <c r="E49" s="54" t="str">
        <f t="shared" si="1"/>
        <v>[]()</v>
      </c>
      <c r="F49" s="54" t="e">
        <f>IF(A49&lt;&gt;#REF!,E49,"")</f>
        <v>#REF!</v>
      </c>
    </row>
    <row r="52" spans="1:6" ht="34">
      <c r="B52" s="33">
        <v>2</v>
      </c>
      <c r="C52" s="20" t="s">
        <v>365</v>
      </c>
      <c r="D52" s="26" t="s">
        <v>364</v>
      </c>
    </row>
    <row r="53" spans="1:6" ht="34">
      <c r="B53" s="33">
        <v>4</v>
      </c>
      <c r="C53" s="20" t="s">
        <v>396</v>
      </c>
      <c r="D53" s="26" t="s">
        <v>395</v>
      </c>
    </row>
    <row r="54" spans="1:6" ht="34">
      <c r="C54" s="20" t="s">
        <v>365</v>
      </c>
      <c r="D54" s="26" t="s">
        <v>364</v>
      </c>
    </row>
  </sheetData>
  <hyperlinks>
    <hyperlink ref="C7" r:id="rId1" xr:uid="{A44A9450-D3C8-5F4B-876E-EA94D52CA1AB}"/>
    <hyperlink ref="C8" r:id="rId2" xr:uid="{1DBBB50A-5C75-1342-9BBC-89729C5524BA}"/>
    <hyperlink ref="C14" r:id="rId3" xr:uid="{4F272CDD-0452-8A48-B312-ADE124B374E5}"/>
    <hyperlink ref="C30" r:id="rId4" xr:uid="{796DF55C-5612-8140-8C20-D52D9DDC252F}"/>
    <hyperlink ref="A46" r:id="rId5" display="https://colab.research.google.com/notebooks/basic_features_overview.ipynb" xr:uid="{39F5BB97-48DE-2E4D-88C4-BE17B5C26F7E}"/>
    <hyperlink ref="A47" r:id="rId6" display="https://colab.research.google.com/notebooks/markdown_guide.ipynb" xr:uid="{9A207066-E310-AD49-B598-74DB32080BCC}"/>
    <hyperlink ref="A48" r:id="rId7" display="https://colab.research.google.com/notebooks/snippets/importing_libraries.ipynb" xr:uid="{868B4CE2-9FF5-0D4D-BB87-6B9235BF8797}"/>
    <hyperlink ref="A49" r:id="rId8" display="https://colab.research.google.com/github/googlecolab/colabtools/blob/master/notebooks/colab-github-demo.ipynb" xr:uid="{07227037-6EC2-A640-A715-8E17A9B793F4}"/>
    <hyperlink ref="D53" r:id="rId9" xr:uid="{C7C904F1-72A8-8748-912A-8711637441A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
  <sheetViews>
    <sheetView topLeftCell="C1" zoomScaleNormal="100" workbookViewId="0">
      <pane ySplit="1" topLeftCell="A2" activePane="bottomLeft" state="frozen"/>
      <selection pane="bottomLeft" activeCell="K2" sqref="K2"/>
    </sheetView>
  </sheetViews>
  <sheetFormatPr baseColWidth="10" defaultColWidth="8.83203125" defaultRowHeight="16"/>
  <cols>
    <col min="1" max="1" width="8.83203125" style="33" customWidth="1"/>
    <col min="2" max="2" width="36" customWidth="1"/>
    <col min="3" max="3" width="30.33203125" style="28" customWidth="1"/>
    <col min="4" max="4" width="36" customWidth="1"/>
    <col min="5" max="5" width="17" style="54" customWidth="1"/>
    <col min="6" max="6" width="27.1640625" style="54" customWidth="1"/>
    <col min="7" max="7" width="30.83203125" style="54" customWidth="1"/>
    <col min="8" max="8" width="13.1640625" style="54" customWidth="1"/>
    <col min="9" max="9" width="17" style="54" customWidth="1"/>
    <col min="10" max="10" width="15.83203125" customWidth="1"/>
    <col min="11" max="11" width="66.6640625" style="54" customWidth="1"/>
    <col min="12" max="12" width="28.1640625" style="54" customWidth="1"/>
  </cols>
  <sheetData>
    <row r="1" spans="1:21" s="31" customFormat="1" ht="19">
      <c r="A1" s="32" t="s">
        <v>179</v>
      </c>
      <c r="B1" s="31" t="s">
        <v>180</v>
      </c>
      <c r="C1" s="31" t="s">
        <v>279</v>
      </c>
      <c r="D1" s="31" t="s">
        <v>280</v>
      </c>
      <c r="E1" s="53" t="s">
        <v>287</v>
      </c>
      <c r="F1" s="53" t="s">
        <v>288</v>
      </c>
      <c r="G1" s="53" t="s">
        <v>289</v>
      </c>
      <c r="H1" s="53"/>
      <c r="I1" s="53"/>
      <c r="J1" s="77" t="s">
        <v>305</v>
      </c>
      <c r="K1" s="77" t="s">
        <v>306</v>
      </c>
      <c r="L1" s="77" t="s">
        <v>307</v>
      </c>
    </row>
    <row r="2" spans="1:21" ht="34">
      <c r="A2" s="33">
        <v>2</v>
      </c>
      <c r="B2" s="34" t="s">
        <v>186</v>
      </c>
      <c r="C2" s="20" t="s">
        <v>335</v>
      </c>
      <c r="D2" s="90" t="str">
        <f>IF(ISBLANK(C2),"",CONCATENATE(Configuration!$B$31,Notebooks!C2,".ipynb"))</f>
        <v>https://colab.research.google.com/github/RPI-DATA/course-intro-ml-app/blob/master/content/notebooks/02-intro-python/01-intro-python-overview.ipynb</v>
      </c>
      <c r="E2" s="54" t="str">
        <f>CONCATENATE(B2," - [![Open In Colab](https://colab.research.google.com/assets/colab-badge.svg)](",D2,")")</f>
        <v>Python Overview - [![Open In Colab](https://colab.research.google.com/assets/colab-badge.svg)](https://colab.research.google.com/github/RPI-DATA/course-intro-ml-app/blob/master/content/notebooks/02-intro-python/01-intro-python-overview.ipynb)</v>
      </c>
      <c r="F2" s="54" t="str">
        <f>IF(A2=A1,F1&amp;"&lt;br&gt;"&amp;E2,E2)</f>
        <v>Python Overview - [![Open In Colab](https://colab.research.google.com/assets/colab-badge.svg)](https://colab.research.google.com/github/RPI-DATA/course-intro-ml-app/blob/master/content/notebooks/02-intro-python/01-intro-python-overview.ipynb)</v>
      </c>
      <c r="G2" s="54" t="str">
        <f>IF(A2&lt;&gt;A3,F2,"")</f>
        <v/>
      </c>
      <c r="H2" s="54" t="str">
        <f>IF(ISBLANK(C2),"",CONCATENATE("  - title: ",B2,"
    url: /notebooks/",C2,"
    not_numbered: true"))</f>
        <v xml:space="preserve">  - title: Python Overview
    url: /notebooks/02-intro-python/01-intro-python-overview
    not_numbered: true</v>
      </c>
      <c r="I2" s="54" t="str">
        <f>I1&amp;"
"&amp;H2</f>
        <v xml:space="preserve">
  - title: Python Overview
    url: /notebooks/02-intro-python/01-intro-python-overview
    not_numbered: true</v>
      </c>
      <c r="J2" s="54" t="str">
        <f>IF(ISBLANK(C2),"",CONCATENATE("| [",B2,"](",Configuration!B$30,Configuration!B$29,"notebooks/",C2,".html)","| [![Open In Colab](https://colab.research.google.com/assets/colab-badge.svg)](",D5,")","|
"))</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K2" s="54" t="str">
        <f>IF(A2=A1,K1&amp;""&amp;J2,J2)</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L2" s="54" t="str">
        <f>IF(A2&lt;&gt;A3,K2,"")</f>
        <v/>
      </c>
      <c r="N2" s="26"/>
      <c r="U2" t="s">
        <v>340</v>
      </c>
    </row>
    <row r="3" spans="1:21" ht="34">
      <c r="A3" s="33">
        <v>2</v>
      </c>
      <c r="B3" s="34" t="s">
        <v>187</v>
      </c>
      <c r="C3" s="34" t="s">
        <v>336</v>
      </c>
      <c r="D3" s="90" t="str">
        <f>IF(ISBLANK(C3),"",CONCATENATE(Configuration!$B$31,Notebooks!C3,".ipynb"))</f>
        <v>https://colab.research.google.com/github/RPI-DATA/course-intro-ml-app/blob/master/content/notebooks/02-intro-python/02-intro-python-datastructures.ipynb</v>
      </c>
      <c r="E3" s="54" t="str">
        <f t="shared" ref="E3:E5" si="0">CONCATENATE(B3," - [![Open In Colab](https://colab.research.google.com/assets/colab-badge.svg)](",D3,")")</f>
        <v>Basic Data Structures - [![Open In Colab](https://colab.research.google.com/assets/colab-badge.svg)](https://colab.research.google.com/github/RPI-DATA/course-intro-ml-app/blob/master/content/notebooks/02-intro-python/02-intro-python-datastructures.ipynb)</v>
      </c>
      <c r="F3" s="54" t="str">
        <f t="shared" ref="F3:F34" si="1">IF(A3=A2,F2&amp;"&lt;br&gt;"&amp;E3,E3)</f>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v>
      </c>
      <c r="G3" s="54" t="str">
        <f t="shared" ref="G3:G4" si="2">IF(A3&lt;&gt;A4,F3,"")</f>
        <v/>
      </c>
      <c r="H3" s="54" t="str">
        <f t="shared" ref="H3:H34" si="3">IF(ISBLANK(C3),"",CONCATENATE("  - title: ",B3,"
    url: /notebooks/",C3,"
    not_numbered: true"))</f>
        <v xml:space="preserve">  - title: Basic Data Structures
    url: /notebooks/02-intro-python/02-intro-python-datastructures
    not_numbered: true</v>
      </c>
      <c r="I3" s="54" t="str">
        <f t="shared" ref="I3:I34" si="4">I2&amp;"
"&amp;H3</f>
        <v xml:space="preserve">
  - title: Python Overview
    url: /notebooks/02-intro-python/01-intro-python-overview
    not_numbered: true
  - title: Basic Data Structures
    url: /notebooks/02-intro-python/02-intro-python-datastructures
    not_numbered: true</v>
      </c>
      <c r="J3" s="54" t="str">
        <f>IF(ISBLANK(C3),"",CONCATENATE("| [",B3,"](",Configuration!B$30,Configuration!B$29,"notebooks/",C3,".html)","| [![Open In Colab](https://colab.research.google.com/assets/colab-badge.svg)](",D6,")","|
"))</f>
        <v xml:space="preserve">|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K3" s="54" t="str">
        <f t="shared" ref="K3:K66" si="5">IF(A3=A2,K2&amp;""&amp;J3,J3)</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L3" s="54" t="str">
        <f t="shared" ref="L3:L34" si="6">IF(A3&lt;&gt;A4,K3,"")</f>
        <v/>
      </c>
    </row>
    <row r="4" spans="1:21" ht="34">
      <c r="A4" s="33">
        <v>2</v>
      </c>
      <c r="B4" s="34" t="s">
        <v>188</v>
      </c>
      <c r="C4" s="34" t="s">
        <v>337</v>
      </c>
      <c r="D4" s="90" t="str">
        <f>IF(ISBLANK(C4),"",CONCATENATE(Configuration!$B$31,Notebooks!C4,".ipynb"))</f>
        <v>https://colab.research.google.com/github/RPI-DATA/course-intro-ml-app/blob/master/content/notebooks/02-intro-python/03-intro-python-numpy.ipynb</v>
      </c>
      <c r="E4" s="54" t="str">
        <f t="shared" si="0"/>
        <v>Numpy - [![Open In Colab](https://colab.research.google.com/assets/colab-badge.svg)](https://colab.research.google.com/github/RPI-DATA/course-intro-ml-app/blob/master/content/notebooks/02-intro-python/03-intro-python-numpy.ipynb)</v>
      </c>
      <c r="F4"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v>
      </c>
      <c r="G4" s="54" t="str">
        <f t="shared" si="2"/>
        <v/>
      </c>
      <c r="H4" s="54" t="str">
        <f t="shared" si="3"/>
        <v xml:space="preserve">  - title: Numpy
    url: /notebooks/02-intro-python/03-intro-python-numpy
    not_numbered: true</v>
      </c>
      <c r="I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v>
      </c>
      <c r="J4" s="54" t="str">
        <f>IF(ISBLANK(C4),"",CONCATENATE("| [",B4,"](",Configuration!B$30,Configuration!B$29,"notebooks/",C4,".html)","| [![Open In Colab](https://colab.research.google.com/assets/colab-badge.svg)](",D7,")","|
"))</f>
        <v xml:space="preserve">| [Numpy](https://rpi.analyticsdojo.com/notebooks/02-intro-python/03-intro-python-numpy.html)| [![Open In Colab](https://colab.research.google.com/assets/colab-badge.svg)](https://colab.research.google.com/github/RPI-DATA/course-intro-ml-app/blob/master/content/notebooks/03-python/02-intro-python-functions.ipynb)|
</v>
      </c>
      <c r="K4"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v>
      </c>
      <c r="L4" s="54" t="str">
        <f t="shared" si="6"/>
        <v/>
      </c>
    </row>
    <row r="5" spans="1:21" ht="34">
      <c r="A5" s="33">
        <v>2</v>
      </c>
      <c r="B5" s="34" t="s">
        <v>189</v>
      </c>
      <c r="C5" s="34" t="s">
        <v>338</v>
      </c>
      <c r="D5" s="90" t="str">
        <f>IF(ISBLANK(C5),"",CONCATENATE(Configuration!$B$31,Notebooks!C5,".ipynb"))</f>
        <v>https://colab.research.google.com/github/RPI-DATA/course-intro-ml-app/blob/master/content/notebooks/02-intro-python/04-intro-python-pandas.ipynb</v>
      </c>
      <c r="E5" s="54" t="str">
        <f t="shared" si="0"/>
        <v>Pandas - [![Open In Colab](https://colab.research.google.com/assets/colab-badge.svg)](https://colab.research.google.com/github/RPI-DATA/course-intro-ml-app/blob/master/content/notebooks/02-intro-python/04-intro-python-pandas.ipynb)</v>
      </c>
      <c r="F5"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G5" s="54" t="str">
        <f t="shared" ref="G5:G36" si="7">IF(A5&lt;&gt;A6,F5,"")</f>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H5" s="54" t="str">
        <f t="shared" si="3"/>
        <v xml:space="preserve">  - title: Pandas
    url: /notebooks/02-intro-python/04-intro-python-pandas
    not_numbered: true</v>
      </c>
      <c r="I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v>
      </c>
      <c r="J5" s="54" t="str">
        <f>IF(ISBLANK(C5),"",CONCATENATE("| [",B5,"](",Configuration!B$30,Configuration!B$29,"notebooks/",C5,".html)","| [![Open In Colab](https://colab.research.google.com/assets/colab-badge.svg)](",D8,")","|
"))</f>
        <v xml:space="preserve">| [Pandas](https://rpi.analyticsdojo.com/notebooks/02-intro-python/04-intro-python-pandas.html)| [![Open In Colab](https://colab.research.google.com/assets/colab-badge.svg)](https://colab.research.google.com/github/RPI-DATA/course-intro-ml-app/blob/master/content/notebooks/03-python/03-intro-python-null-values.ipynb)|
</v>
      </c>
      <c r="K5"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L5" s="54" t="str">
        <f t="shared" si="6"/>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row>
    <row r="6" spans="1:21" ht="34">
      <c r="A6" s="33">
        <v>4</v>
      </c>
      <c r="B6" s="28" t="s">
        <v>240</v>
      </c>
      <c r="C6" s="34" t="s">
        <v>328</v>
      </c>
      <c r="D6" s="90" t="str">
        <f>IF(ISBLANK(C6),"",CONCATENATE(Configuration!$B$31,Notebooks!C6,".ipynb"))</f>
        <v>https://colab.research.google.com/github/RPI-DATA/course-intro-ml-app/blob/master/content/notebooks/03-python/01-intro-python-conditionals-loops.ipynb</v>
      </c>
      <c r="E6" s="54" t="str">
        <f t="shared" ref="E6:E37" si="8">CONCATENATE(B6," - [![Open In Colab](https://colab.research.google.com/assets/colab-badge.svg)](",D6,")")</f>
        <v>Conditional-Loops - [![Open In Colab](https://colab.research.google.com/assets/colab-badge.svg)](https://colab.research.google.com/github/RPI-DATA/course-intro-ml-app/blob/master/content/notebooks/03-python/01-intro-python-conditionals-loops.ipynb)</v>
      </c>
      <c r="F6" s="54" t="str">
        <f>IF(A6=A5,F5&amp;"&lt;br&gt;"&amp;E6,E6)</f>
        <v>Conditional-Loops - [![Open In Colab](https://colab.research.google.com/assets/colab-badge.svg)](https://colab.research.google.com/github/RPI-DATA/course-intro-ml-app/blob/master/content/notebooks/03-python/01-intro-python-conditionals-loops.ipynb)</v>
      </c>
      <c r="G6" s="54" t="str">
        <f t="shared" si="7"/>
        <v/>
      </c>
      <c r="H6" s="54" t="str">
        <f t="shared" si="3"/>
        <v xml:space="preserve">  - title: Conditional-Loops
    url: /notebooks/03-python/01-intro-python-conditionals-loops
    not_numbered: true</v>
      </c>
      <c r="I6" s="54" t="str">
        <f>I5&amp;"
"&amp;H6</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v>
      </c>
      <c r="J6" s="54" t="str">
        <f>IF(ISBLANK(C6),"",CONCATENATE("| [",B6,"](",Configuration!B$30,Configuration!B$29,"notebooks/",C6,".html)","| [![Open In Colab](https://colab.research.google.com/assets/colab-badge.svg)](",D9,")","|
"))</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K6" s="54" t="str">
        <f>IF(A6=A5,K5&amp;""&amp;J6,J6)</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L6" s="54" t="str">
        <f t="shared" si="6"/>
        <v/>
      </c>
    </row>
    <row r="7" spans="1:21" ht="34">
      <c r="A7" s="33">
        <v>4</v>
      </c>
      <c r="B7" s="28" t="s">
        <v>241</v>
      </c>
      <c r="C7" s="34" t="s">
        <v>329</v>
      </c>
      <c r="D7" s="90" t="str">
        <f>IF(ISBLANK(C7),"",CONCATENATE(Configuration!$B$31,Notebooks!C7,".ipynb"))</f>
        <v>https://colab.research.google.com/github/RPI-DATA/course-intro-ml-app/blob/master/content/notebooks/03-python/02-intro-python-functions.ipynb</v>
      </c>
      <c r="E7" s="54" t="str">
        <f t="shared" si="8"/>
        <v>Functions - [![Open In Colab](https://colab.research.google.com/assets/colab-badge.svg)](https://colab.research.google.com/github/RPI-DATA/course-intro-ml-app/blob/master/content/notebooks/03-python/02-intro-python-functions.ipynb)</v>
      </c>
      <c r="F7"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v>
      </c>
      <c r="G7" s="54" t="str">
        <f t="shared" si="7"/>
        <v/>
      </c>
      <c r="H7" s="54" t="str">
        <f t="shared" si="3"/>
        <v xml:space="preserve">  - title: Functions
    url: /notebooks/03-python/02-intro-python-functions
    not_numbered: true</v>
      </c>
      <c r="I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v>
      </c>
      <c r="J7" s="54" t="str">
        <f>IF(ISBLANK(C7),"",CONCATENATE("| [",B7,"](",Configuration!B$30,Configuration!B$29,"notebooks/",C7,".html)","| [![Open In Colab](https://colab.research.google.com/assets/colab-badge.svg)](",D10,")","|
"))</f>
        <v xml:space="preserve">| [Functions](https://rpi.analyticsdojo.com/notebooks/03-python/02-intro-python-functions.html)| [![Open In Colab](https://colab.research.google.com/assets/colab-badge.svg)](https://colab.research.google.com/github/RPI-DATA/course-intro-ml-app/blob/master/content/notebooks/03-python/05-intro-kaggle-baseline.ipynb)|
</v>
      </c>
      <c r="K7"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v>
      </c>
      <c r="L7" s="54" t="str">
        <f t="shared" si="6"/>
        <v/>
      </c>
    </row>
    <row r="8" spans="1:21" ht="34">
      <c r="A8" s="33">
        <v>4</v>
      </c>
      <c r="B8" s="28" t="s">
        <v>242</v>
      </c>
      <c r="C8" s="34" t="s">
        <v>330</v>
      </c>
      <c r="D8" s="90" t="str">
        <f>IF(ISBLANK(C8),"",CONCATENATE(Configuration!$B$31,Notebooks!C8,".ipynb"))</f>
        <v>https://colab.research.google.com/github/RPI-DATA/course-intro-ml-app/blob/master/content/notebooks/03-python/03-intro-python-null-values.ipynb</v>
      </c>
      <c r="E8" s="54" t="str">
        <f t="shared" si="8"/>
        <v>Null Values - [![Open In Colab](https://colab.research.google.com/assets/colab-badge.svg)](https://colab.research.google.com/github/RPI-DATA/course-intro-ml-app/blob/master/content/notebooks/03-python/03-intro-python-null-values.ipynb)</v>
      </c>
      <c r="F8"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v>
      </c>
      <c r="G8" s="54" t="str">
        <f t="shared" si="7"/>
        <v/>
      </c>
      <c r="H8" s="54" t="str">
        <f t="shared" si="3"/>
        <v xml:space="preserve">  - title: Null Values
    url: /notebooks/03-python/03-intro-python-null-values
    not_numbered: true</v>
      </c>
      <c r="I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v>
      </c>
      <c r="J8" s="54" t="str">
        <f>IF(ISBLANK(C8),"",CONCATENATE("| [",B8,"](",Configuration!B$30,Configuration!B$29,"notebooks/",C8,".html)","| [![Open In Colab](https://colab.research.google.com/assets/colab-badge.svg)](",D11,")","|
"))</f>
        <v xml:space="preserve">| [Null Values](https://rpi.analyticsdojo.com/notebooks/03-python/03-intro-python-null-values.html)| [![Open In Colab](https://colab.research.google.com/assets/colab-badge.svg)]()|
</v>
      </c>
      <c r="K8"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v>
      </c>
      <c r="L8" s="54" t="str">
        <f t="shared" si="6"/>
        <v/>
      </c>
    </row>
    <row r="9" spans="1:21" ht="34">
      <c r="A9" s="33">
        <v>4</v>
      </c>
      <c r="B9" s="28" t="s">
        <v>243</v>
      </c>
      <c r="C9" s="34" t="s">
        <v>331</v>
      </c>
      <c r="D9" s="90" t="str">
        <f>IF(ISBLANK(C9),"",CONCATENATE(Configuration!$B$31,Notebooks!C9,".ipynb"))</f>
        <v>https://colab.research.google.com/github/RPI-DATA/course-intro-ml-app/blob/master/content/notebooks/03-python/04-intro-python-groupby.ipynb</v>
      </c>
      <c r="E9" s="54" t="str">
        <f t="shared" si="8"/>
        <v>Groupby - [![Open In Colab](https://colab.research.google.com/assets/colab-badge.svg)](https://colab.research.google.com/github/RPI-DATA/course-intro-ml-app/blob/master/content/notebooks/03-python/04-intro-python-groupby.ipynb)</v>
      </c>
      <c r="F9"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v>
      </c>
      <c r="G9" s="54" t="str">
        <f t="shared" si="7"/>
        <v/>
      </c>
      <c r="H9" s="54" t="str">
        <f t="shared" si="3"/>
        <v xml:space="preserve">  - title: Groupby
    url: /notebooks/03-python/04-intro-python-groupby
    not_numbered: true</v>
      </c>
      <c r="I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v>
      </c>
      <c r="J9" s="54" t="str">
        <f>IF(ISBLANK(C9),"",CONCATENATE("| [",B9,"](",Configuration!B$30,Configuration!B$29,"notebooks/",C9,".html)","| [![Open In Colab](https://colab.research.google.com/assets/colab-badge.svg)](",D12,")","|
"))</f>
        <v xml:space="preserve">| [Groupby](https://rpi.analyticsdojo.com/notebooks/03-python/04-intro-python-groupby.html)| [![Open In Colab](https://colab.research.google.com/assets/colab-badge.svg)]()|
</v>
      </c>
      <c r="K9"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v>
      </c>
      <c r="L9" s="54" t="str">
        <f t="shared" si="6"/>
        <v/>
      </c>
    </row>
    <row r="10" spans="1:21" ht="34">
      <c r="A10" s="33">
        <v>4</v>
      </c>
      <c r="B10" s="28" t="s">
        <v>244</v>
      </c>
      <c r="C10" s="34" t="s">
        <v>332</v>
      </c>
      <c r="D10" s="90" t="str">
        <f>IF(ISBLANK(C10),"",CONCATENATE(Configuration!$B$31,Notebooks!C10,".ipynb"))</f>
        <v>https://colab.research.google.com/github/RPI-DATA/course-intro-ml-app/blob/master/content/notebooks/03-python/05-intro-kaggle-baseline.ipynb</v>
      </c>
      <c r="E10" s="54" t="str">
        <f t="shared" si="8"/>
        <v>Kaggle Baseline - [![Open In Colab](https://colab.research.google.com/assets/colab-badge.svg)](https://colab.research.google.com/github/RPI-DATA/course-intro-ml-app/blob/master/content/notebooks/03-python/05-intro-kaggle-baseline.ipynb)</v>
      </c>
      <c r="F10"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G10" s="54" t="str">
        <f t="shared" si="7"/>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H10" s="54" t="str">
        <f t="shared" si="3"/>
        <v xml:space="preserve">  - title: Kaggle Baseline
    url: /notebooks/03-python/05-intro-kaggle-baseline
    not_numbered: true</v>
      </c>
      <c r="I1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v>
      </c>
      <c r="J10" s="54" t="str">
        <f>IF(ISBLANK(C10),"",CONCATENATE("| [",B10,"](",Configuration!B$30,Configuration!B$29,"notebooks/",C10,".html)","| [![Open In Colab](https://colab.research.google.com/assets/colab-badge.svg)](",D13,")","|
"))</f>
        <v xml:space="preserve">| [Kaggle Baseline](https://rpi.analyticsdojo.com/notebooks/03-python/05-intro-kaggle-baseline.html)| [![Open In Colab](https://colab.research.google.com/assets/colab-badge.svg)]()|
</v>
      </c>
      <c r="K10"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0" s="54" t="str">
        <f t="shared" si="6"/>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11" spans="1:21">
      <c r="C11" s="34"/>
      <c r="D11" s="90"/>
      <c r="E11" s="54" t="str">
        <f t="shared" si="8"/>
        <v xml:space="preserve"> - [![Open In Colab](https://colab.research.google.com/assets/colab-badge.svg)]()</v>
      </c>
      <c r="F11" s="54" t="str">
        <f t="shared" si="1"/>
        <v xml:space="preserve"> - [![Open In Colab](https://colab.research.google.com/assets/colab-badge.svg)]()</v>
      </c>
      <c r="G11" s="54" t="str">
        <f t="shared" si="7"/>
        <v/>
      </c>
      <c r="H11" s="54" t="str">
        <f t="shared" si="3"/>
        <v/>
      </c>
      <c r="I1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1" s="54" t="str">
        <f>IF(ISBLANK(C11),"",CONCATENATE("| [",B11,"](",Configuration!B$30,Configuration!B$29,"notebooks/",C11,".html)","| [![Open In Colab](https://colab.research.google.com/assets/colab-badge.svg)](",D14,")","|
"))</f>
        <v/>
      </c>
      <c r="K11" s="54" t="str">
        <f t="shared" si="5"/>
        <v/>
      </c>
      <c r="L11" s="54" t="str">
        <f t="shared" si="6"/>
        <v/>
      </c>
    </row>
    <row r="12" spans="1:21">
      <c r="C12" s="34"/>
      <c r="D12" s="90"/>
      <c r="E12" s="54" t="str">
        <f t="shared" si="8"/>
        <v xml:space="preserve"> - [![Open In Colab](https://colab.research.google.com/assets/colab-badge.svg)]()</v>
      </c>
      <c r="F12" s="54" t="str">
        <f t="shared" si="1"/>
        <v xml:space="preserve"> - [![Open In Colab](https://colab.research.google.com/assets/colab-badge.svg)]()&lt;br&gt; - [![Open In Colab](https://colab.research.google.com/assets/colab-badge.svg)]()</v>
      </c>
      <c r="G12" s="54" t="str">
        <f t="shared" si="7"/>
        <v/>
      </c>
      <c r="H12" s="54" t="str">
        <f t="shared" si="3"/>
        <v/>
      </c>
      <c r="I1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2" s="54" t="str">
        <f>IF(ISBLANK(C12),"",CONCATENATE("| [",B12,"](",Configuration!B$30,Configuration!B$29,"notebooks/",C12,".html)","| [![Open In Colab](https://colab.research.google.com/assets/colab-badge.svg)](",D15,")","|
"))</f>
        <v/>
      </c>
      <c r="K12" s="54" t="str">
        <f t="shared" si="5"/>
        <v/>
      </c>
      <c r="L12" s="54" t="str">
        <f t="shared" si="6"/>
        <v/>
      </c>
    </row>
    <row r="13" spans="1:21">
      <c r="C13" s="34"/>
      <c r="D13" s="90"/>
      <c r="E13" s="54" t="str">
        <f t="shared" si="8"/>
        <v xml:space="preserve"> - [![Open In Colab](https://colab.research.google.com/assets/colab-badge.svg)]()</v>
      </c>
      <c r="F13" s="54" t="str">
        <f t="shared" si="1"/>
        <v xml:space="preserve"> - [![Open In Colab](https://colab.research.google.com/assets/colab-badge.svg)]()&lt;br&gt; - [![Open In Colab](https://colab.research.google.com/assets/colab-badge.svg)]()&lt;br&gt; - [![Open In Colab](https://colab.research.google.com/assets/colab-badge.svg)]()</v>
      </c>
      <c r="G13" s="54" t="str">
        <f t="shared" si="7"/>
        <v/>
      </c>
      <c r="H13" s="54" t="str">
        <f t="shared" si="3"/>
        <v/>
      </c>
      <c r="I1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3" s="54" t="str">
        <f>IF(ISBLANK(C13),"",CONCATENATE("| [",B13,"](",Configuration!B$30,Configuration!B$29,"notebooks/",C13,".html)","| [![Open In Colab](https://colab.research.google.com/assets/colab-badge.svg)](",D16,")","|
"))</f>
        <v/>
      </c>
      <c r="K13" s="54" t="str">
        <f t="shared" si="5"/>
        <v/>
      </c>
      <c r="L13" s="54" t="str">
        <f t="shared" si="6"/>
        <v/>
      </c>
    </row>
    <row r="14" spans="1:21">
      <c r="C14" s="34"/>
      <c r="D14" s="90"/>
      <c r="E14" s="54" t="str">
        <f t="shared" si="8"/>
        <v xml:space="preserve"> - [![Open In Colab](https://colab.research.google.com/assets/colab-badge.svg)]()</v>
      </c>
      <c r="F1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v>
      </c>
      <c r="G14" s="54" t="str">
        <f t="shared" si="7"/>
        <v/>
      </c>
      <c r="H14" s="54" t="str">
        <f t="shared" si="3"/>
        <v/>
      </c>
      <c r="I1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4" s="54" t="str">
        <f>IF(ISBLANK(C14),"",CONCATENATE("| [",B14,"](",Configuration!B$30,Configuration!B$29,"notebooks/",C14,".html)","| [![Open In Colab](https://colab.research.google.com/assets/colab-badge.svg)](",D17,")","|
"))</f>
        <v/>
      </c>
      <c r="K14" s="54" t="str">
        <f t="shared" si="5"/>
        <v/>
      </c>
      <c r="L14" s="54" t="str">
        <f t="shared" si="6"/>
        <v/>
      </c>
    </row>
    <row r="15" spans="1:21">
      <c r="C15" s="34"/>
      <c r="D15" s="90"/>
      <c r="E15" s="54" t="str">
        <f t="shared" si="8"/>
        <v xml:space="preserve"> - [![Open In Colab](https://colab.research.google.com/assets/colab-badge.svg)]()</v>
      </c>
      <c r="F1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5" s="54" t="str">
        <f t="shared" si="7"/>
        <v/>
      </c>
      <c r="H15" s="54" t="str">
        <f t="shared" si="3"/>
        <v/>
      </c>
      <c r="I1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5" s="54" t="str">
        <f>IF(ISBLANK(C15),"",CONCATENATE("| [",B15,"](",Configuration!B$30,Configuration!B$29,"notebooks/",C15,".html)","| [![Open In Colab](https://colab.research.google.com/assets/colab-badge.svg)](",D18,")","|
"))</f>
        <v/>
      </c>
      <c r="K15" s="54" t="str">
        <f t="shared" si="5"/>
        <v/>
      </c>
      <c r="L15" s="54" t="str">
        <f t="shared" si="6"/>
        <v/>
      </c>
    </row>
    <row r="16" spans="1:21">
      <c r="C16" s="34"/>
      <c r="D16" s="90"/>
      <c r="E16" s="54" t="str">
        <f t="shared" si="8"/>
        <v xml:space="preserve"> - [![Open In Colab](https://colab.research.google.com/assets/colab-badge.svg)]()</v>
      </c>
      <c r="F1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6" s="54" t="str">
        <f t="shared" si="7"/>
        <v/>
      </c>
      <c r="H16" s="54" t="str">
        <f t="shared" si="3"/>
        <v/>
      </c>
      <c r="I16"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6" s="54" t="str">
        <f>IF(ISBLANK(C16),"",CONCATENATE("| [",B16,"](",Configuration!B$30,Configuration!B$29,"notebooks/",C16,".html)","| [![Open In Colab](https://colab.research.google.com/assets/colab-badge.svg)](",D19,")","|
"))</f>
        <v/>
      </c>
      <c r="K16" s="54" t="str">
        <f t="shared" si="5"/>
        <v/>
      </c>
      <c r="L16" s="54" t="str">
        <f t="shared" si="6"/>
        <v/>
      </c>
    </row>
    <row r="17" spans="3:12">
      <c r="C17" s="34"/>
      <c r="D17" s="90"/>
      <c r="E17" s="54" t="str">
        <f t="shared" si="8"/>
        <v xml:space="preserve"> - [![Open In Colab](https://colab.research.google.com/assets/colab-badge.svg)]()</v>
      </c>
      <c r="F1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7" s="54" t="str">
        <f t="shared" si="7"/>
        <v/>
      </c>
      <c r="H17" s="54" t="str">
        <f t="shared" si="3"/>
        <v/>
      </c>
      <c r="I1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7" s="54" t="str">
        <f>IF(ISBLANK(C17),"",CONCATENATE("| [",B17,"](",Configuration!B$30,Configuration!B$29,"notebooks/",C17,".html)","| [![Open In Colab](https://colab.research.google.com/assets/colab-badge.svg)](",D20,")","|
"))</f>
        <v/>
      </c>
      <c r="K17" s="54" t="str">
        <f t="shared" si="5"/>
        <v/>
      </c>
      <c r="L17" s="54" t="str">
        <f t="shared" si="6"/>
        <v/>
      </c>
    </row>
    <row r="18" spans="3:12">
      <c r="C18" s="34"/>
      <c r="D18" s="90"/>
      <c r="E18" s="54" t="str">
        <f t="shared" si="8"/>
        <v xml:space="preserve"> - [![Open In Colab](https://colab.research.google.com/assets/colab-badge.svg)]()</v>
      </c>
      <c r="F1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8" s="54" t="str">
        <f t="shared" si="7"/>
        <v/>
      </c>
      <c r="H18" s="54" t="str">
        <f t="shared" si="3"/>
        <v/>
      </c>
      <c r="I1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8" s="54" t="str">
        <f>IF(ISBLANK(C18),"",CONCATENATE("| [",B18,"](",Configuration!B$30,Configuration!B$29,"notebooks/",C18,".html)","| [![Open In Colab](https://colab.research.google.com/assets/colab-badge.svg)](",D21,")","|
"))</f>
        <v/>
      </c>
      <c r="K18" s="54" t="str">
        <f t="shared" si="5"/>
        <v/>
      </c>
      <c r="L18" s="54" t="str">
        <f t="shared" si="6"/>
        <v/>
      </c>
    </row>
    <row r="19" spans="3:12">
      <c r="C19" s="34"/>
      <c r="D19" s="90"/>
      <c r="E19" s="54" t="str">
        <f t="shared" si="8"/>
        <v xml:space="preserve"> - [![Open In Colab](https://colab.research.google.com/assets/colab-badge.svg)]()</v>
      </c>
      <c r="F1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9" s="54" t="str">
        <f t="shared" si="7"/>
        <v/>
      </c>
      <c r="H19" s="54" t="str">
        <f t="shared" si="3"/>
        <v/>
      </c>
      <c r="I1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9" s="54" t="str">
        <f>IF(ISBLANK(C19),"",CONCATENATE("| [",B19,"](",Configuration!B$30,Configuration!B$29,"notebooks/",C19,".html)","| [![Open In Colab](https://colab.research.google.com/assets/colab-badge.svg)](",D22,")","|
"))</f>
        <v/>
      </c>
      <c r="K19" s="54" t="str">
        <f t="shared" si="5"/>
        <v/>
      </c>
      <c r="L19" s="54" t="str">
        <f t="shared" si="6"/>
        <v/>
      </c>
    </row>
    <row r="20" spans="3:12">
      <c r="C20" s="34"/>
      <c r="D20" s="90"/>
      <c r="E20" s="54" t="str">
        <f t="shared" si="8"/>
        <v xml:space="preserve"> - [![Open In Colab](https://colab.research.google.com/assets/colab-badge.svg)]()</v>
      </c>
      <c r="F2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0" s="54" t="str">
        <f t="shared" si="7"/>
        <v/>
      </c>
      <c r="H20" s="54" t="str">
        <f t="shared" si="3"/>
        <v/>
      </c>
      <c r="I2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0" s="54" t="str">
        <f>IF(ISBLANK(C20),"",CONCATENATE("| [",B20,"](",Configuration!B$30,Configuration!B$29,"notebooks/",C20,".html)","| [![Open In Colab](https://colab.research.google.com/assets/colab-badge.svg)](",D23,")","|
"))</f>
        <v/>
      </c>
      <c r="K20" s="54" t="str">
        <f t="shared" si="5"/>
        <v/>
      </c>
      <c r="L20" s="54" t="str">
        <f t="shared" si="6"/>
        <v/>
      </c>
    </row>
    <row r="21" spans="3:12">
      <c r="C21" s="34"/>
      <c r="D21" s="90"/>
      <c r="E21" s="54" t="str">
        <f t="shared" si="8"/>
        <v xml:space="preserve"> - [![Open In Colab](https://colab.research.google.com/assets/colab-badge.svg)]()</v>
      </c>
      <c r="F2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1" s="54" t="str">
        <f t="shared" si="7"/>
        <v/>
      </c>
      <c r="H21" s="54" t="str">
        <f t="shared" si="3"/>
        <v/>
      </c>
      <c r="I2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1" s="54" t="str">
        <f>IF(ISBLANK(C21),"",CONCATENATE("| [",B21,"](",Configuration!B$30,Configuration!B$29,"notebooks/",C21,".html)","| [![Open In Colab](https://colab.research.google.com/assets/colab-badge.svg)](",D24,")","|
"))</f>
        <v/>
      </c>
      <c r="K21" s="54" t="str">
        <f t="shared" si="5"/>
        <v/>
      </c>
      <c r="L21" s="54" t="str">
        <f t="shared" si="6"/>
        <v/>
      </c>
    </row>
    <row r="22" spans="3:12">
      <c r="C22" s="34"/>
      <c r="D22" s="90"/>
      <c r="E22" s="54" t="str">
        <f t="shared" si="8"/>
        <v xml:space="preserve"> - [![Open In Colab](https://colab.research.google.com/assets/colab-badge.svg)]()</v>
      </c>
      <c r="F2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2" s="54" t="str">
        <f t="shared" si="7"/>
        <v/>
      </c>
      <c r="H22" s="54" t="str">
        <f t="shared" si="3"/>
        <v/>
      </c>
      <c r="I2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2" s="54" t="str">
        <f>IF(ISBLANK(C22),"",CONCATENATE("| [",B22,"](",Configuration!B$30,Configuration!B$29,"notebooks/",C22,".html)","| [![Open In Colab](https://colab.research.google.com/assets/colab-badge.svg)](",D25,")","|
"))</f>
        <v/>
      </c>
      <c r="K22" s="54" t="str">
        <f t="shared" si="5"/>
        <v/>
      </c>
      <c r="L22" s="54" t="str">
        <f t="shared" si="6"/>
        <v/>
      </c>
    </row>
    <row r="23" spans="3:12">
      <c r="C23" s="34"/>
      <c r="D23" s="90"/>
      <c r="E23" s="54" t="str">
        <f t="shared" si="8"/>
        <v xml:space="preserve"> - [![Open In Colab](https://colab.research.google.com/assets/colab-badge.svg)]()</v>
      </c>
      <c r="F2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3" s="54" t="str">
        <f t="shared" si="7"/>
        <v/>
      </c>
      <c r="H23" s="54" t="str">
        <f t="shared" si="3"/>
        <v/>
      </c>
      <c r="I2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3" s="54" t="str">
        <f>IF(ISBLANK(C23),"",CONCATENATE("| [",B23,"](",Configuration!B$30,Configuration!B$29,"notebooks/",C23,".html)","| [![Open In Colab](https://colab.research.google.com/assets/colab-badge.svg)](",D26,")","|
"))</f>
        <v/>
      </c>
      <c r="K23" s="54" t="str">
        <f t="shared" si="5"/>
        <v/>
      </c>
      <c r="L23" s="54" t="str">
        <f t="shared" si="6"/>
        <v/>
      </c>
    </row>
    <row r="24" spans="3:12">
      <c r="C24" s="34"/>
      <c r="D24" s="90"/>
      <c r="E24" s="54" t="str">
        <f t="shared" si="8"/>
        <v xml:space="preserve"> - [![Open In Colab](https://colab.research.google.com/assets/colab-badge.svg)]()</v>
      </c>
      <c r="F2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4" s="54" t="str">
        <f t="shared" si="7"/>
        <v/>
      </c>
      <c r="H24" s="54" t="str">
        <f t="shared" si="3"/>
        <v/>
      </c>
      <c r="I2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4" s="54" t="str">
        <f>IF(ISBLANK(C24),"",CONCATENATE("| [",B24,"](",Configuration!B$30,Configuration!B$29,"notebooks/",C24,".html)","| [![Open In Colab](https://colab.research.google.com/assets/colab-badge.svg)](",D27,")","|
"))</f>
        <v/>
      </c>
      <c r="K24" s="54" t="str">
        <f t="shared" si="5"/>
        <v/>
      </c>
      <c r="L24" s="54" t="str">
        <f t="shared" si="6"/>
        <v/>
      </c>
    </row>
    <row r="25" spans="3:12">
      <c r="C25" s="34"/>
      <c r="D25" s="90"/>
      <c r="E25" s="54" t="str">
        <f t="shared" si="8"/>
        <v xml:space="preserve"> - [![Open In Colab](https://colab.research.google.com/assets/colab-badge.svg)]()</v>
      </c>
      <c r="F2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5" s="54" t="str">
        <f t="shared" si="7"/>
        <v/>
      </c>
      <c r="H25" s="54" t="str">
        <f t="shared" si="3"/>
        <v/>
      </c>
      <c r="I2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5" s="54" t="str">
        <f>IF(ISBLANK(C25),"",CONCATENATE("| [",B25,"](",Configuration!B$30,Configuration!B$29,"notebooks/",C25,".html)","| [![Open In Colab](https://colab.research.google.com/assets/colab-badge.svg)](",D28,")","|
"))</f>
        <v/>
      </c>
      <c r="K25" s="54" t="str">
        <f t="shared" si="5"/>
        <v/>
      </c>
      <c r="L25" s="54" t="str">
        <f t="shared" si="6"/>
        <v/>
      </c>
    </row>
    <row r="26" spans="3:12">
      <c r="C26" s="34"/>
      <c r="D26" s="90"/>
      <c r="E26" s="54" t="str">
        <f t="shared" si="8"/>
        <v xml:space="preserve"> - [![Open In Colab](https://colab.research.google.com/assets/colab-badge.svg)]()</v>
      </c>
      <c r="F2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6" s="54" t="str">
        <f t="shared" si="7"/>
        <v/>
      </c>
      <c r="H26" s="54" t="str">
        <f t="shared" si="3"/>
        <v/>
      </c>
      <c r="I26"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6" s="54" t="str">
        <f>IF(ISBLANK(C26),"",CONCATENATE("| [",B26,"](",Configuration!B$30,Configuration!B$29,"notebooks/",C26,".html)","| [![Open In Colab](https://colab.research.google.com/assets/colab-badge.svg)](",D29,")","|
"))</f>
        <v/>
      </c>
      <c r="K26" s="54" t="str">
        <f t="shared" si="5"/>
        <v/>
      </c>
      <c r="L26" s="54" t="str">
        <f t="shared" si="6"/>
        <v/>
      </c>
    </row>
    <row r="27" spans="3:12">
      <c r="C27" s="34"/>
      <c r="D27" s="90"/>
      <c r="E27" s="54" t="str">
        <f t="shared" si="8"/>
        <v xml:space="preserve"> - [![Open In Colab](https://colab.research.google.com/assets/colab-badge.svg)]()</v>
      </c>
      <c r="F2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7" s="54" t="str">
        <f t="shared" si="7"/>
        <v/>
      </c>
      <c r="H27" s="54" t="str">
        <f t="shared" si="3"/>
        <v/>
      </c>
      <c r="I2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7" s="54" t="str">
        <f>IF(ISBLANK(C27),"",CONCATENATE("| [",B27,"](",Configuration!B$30,Configuration!B$29,"notebooks/",C27,".html)","| [![Open In Colab](https://colab.research.google.com/assets/colab-badge.svg)](",D30,")","|
"))</f>
        <v/>
      </c>
      <c r="K27" s="54" t="str">
        <f t="shared" si="5"/>
        <v/>
      </c>
      <c r="L27" s="54" t="str">
        <f t="shared" si="6"/>
        <v/>
      </c>
    </row>
    <row r="28" spans="3:12">
      <c r="C28" s="34"/>
      <c r="D28" s="90"/>
      <c r="E28" s="54" t="str">
        <f t="shared" si="8"/>
        <v xml:space="preserve"> - [![Open In Colab](https://colab.research.google.com/assets/colab-badge.svg)]()</v>
      </c>
      <c r="F2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8" s="54" t="str">
        <f t="shared" si="7"/>
        <v/>
      </c>
      <c r="H28" s="54" t="str">
        <f t="shared" si="3"/>
        <v/>
      </c>
      <c r="I2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8" s="54" t="str">
        <f>IF(ISBLANK(C28),"",CONCATENATE("| [",B28,"](",Configuration!B$30,Configuration!B$29,"notebooks/",C28,".html)","| [![Open In Colab](https://colab.research.google.com/assets/colab-badge.svg)](",D31,")","|
"))</f>
        <v/>
      </c>
      <c r="K28" s="54" t="str">
        <f t="shared" si="5"/>
        <v/>
      </c>
      <c r="L28" s="54" t="str">
        <f t="shared" si="6"/>
        <v/>
      </c>
    </row>
    <row r="29" spans="3:12">
      <c r="C29" s="34"/>
      <c r="D29" s="90"/>
      <c r="E29" s="54" t="str">
        <f t="shared" si="8"/>
        <v xml:space="preserve"> - [![Open In Colab](https://colab.research.google.com/assets/colab-badge.svg)]()</v>
      </c>
      <c r="F2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9" s="54" t="str">
        <f t="shared" si="7"/>
        <v/>
      </c>
      <c r="H29" s="54" t="str">
        <f t="shared" si="3"/>
        <v/>
      </c>
      <c r="I2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9" s="54" t="str">
        <f>IF(ISBLANK(C29),"",CONCATENATE("| [",B29,"](",Configuration!B$30,Configuration!B$29,"notebooks/",C29,".html)","| [![Open In Colab](https://colab.research.google.com/assets/colab-badge.svg)](",D32,")","|
"))</f>
        <v/>
      </c>
      <c r="K29" s="54" t="str">
        <f t="shared" si="5"/>
        <v/>
      </c>
      <c r="L29" s="54" t="str">
        <f t="shared" si="6"/>
        <v/>
      </c>
    </row>
    <row r="30" spans="3:12">
      <c r="C30" s="34"/>
      <c r="D30" s="90"/>
      <c r="E30" s="54" t="str">
        <f t="shared" si="8"/>
        <v xml:space="preserve"> - [![Open In Colab](https://colab.research.google.com/assets/colab-badge.svg)]()</v>
      </c>
      <c r="F3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0" s="54" t="str">
        <f t="shared" si="7"/>
        <v/>
      </c>
      <c r="H30" s="54" t="str">
        <f t="shared" si="3"/>
        <v/>
      </c>
      <c r="I3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0" s="54" t="str">
        <f>IF(ISBLANK(C30),"",CONCATENATE("| [",B30,"](",Configuration!B$30,Configuration!B$29,"notebooks/",C30,".html)","| [![Open In Colab](https://colab.research.google.com/assets/colab-badge.svg)](",D33,")","|
"))</f>
        <v/>
      </c>
      <c r="K30" s="54" t="str">
        <f t="shared" si="5"/>
        <v/>
      </c>
      <c r="L30" s="54" t="str">
        <f t="shared" si="6"/>
        <v/>
      </c>
    </row>
    <row r="31" spans="3:12">
      <c r="C31" s="34"/>
      <c r="D31" s="90"/>
      <c r="E31" s="54" t="str">
        <f t="shared" si="8"/>
        <v xml:space="preserve"> - [![Open In Colab](https://colab.research.google.com/assets/colab-badge.svg)]()</v>
      </c>
      <c r="F3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1" s="54" t="str">
        <f t="shared" si="7"/>
        <v/>
      </c>
      <c r="H31" s="54" t="str">
        <f t="shared" si="3"/>
        <v/>
      </c>
      <c r="I3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1" s="54" t="str">
        <f>IF(ISBLANK(C31),"",CONCATENATE("| [",B31,"](",Configuration!B$30,Configuration!B$29,"notebooks/",C31,".html)","| [![Open In Colab](https://colab.research.google.com/assets/colab-badge.svg)](",D34,")","|
"))</f>
        <v/>
      </c>
      <c r="K31" s="54" t="str">
        <f t="shared" si="5"/>
        <v/>
      </c>
      <c r="L31" s="54" t="str">
        <f t="shared" si="6"/>
        <v/>
      </c>
    </row>
    <row r="32" spans="3:12">
      <c r="C32" s="34"/>
      <c r="D32" s="90"/>
      <c r="E32" s="54" t="str">
        <f t="shared" si="8"/>
        <v xml:space="preserve"> - [![Open In Colab](https://colab.research.google.com/assets/colab-badge.svg)]()</v>
      </c>
      <c r="F3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2" s="54" t="str">
        <f t="shared" si="7"/>
        <v/>
      </c>
      <c r="H32" s="54" t="str">
        <f t="shared" si="3"/>
        <v/>
      </c>
      <c r="I3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2" s="54" t="str">
        <f>IF(ISBLANK(C32),"",CONCATENATE("| [",B32,"](",Configuration!B$30,Configuration!B$29,"notebooks/",C32,".html)","| [![Open In Colab](https://colab.research.google.com/assets/colab-badge.svg)](",D35,")","|
"))</f>
        <v/>
      </c>
      <c r="K32" s="54" t="str">
        <f t="shared" si="5"/>
        <v/>
      </c>
      <c r="L32" s="54" t="str">
        <f t="shared" si="6"/>
        <v/>
      </c>
    </row>
    <row r="33" spans="3:12">
      <c r="C33" s="34"/>
      <c r="D33" s="90"/>
      <c r="E33" s="54" t="str">
        <f t="shared" si="8"/>
        <v xml:space="preserve"> - [![Open In Colab](https://colab.research.google.com/assets/colab-badge.svg)]()</v>
      </c>
      <c r="F3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3" s="54" t="str">
        <f t="shared" si="7"/>
        <v/>
      </c>
      <c r="H33" s="54" t="str">
        <f t="shared" si="3"/>
        <v/>
      </c>
      <c r="I3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3" s="54" t="str">
        <f>IF(ISBLANK(C33),"",CONCATENATE("| [",B33,"](",Configuration!B$30,Configuration!B$29,"notebooks/",C33,".html)","| [![Open In Colab](https://colab.research.google.com/assets/colab-badge.svg)](",D36,")","|
"))</f>
        <v/>
      </c>
      <c r="K33" s="54" t="str">
        <f t="shared" si="5"/>
        <v/>
      </c>
      <c r="L33" s="54" t="str">
        <f t="shared" si="6"/>
        <v/>
      </c>
    </row>
    <row r="34" spans="3:12">
      <c r="E34" s="54" t="str">
        <f t="shared" si="8"/>
        <v xml:space="preserve"> - [![Open In Colab](https://colab.research.google.com/assets/colab-badge.svg)]()</v>
      </c>
      <c r="F3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4" s="54" t="str">
        <f t="shared" si="7"/>
        <v/>
      </c>
      <c r="H34" s="54" t="str">
        <f t="shared" si="3"/>
        <v/>
      </c>
      <c r="I3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4" s="54" t="str">
        <f>IF(ISBLANK(C34),"",CONCATENATE("| [",B34,"](",Configuration!B$30,Configuration!B$29,"notebooks/",C34,".html)","| [![Open In Colab](https://colab.research.google.com/assets/colab-badge.svg)](",D37,")","|
"))</f>
        <v/>
      </c>
      <c r="K34" s="54" t="str">
        <f t="shared" si="5"/>
        <v/>
      </c>
      <c r="L34" s="54" t="str">
        <f t="shared" si="6"/>
        <v/>
      </c>
    </row>
    <row r="35" spans="3:12">
      <c r="E35" s="54" t="str">
        <f t="shared" si="8"/>
        <v xml:space="preserve"> - [![Open In Colab](https://colab.research.google.com/assets/colab-badge.svg)]()</v>
      </c>
      <c r="F35" s="54" t="str">
        <f t="shared" ref="F35:F98" si="9">IF(A35=A34,F34&amp;"&lt;br&gt;"&amp;E35,E35)</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5" s="54" t="str">
        <f t="shared" si="7"/>
        <v/>
      </c>
      <c r="H35" s="54" t="str">
        <f t="shared" ref="H35:H98" si="10">IF(ISBLANK(C35),"",CONCATENATE("  - title: ",B35,"
    url: /notebooks/",C35,"
    not_numbered: true"))</f>
        <v/>
      </c>
      <c r="I35" s="54" t="str">
        <f t="shared" ref="I35:I98" si="11">I34&amp;"
"&amp;H35</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5" s="54" t="str">
        <f>IF(ISBLANK(C35),"",CONCATENATE("| [",B35,"](",Configuration!B$30,Configuration!B$29,"notebooks/",C35,".html)","| [![Open In Colab](https://colab.research.google.com/assets/colab-badge.svg)](",D38,")","|
"))</f>
        <v/>
      </c>
      <c r="K35" s="54" t="str">
        <f t="shared" si="5"/>
        <v/>
      </c>
      <c r="L35" s="54" t="str">
        <f t="shared" ref="L35:L98" si="12">IF(A35&lt;&gt;A36,K35,"")</f>
        <v/>
      </c>
    </row>
    <row r="36" spans="3:12">
      <c r="E36" s="54" t="str">
        <f t="shared" si="8"/>
        <v xml:space="preserve"> - [![Open In Colab](https://colab.research.google.com/assets/colab-badge.svg)]()</v>
      </c>
      <c r="F3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6" s="54" t="str">
        <f t="shared" si="7"/>
        <v/>
      </c>
      <c r="H36" s="54" t="str">
        <f t="shared" si="10"/>
        <v/>
      </c>
      <c r="I3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6" s="54" t="str">
        <f>IF(ISBLANK(C36),"",CONCATENATE("| [",B36,"](",Configuration!B$30,Configuration!B$29,"notebooks/",C36,".html)","| [![Open In Colab](https://colab.research.google.com/assets/colab-badge.svg)](",D39,")","|
"))</f>
        <v/>
      </c>
      <c r="K36" s="54" t="str">
        <f t="shared" si="5"/>
        <v/>
      </c>
      <c r="L36" s="54" t="str">
        <f t="shared" si="12"/>
        <v/>
      </c>
    </row>
    <row r="37" spans="3:12">
      <c r="E37" s="54" t="str">
        <f t="shared" si="8"/>
        <v xml:space="preserve"> - [![Open In Colab](https://colab.research.google.com/assets/colab-badge.svg)]()</v>
      </c>
      <c r="F3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7" s="54" t="str">
        <f t="shared" ref="G37:G100" si="13">IF(A37&lt;&gt;A38,F37,"")</f>
        <v/>
      </c>
      <c r="H37" s="54" t="str">
        <f t="shared" si="10"/>
        <v/>
      </c>
      <c r="I3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7" s="54" t="str">
        <f>IF(ISBLANK(C37),"",CONCATENATE("| [",B37,"](",Configuration!B$30,Configuration!B$29,"notebooks/",C37,".html)","| [![Open In Colab](https://colab.research.google.com/assets/colab-badge.svg)](",D40,")","|
"))</f>
        <v/>
      </c>
      <c r="K37" s="54" t="str">
        <f t="shared" si="5"/>
        <v/>
      </c>
      <c r="L37" s="54" t="str">
        <f t="shared" si="12"/>
        <v/>
      </c>
    </row>
    <row r="38" spans="3:12">
      <c r="E38" s="54" t="str">
        <f t="shared" ref="E38:E100" si="14">CONCATENATE(B38," - [![Open In Colab](https://colab.research.google.com/assets/colab-badge.svg)](",D38,")")</f>
        <v xml:space="preserve"> - [![Open In Colab](https://colab.research.google.com/assets/colab-badge.svg)]()</v>
      </c>
      <c r="F3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8" s="54" t="str">
        <f t="shared" si="13"/>
        <v/>
      </c>
      <c r="H38" s="54" t="str">
        <f t="shared" si="10"/>
        <v/>
      </c>
      <c r="I3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8" s="54" t="str">
        <f>IF(ISBLANK(C38),"",CONCATENATE("| [",B38,"](",Configuration!B$30,Configuration!B$29,"notebooks/",C38,".html)","| [![Open In Colab](https://colab.research.google.com/assets/colab-badge.svg)](",D41,")","|
"))</f>
        <v/>
      </c>
      <c r="K38" s="54" t="str">
        <f t="shared" si="5"/>
        <v/>
      </c>
      <c r="L38" s="54" t="str">
        <f t="shared" si="12"/>
        <v/>
      </c>
    </row>
    <row r="39" spans="3:12">
      <c r="E39" s="54" t="str">
        <f t="shared" si="14"/>
        <v xml:space="preserve"> - [![Open In Colab](https://colab.research.google.com/assets/colab-badge.svg)]()</v>
      </c>
      <c r="F3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9" s="54" t="str">
        <f t="shared" si="13"/>
        <v/>
      </c>
      <c r="H39" s="54" t="str">
        <f t="shared" si="10"/>
        <v/>
      </c>
      <c r="I3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9" s="54" t="str">
        <f>IF(ISBLANK(C39),"",CONCATENATE("| [",B39,"](",Configuration!B$30,Configuration!B$29,"notebooks/",C39,".html)","| [![Open In Colab](https://colab.research.google.com/assets/colab-badge.svg)](",D42,")","|
"))</f>
        <v/>
      </c>
      <c r="K39" s="54" t="str">
        <f t="shared" si="5"/>
        <v/>
      </c>
      <c r="L39" s="54" t="str">
        <f t="shared" si="12"/>
        <v/>
      </c>
    </row>
    <row r="40" spans="3:12">
      <c r="E40" s="54" t="str">
        <f t="shared" si="14"/>
        <v xml:space="preserve"> - [![Open In Colab](https://colab.research.google.com/assets/colab-badge.svg)]()</v>
      </c>
      <c r="F4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0" s="54" t="str">
        <f t="shared" si="13"/>
        <v/>
      </c>
      <c r="H40" s="54" t="str">
        <f t="shared" si="10"/>
        <v/>
      </c>
      <c r="I4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0" s="54" t="str">
        <f>IF(ISBLANK(C40),"",CONCATENATE("| [",B40,"](",Configuration!B$30,Configuration!B$29,"notebooks/",C40,".html)","| [![Open In Colab](https://colab.research.google.com/assets/colab-badge.svg)](",D43,")","|
"))</f>
        <v/>
      </c>
      <c r="K40" s="54" t="str">
        <f t="shared" si="5"/>
        <v/>
      </c>
      <c r="L40" s="54" t="str">
        <f t="shared" si="12"/>
        <v/>
      </c>
    </row>
    <row r="41" spans="3:12">
      <c r="E41" s="54" t="str">
        <f t="shared" si="14"/>
        <v xml:space="preserve"> - [![Open In Colab](https://colab.research.google.com/assets/colab-badge.svg)]()</v>
      </c>
      <c r="F4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1" s="54" t="str">
        <f t="shared" si="13"/>
        <v/>
      </c>
      <c r="H41" s="54" t="str">
        <f t="shared" si="10"/>
        <v/>
      </c>
      <c r="I4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1" s="54" t="str">
        <f>IF(ISBLANK(C41),"",CONCATENATE("| [",B41,"](",Configuration!B$30,Configuration!B$29,"notebooks/",C41,".html)","| [![Open In Colab](https://colab.research.google.com/assets/colab-badge.svg)](",D44,")","|
"))</f>
        <v/>
      </c>
      <c r="K41" s="54" t="str">
        <f t="shared" si="5"/>
        <v/>
      </c>
      <c r="L41" s="54" t="str">
        <f t="shared" si="12"/>
        <v/>
      </c>
    </row>
    <row r="42" spans="3:12">
      <c r="E42" s="54" t="str">
        <f t="shared" si="14"/>
        <v xml:space="preserve"> - [![Open In Colab](https://colab.research.google.com/assets/colab-badge.svg)]()</v>
      </c>
      <c r="F4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2" s="54" t="str">
        <f t="shared" si="13"/>
        <v/>
      </c>
      <c r="H42" s="54" t="str">
        <f t="shared" si="10"/>
        <v/>
      </c>
      <c r="I4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2" s="54" t="str">
        <f>IF(ISBLANK(C42),"",CONCATENATE("| [",B42,"](",Configuration!B$30,Configuration!B$29,"notebooks/",C42,".html)","| [![Open In Colab](https://colab.research.google.com/assets/colab-badge.svg)](",D45,")","|
"))</f>
        <v/>
      </c>
      <c r="K42" s="54" t="str">
        <f t="shared" si="5"/>
        <v/>
      </c>
      <c r="L42" s="54" t="str">
        <f t="shared" si="12"/>
        <v/>
      </c>
    </row>
    <row r="43" spans="3:12">
      <c r="E43" s="54" t="str">
        <f t="shared" si="14"/>
        <v xml:space="preserve"> - [![Open In Colab](https://colab.research.google.com/assets/colab-badge.svg)]()</v>
      </c>
      <c r="F4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3" s="54" t="str">
        <f t="shared" si="13"/>
        <v/>
      </c>
      <c r="H43" s="54" t="str">
        <f t="shared" si="10"/>
        <v/>
      </c>
      <c r="I4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3" s="54" t="str">
        <f>IF(ISBLANK(C43),"",CONCATENATE("| [",B43,"](",Configuration!B$30,Configuration!B$29,"notebooks/",C43,".html)","| [![Open In Colab](https://colab.research.google.com/assets/colab-badge.svg)](",D46,")","|
"))</f>
        <v/>
      </c>
      <c r="K43" s="54" t="str">
        <f t="shared" si="5"/>
        <v/>
      </c>
      <c r="L43" s="54" t="str">
        <f t="shared" si="12"/>
        <v/>
      </c>
    </row>
    <row r="44" spans="3:12">
      <c r="E44" s="54" t="str">
        <f t="shared" si="14"/>
        <v xml:space="preserve"> - [![Open In Colab](https://colab.research.google.com/assets/colab-badge.svg)]()</v>
      </c>
      <c r="F4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4" s="54" t="str">
        <f t="shared" si="13"/>
        <v/>
      </c>
      <c r="H44" s="54" t="str">
        <f t="shared" si="10"/>
        <v/>
      </c>
      <c r="I4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4" s="54" t="str">
        <f>IF(ISBLANK(C44),"",CONCATENATE("| [",B44,"](",Configuration!B$30,Configuration!B$29,"notebooks/",C44,".html)","| [![Open In Colab](https://colab.research.google.com/assets/colab-badge.svg)](",D47,")","|
"))</f>
        <v/>
      </c>
      <c r="K44" s="54" t="str">
        <f t="shared" si="5"/>
        <v/>
      </c>
      <c r="L44" s="54" t="str">
        <f t="shared" si="12"/>
        <v/>
      </c>
    </row>
    <row r="45" spans="3:12">
      <c r="E45" s="54" t="str">
        <f t="shared" si="14"/>
        <v xml:space="preserve"> - [![Open In Colab](https://colab.research.google.com/assets/colab-badge.svg)]()</v>
      </c>
      <c r="F4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5" s="54" t="str">
        <f t="shared" si="13"/>
        <v/>
      </c>
      <c r="H45" s="54" t="str">
        <f t="shared" si="10"/>
        <v/>
      </c>
      <c r="I4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5" s="54" t="str">
        <f>IF(ISBLANK(C45),"",CONCATENATE("| [",B45,"](",Configuration!B$30,Configuration!B$29,"notebooks/",C45,".html)","| [![Open In Colab](https://colab.research.google.com/assets/colab-badge.svg)](",D48,")","|
"))</f>
        <v/>
      </c>
      <c r="K45" s="54" t="str">
        <f t="shared" si="5"/>
        <v/>
      </c>
      <c r="L45" s="54" t="str">
        <f t="shared" si="12"/>
        <v/>
      </c>
    </row>
    <row r="46" spans="3:12">
      <c r="E46" s="54" t="str">
        <f t="shared" si="14"/>
        <v xml:space="preserve"> - [![Open In Colab](https://colab.research.google.com/assets/colab-badge.svg)]()</v>
      </c>
      <c r="F4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6" s="54" t="str">
        <f t="shared" si="13"/>
        <v/>
      </c>
      <c r="H46" s="54" t="str">
        <f t="shared" si="10"/>
        <v/>
      </c>
      <c r="I4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6" s="54" t="str">
        <f>IF(ISBLANK(C46),"",CONCATENATE("| [",B46,"](",Configuration!B$30,Configuration!B$29,"notebooks/",C46,".html)","| [![Open In Colab](https://colab.research.google.com/assets/colab-badge.svg)](",D49,")","|
"))</f>
        <v/>
      </c>
      <c r="K46" s="54" t="str">
        <f t="shared" si="5"/>
        <v/>
      </c>
      <c r="L46" s="54" t="str">
        <f t="shared" si="12"/>
        <v/>
      </c>
    </row>
    <row r="47" spans="3:12">
      <c r="E47" s="54" t="str">
        <f t="shared" si="14"/>
        <v xml:space="preserve"> - [![Open In Colab](https://colab.research.google.com/assets/colab-badge.svg)]()</v>
      </c>
      <c r="F4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7" s="54" t="str">
        <f t="shared" si="13"/>
        <v/>
      </c>
      <c r="H47" s="54" t="str">
        <f t="shared" si="10"/>
        <v/>
      </c>
      <c r="I4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7" s="54" t="str">
        <f>IF(ISBLANK(C47),"",CONCATENATE("| [",B47,"](",Configuration!B$30,Configuration!B$29,"notebooks/",C47,".html)","| [![Open In Colab](https://colab.research.google.com/assets/colab-badge.svg)](",D50,")","|
"))</f>
        <v/>
      </c>
      <c r="K47" s="54" t="str">
        <f t="shared" si="5"/>
        <v/>
      </c>
      <c r="L47" s="54" t="str">
        <f t="shared" si="12"/>
        <v/>
      </c>
    </row>
    <row r="48" spans="3:12">
      <c r="E48" s="54" t="str">
        <f t="shared" si="14"/>
        <v xml:space="preserve"> - [![Open In Colab](https://colab.research.google.com/assets/colab-badge.svg)]()</v>
      </c>
      <c r="F4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8" s="54" t="str">
        <f t="shared" si="13"/>
        <v/>
      </c>
      <c r="H48" s="54" t="str">
        <f t="shared" si="10"/>
        <v/>
      </c>
      <c r="I4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8" s="54" t="str">
        <f>IF(ISBLANK(C48),"",CONCATENATE("| [",B48,"](",Configuration!B$30,Configuration!B$29,"notebooks/",C48,".html)","| [![Open In Colab](https://colab.research.google.com/assets/colab-badge.svg)](",D51,")","|
"))</f>
        <v/>
      </c>
      <c r="K48" s="54" t="str">
        <f t="shared" si="5"/>
        <v/>
      </c>
      <c r="L48" s="54" t="str">
        <f t="shared" si="12"/>
        <v/>
      </c>
    </row>
    <row r="49" spans="5:12">
      <c r="E49" s="54" t="str">
        <f t="shared" si="14"/>
        <v xml:space="preserve"> - [![Open In Colab](https://colab.research.google.com/assets/colab-badge.svg)]()</v>
      </c>
      <c r="F4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9" s="54" t="str">
        <f t="shared" si="13"/>
        <v/>
      </c>
      <c r="H49" s="54" t="str">
        <f t="shared" si="10"/>
        <v/>
      </c>
      <c r="I4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9" s="54" t="str">
        <f>IF(ISBLANK(C49),"",CONCATENATE("| [",B49,"](",Configuration!B$30,Configuration!B$29,"notebooks/",C49,".html)","| [![Open In Colab](https://colab.research.google.com/assets/colab-badge.svg)](",D52,")","|
"))</f>
        <v/>
      </c>
      <c r="K49" s="54" t="str">
        <f t="shared" si="5"/>
        <v/>
      </c>
      <c r="L49" s="54" t="str">
        <f t="shared" si="12"/>
        <v/>
      </c>
    </row>
    <row r="50" spans="5:12">
      <c r="E50" s="54" t="str">
        <f t="shared" si="14"/>
        <v xml:space="preserve"> - [![Open In Colab](https://colab.research.google.com/assets/colab-badge.svg)]()</v>
      </c>
      <c r="F5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0" s="54" t="str">
        <f t="shared" si="13"/>
        <v/>
      </c>
      <c r="H50" s="54" t="str">
        <f t="shared" si="10"/>
        <v/>
      </c>
      <c r="I5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0" s="54" t="str">
        <f>IF(ISBLANK(C50),"",CONCATENATE("| [",B50,"](",Configuration!B$30,Configuration!B$29,"notebooks/",C50,".html)","| [![Open In Colab](https://colab.research.google.com/assets/colab-badge.svg)](",D53,")","|
"))</f>
        <v/>
      </c>
      <c r="K50" s="54" t="str">
        <f t="shared" si="5"/>
        <v/>
      </c>
      <c r="L50" s="54" t="str">
        <f t="shared" si="12"/>
        <v/>
      </c>
    </row>
    <row r="51" spans="5:12">
      <c r="E51" s="54" t="str">
        <f t="shared" si="14"/>
        <v xml:space="preserve"> - [![Open In Colab](https://colab.research.google.com/assets/colab-badge.svg)]()</v>
      </c>
      <c r="F5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1" s="54" t="str">
        <f t="shared" si="13"/>
        <v/>
      </c>
      <c r="H51" s="54" t="str">
        <f t="shared" si="10"/>
        <v/>
      </c>
      <c r="I5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1" s="54" t="str">
        <f>IF(ISBLANK(C51),"",CONCATENATE("| [",B51,"](",Configuration!B$30,Configuration!B$29,"notebooks/",C51,".html)","| [![Open In Colab](https://colab.research.google.com/assets/colab-badge.svg)](",D54,")","|
"))</f>
        <v/>
      </c>
      <c r="K51" s="54" t="str">
        <f t="shared" si="5"/>
        <v/>
      </c>
      <c r="L51" s="54" t="str">
        <f t="shared" si="12"/>
        <v/>
      </c>
    </row>
    <row r="52" spans="5:12">
      <c r="E52" s="54" t="str">
        <f t="shared" si="14"/>
        <v xml:space="preserve"> - [![Open In Colab](https://colab.research.google.com/assets/colab-badge.svg)]()</v>
      </c>
      <c r="F5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2" s="54" t="str">
        <f t="shared" si="13"/>
        <v/>
      </c>
      <c r="H52" s="54" t="str">
        <f t="shared" si="10"/>
        <v/>
      </c>
      <c r="I5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2" s="54" t="str">
        <f>IF(ISBLANK(C52),"",CONCATENATE("| [",B52,"](",Configuration!B$30,Configuration!B$29,"notebooks/",C52,".html)","| [![Open In Colab](https://colab.research.google.com/assets/colab-badge.svg)](",D55,")","|
"))</f>
        <v/>
      </c>
      <c r="K52" s="54" t="str">
        <f t="shared" si="5"/>
        <v/>
      </c>
      <c r="L52" s="54" t="str">
        <f t="shared" si="12"/>
        <v/>
      </c>
    </row>
    <row r="53" spans="5:12">
      <c r="E53" s="54" t="str">
        <f t="shared" si="14"/>
        <v xml:space="preserve"> - [![Open In Colab](https://colab.research.google.com/assets/colab-badge.svg)]()</v>
      </c>
      <c r="F5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3" s="54" t="str">
        <f t="shared" si="13"/>
        <v/>
      </c>
      <c r="H53" s="54" t="str">
        <f t="shared" si="10"/>
        <v/>
      </c>
      <c r="I5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3" s="54" t="str">
        <f>IF(ISBLANK(C53),"",CONCATENATE("| [",B53,"](",Configuration!B$30,Configuration!B$29,"notebooks/",C53,".html)","| [![Open In Colab](https://colab.research.google.com/assets/colab-badge.svg)](",D56,")","|
"))</f>
        <v/>
      </c>
      <c r="K53" s="54" t="str">
        <f t="shared" si="5"/>
        <v/>
      </c>
      <c r="L53" s="54" t="str">
        <f t="shared" si="12"/>
        <v/>
      </c>
    </row>
    <row r="54" spans="5:12">
      <c r="E54" s="54" t="str">
        <f t="shared" si="14"/>
        <v xml:space="preserve"> - [![Open In Colab](https://colab.research.google.com/assets/colab-badge.svg)]()</v>
      </c>
      <c r="F5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4" s="54" t="str">
        <f t="shared" si="13"/>
        <v/>
      </c>
      <c r="H54" s="54" t="str">
        <f t="shared" si="10"/>
        <v/>
      </c>
      <c r="I5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4" s="54" t="str">
        <f>IF(ISBLANK(C54),"",CONCATENATE("| [",B54,"](",Configuration!B$30,Configuration!B$29,"notebooks/",C54,".html)","| [![Open In Colab](https://colab.research.google.com/assets/colab-badge.svg)](",D57,")","|
"))</f>
        <v/>
      </c>
      <c r="K54" s="54" t="str">
        <f t="shared" si="5"/>
        <v/>
      </c>
      <c r="L54" s="54" t="str">
        <f t="shared" si="12"/>
        <v/>
      </c>
    </row>
    <row r="55" spans="5:12">
      <c r="E55" s="54" t="str">
        <f t="shared" si="14"/>
        <v xml:space="preserve"> - [![Open In Colab](https://colab.research.google.com/assets/colab-badge.svg)]()</v>
      </c>
      <c r="F5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5" s="54" t="str">
        <f t="shared" si="13"/>
        <v/>
      </c>
      <c r="H55" s="54" t="str">
        <f t="shared" si="10"/>
        <v/>
      </c>
      <c r="I5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5" s="54" t="str">
        <f>IF(ISBLANK(C55),"",CONCATENATE("| [",B55,"](",Configuration!B$30,Configuration!B$29,"notebooks/",C55,".html)","| [![Open In Colab](https://colab.research.google.com/assets/colab-badge.svg)](",D58,")","|
"))</f>
        <v/>
      </c>
      <c r="K55" s="54" t="str">
        <f t="shared" si="5"/>
        <v/>
      </c>
      <c r="L55" s="54" t="str">
        <f t="shared" si="12"/>
        <v/>
      </c>
    </row>
    <row r="56" spans="5:12">
      <c r="E56" s="54" t="str">
        <f t="shared" si="14"/>
        <v xml:space="preserve"> - [![Open In Colab](https://colab.research.google.com/assets/colab-badge.svg)]()</v>
      </c>
      <c r="F5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6" s="54" t="str">
        <f t="shared" si="13"/>
        <v/>
      </c>
      <c r="H56" s="54" t="str">
        <f t="shared" si="10"/>
        <v/>
      </c>
      <c r="I5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6" s="54" t="str">
        <f>IF(ISBLANK(C56),"",CONCATENATE("| [",B56,"](",Configuration!B$30,Configuration!B$29,"notebooks/",C56,".html)","| [![Open In Colab](https://colab.research.google.com/assets/colab-badge.svg)](",D59,")","|
"))</f>
        <v/>
      </c>
      <c r="K56" s="54" t="str">
        <f t="shared" si="5"/>
        <v/>
      </c>
      <c r="L56" s="54" t="str">
        <f t="shared" si="12"/>
        <v/>
      </c>
    </row>
    <row r="57" spans="5:12">
      <c r="E57" s="54" t="str">
        <f t="shared" si="14"/>
        <v xml:space="preserve"> - [![Open In Colab](https://colab.research.google.com/assets/colab-badge.svg)]()</v>
      </c>
      <c r="F5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7" s="54" t="str">
        <f t="shared" si="13"/>
        <v/>
      </c>
      <c r="H57" s="54" t="str">
        <f t="shared" si="10"/>
        <v/>
      </c>
      <c r="I5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7" s="54" t="str">
        <f>IF(ISBLANK(C57),"",CONCATENATE("| [",B57,"](",Configuration!B$30,Configuration!B$29,"notebooks/",C57,".html)","| [![Open In Colab](https://colab.research.google.com/assets/colab-badge.svg)](",D60,")","|
"))</f>
        <v/>
      </c>
      <c r="K57" s="54" t="str">
        <f t="shared" si="5"/>
        <v/>
      </c>
      <c r="L57" s="54" t="str">
        <f t="shared" si="12"/>
        <v/>
      </c>
    </row>
    <row r="58" spans="5:12">
      <c r="E58" s="54" t="str">
        <f t="shared" si="14"/>
        <v xml:space="preserve"> - [![Open In Colab](https://colab.research.google.com/assets/colab-badge.svg)]()</v>
      </c>
      <c r="F5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8" s="54" t="str">
        <f t="shared" si="13"/>
        <v/>
      </c>
      <c r="H58" s="54" t="str">
        <f t="shared" si="10"/>
        <v/>
      </c>
      <c r="I5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8" s="54" t="str">
        <f>IF(ISBLANK(C58),"",CONCATENATE("| [",B58,"](",Configuration!B$30,Configuration!B$29,"notebooks/",C58,".html)","| [![Open In Colab](https://colab.research.google.com/assets/colab-badge.svg)](",D61,")","|
"))</f>
        <v/>
      </c>
      <c r="K58" s="54" t="str">
        <f t="shared" si="5"/>
        <v/>
      </c>
      <c r="L58" s="54" t="str">
        <f t="shared" si="12"/>
        <v/>
      </c>
    </row>
    <row r="59" spans="5:12">
      <c r="E59" s="54" t="str">
        <f t="shared" si="14"/>
        <v xml:space="preserve"> - [![Open In Colab](https://colab.research.google.com/assets/colab-badge.svg)]()</v>
      </c>
      <c r="F5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9" s="54" t="str">
        <f t="shared" si="13"/>
        <v/>
      </c>
      <c r="H59" s="54" t="str">
        <f t="shared" si="10"/>
        <v/>
      </c>
      <c r="I5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9" s="54" t="str">
        <f>IF(ISBLANK(C59),"",CONCATENATE("| [",B59,"](",Configuration!B$30,Configuration!B$29,"notebooks/",C59,".html)","| [![Open In Colab](https://colab.research.google.com/assets/colab-badge.svg)](",D62,")","|
"))</f>
        <v/>
      </c>
      <c r="K59" s="54" t="str">
        <f t="shared" si="5"/>
        <v/>
      </c>
      <c r="L59" s="54" t="str">
        <f t="shared" si="12"/>
        <v/>
      </c>
    </row>
    <row r="60" spans="5:12">
      <c r="E60" s="54" t="str">
        <f t="shared" si="14"/>
        <v xml:space="preserve"> - [![Open In Colab](https://colab.research.google.com/assets/colab-badge.svg)]()</v>
      </c>
      <c r="F6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0" s="54" t="str">
        <f t="shared" si="13"/>
        <v/>
      </c>
      <c r="H60" s="54" t="str">
        <f t="shared" si="10"/>
        <v/>
      </c>
      <c r="I6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0" s="54" t="str">
        <f>IF(ISBLANK(C60),"",CONCATENATE("| [",B60,"](",Configuration!B$30,Configuration!B$29,"notebooks/",C60,".html)","| [![Open In Colab](https://colab.research.google.com/assets/colab-badge.svg)](",D63,")","|
"))</f>
        <v/>
      </c>
      <c r="K60" s="54" t="str">
        <f t="shared" si="5"/>
        <v/>
      </c>
      <c r="L60" s="54" t="str">
        <f t="shared" si="12"/>
        <v/>
      </c>
    </row>
    <row r="61" spans="5:12">
      <c r="E61" s="54" t="str">
        <f t="shared" si="14"/>
        <v xml:space="preserve"> - [![Open In Colab](https://colab.research.google.com/assets/colab-badge.svg)]()</v>
      </c>
      <c r="F6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1" s="54" t="str">
        <f t="shared" si="13"/>
        <v/>
      </c>
      <c r="H61" s="54" t="str">
        <f t="shared" si="10"/>
        <v/>
      </c>
      <c r="I6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1" s="54" t="str">
        <f>IF(ISBLANK(C61),"",CONCATENATE("| [",B61,"](",Configuration!B$30,Configuration!B$29,"notebooks/",C61,".html)","| [![Open In Colab](https://colab.research.google.com/assets/colab-badge.svg)](",D64,")","|
"))</f>
        <v/>
      </c>
      <c r="K61" s="54" t="str">
        <f t="shared" si="5"/>
        <v/>
      </c>
      <c r="L61" s="54" t="str">
        <f t="shared" si="12"/>
        <v/>
      </c>
    </row>
    <row r="62" spans="5:12">
      <c r="E62" s="54" t="str">
        <f t="shared" si="14"/>
        <v xml:space="preserve"> - [![Open In Colab](https://colab.research.google.com/assets/colab-badge.svg)]()</v>
      </c>
      <c r="F6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2" s="54" t="str">
        <f t="shared" si="13"/>
        <v/>
      </c>
      <c r="H62" s="54" t="str">
        <f t="shared" si="10"/>
        <v/>
      </c>
      <c r="I6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2" s="54" t="str">
        <f>IF(ISBLANK(C62),"",CONCATENATE("| [",B62,"](",Configuration!B$30,Configuration!B$29,"notebooks/",C62,".html)","| [![Open In Colab](https://colab.research.google.com/assets/colab-badge.svg)](",D65,")","|
"))</f>
        <v/>
      </c>
      <c r="K62" s="54" t="str">
        <f t="shared" si="5"/>
        <v/>
      </c>
      <c r="L62" s="54" t="str">
        <f t="shared" si="12"/>
        <v/>
      </c>
    </row>
    <row r="63" spans="5:12">
      <c r="E63" s="54" t="str">
        <f t="shared" si="14"/>
        <v xml:space="preserve"> - [![Open In Colab](https://colab.research.google.com/assets/colab-badge.svg)]()</v>
      </c>
      <c r="F6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3" s="54" t="str">
        <f t="shared" si="13"/>
        <v/>
      </c>
      <c r="H63" s="54" t="str">
        <f t="shared" si="10"/>
        <v/>
      </c>
      <c r="I6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3" s="54" t="str">
        <f>IF(ISBLANK(C63),"",CONCATENATE("| [",B63,"](",Configuration!B$30,Configuration!B$29,"notebooks/",C63,".html)","| [![Open In Colab](https://colab.research.google.com/assets/colab-badge.svg)](",D66,")","|
"))</f>
        <v/>
      </c>
      <c r="K63" s="54" t="str">
        <f t="shared" si="5"/>
        <v/>
      </c>
      <c r="L63" s="54" t="str">
        <f t="shared" si="12"/>
        <v/>
      </c>
    </row>
    <row r="64" spans="5:12">
      <c r="E64" s="54" t="str">
        <f t="shared" si="14"/>
        <v xml:space="preserve"> - [![Open In Colab](https://colab.research.google.com/assets/colab-badge.svg)]()</v>
      </c>
      <c r="F6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4" s="54" t="str">
        <f t="shared" si="13"/>
        <v/>
      </c>
      <c r="H64" s="54" t="str">
        <f t="shared" si="10"/>
        <v/>
      </c>
      <c r="I6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4" s="54" t="str">
        <f>IF(ISBLANK(C64),"",CONCATENATE("| [",B64,"](",Configuration!B$30,Configuration!B$29,"notebooks/",C64,".html)","| [![Open In Colab](https://colab.research.google.com/assets/colab-badge.svg)](",D67,")","|
"))</f>
        <v/>
      </c>
      <c r="K64" s="54" t="str">
        <f t="shared" si="5"/>
        <v/>
      </c>
      <c r="L64" s="54" t="str">
        <f t="shared" si="12"/>
        <v/>
      </c>
    </row>
    <row r="65" spans="5:12">
      <c r="E65" s="54" t="str">
        <f t="shared" si="14"/>
        <v xml:space="preserve"> - [![Open In Colab](https://colab.research.google.com/assets/colab-badge.svg)]()</v>
      </c>
      <c r="F6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5" s="54" t="str">
        <f t="shared" si="13"/>
        <v/>
      </c>
      <c r="H65" s="54" t="str">
        <f t="shared" si="10"/>
        <v/>
      </c>
      <c r="I6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5" s="54" t="str">
        <f>IF(ISBLANK(C65),"",CONCATENATE("| [",B65,"](",Configuration!B$30,Configuration!B$29,"notebooks/",C65,".html)","| [![Open In Colab](https://colab.research.google.com/assets/colab-badge.svg)](",D68,")","|
"))</f>
        <v/>
      </c>
      <c r="K65" s="54" t="str">
        <f t="shared" si="5"/>
        <v/>
      </c>
      <c r="L65" s="54" t="str">
        <f t="shared" si="12"/>
        <v/>
      </c>
    </row>
    <row r="66" spans="5:12">
      <c r="E66" s="54" t="str">
        <f t="shared" si="14"/>
        <v xml:space="preserve"> - [![Open In Colab](https://colab.research.google.com/assets/colab-badge.svg)]()</v>
      </c>
      <c r="F6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6" s="54" t="str">
        <f t="shared" si="13"/>
        <v/>
      </c>
      <c r="H66" s="54" t="str">
        <f t="shared" si="10"/>
        <v/>
      </c>
      <c r="I6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6" s="54" t="str">
        <f>IF(ISBLANK(C66),"",CONCATENATE("| [",B66,"](",Configuration!B$30,Configuration!B$29,"notebooks/",C66,".html)","| [![Open In Colab](https://colab.research.google.com/assets/colab-badge.svg)](",D69,")","|
"))</f>
        <v/>
      </c>
      <c r="K66" s="54" t="str">
        <f t="shared" si="5"/>
        <v/>
      </c>
      <c r="L66" s="54" t="str">
        <f t="shared" si="12"/>
        <v/>
      </c>
    </row>
    <row r="67" spans="5:12">
      <c r="E67" s="54" t="str">
        <f t="shared" si="14"/>
        <v xml:space="preserve"> - [![Open In Colab](https://colab.research.google.com/assets/colab-badge.svg)]()</v>
      </c>
      <c r="F6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7" s="54" t="str">
        <f t="shared" si="13"/>
        <v/>
      </c>
      <c r="H67" s="54" t="str">
        <f t="shared" si="10"/>
        <v/>
      </c>
      <c r="I6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7" s="54" t="str">
        <f>IF(ISBLANK(C67),"",CONCATENATE("| [",B67,"](",Configuration!B$30,Configuration!B$29,"notebooks/",C67,".html)","| [![Open In Colab](https://colab.research.google.com/assets/colab-badge.svg)](",D70,")","|
"))</f>
        <v/>
      </c>
      <c r="K67" s="54" t="str">
        <f t="shared" ref="K67:K100" si="15">IF(A67=A66,K66&amp;""&amp;J67,J67)</f>
        <v/>
      </c>
      <c r="L67" s="54" t="str">
        <f t="shared" si="12"/>
        <v/>
      </c>
    </row>
    <row r="68" spans="5:12">
      <c r="E68" s="54" t="str">
        <f t="shared" si="14"/>
        <v xml:space="preserve"> - [![Open In Colab](https://colab.research.google.com/assets/colab-badge.svg)]()</v>
      </c>
      <c r="F6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8" s="54" t="str">
        <f t="shared" si="13"/>
        <v/>
      </c>
      <c r="H68" s="54" t="str">
        <f t="shared" si="10"/>
        <v/>
      </c>
      <c r="I6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8" s="54" t="str">
        <f>IF(ISBLANK(C68),"",CONCATENATE("| [",B68,"](",Configuration!B$30,Configuration!B$29,"notebooks/",C68,".html)","| [![Open In Colab](https://colab.research.google.com/assets/colab-badge.svg)](",D71,")","|
"))</f>
        <v/>
      </c>
      <c r="K68" s="54" t="str">
        <f t="shared" si="15"/>
        <v/>
      </c>
      <c r="L68" s="54" t="str">
        <f t="shared" si="12"/>
        <v/>
      </c>
    </row>
    <row r="69" spans="5:12">
      <c r="E69" s="54" t="str">
        <f t="shared" si="14"/>
        <v xml:space="preserve"> - [![Open In Colab](https://colab.research.google.com/assets/colab-badge.svg)]()</v>
      </c>
      <c r="F6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9" s="54" t="str">
        <f t="shared" si="13"/>
        <v/>
      </c>
      <c r="H69" s="54" t="str">
        <f t="shared" si="10"/>
        <v/>
      </c>
      <c r="I6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9" s="54" t="str">
        <f>IF(ISBLANK(C69),"",CONCATENATE("| [",B69,"](",Configuration!B$30,Configuration!B$29,"notebooks/",C69,".html)","| [![Open In Colab](https://colab.research.google.com/assets/colab-badge.svg)](",D72,")","|
"))</f>
        <v/>
      </c>
      <c r="K69" s="54" t="str">
        <f t="shared" si="15"/>
        <v/>
      </c>
      <c r="L69" s="54" t="str">
        <f t="shared" si="12"/>
        <v/>
      </c>
    </row>
    <row r="70" spans="5:12">
      <c r="E70" s="54" t="str">
        <f t="shared" si="14"/>
        <v xml:space="preserve"> - [![Open In Colab](https://colab.research.google.com/assets/colab-badge.svg)]()</v>
      </c>
      <c r="F7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0" s="54" t="str">
        <f t="shared" si="13"/>
        <v/>
      </c>
      <c r="H70" s="54" t="str">
        <f t="shared" si="10"/>
        <v/>
      </c>
      <c r="I7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0" s="54" t="str">
        <f>IF(ISBLANK(C70),"",CONCATENATE("| [",B70,"](",Configuration!B$30,Configuration!B$29,"notebooks/",C70,".html)","| [![Open In Colab](https://colab.research.google.com/assets/colab-badge.svg)](",D73,")","|
"))</f>
        <v/>
      </c>
      <c r="K70" s="54" t="str">
        <f t="shared" si="15"/>
        <v/>
      </c>
      <c r="L70" s="54" t="str">
        <f t="shared" si="12"/>
        <v/>
      </c>
    </row>
    <row r="71" spans="5:12">
      <c r="E71" s="54" t="str">
        <f t="shared" si="14"/>
        <v xml:space="preserve"> - [![Open In Colab](https://colab.research.google.com/assets/colab-badge.svg)]()</v>
      </c>
      <c r="F7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1" s="54" t="str">
        <f t="shared" si="13"/>
        <v/>
      </c>
      <c r="H71" s="54" t="str">
        <f t="shared" si="10"/>
        <v/>
      </c>
      <c r="I7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1" s="54" t="str">
        <f>IF(ISBLANK(C71),"",CONCATENATE("| [",B71,"](",Configuration!B$30,Configuration!B$29,"notebooks/",C71,".html)","| [![Open In Colab](https://colab.research.google.com/assets/colab-badge.svg)](",D74,")","|
"))</f>
        <v/>
      </c>
      <c r="K71" s="54" t="str">
        <f t="shared" si="15"/>
        <v/>
      </c>
      <c r="L71" s="54" t="str">
        <f t="shared" si="12"/>
        <v/>
      </c>
    </row>
    <row r="72" spans="5:12">
      <c r="E72" s="54" t="str">
        <f t="shared" si="14"/>
        <v xml:space="preserve"> - [![Open In Colab](https://colab.research.google.com/assets/colab-badge.svg)]()</v>
      </c>
      <c r="F7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2" s="54" t="str">
        <f t="shared" si="13"/>
        <v/>
      </c>
      <c r="H72" s="54" t="str">
        <f t="shared" si="10"/>
        <v/>
      </c>
      <c r="I7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2" s="54" t="str">
        <f>IF(ISBLANK(C72),"",CONCATENATE("| [",B72,"](",Configuration!B$30,Configuration!B$29,"notebooks/",C72,".html)","| [![Open In Colab](https://colab.research.google.com/assets/colab-badge.svg)](",D75,")","|
"))</f>
        <v/>
      </c>
      <c r="K72" s="54" t="str">
        <f t="shared" si="15"/>
        <v/>
      </c>
      <c r="L72" s="54" t="str">
        <f t="shared" si="12"/>
        <v/>
      </c>
    </row>
    <row r="73" spans="5:12">
      <c r="E73" s="54" t="str">
        <f t="shared" si="14"/>
        <v xml:space="preserve"> - [![Open In Colab](https://colab.research.google.com/assets/colab-badge.svg)]()</v>
      </c>
      <c r="F7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3" s="54" t="str">
        <f t="shared" si="13"/>
        <v/>
      </c>
      <c r="H73" s="54" t="str">
        <f t="shared" si="10"/>
        <v/>
      </c>
      <c r="I7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3" s="54" t="str">
        <f>IF(ISBLANK(C73),"",CONCATENATE("| [",B73,"](",Configuration!B$30,Configuration!B$29,"notebooks/",C73,".html)","| [![Open In Colab](https://colab.research.google.com/assets/colab-badge.svg)](",D76,")","|
"))</f>
        <v/>
      </c>
      <c r="K73" s="54" t="str">
        <f t="shared" si="15"/>
        <v/>
      </c>
      <c r="L73" s="54" t="str">
        <f t="shared" si="12"/>
        <v/>
      </c>
    </row>
    <row r="74" spans="5:12">
      <c r="E74" s="54" t="str">
        <f t="shared" si="14"/>
        <v xml:space="preserve"> - [![Open In Colab](https://colab.research.google.com/assets/colab-badge.svg)]()</v>
      </c>
      <c r="F7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4" s="54" t="str">
        <f t="shared" si="13"/>
        <v/>
      </c>
      <c r="H74" s="54" t="str">
        <f t="shared" si="10"/>
        <v/>
      </c>
      <c r="I7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4" s="54" t="str">
        <f>IF(ISBLANK(C74),"",CONCATENATE("| [",B74,"](",Configuration!B$30,Configuration!B$29,"notebooks/",C74,".html)","| [![Open In Colab](https://colab.research.google.com/assets/colab-badge.svg)](",D77,")","|
"))</f>
        <v/>
      </c>
      <c r="K74" s="54" t="str">
        <f t="shared" si="15"/>
        <v/>
      </c>
      <c r="L74" s="54" t="str">
        <f t="shared" si="12"/>
        <v/>
      </c>
    </row>
    <row r="75" spans="5:12">
      <c r="E75" s="54" t="str">
        <f t="shared" si="14"/>
        <v xml:space="preserve"> - [![Open In Colab](https://colab.research.google.com/assets/colab-badge.svg)]()</v>
      </c>
      <c r="F7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5" s="54" t="str">
        <f t="shared" si="13"/>
        <v/>
      </c>
      <c r="H75" s="54" t="str">
        <f t="shared" si="10"/>
        <v/>
      </c>
      <c r="I7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5" s="54" t="str">
        <f>IF(ISBLANK(C75),"",CONCATENATE("| [",B75,"](",Configuration!B$30,Configuration!B$29,"notebooks/",C75,".html)","| [![Open In Colab](https://colab.research.google.com/assets/colab-badge.svg)](",D78,")","|
"))</f>
        <v/>
      </c>
      <c r="K75" s="54" t="str">
        <f t="shared" si="15"/>
        <v/>
      </c>
      <c r="L75" s="54" t="str">
        <f t="shared" si="12"/>
        <v/>
      </c>
    </row>
    <row r="76" spans="5:12">
      <c r="E76" s="54" t="str">
        <f t="shared" si="14"/>
        <v xml:space="preserve"> - [![Open In Colab](https://colab.research.google.com/assets/colab-badge.svg)]()</v>
      </c>
      <c r="F7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6" s="54" t="str">
        <f t="shared" si="13"/>
        <v/>
      </c>
      <c r="H76" s="54" t="str">
        <f t="shared" si="10"/>
        <v/>
      </c>
      <c r="I7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6" s="54" t="str">
        <f>IF(ISBLANK(C76),"",CONCATENATE("| [",B76,"](",Configuration!B$30,Configuration!B$29,"notebooks/",C76,".html)","| [![Open In Colab](https://colab.research.google.com/assets/colab-badge.svg)](",D79,")","|
"))</f>
        <v/>
      </c>
      <c r="K76" s="54" t="str">
        <f t="shared" si="15"/>
        <v/>
      </c>
      <c r="L76" s="54" t="str">
        <f t="shared" si="12"/>
        <v/>
      </c>
    </row>
    <row r="77" spans="5:12">
      <c r="E77" s="54" t="str">
        <f t="shared" si="14"/>
        <v xml:space="preserve"> - [![Open In Colab](https://colab.research.google.com/assets/colab-badge.svg)]()</v>
      </c>
      <c r="F7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7" s="54" t="str">
        <f t="shared" si="13"/>
        <v/>
      </c>
      <c r="H77" s="54" t="str">
        <f t="shared" si="10"/>
        <v/>
      </c>
      <c r="I7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7" s="54" t="str">
        <f>IF(ISBLANK(C77),"",CONCATENATE("| [",B77,"](",Configuration!B$30,Configuration!B$29,"notebooks/",C77,".html)","| [![Open In Colab](https://colab.research.google.com/assets/colab-badge.svg)](",D80,")","|
"))</f>
        <v/>
      </c>
      <c r="K77" s="54" t="str">
        <f t="shared" si="15"/>
        <v/>
      </c>
      <c r="L77" s="54" t="str">
        <f t="shared" si="12"/>
        <v/>
      </c>
    </row>
    <row r="78" spans="5:12">
      <c r="E78" s="54" t="str">
        <f t="shared" si="14"/>
        <v xml:space="preserve"> - [![Open In Colab](https://colab.research.google.com/assets/colab-badge.svg)]()</v>
      </c>
      <c r="F7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8" s="54" t="str">
        <f t="shared" si="13"/>
        <v/>
      </c>
      <c r="H78" s="54" t="str">
        <f t="shared" si="10"/>
        <v/>
      </c>
      <c r="I7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8" s="54" t="str">
        <f>IF(ISBLANK(C78),"",CONCATENATE("| [",B78,"](",Configuration!B$30,Configuration!B$29,"notebooks/",C78,".html)","| [![Open In Colab](https://colab.research.google.com/assets/colab-badge.svg)](",D81,")","|
"))</f>
        <v/>
      </c>
      <c r="K78" s="54" t="str">
        <f t="shared" si="15"/>
        <v/>
      </c>
      <c r="L78" s="54" t="str">
        <f t="shared" si="12"/>
        <v/>
      </c>
    </row>
    <row r="79" spans="5:12">
      <c r="E79" s="54" t="str">
        <f t="shared" si="14"/>
        <v xml:space="preserve"> - [![Open In Colab](https://colab.research.google.com/assets/colab-badge.svg)]()</v>
      </c>
      <c r="F7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9" s="54" t="str">
        <f t="shared" si="13"/>
        <v/>
      </c>
      <c r="H79" s="54" t="str">
        <f t="shared" si="10"/>
        <v/>
      </c>
      <c r="I7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9" s="54" t="str">
        <f>IF(ISBLANK(C79),"",CONCATENATE("| [",B79,"](",Configuration!B$30,Configuration!B$29,"notebooks/",C79,".html)","| [![Open In Colab](https://colab.research.google.com/assets/colab-badge.svg)](",D82,")","|
"))</f>
        <v/>
      </c>
      <c r="K79" s="54" t="str">
        <f t="shared" si="15"/>
        <v/>
      </c>
      <c r="L79" s="54" t="str">
        <f t="shared" si="12"/>
        <v/>
      </c>
    </row>
    <row r="80" spans="5:12">
      <c r="E80" s="54" t="str">
        <f t="shared" si="14"/>
        <v xml:space="preserve"> - [![Open In Colab](https://colab.research.google.com/assets/colab-badge.svg)]()</v>
      </c>
      <c r="F8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0" s="54" t="str">
        <f t="shared" si="13"/>
        <v/>
      </c>
      <c r="H80" s="54" t="str">
        <f t="shared" si="10"/>
        <v/>
      </c>
      <c r="I8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0" s="54" t="str">
        <f>IF(ISBLANK(C80),"",CONCATENATE("| [",B80,"](",Configuration!B$30,Configuration!B$29,"notebooks/",C80,".html)","| [![Open In Colab](https://colab.research.google.com/assets/colab-badge.svg)](",D83,")","|
"))</f>
        <v/>
      </c>
      <c r="K80" s="54" t="str">
        <f t="shared" si="15"/>
        <v/>
      </c>
      <c r="L80" s="54" t="str">
        <f t="shared" si="12"/>
        <v/>
      </c>
    </row>
    <row r="81" spans="5:12">
      <c r="E81" s="54" t="str">
        <f t="shared" si="14"/>
        <v xml:space="preserve"> - [![Open In Colab](https://colab.research.google.com/assets/colab-badge.svg)]()</v>
      </c>
      <c r="F8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1" s="54" t="str">
        <f t="shared" si="13"/>
        <v/>
      </c>
      <c r="H81" s="54" t="str">
        <f t="shared" si="10"/>
        <v/>
      </c>
      <c r="I8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1" s="54" t="str">
        <f>IF(ISBLANK(C81),"",CONCATENATE("| [",B81,"](",Configuration!B$30,Configuration!B$29,"notebooks/",C81,".html)","| [![Open In Colab](https://colab.research.google.com/assets/colab-badge.svg)](",D84,")","|
"))</f>
        <v/>
      </c>
      <c r="K81" s="54" t="str">
        <f t="shared" si="15"/>
        <v/>
      </c>
      <c r="L81" s="54" t="str">
        <f t="shared" si="12"/>
        <v/>
      </c>
    </row>
    <row r="82" spans="5:12">
      <c r="E82" s="54" t="str">
        <f t="shared" si="14"/>
        <v xml:space="preserve"> - [![Open In Colab](https://colab.research.google.com/assets/colab-badge.svg)]()</v>
      </c>
      <c r="F8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2" s="54" t="str">
        <f t="shared" si="13"/>
        <v/>
      </c>
      <c r="H82" s="54" t="str">
        <f t="shared" si="10"/>
        <v/>
      </c>
      <c r="I8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2" s="54" t="str">
        <f>IF(ISBLANK(C82),"",CONCATENATE("| [",B82,"](",Configuration!B$30,Configuration!B$29,"notebooks/",C82,".html)","| [![Open In Colab](https://colab.research.google.com/assets/colab-badge.svg)](",D85,")","|
"))</f>
        <v/>
      </c>
      <c r="K82" s="54" t="str">
        <f t="shared" si="15"/>
        <v/>
      </c>
      <c r="L82" s="54" t="str">
        <f t="shared" si="12"/>
        <v/>
      </c>
    </row>
    <row r="83" spans="5:12">
      <c r="E83" s="54" t="str">
        <f t="shared" si="14"/>
        <v xml:space="preserve"> - [![Open In Colab](https://colab.research.google.com/assets/colab-badge.svg)]()</v>
      </c>
      <c r="F8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3" s="54" t="str">
        <f t="shared" si="13"/>
        <v/>
      </c>
      <c r="H83" s="54" t="str">
        <f t="shared" si="10"/>
        <v/>
      </c>
      <c r="I8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3" s="54" t="str">
        <f>IF(ISBLANK(C83),"",CONCATENATE("| [",B83,"](",Configuration!B$30,Configuration!B$29,"notebooks/",C83,".html)","| [![Open In Colab](https://colab.research.google.com/assets/colab-badge.svg)](",D86,")","|
"))</f>
        <v/>
      </c>
      <c r="K83" s="54" t="str">
        <f t="shared" si="15"/>
        <v/>
      </c>
      <c r="L83" s="54" t="str">
        <f t="shared" si="12"/>
        <v/>
      </c>
    </row>
    <row r="84" spans="5:12">
      <c r="E84" s="54" t="str">
        <f t="shared" si="14"/>
        <v xml:space="preserve"> - [![Open In Colab](https://colab.research.google.com/assets/colab-badge.svg)]()</v>
      </c>
      <c r="F8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4" s="54" t="str">
        <f t="shared" si="13"/>
        <v/>
      </c>
      <c r="H84" s="54" t="str">
        <f t="shared" si="10"/>
        <v/>
      </c>
      <c r="I8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4" s="54" t="str">
        <f>IF(ISBLANK(C84),"",CONCATENATE("| [",B84,"](",Configuration!B$30,Configuration!B$29,"notebooks/",C84,".html)","| [![Open In Colab](https://colab.research.google.com/assets/colab-badge.svg)](",D87,")","|
"))</f>
        <v/>
      </c>
      <c r="K84" s="54" t="str">
        <f t="shared" si="15"/>
        <v/>
      </c>
      <c r="L84" s="54" t="str">
        <f t="shared" si="12"/>
        <v/>
      </c>
    </row>
    <row r="85" spans="5:12">
      <c r="E85" s="54" t="str">
        <f t="shared" si="14"/>
        <v xml:space="preserve"> - [![Open In Colab](https://colab.research.google.com/assets/colab-badge.svg)]()</v>
      </c>
      <c r="F8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5" s="54" t="str">
        <f t="shared" si="13"/>
        <v/>
      </c>
      <c r="H85" s="54" t="str">
        <f t="shared" si="10"/>
        <v/>
      </c>
      <c r="I8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5" s="54" t="str">
        <f>IF(ISBLANK(C85),"",CONCATENATE("| [",B85,"](",Configuration!B$30,Configuration!B$29,"notebooks/",C85,".html)","| [![Open In Colab](https://colab.research.google.com/assets/colab-badge.svg)](",D88,")","|
"))</f>
        <v/>
      </c>
      <c r="K85" s="54" t="str">
        <f t="shared" si="15"/>
        <v/>
      </c>
      <c r="L85" s="54" t="str">
        <f t="shared" si="12"/>
        <v/>
      </c>
    </row>
    <row r="86" spans="5:12">
      <c r="E86" s="54" t="str">
        <f t="shared" si="14"/>
        <v xml:space="preserve"> - [![Open In Colab](https://colab.research.google.com/assets/colab-badge.svg)]()</v>
      </c>
      <c r="F8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6" s="54" t="str">
        <f t="shared" si="13"/>
        <v/>
      </c>
      <c r="H86" s="54" t="str">
        <f t="shared" si="10"/>
        <v/>
      </c>
      <c r="I8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6" s="54" t="str">
        <f>IF(ISBLANK(C86),"",CONCATENATE("| [",B86,"](",Configuration!B$30,Configuration!B$29,"notebooks/",C86,".html)","| [![Open In Colab](https://colab.research.google.com/assets/colab-badge.svg)](",D89,")","|
"))</f>
        <v/>
      </c>
      <c r="K86" s="54" t="str">
        <f t="shared" si="15"/>
        <v/>
      </c>
      <c r="L86" s="54" t="str">
        <f t="shared" si="12"/>
        <v/>
      </c>
    </row>
    <row r="87" spans="5:12">
      <c r="E87" s="54" t="str">
        <f t="shared" si="14"/>
        <v xml:space="preserve"> - [![Open In Colab](https://colab.research.google.com/assets/colab-badge.svg)]()</v>
      </c>
      <c r="F8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7" s="54" t="str">
        <f t="shared" si="13"/>
        <v/>
      </c>
      <c r="H87" s="54" t="str">
        <f t="shared" si="10"/>
        <v/>
      </c>
      <c r="I8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7" s="54" t="str">
        <f>IF(ISBLANK(C87),"",CONCATENATE("| [",B87,"](",Configuration!B$30,Configuration!B$29,"notebooks/",C87,".html)","| [![Open In Colab](https://colab.research.google.com/assets/colab-badge.svg)](",D90,")","|
"))</f>
        <v/>
      </c>
      <c r="K87" s="54" t="str">
        <f t="shared" si="15"/>
        <v/>
      </c>
      <c r="L87" s="54" t="str">
        <f t="shared" si="12"/>
        <v/>
      </c>
    </row>
    <row r="88" spans="5:12">
      <c r="E88" s="54" t="str">
        <f t="shared" si="14"/>
        <v xml:space="preserve"> - [![Open In Colab](https://colab.research.google.com/assets/colab-badge.svg)]()</v>
      </c>
      <c r="F8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8" s="54" t="str">
        <f t="shared" si="13"/>
        <v/>
      </c>
      <c r="H88" s="54" t="str">
        <f t="shared" si="10"/>
        <v/>
      </c>
      <c r="I8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8" s="54" t="str">
        <f>IF(ISBLANK(C88),"",CONCATENATE("| [",B88,"](",Configuration!B$30,Configuration!B$29,"notebooks/",C88,".html)","| [![Open In Colab](https://colab.research.google.com/assets/colab-badge.svg)](",D91,")","|
"))</f>
        <v/>
      </c>
      <c r="K88" s="54" t="str">
        <f t="shared" si="15"/>
        <v/>
      </c>
      <c r="L88" s="54" t="str">
        <f t="shared" si="12"/>
        <v/>
      </c>
    </row>
    <row r="89" spans="5:12">
      <c r="E89" s="54" t="str">
        <f t="shared" si="14"/>
        <v xml:space="preserve"> - [![Open In Colab](https://colab.research.google.com/assets/colab-badge.svg)]()</v>
      </c>
      <c r="F8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9" s="54" t="str">
        <f t="shared" si="13"/>
        <v/>
      </c>
      <c r="H89" s="54" t="str">
        <f t="shared" si="10"/>
        <v/>
      </c>
      <c r="I8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9" s="54" t="str">
        <f>IF(ISBLANK(C89),"",CONCATENATE("| [",B89,"](",Configuration!B$30,Configuration!B$29,"notebooks/",C89,".html)","| [![Open In Colab](https://colab.research.google.com/assets/colab-badge.svg)](",D92,")","|
"))</f>
        <v/>
      </c>
      <c r="K89" s="54" t="str">
        <f t="shared" si="15"/>
        <v/>
      </c>
      <c r="L89" s="54" t="str">
        <f t="shared" si="12"/>
        <v/>
      </c>
    </row>
    <row r="90" spans="5:12">
      <c r="E90" s="54" t="str">
        <f t="shared" si="14"/>
        <v xml:space="preserve"> - [![Open In Colab](https://colab.research.google.com/assets/colab-badge.svg)]()</v>
      </c>
      <c r="F9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0" s="54" t="str">
        <f t="shared" si="13"/>
        <v/>
      </c>
      <c r="H90" s="54" t="str">
        <f t="shared" si="10"/>
        <v/>
      </c>
      <c r="I9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0" s="54" t="str">
        <f>IF(ISBLANK(C90),"",CONCATENATE("| [",B90,"](",Configuration!B$30,Configuration!B$29,"notebooks/",C90,".html)","| [![Open In Colab](https://colab.research.google.com/assets/colab-badge.svg)](",D93,")","|
"))</f>
        <v/>
      </c>
      <c r="K90" s="54" t="str">
        <f t="shared" si="15"/>
        <v/>
      </c>
      <c r="L90" s="54" t="str">
        <f t="shared" si="12"/>
        <v/>
      </c>
    </row>
    <row r="91" spans="5:12">
      <c r="E91" s="54" t="str">
        <f t="shared" si="14"/>
        <v xml:space="preserve"> - [![Open In Colab](https://colab.research.google.com/assets/colab-badge.svg)]()</v>
      </c>
      <c r="F9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1" s="54" t="str">
        <f t="shared" si="13"/>
        <v/>
      </c>
      <c r="H91" s="54" t="str">
        <f t="shared" si="10"/>
        <v/>
      </c>
      <c r="I9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1" s="54" t="str">
        <f>IF(ISBLANK(C91),"",CONCATENATE("| [",B91,"](",Configuration!B$30,Configuration!B$29,"notebooks/",C91,".html)","| [![Open In Colab](https://colab.research.google.com/assets/colab-badge.svg)](",D94,")","|
"))</f>
        <v/>
      </c>
      <c r="K91" s="54" t="str">
        <f t="shared" si="15"/>
        <v/>
      </c>
      <c r="L91" s="54" t="str">
        <f t="shared" si="12"/>
        <v/>
      </c>
    </row>
    <row r="92" spans="5:12">
      <c r="E92" s="54" t="str">
        <f t="shared" si="14"/>
        <v xml:space="preserve"> - [![Open In Colab](https://colab.research.google.com/assets/colab-badge.svg)]()</v>
      </c>
      <c r="F9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2" s="54" t="str">
        <f t="shared" si="13"/>
        <v/>
      </c>
      <c r="H92" s="54" t="str">
        <f t="shared" si="10"/>
        <v/>
      </c>
      <c r="I9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2" s="54" t="str">
        <f>IF(ISBLANK(C92),"",CONCATENATE("| [",B92,"](",Configuration!B$30,Configuration!B$29,"notebooks/",C92,".html)","| [![Open In Colab](https://colab.research.google.com/assets/colab-badge.svg)](",D95,")","|
"))</f>
        <v/>
      </c>
      <c r="K92" s="54" t="str">
        <f t="shared" si="15"/>
        <v/>
      </c>
      <c r="L92" s="54" t="str">
        <f t="shared" si="12"/>
        <v/>
      </c>
    </row>
    <row r="93" spans="5:12">
      <c r="E93" s="54" t="str">
        <f t="shared" si="14"/>
        <v xml:space="preserve"> - [![Open In Colab](https://colab.research.google.com/assets/colab-badge.svg)]()</v>
      </c>
      <c r="F9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3" s="54" t="str">
        <f t="shared" si="13"/>
        <v/>
      </c>
      <c r="H93" s="54" t="str">
        <f t="shared" si="10"/>
        <v/>
      </c>
      <c r="I9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3" s="54" t="str">
        <f>IF(ISBLANK(C93),"",CONCATENATE("| [",B93,"](",Configuration!B$30,Configuration!B$29,"notebooks/",C93,".html)","| [![Open In Colab](https://colab.research.google.com/assets/colab-badge.svg)](",D96,")","|
"))</f>
        <v/>
      </c>
      <c r="K93" s="54" t="str">
        <f t="shared" si="15"/>
        <v/>
      </c>
      <c r="L93" s="54" t="str">
        <f t="shared" si="12"/>
        <v/>
      </c>
    </row>
    <row r="94" spans="5:12">
      <c r="E94" s="54" t="str">
        <f t="shared" si="14"/>
        <v xml:space="preserve"> - [![Open In Colab](https://colab.research.google.com/assets/colab-badge.svg)]()</v>
      </c>
      <c r="F9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4" s="54" t="str">
        <f t="shared" si="13"/>
        <v/>
      </c>
      <c r="H94" s="54" t="str">
        <f t="shared" si="10"/>
        <v/>
      </c>
      <c r="I9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4" s="54" t="str">
        <f>IF(ISBLANK(C94),"",CONCATENATE("| [",B94,"](",Configuration!B$30,Configuration!B$29,"notebooks/",C94,".html)","| [![Open In Colab](https://colab.research.google.com/assets/colab-badge.svg)](",D97,")","|
"))</f>
        <v/>
      </c>
      <c r="K94" s="54" t="str">
        <f t="shared" si="15"/>
        <v/>
      </c>
      <c r="L94" s="54" t="str">
        <f t="shared" si="12"/>
        <v/>
      </c>
    </row>
    <row r="95" spans="5:12">
      <c r="E95" s="54" t="str">
        <f t="shared" si="14"/>
        <v xml:space="preserve"> - [![Open In Colab](https://colab.research.google.com/assets/colab-badge.svg)]()</v>
      </c>
      <c r="F9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5" s="54" t="str">
        <f t="shared" si="13"/>
        <v/>
      </c>
      <c r="H95" s="54" t="str">
        <f t="shared" si="10"/>
        <v/>
      </c>
      <c r="I9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5" s="54" t="str">
        <f>IF(ISBLANK(C95),"",CONCATENATE("| [",B95,"](",Configuration!B$30,Configuration!B$29,"notebooks/",C95,".html)","| [![Open In Colab](https://colab.research.google.com/assets/colab-badge.svg)](",D98,")","|
"))</f>
        <v/>
      </c>
      <c r="K95" s="54" t="str">
        <f t="shared" si="15"/>
        <v/>
      </c>
      <c r="L95" s="54" t="str">
        <f t="shared" si="12"/>
        <v/>
      </c>
    </row>
    <row r="96" spans="5:12">
      <c r="E96" s="54" t="str">
        <f t="shared" si="14"/>
        <v xml:space="preserve"> - [![Open In Colab](https://colab.research.google.com/assets/colab-badge.svg)]()</v>
      </c>
      <c r="F9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6" s="54" t="str">
        <f t="shared" si="13"/>
        <v/>
      </c>
      <c r="H96" s="54" t="str">
        <f t="shared" si="10"/>
        <v/>
      </c>
      <c r="I9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6" s="54" t="str">
        <f>IF(ISBLANK(C96),"",CONCATENATE("| [",B96,"](",Configuration!B$30,Configuration!B$29,"notebooks/",C96,".html)","| [![Open In Colab](https://colab.research.google.com/assets/colab-badge.svg)](",D99,")","|
"))</f>
        <v/>
      </c>
      <c r="K96" s="54" t="str">
        <f t="shared" si="15"/>
        <v/>
      </c>
      <c r="L96" s="54" t="str">
        <f t="shared" si="12"/>
        <v/>
      </c>
    </row>
    <row r="97" spans="5:12">
      <c r="E97" s="54" t="str">
        <f t="shared" si="14"/>
        <v xml:space="preserve"> - [![Open In Colab](https://colab.research.google.com/assets/colab-badge.svg)]()</v>
      </c>
      <c r="F9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7" s="54" t="str">
        <f t="shared" si="13"/>
        <v/>
      </c>
      <c r="H97" s="54" t="str">
        <f t="shared" si="10"/>
        <v/>
      </c>
      <c r="I9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7" s="54" t="str">
        <f>IF(ISBLANK(C97),"",CONCATENATE("| [",B97,"](",Configuration!B$30,Configuration!B$29,"notebooks/",C97,".html)","| [![Open In Colab](https://colab.research.google.com/assets/colab-badge.svg)](",D100,")","|
"))</f>
        <v/>
      </c>
      <c r="K97" s="54" t="str">
        <f t="shared" si="15"/>
        <v/>
      </c>
      <c r="L97" s="54" t="str">
        <f t="shared" si="12"/>
        <v/>
      </c>
    </row>
    <row r="98" spans="5:12">
      <c r="E98" s="54" t="str">
        <f t="shared" si="14"/>
        <v xml:space="preserve"> - [![Open In Colab](https://colab.research.google.com/assets/colab-badge.svg)]()</v>
      </c>
      <c r="F9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8" s="54" t="str">
        <f t="shared" si="13"/>
        <v/>
      </c>
      <c r="H98" s="54" t="str">
        <f t="shared" si="10"/>
        <v/>
      </c>
      <c r="I9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8" s="54" t="str">
        <f>IF(ISBLANK(C98),"",CONCATENATE("| [",B98,"](",Configuration!B$30,Configuration!B$29,"notebooks/",C98,".html)","| [![Open In Colab](https://colab.research.google.com/assets/colab-badge.svg)](",D101,")","|
"))</f>
        <v/>
      </c>
      <c r="K98" s="54" t="str">
        <f t="shared" si="15"/>
        <v/>
      </c>
      <c r="L98" s="54" t="str">
        <f t="shared" si="12"/>
        <v/>
      </c>
    </row>
    <row r="99" spans="5:12">
      <c r="E99" s="54" t="str">
        <f t="shared" si="14"/>
        <v xml:space="preserve"> - [![Open In Colab](https://colab.research.google.com/assets/colab-badge.svg)]()</v>
      </c>
      <c r="F99" s="54" t="str">
        <f t="shared" ref="F99:F100" si="16">IF(A99=A98,F98&amp;"&lt;br&gt;"&amp;E99,E99)</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9" s="54" t="str">
        <f t="shared" si="13"/>
        <v/>
      </c>
      <c r="H99" s="54" t="str">
        <f t="shared" ref="H99:H100" si="17">IF(ISBLANK(C99),"",CONCATENATE("  - title: ",B99,"
    url: /notebooks/",C99,"
    not_numbered: true"))</f>
        <v/>
      </c>
      <c r="I99" s="54" t="str">
        <f t="shared" ref="I99:I100" si="18">I98&amp;"
"&amp;H99</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9" s="54" t="str">
        <f>IF(ISBLANK(C99),"",CONCATENATE("| [",B99,"](",Configuration!B$30,Configuration!B$29,"notebooks/",C99,".html)","| [![Open In Colab](https://colab.research.google.com/assets/colab-badge.svg)](",D102,")","|
"))</f>
        <v/>
      </c>
      <c r="K99" s="54" t="str">
        <f t="shared" si="15"/>
        <v/>
      </c>
      <c r="L99" s="54" t="str">
        <f t="shared" ref="L99:L100" si="19">IF(A99&lt;&gt;A100,K99,"")</f>
        <v/>
      </c>
    </row>
    <row r="100" spans="5:12">
      <c r="E100" s="54" t="str">
        <f t="shared" si="14"/>
        <v xml:space="preserve"> - [![Open In Colab](https://colab.research.google.com/assets/colab-badge.svg)]()</v>
      </c>
      <c r="F100" s="54" t="str">
        <f t="shared" si="16"/>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00" s="54" t="str">
        <f t="shared" si="13"/>
        <v/>
      </c>
      <c r="H100" s="54" t="str">
        <f t="shared" si="17"/>
        <v/>
      </c>
      <c r="I100" s="54" t="str">
        <f t="shared" si="18"/>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00" s="54" t="str">
        <f>IF(ISBLANK(C100),"",CONCATENATE("| [",B100,"](",Configuration!B$30,Configuration!B$29,"notebooks/",C100,".html)","| [![Open In Colab](https://colab.research.google.com/assets/colab-badge.svg)](",D103,")","|
"))</f>
        <v/>
      </c>
      <c r="K100" s="54" t="str">
        <f t="shared" si="15"/>
        <v/>
      </c>
      <c r="L100" s="54" t="str">
        <f t="shared" si="19"/>
        <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BD8B-E669-C444-A631-0365C0B3D18B}">
  <dimension ref="A1:U100"/>
  <sheetViews>
    <sheetView topLeftCell="F1" zoomScaleNormal="100" workbookViewId="0">
      <pane ySplit="1" topLeftCell="A16" activePane="bottomLeft" state="frozen"/>
      <selection pane="bottomLeft" activeCell="L1" sqref="L1"/>
    </sheetView>
  </sheetViews>
  <sheetFormatPr baseColWidth="10" defaultColWidth="8.83203125" defaultRowHeight="16"/>
  <cols>
    <col min="1" max="1" width="8.83203125" style="33" customWidth="1"/>
    <col min="2" max="2" width="36" style="28" customWidth="1"/>
    <col min="3" max="3" width="30.33203125" style="28" customWidth="1"/>
    <col min="4" max="4" width="36" style="28" customWidth="1"/>
    <col min="5" max="5" width="17" style="54" customWidth="1"/>
    <col min="6" max="6" width="27.1640625" style="54" customWidth="1"/>
    <col min="7" max="7" width="30.83203125" style="54" customWidth="1"/>
    <col min="8" max="8" width="13.1640625" style="54" customWidth="1"/>
    <col min="9" max="9" width="17" style="54" customWidth="1"/>
    <col min="10" max="10" width="15.83203125" style="28" customWidth="1"/>
    <col min="11" max="11" width="25.6640625" style="54" customWidth="1"/>
    <col min="12" max="12" width="28.1640625" style="54" customWidth="1"/>
    <col min="13" max="16384" width="8.83203125" style="28"/>
  </cols>
  <sheetData>
    <row r="1" spans="1:21" s="31" customFormat="1" ht="19">
      <c r="A1" s="32" t="s">
        <v>179</v>
      </c>
      <c r="B1" s="31" t="s">
        <v>180</v>
      </c>
      <c r="C1" s="31" t="s">
        <v>279</v>
      </c>
      <c r="D1" s="31" t="s">
        <v>280</v>
      </c>
      <c r="E1" s="91" t="s">
        <v>287</v>
      </c>
      <c r="F1" s="91" t="s">
        <v>288</v>
      </c>
      <c r="G1" s="91" t="s">
        <v>289</v>
      </c>
      <c r="H1" s="91"/>
      <c r="I1" s="91"/>
      <c r="J1" s="91" t="s">
        <v>305</v>
      </c>
      <c r="K1" s="91" t="s">
        <v>306</v>
      </c>
      <c r="L1" s="91" t="s">
        <v>307</v>
      </c>
    </row>
    <row r="2" spans="1:21" ht="17">
      <c r="A2" s="33">
        <v>1</v>
      </c>
      <c r="B2" s="20" t="s">
        <v>175</v>
      </c>
      <c r="C2" s="20" t="s">
        <v>324</v>
      </c>
      <c r="D2" s="90" t="str">
        <f>IF(ISBLANK(C2),"",CONCATENATE(Configuration!$B$31,notebooks_old!C2,".ipynb"))</f>
        <v>https://colab.research.google.com/github/RPI-DATA/course-intro-ml-app/blob/master/content/notebooks/01-overview/01-what-is-jupyter.ipynb</v>
      </c>
      <c r="E2" s="54" t="str">
        <f>CONCATENATE(B2," - [![Open In Colab](https://colab.research.google.com/assets/colab-badge.svg)](",D2,")")</f>
        <v>What is Jupyter? - [![Open In Colab](https://colab.research.google.com/assets/colab-badge.svg)](https://colab.research.google.com/github/RPI-DATA/course-intro-ml-app/blob/master/content/notebooks/01-overview/01-what-is-jupyter.ipynb)</v>
      </c>
      <c r="F2" s="54" t="str">
        <f>IF(A2=A1,F1&amp;"&lt;br&gt;"&amp;E2,E2)</f>
        <v>What is Jupyter? - [![Open In Colab](https://colab.research.google.com/assets/colab-badge.svg)](https://colab.research.google.com/github/RPI-DATA/course-intro-ml-app/blob/master/content/notebooks/01-overview/01-what-is-jupyter.ipynb)</v>
      </c>
      <c r="G2" s="54" t="str">
        <f>IF(A2&lt;&gt;A3,F2,"")</f>
        <v/>
      </c>
      <c r="H2" s="54" t="str">
        <f>IF(ISBLANK(C2),"",CONCATENATE("  - title: ",B2,"
    url: /notebooks/",C2,"
    not_numbered: true"))</f>
        <v xml:space="preserve">  - title: What is Jupyter?
    url: /notebooks/01-overview/01-what-is-jupyter
    not_numbered: true</v>
      </c>
      <c r="I2" s="54" t="str">
        <f>I1&amp;"
"&amp;H2</f>
        <v xml:space="preserve">
  - title: What is Jupyter?
    url: /notebooks/01-overview/01-what-is-jupyter
    not_numbered: true</v>
      </c>
      <c r="J2" s="54" t="str">
        <f>IF(ISBLANK(C2),"",CONCATENATE("| [",B2,"](",Configuration!B$30,Configuration!B$29,"notebooks/",C2,".html)","| [![Open In Colab](https://colab.research.google.com/assets/colab-badge.svg)](",D5,")","|
"))</f>
        <v xml:space="preserve">| [What is Jupyter?](https://rpi.analyticsdojo.com/notebooks/01-overview/01-what-is-jupyter.html)| [![Open In Colab](https://colab.research.google.com/assets/colab-badge.svg)](https://colab.research.google.com/github/RPI-DATA/course-intro-ml-app/blob/master/content/notebooks/01-overview/04-markdown.ipynb)|
</v>
      </c>
      <c r="K2" s="54" t="str">
        <f>IF(A2=A1,K1&amp;""&amp;J2,J2)</f>
        <v xml:space="preserve">| [What is Jupyter?](https://rpi.analyticsdojo.com/notebooks/01-overview/01-what-is-jupyter.html)| [![Open In Colab](https://colab.research.google.com/assets/colab-badge.svg)](https://colab.research.google.com/github/RPI-DATA/course-intro-ml-app/blob/master/content/notebooks/01-overview/04-markdown.ipynb)|
</v>
      </c>
      <c r="L2" s="54" t="str">
        <f>IF(A2&lt;&gt;A3,K2,"")</f>
        <v/>
      </c>
      <c r="N2" s="26"/>
      <c r="U2" s="28" t="s">
        <v>340</v>
      </c>
    </row>
    <row r="3" spans="1:21" ht="17">
      <c r="A3" s="33">
        <v>1</v>
      </c>
      <c r="B3" s="20" t="s">
        <v>176</v>
      </c>
      <c r="C3" s="20" t="s">
        <v>325</v>
      </c>
      <c r="D3" s="90" t="str">
        <f>IF(ISBLANK(C3),"",CONCATENATE(Configuration!$B$31,notebooks_old!C3,".ipynb"))</f>
        <v>https://colab.research.google.com/github/RPI-DATA/course-intro-ml-app/blob/master/content/notebooks/01-overview/02-notebook-basics.ipynb</v>
      </c>
      <c r="E3" s="54" t="str">
        <f t="shared" ref="E3:E66" si="0">CONCATENATE(B3," - [![Open In Colab](https://colab.research.google.com/assets/colab-badge.svg)](",D3,")")</f>
        <v>Notebook Basics - [![Open In Colab](https://colab.research.google.com/assets/colab-badge.svg)](https://colab.research.google.com/github/RPI-DATA/course-intro-ml-app/blob/master/content/notebooks/01-overview/02-notebook-basics.ipynb)</v>
      </c>
      <c r="F3" s="54" t="str">
        <f t="shared" ref="F3:F66" si="1">IF(A3=A2,F2&amp;"&lt;br&gt;"&amp;E3,E3)</f>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v>
      </c>
      <c r="G3" s="54" t="str">
        <f t="shared" ref="G3:G66" si="2">IF(A3&lt;&gt;A4,F3,"")</f>
        <v/>
      </c>
      <c r="H3" s="54" t="str">
        <f t="shared" ref="H3:H66" si="3">IF(ISBLANK(C3),"",CONCATENATE("  - title: ",B3,"
    url: /notebooks/",C3,"
    not_numbered: true"))</f>
        <v xml:space="preserve">  - title: Notebook Basics
    url: /notebooks/01-overview/02-notebook-basics
    not_numbered: true</v>
      </c>
      <c r="I3" s="54" t="str">
        <f t="shared" ref="I3:I66" si="4">I2&amp;"
"&amp;H3</f>
        <v xml:space="preserve">
  - title: What is Jupyter?
    url: /notebooks/01-overview/01-what-is-jupyter
    not_numbered: true
  - title: Notebook Basics
    url: /notebooks/01-overview/02-notebook-basics
    not_numbered: true</v>
      </c>
      <c r="J3" s="54" t="str">
        <f>IF(ISBLANK(C3),"",CONCATENATE("| [",B3,"](",Configuration!B$30,Configuration!B$29,"notebooks/",C3,".html)","| [![Open In Colab](https://colab.research.google.com/assets/colab-badge.svg)](",D6,")","|
"))</f>
        <v xml:space="preserve">| [Notebook Basics](https://rpi.analyticsdojo.com/notebooks/01-overview/02-notebook-basics.html)| [![Open In Colab](https://colab.research.google.com/assets/colab-badge.svg)](https://colab.research.google.com/github/RPI-DATA/course-intro-ml-app/blob/master/content/notebooks/02-intro-python/01-intro-python-overview.ipynb)|
</v>
      </c>
      <c r="K3" s="54" t="str">
        <f t="shared" ref="K3:K66" si="5">IF(A3=A2,K2&amp;""&amp;J3,J3)</f>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v>
      </c>
      <c r="L3" s="54" t="str">
        <f t="shared" ref="L3:L66" si="6">IF(A3&lt;&gt;A4,K3,"")</f>
        <v/>
      </c>
    </row>
    <row r="4" spans="1:21" ht="17">
      <c r="A4" s="33">
        <v>1</v>
      </c>
      <c r="B4" s="20" t="s">
        <v>177</v>
      </c>
      <c r="C4" s="20" t="s">
        <v>326</v>
      </c>
      <c r="D4" s="90" t="str">
        <f>IF(ISBLANK(C4),"",CONCATENATE(Configuration!$B$31,notebooks_old!C4,".ipynb"))</f>
        <v>https://colab.research.google.com/github/RPI-DATA/course-intro-ml-app/blob/master/content/notebooks/01-overview/03-running-code.ipynb</v>
      </c>
      <c r="E4" s="54" t="str">
        <f t="shared" si="0"/>
        <v>Running Code - [![Open In Colab](https://colab.research.google.com/assets/colab-badge.svg)](https://colab.research.google.com/github/RPI-DATA/course-intro-ml-app/blob/master/content/notebooks/01-overview/03-running-code.ipynb)</v>
      </c>
      <c r="F4" s="54" t="str">
        <f t="shared" si="1"/>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v>
      </c>
      <c r="G4" s="54" t="str">
        <f t="shared" si="2"/>
        <v/>
      </c>
      <c r="H4" s="54" t="str">
        <f t="shared" si="3"/>
        <v xml:space="preserve">  - title: Running Code
    url: /notebooks/01-overview/03-running-code
    not_numbered: true</v>
      </c>
      <c r="I4" s="54" t="str">
        <f t="shared" si="4"/>
        <v xml:space="preserve">
  - title: What is Jupyter?
    url: /notebooks/01-overview/01-what-is-jupyter
    not_numbered: true
  - title: Notebook Basics
    url: /notebooks/01-overview/02-notebook-basics
    not_numbered: true
  - title: Running Code
    url: /notebooks/01-overview/03-running-code
    not_numbered: true</v>
      </c>
      <c r="J4" s="54" t="str">
        <f>IF(ISBLANK(C4),"",CONCATENATE("| [",B4,"](",Configuration!B$30,Configuration!B$29,"notebooks/",C4,".html)","| [![Open In Colab](https://colab.research.google.com/assets/colab-badge.svg)](",D7,")","|
"))</f>
        <v xml:space="preserve">| [Running Code](https://rpi.analyticsdojo.com/notebooks/01-overview/03-running-code.html)| [![Open In Colab](https://colab.research.google.com/assets/colab-badge.svg)](https://colab.research.google.com/github/RPI-DATA/course-intro-ml-app/blob/master/content/notebooks/02-intro-python/02-intro-python-datastructures.ipynb)|
</v>
      </c>
      <c r="K4" s="54" t="str">
        <f t="shared" si="5"/>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v>
      </c>
      <c r="L4" s="54" t="str">
        <f t="shared" si="6"/>
        <v/>
      </c>
    </row>
    <row r="5" spans="1:21" ht="17">
      <c r="A5" s="33">
        <v>1</v>
      </c>
      <c r="B5" s="20" t="s">
        <v>13</v>
      </c>
      <c r="C5" s="20" t="s">
        <v>327</v>
      </c>
      <c r="D5" s="90" t="str">
        <f>IF(ISBLANK(C5),"",CONCATENATE(Configuration!$B$31,notebooks_old!C5,".ipynb"))</f>
        <v>https://colab.research.google.com/github/RPI-DATA/course-intro-ml-app/blob/master/content/notebooks/01-overview/04-markdown.ipynb</v>
      </c>
      <c r="E5" s="54" t="str">
        <f t="shared" si="0"/>
        <v>Markdown - [![Open In Colab](https://colab.research.google.com/assets/colab-badge.svg)](https://colab.research.google.com/github/RPI-DATA/course-intro-ml-app/blob/master/content/notebooks/01-overview/04-markdown.ipynb)</v>
      </c>
      <c r="F5" s="54" t="str">
        <f t="shared" si="1"/>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Colab](https://colab.research.google.com/assets/colab-badge.svg)](https://colab.research.google.com/github/RPI-DATA/course-intro-ml-app/blob/master/content/notebooks/01-overview/03-running-code.ipynb)&lt;br&gt;Markdown - [![Open In Colab](https://colab.research.google.com/assets/colab-badge.svg)](https://colab.research.google.com/github/RPI-DATA/course-intro-ml-app/blob/master/content/notebooks/01-overview/04-markdown.ipynb)</v>
      </c>
      <c r="G5" s="54" t="str">
        <f t="shared" si="2"/>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Colab](https://colab.research.google.com/assets/colab-badge.svg)](https://colab.research.google.com/github/RPI-DATA/course-intro-ml-app/blob/master/content/notebooks/01-overview/03-running-code.ipynb)&lt;br&gt;Markdown - [![Open In Colab](https://colab.research.google.com/assets/colab-badge.svg)](https://colab.research.google.com/github/RPI-DATA/course-intro-ml-app/blob/master/content/notebooks/01-overview/04-markdown.ipynb)</v>
      </c>
      <c r="H5" s="54" t="str">
        <f t="shared" si="3"/>
        <v xml:space="preserve">  - title: Markdown
    url: /notebooks/01-overview/04-markdown
    not_numbered: true</v>
      </c>
      <c r="I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v>
      </c>
      <c r="J5" s="54" t="str">
        <f>IF(ISBLANK(C5),"",CONCATENATE("| [",B5,"](",Configuration!B$30,Configuration!B$29,"notebooks/",C5,".html)","| [![Open In Colab](https://colab.research.google.com/assets/colab-badge.svg)](",D8,")","|
"))</f>
        <v xml:space="preserve">| [Markdown](https://rpi.analyticsdojo.com/notebooks/01-overview/04-markdown.html)| [![Open In Colab](https://colab.research.google.com/assets/colab-badge.svg)](https://colab.research.google.com/github/RPI-DATA/course-intro-ml-app/blob/master/content/notebooks/02-intro-python/03-intro-python-numpy.ipynb)|
</v>
      </c>
      <c r="K5" s="54" t="str">
        <f t="shared" si="5"/>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 [Markdown](https://rpi.analyticsdojo.com/notebooks/01-overview/04-markdown.html)| [![Open In Colab](https://colab.research.google.com/assets/colab-badge.svg)](https://colab.research.google.com/github/RPI-DATA/course-intro-ml-app/blob/master/content/notebooks/02-intro-python/03-intro-python-numpy.ipynb)|
</v>
      </c>
      <c r="L5" s="54" t="str">
        <f t="shared" si="6"/>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 [Markdown](https://rpi.analyticsdojo.com/notebooks/01-overview/04-markdown.html)| [![Open In Colab](https://colab.research.google.com/assets/colab-badge.svg)](https://colab.research.google.com/github/RPI-DATA/course-intro-ml-app/blob/master/content/notebooks/02-intro-python/03-intro-python-numpy.ipynb)|
</v>
      </c>
    </row>
    <row r="6" spans="1:21" ht="34">
      <c r="A6" s="33">
        <v>2</v>
      </c>
      <c r="B6" s="34" t="s">
        <v>186</v>
      </c>
      <c r="C6" s="20" t="s">
        <v>335</v>
      </c>
      <c r="D6" s="90" t="str">
        <f>IF(ISBLANK(C6),"",CONCATENATE(Configuration!$B$31,notebooks_old!C6,".ipynb"))</f>
        <v>https://colab.research.google.com/github/RPI-DATA/course-intro-ml-app/blob/master/content/notebooks/02-intro-python/01-intro-python-overview.ipynb</v>
      </c>
      <c r="E6" s="54" t="str">
        <f t="shared" si="0"/>
        <v>Python Overview - [![Open In Colab](https://colab.research.google.com/assets/colab-badge.svg)](https://colab.research.google.com/github/RPI-DATA/course-intro-ml-app/blob/master/content/notebooks/02-intro-python/01-intro-python-overview.ipynb)</v>
      </c>
      <c r="F6" s="54" t="str">
        <f t="shared" si="1"/>
        <v>Python Overview - [![Open In Colab](https://colab.research.google.com/assets/colab-badge.svg)](https://colab.research.google.com/github/RPI-DATA/course-intro-ml-app/blob/master/content/notebooks/02-intro-python/01-intro-python-overview.ipynb)</v>
      </c>
      <c r="G6" s="54" t="str">
        <f t="shared" si="2"/>
        <v/>
      </c>
      <c r="H6" s="54" t="str">
        <f t="shared" si="3"/>
        <v xml:space="preserve">  - title: Python Overview
    url: /notebooks/02-intro-python/01-intro-python-overview
    not_numbered: true</v>
      </c>
      <c r="I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v>
      </c>
      <c r="J6" s="54" t="str">
        <f>IF(ISBLANK(C6),"",CONCATENATE("| [",B6,"](",Configuration!B$30,Configuration!B$29,"notebooks/",C6,".html)","| [![Open In Colab](https://colab.research.google.com/assets/colab-badge.svg)](",D9,")","|
"))</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K6"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L6" s="54" t="str">
        <f t="shared" si="6"/>
        <v/>
      </c>
    </row>
    <row r="7" spans="1:21" ht="34">
      <c r="A7" s="33">
        <v>2</v>
      </c>
      <c r="B7" s="34" t="s">
        <v>187</v>
      </c>
      <c r="C7" s="34" t="s">
        <v>336</v>
      </c>
      <c r="D7" s="90" t="str">
        <f>IF(ISBLANK(C7),"",CONCATENATE(Configuration!$B$31,notebooks_old!C7,".ipynb"))</f>
        <v>https://colab.research.google.com/github/RPI-DATA/course-intro-ml-app/blob/master/content/notebooks/02-intro-python/02-intro-python-datastructures.ipynb</v>
      </c>
      <c r="E7" s="54" t="str">
        <f t="shared" si="0"/>
        <v>Basic Data Structures - [![Open In Colab](https://colab.research.google.com/assets/colab-badge.svg)](https://colab.research.google.com/github/RPI-DATA/course-intro-ml-app/blob/master/content/notebooks/02-intro-python/02-intro-python-datastructures.ipynb)</v>
      </c>
      <c r="F7"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v>
      </c>
      <c r="G7" s="54" t="str">
        <f t="shared" si="2"/>
        <v/>
      </c>
      <c r="H7" s="54" t="str">
        <f t="shared" si="3"/>
        <v xml:space="preserve">  - title: Basic Data Structures
    url: /notebooks/02-intro-python/02-intro-python-datastructures
    not_numbered: true</v>
      </c>
      <c r="I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v>
      </c>
      <c r="J7" s="54" t="str">
        <f>IF(ISBLANK(C7),"",CONCATENATE("| [",B7,"](",Configuration!B$30,Configuration!B$29,"notebooks/",C7,".html)","| [![Open In Colab](https://colab.research.google.com/assets/colab-badge.svg)](",D10,")","|
"))</f>
        <v xml:space="preserve">|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K7"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L7" s="54" t="str">
        <f t="shared" si="6"/>
        <v/>
      </c>
    </row>
    <row r="8" spans="1:21" ht="34">
      <c r="A8" s="33">
        <v>2</v>
      </c>
      <c r="B8" s="34" t="s">
        <v>188</v>
      </c>
      <c r="C8" s="34" t="s">
        <v>337</v>
      </c>
      <c r="D8" s="90" t="str">
        <f>IF(ISBLANK(C8),"",CONCATENATE(Configuration!$B$31,notebooks_old!C8,".ipynb"))</f>
        <v>https://colab.research.google.com/github/RPI-DATA/course-intro-ml-app/blob/master/content/notebooks/02-intro-python/03-intro-python-numpy.ipynb</v>
      </c>
      <c r="E8" s="54" t="str">
        <f t="shared" si="0"/>
        <v>Numpy - [![Open In Colab](https://colab.research.google.com/assets/colab-badge.svg)](https://colab.research.google.com/github/RPI-DATA/course-intro-ml-app/blob/master/content/notebooks/02-intro-python/03-intro-python-numpy.ipynb)</v>
      </c>
      <c r="F8"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v>
      </c>
      <c r="G8" s="54" t="str">
        <f t="shared" si="2"/>
        <v/>
      </c>
      <c r="H8" s="54" t="str">
        <f t="shared" si="3"/>
        <v xml:space="preserve">  - title: Numpy
    url: /notebooks/02-intro-python/03-intro-python-numpy
    not_numbered: true</v>
      </c>
      <c r="I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v>
      </c>
      <c r="J8" s="54" t="str">
        <f>IF(ISBLANK(C8),"",CONCATENATE("| [",B8,"](",Configuration!B$30,Configuration!B$29,"notebooks/",C8,".html)","| [![Open In Colab](https://colab.research.google.com/assets/colab-badge.svg)](",D11,")","|
"))</f>
        <v xml:space="preserve">| [Numpy](https://rpi.analyticsdojo.com/notebooks/02-intro-python/03-intro-python-numpy.html)| [![Open In Colab](https://colab.research.google.com/assets/colab-badge.svg)](https://colab.research.google.com/github/RPI-DATA/course-intro-ml-app/blob/master/content/notebooks/03-python/02-intro-python-functions.ipynb)|
</v>
      </c>
      <c r="K8"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v>
      </c>
      <c r="L8" s="54" t="str">
        <f t="shared" si="6"/>
        <v/>
      </c>
    </row>
    <row r="9" spans="1:21" ht="34">
      <c r="A9" s="33">
        <v>2</v>
      </c>
      <c r="B9" s="34" t="s">
        <v>189</v>
      </c>
      <c r="C9" s="34" t="s">
        <v>338</v>
      </c>
      <c r="D9" s="90" t="str">
        <f>IF(ISBLANK(C9),"",CONCATENATE(Configuration!$B$31,notebooks_old!C9,".ipynb"))</f>
        <v>https://colab.research.google.com/github/RPI-DATA/course-intro-ml-app/blob/master/content/notebooks/02-intro-python/04-intro-python-pandas.ipynb</v>
      </c>
      <c r="E9" s="54" t="str">
        <f t="shared" si="0"/>
        <v>Pandas - [![Open In Colab](https://colab.research.google.com/assets/colab-badge.svg)](https://colab.research.google.com/github/RPI-DATA/course-intro-ml-app/blob/master/content/notebooks/02-intro-python/04-intro-python-pandas.ipynb)</v>
      </c>
      <c r="F9"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G9" s="54" t="str">
        <f t="shared" si="2"/>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H9" s="54" t="str">
        <f t="shared" si="3"/>
        <v xml:space="preserve">  - title: Pandas
    url: /notebooks/02-intro-python/04-intro-python-pandas
    not_numbered: true</v>
      </c>
      <c r="I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v>
      </c>
      <c r="J9" s="54" t="str">
        <f>IF(ISBLANK(C9),"",CONCATENATE("| [",B9,"](",Configuration!B$30,Configuration!B$29,"notebooks/",C9,".html)","| [![Open In Colab](https://colab.research.google.com/assets/colab-badge.svg)](",D12,")","|
"))</f>
        <v xml:space="preserve">| [Pandas](https://rpi.analyticsdojo.com/notebooks/02-intro-python/04-intro-python-pandas.html)| [![Open In Colab](https://colab.research.google.com/assets/colab-badge.svg)](https://colab.research.google.com/github/RPI-DATA/course-intro-ml-app/blob/master/content/notebooks/03-python/03-intro-python-null-values.ipynb)|
</v>
      </c>
      <c r="K9"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L9" s="54" t="str">
        <f t="shared" si="6"/>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row>
    <row r="10" spans="1:21" ht="34">
      <c r="A10" s="33">
        <v>4</v>
      </c>
      <c r="B10" s="28" t="s">
        <v>240</v>
      </c>
      <c r="C10" s="34" t="s">
        <v>328</v>
      </c>
      <c r="D10" s="90" t="str">
        <f>IF(ISBLANK(C10),"",CONCATENATE(Configuration!$B$31,notebooks_old!C10,".ipynb"))</f>
        <v>https://colab.research.google.com/github/RPI-DATA/course-intro-ml-app/blob/master/content/notebooks/03-python/01-intro-python-conditionals-loops.ipynb</v>
      </c>
      <c r="E10" s="54" t="str">
        <f t="shared" si="0"/>
        <v>Conditional-Loops - [![Open In Colab](https://colab.research.google.com/assets/colab-badge.svg)](https://colab.research.google.com/github/RPI-DATA/course-intro-ml-app/blob/master/content/notebooks/03-python/01-intro-python-conditionals-loops.ipynb)</v>
      </c>
      <c r="F10" s="54" t="str">
        <f t="shared" si="1"/>
        <v>Conditional-Loops - [![Open In Colab](https://colab.research.google.com/assets/colab-badge.svg)](https://colab.research.google.com/github/RPI-DATA/course-intro-ml-app/blob/master/content/notebooks/03-python/01-intro-python-conditionals-loops.ipynb)</v>
      </c>
      <c r="G10" s="54" t="str">
        <f t="shared" si="2"/>
        <v/>
      </c>
      <c r="H10" s="54" t="str">
        <f t="shared" si="3"/>
        <v xml:space="preserve">  - title: Conditional-Loops
    url: /notebooks/03-python/01-intro-python-conditionals-loops
    not_numbered: true</v>
      </c>
      <c r="I1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v>
      </c>
      <c r="J10" s="54" t="str">
        <f>IF(ISBLANK(C10),"",CONCATENATE("| [",B10,"](",Configuration!B$30,Configuration!B$29,"notebooks/",C10,".html)","| [![Open In Colab](https://colab.research.google.com/assets/colab-badge.svg)](",D13,")","|
"))</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K10"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L10" s="54" t="str">
        <f t="shared" si="6"/>
        <v/>
      </c>
    </row>
    <row r="11" spans="1:21" ht="34">
      <c r="A11" s="33">
        <v>4</v>
      </c>
      <c r="B11" s="28" t="s">
        <v>241</v>
      </c>
      <c r="C11" s="34" t="s">
        <v>329</v>
      </c>
      <c r="D11" s="90" t="str">
        <f>IF(ISBLANK(C11),"",CONCATENATE(Configuration!$B$31,notebooks_old!C11,".ipynb"))</f>
        <v>https://colab.research.google.com/github/RPI-DATA/course-intro-ml-app/blob/master/content/notebooks/03-python/02-intro-python-functions.ipynb</v>
      </c>
      <c r="E11" s="54" t="str">
        <f t="shared" si="0"/>
        <v>Functions - [![Open In Colab](https://colab.research.google.com/assets/colab-badge.svg)](https://colab.research.google.com/github/RPI-DATA/course-intro-ml-app/blob/master/content/notebooks/03-python/02-intro-python-functions.ipynb)</v>
      </c>
      <c r="F11"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v>
      </c>
      <c r="G11" s="54" t="str">
        <f t="shared" si="2"/>
        <v/>
      </c>
      <c r="H11" s="54" t="str">
        <f t="shared" si="3"/>
        <v xml:space="preserve">  - title: Functions
    url: /notebooks/03-python/02-intro-python-functions
    not_numbered: true</v>
      </c>
      <c r="I1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v>
      </c>
      <c r="J11" s="54" t="str">
        <f>IF(ISBLANK(C11),"",CONCATENATE("| [",B11,"](",Configuration!B$30,Configuration!B$29,"notebooks/",C11,".html)","| [![Open In Colab](https://colab.research.google.com/assets/colab-badge.svg)](",D14,")","|
"))</f>
        <v xml:space="preserve">| [Functions](https://rpi.analyticsdojo.com/notebooks/03-python/02-intro-python-functions.html)| [![Open In Colab](https://colab.research.google.com/assets/colab-badge.svg)](https://colab.research.google.com/github/RPI-DATA/course-intro-ml-app/blob/master/content/notebooks/03-python/05-intro-kaggle-baseline.ipynb)|
</v>
      </c>
      <c r="K11"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v>
      </c>
      <c r="L11" s="54" t="str">
        <f t="shared" si="6"/>
        <v/>
      </c>
    </row>
    <row r="12" spans="1:21" ht="34">
      <c r="A12" s="33">
        <v>4</v>
      </c>
      <c r="B12" s="28" t="s">
        <v>242</v>
      </c>
      <c r="C12" s="34" t="s">
        <v>330</v>
      </c>
      <c r="D12" s="90" t="str">
        <f>IF(ISBLANK(C12),"",CONCATENATE(Configuration!$B$31,notebooks_old!C12,".ipynb"))</f>
        <v>https://colab.research.google.com/github/RPI-DATA/course-intro-ml-app/blob/master/content/notebooks/03-python/03-intro-python-null-values.ipynb</v>
      </c>
      <c r="E12" s="54" t="str">
        <f t="shared" si="0"/>
        <v>Null Values - [![Open In Colab](https://colab.research.google.com/assets/colab-badge.svg)](https://colab.research.google.com/github/RPI-DATA/course-intro-ml-app/blob/master/content/notebooks/03-python/03-intro-python-null-values.ipynb)</v>
      </c>
      <c r="F12"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v>
      </c>
      <c r="G12" s="54" t="str">
        <f t="shared" si="2"/>
        <v/>
      </c>
      <c r="H12" s="54" t="str">
        <f t="shared" si="3"/>
        <v xml:space="preserve">  - title: Null Values
    url: /notebooks/03-python/03-intro-python-null-values
    not_numbered: true</v>
      </c>
      <c r="I1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v>
      </c>
      <c r="J12" s="54" t="str">
        <f>IF(ISBLANK(C12),"",CONCATENATE("| [",B12,"](",Configuration!B$30,Configuration!B$29,"notebooks/",C12,".html)","| [![Open In Colab](https://colab.research.google.com/assets/colab-badge.svg)](",D15,")","|
"))</f>
        <v xml:space="preserve">| [Null Values](https://rpi.analyticsdojo.com/notebooks/03-python/03-intro-python-null-values.html)| [![Open In Colab](https://colab.research.google.com/assets/colab-badge.svg)]()|
</v>
      </c>
      <c r="K12"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v>
      </c>
      <c r="L12" s="54" t="str">
        <f t="shared" si="6"/>
        <v/>
      </c>
    </row>
    <row r="13" spans="1:21" ht="34">
      <c r="A13" s="33">
        <v>4</v>
      </c>
      <c r="B13" s="28" t="s">
        <v>243</v>
      </c>
      <c r="C13" s="34" t="s">
        <v>331</v>
      </c>
      <c r="D13" s="90" t="str">
        <f>IF(ISBLANK(C13),"",CONCATENATE(Configuration!$B$31,notebooks_old!C13,".ipynb"))</f>
        <v>https://colab.research.google.com/github/RPI-DATA/course-intro-ml-app/blob/master/content/notebooks/03-python/04-intro-python-groupby.ipynb</v>
      </c>
      <c r="E13" s="54" t="str">
        <f t="shared" si="0"/>
        <v>Groupby - [![Open In Colab](https://colab.research.google.com/assets/colab-badge.svg)](https://colab.research.google.com/github/RPI-DATA/course-intro-ml-app/blob/master/content/notebooks/03-python/04-intro-python-groupby.ipynb)</v>
      </c>
      <c r="F13"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v>
      </c>
      <c r="G13" s="54" t="str">
        <f t="shared" si="2"/>
        <v/>
      </c>
      <c r="H13" s="54" t="str">
        <f t="shared" si="3"/>
        <v xml:space="preserve">  - title: Groupby
    url: /notebooks/03-python/04-intro-python-groupby
    not_numbered: true</v>
      </c>
      <c r="I1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v>
      </c>
      <c r="J13" s="54" t="str">
        <f>IF(ISBLANK(C13),"",CONCATENATE("| [",B13,"](",Configuration!B$30,Configuration!B$29,"notebooks/",C13,".html)","| [![Open In Colab](https://colab.research.google.com/assets/colab-badge.svg)](",D16,")","|
"))</f>
        <v xml:space="preserve">| [Groupby](https://rpi.analyticsdojo.com/notebooks/03-python/04-intro-python-groupby.html)| [![Open In Colab](https://colab.research.google.com/assets/colab-badge.svg)]()|
</v>
      </c>
      <c r="K13"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v>
      </c>
      <c r="L13" s="54" t="str">
        <f t="shared" si="6"/>
        <v/>
      </c>
    </row>
    <row r="14" spans="1:21" ht="34">
      <c r="A14" s="33">
        <v>4</v>
      </c>
      <c r="B14" s="28" t="s">
        <v>244</v>
      </c>
      <c r="C14" s="34" t="s">
        <v>332</v>
      </c>
      <c r="D14" s="90" t="str">
        <f>IF(ISBLANK(C14),"",CONCATENATE(Configuration!$B$31,notebooks_old!C14,".ipynb"))</f>
        <v>https://colab.research.google.com/github/RPI-DATA/course-intro-ml-app/blob/master/content/notebooks/03-python/05-intro-kaggle-baseline.ipynb</v>
      </c>
      <c r="E14" s="54" t="str">
        <f t="shared" si="0"/>
        <v>Kaggle Baseline - [![Open In Colab](https://colab.research.google.com/assets/colab-badge.svg)](https://colab.research.google.com/github/RPI-DATA/course-intro-ml-app/blob/master/content/notebooks/03-python/05-intro-kaggle-baseline.ipynb)</v>
      </c>
      <c r="F14"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G14" s="54" t="str">
        <f t="shared" si="2"/>
        <v/>
      </c>
      <c r="H14" s="54" t="str">
        <f t="shared" si="3"/>
        <v xml:space="preserve">  - title: Kaggle Baseline
    url: /notebooks/03-python/05-intro-kaggle-baseline
    not_numbered: true</v>
      </c>
      <c r="I1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v>
      </c>
      <c r="J14" s="54" t="str">
        <f>IF(ISBLANK(C14),"",CONCATENATE("| [",B14,"](",Configuration!B$30,Configuration!B$29,"notebooks/",C14,".html)","| [![Open In Colab](https://colab.research.google.com/assets/colab-badge.svg)](",D17,")","|
"))</f>
        <v xml:space="preserve">| [Kaggle Baseline](https://rpi.analyticsdojo.com/notebooks/03-python/05-intro-kaggle-baseline.html)| [![Open In Colab](https://colab.research.google.com/assets/colab-badge.svg)]()|
</v>
      </c>
      <c r="K14"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4" s="54" t="str">
        <f t="shared" si="6"/>
        <v/>
      </c>
    </row>
    <row r="15" spans="1:21">
      <c r="A15" s="33">
        <v>4</v>
      </c>
      <c r="B15" s="28" t="s">
        <v>245</v>
      </c>
      <c r="C15" s="34"/>
      <c r="D15" s="90" t="str">
        <f>IF(ISBLANK(C15),"",CONCATENATE(Configuration!$B$31,notebooks_old!C15,".ipynb"))</f>
        <v/>
      </c>
      <c r="E15" s="54" t="str">
        <f t="shared" si="0"/>
        <v>Assignment 2 - [![Open In Colab](https://colab.research.google.com/assets/colab-badge.svg)]()</v>
      </c>
      <c r="F15"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Colab](https://colab.research.google.com/assets/colab-badge.svg)](https://colab.research.google.com/github/RPI-DATA/course-intro-ml-app/blob/master/content/notebooks/03-python/05-intro-kaggle-baseline.ipynb)&lt;br&gt;Assignment 2 - [![Open In Colab](https://colab.research.google.com/assets/colab-badge.svg)]()</v>
      </c>
      <c r="G15" s="54" t="str">
        <f t="shared" si="2"/>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Colab](https://colab.research.google.com/assets/colab-badge.svg)](https://colab.research.google.com/github/RPI-DATA/course-intro-ml-app/blob/master/content/notebooks/03-python/05-intro-kaggle-baseline.ipynb)&lt;br&gt;Assignment 2 - [![Open In Colab](https://colab.research.google.com/assets/colab-badge.svg)]()</v>
      </c>
      <c r="H15" s="54" t="str">
        <f t="shared" si="3"/>
        <v/>
      </c>
      <c r="I1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5" s="54" t="str">
        <f>IF(ISBLANK(C15),"",CONCATENATE("| [",B15,"](",Configuration!B$30,Configuration!B$29,"notebooks/",C15,".html)","| [![Open In Colab](https://colab.research.google.com/assets/colab-badge.svg)](",D18,")","|
"))</f>
        <v/>
      </c>
      <c r="K15"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5" s="54" t="str">
        <f t="shared" si="6"/>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16" spans="1:21">
      <c r="A16" s="33">
        <v>6</v>
      </c>
      <c r="B16" s="28" t="s">
        <v>246</v>
      </c>
      <c r="C16" s="34"/>
      <c r="D16" s="90" t="str">
        <f>IF(ISBLANK(C16),"",CONCATENATE(Configuration!$B$31,notebooks_old!C16,".ipynb"))</f>
        <v/>
      </c>
      <c r="E16" s="54" t="str">
        <f t="shared" si="0"/>
        <v>Twitter - [![Open In Colab](https://colab.research.google.com/assets/colab-badge.svg)]()</v>
      </c>
      <c r="F16" s="54" t="str">
        <f t="shared" si="1"/>
        <v>Twitter - [![Open In Colab](https://colab.research.google.com/assets/colab-badge.svg)]()</v>
      </c>
      <c r="G16" s="54" t="str">
        <f t="shared" si="2"/>
        <v/>
      </c>
      <c r="H16" s="54" t="str">
        <f t="shared" si="3"/>
        <v/>
      </c>
      <c r="I1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6" s="54" t="str">
        <f>IF(ISBLANK(C16),"",CONCATENATE("| [",B16,"](",Configuration!B$30,Configuration!B$29,"notebooks/",C16,".html)","| [![Open In Colab](https://colab.research.google.com/assets/colab-badge.svg)](",D19,")","|
"))</f>
        <v/>
      </c>
      <c r="K16" s="54" t="str">
        <f t="shared" si="5"/>
        <v/>
      </c>
      <c r="L16" s="54" t="str">
        <f t="shared" si="6"/>
        <v/>
      </c>
    </row>
    <row r="17" spans="1:12">
      <c r="A17" s="33">
        <v>6</v>
      </c>
      <c r="B17" s="28" t="s">
        <v>247</v>
      </c>
      <c r="C17" s="34"/>
      <c r="D17" s="90" t="str">
        <f>IF(ISBLANK(C17),"",CONCATENATE(Configuration!$B$31,notebooks_old!C17,".ipynb"))</f>
        <v/>
      </c>
      <c r="E17" s="54" t="str">
        <f t="shared" si="0"/>
        <v>Web Mining - [![Open In Colab](https://colab.research.google.com/assets/colab-badge.svg)]()</v>
      </c>
      <c r="F17" s="54" t="str">
        <f t="shared" si="1"/>
        <v>Twitter - [![Open In Colab](https://colab.research.google.com/assets/colab-badge.svg)]()&lt;br&gt;Web Mining - [![Open In Colab](https://colab.research.google.com/assets/colab-badge.svg)]()</v>
      </c>
      <c r="G17" s="54" t="str">
        <f t="shared" si="2"/>
        <v/>
      </c>
      <c r="H17" s="54" t="str">
        <f t="shared" si="3"/>
        <v/>
      </c>
      <c r="I1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7" s="54" t="str">
        <f>IF(ISBLANK(C17),"",CONCATENATE("| [",B17,"](",Configuration!B$30,Configuration!B$29,"notebooks/",C17,".html)","| [![Open In Colab](https://colab.research.google.com/assets/colab-badge.svg)](",D20,")","|
"))</f>
        <v/>
      </c>
      <c r="K17" s="54" t="str">
        <f t="shared" si="5"/>
        <v/>
      </c>
      <c r="L17" s="54" t="str">
        <f t="shared" si="6"/>
        <v/>
      </c>
    </row>
    <row r="18" spans="1:12">
      <c r="A18" s="33">
        <v>6</v>
      </c>
      <c r="B18" s="28" t="s">
        <v>248</v>
      </c>
      <c r="C18" s="34"/>
      <c r="D18" s="90" t="str">
        <f>IF(ISBLANK(C18),"",CONCATENATE(Configuration!$B$31,notebooks_old!C18,".ipynb"))</f>
        <v/>
      </c>
      <c r="E18" s="54" t="str">
        <f t="shared" si="0"/>
        <v>Visualizations - Seaborn - [![Open In Colab](https://colab.research.google.com/assets/colab-badge.svg)]()</v>
      </c>
      <c r="F18" s="54" t="str">
        <f t="shared" si="1"/>
        <v>Twitter - [![Open In Colab](https://colab.research.google.com/assets/colab-badge.svg)]()&lt;br&gt;Web Mining - [![Open In Colab](https://colab.research.google.com/assets/colab-badge.svg)]()&lt;br&gt;Visualizations - Seaborn - [![Open In Colab](https://colab.research.google.com/assets/colab-badge.svg)]()</v>
      </c>
      <c r="G18" s="54" t="str">
        <f t="shared" si="2"/>
        <v/>
      </c>
      <c r="H18" s="54" t="str">
        <f t="shared" si="3"/>
        <v/>
      </c>
      <c r="I1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8" s="54" t="str">
        <f>IF(ISBLANK(C18),"",CONCATENATE("| [",B18,"](",Configuration!B$30,Configuration!B$29,"notebooks/",C18,".html)","| [![Open In Colab](https://colab.research.google.com/assets/colab-badge.svg)](",D21,")","|
"))</f>
        <v/>
      </c>
      <c r="K18" s="54" t="str">
        <f t="shared" si="5"/>
        <v/>
      </c>
      <c r="L18" s="54" t="str">
        <f t="shared" si="6"/>
        <v/>
      </c>
    </row>
    <row r="19" spans="1:12">
      <c r="A19" s="33">
        <v>6</v>
      </c>
      <c r="B19" s="28" t="s">
        <v>249</v>
      </c>
      <c r="C19" s="34"/>
      <c r="D19" s="90" t="str">
        <f>IF(ISBLANK(C19),"",CONCATENATE(Configuration!$B$31,notebooks_old!C19,".ipynb"))</f>
        <v/>
      </c>
      <c r="E19" s="54" t="str">
        <f t="shared" si="0"/>
        <v>Strings - Regular Expressions - [![Open In Colab](https://colab.research.google.com/assets/colab-badge.svg)]()</v>
      </c>
      <c r="F19"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v>
      </c>
      <c r="G19" s="54" t="str">
        <f t="shared" si="2"/>
        <v/>
      </c>
      <c r="H19" s="54" t="str">
        <f t="shared" si="3"/>
        <v/>
      </c>
      <c r="I1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9" s="54" t="str">
        <f>IF(ISBLANK(C19),"",CONCATENATE("| [",B19,"](",Configuration!B$30,Configuration!B$29,"notebooks/",C19,".html)","| [![Open In Colab](https://colab.research.google.com/assets/colab-badge.svg)](",D22,")","|
"))</f>
        <v/>
      </c>
      <c r="K19" s="54" t="str">
        <f t="shared" si="5"/>
        <v/>
      </c>
      <c r="L19" s="54" t="str">
        <f t="shared" si="6"/>
        <v/>
      </c>
    </row>
    <row r="20" spans="1:12">
      <c r="A20" s="33">
        <v>6</v>
      </c>
      <c r="B20" s="28" t="s">
        <v>250</v>
      </c>
      <c r="C20" s="34"/>
      <c r="D20" s="90" t="str">
        <f>IF(ISBLANK(C20),"",CONCATENATE(Configuration!$B$31,notebooks_old!C20,".ipynb"))</f>
        <v/>
      </c>
      <c r="E20" s="54" t="str">
        <f t="shared" si="0"/>
        <v>Feature Dummies - [![Open In Colab](https://colab.research.google.com/assets/colab-badge.svg)]()</v>
      </c>
      <c r="F20"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v>
      </c>
      <c r="G20" s="54" t="str">
        <f t="shared" si="2"/>
        <v/>
      </c>
      <c r="H20" s="54" t="str">
        <f t="shared" si="3"/>
        <v/>
      </c>
      <c r="I2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0" s="54" t="str">
        <f>IF(ISBLANK(C20),"",CONCATENATE("| [",B20,"](",Configuration!B$30,Configuration!B$29,"notebooks/",C20,".html)","| [![Open In Colab](https://colab.research.google.com/assets/colab-badge.svg)](",D23,")","|
"))</f>
        <v/>
      </c>
      <c r="K20" s="54" t="str">
        <f t="shared" si="5"/>
        <v/>
      </c>
      <c r="L20" s="54" t="str">
        <f t="shared" si="6"/>
        <v/>
      </c>
    </row>
    <row r="21" spans="1:12">
      <c r="A21" s="33">
        <v>6</v>
      </c>
      <c r="B21" s="28" t="s">
        <v>251</v>
      </c>
      <c r="C21" s="34"/>
      <c r="D21" s="90" t="str">
        <f>IF(ISBLANK(C21),"",CONCATENATE(Configuration!$B$31,notebooks_old!C21,".ipynb"))</f>
        <v/>
      </c>
      <c r="E21" s="54" t="str">
        <f t="shared" si="0"/>
        <v>Assignment 3 - [![Open In Colab](https://colab.research.google.com/assets/colab-badge.svg)]()</v>
      </c>
      <c r="F21"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Colab](https://colab.research.google.com/assets/colab-badge.svg)]()&lt;br&gt;Assignment 3 - [![Open In Colab](https://colab.research.google.com/assets/colab-badge.svg)]()</v>
      </c>
      <c r="G21" s="54" t="str">
        <f t="shared" si="2"/>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Colab](https://colab.research.google.com/assets/colab-badge.svg)]()&lt;br&gt;Assignment 3 - [![Open In Colab](https://colab.research.google.com/assets/colab-badge.svg)]()</v>
      </c>
      <c r="H21" s="54" t="str">
        <f t="shared" si="3"/>
        <v/>
      </c>
      <c r="I2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1" s="54" t="str">
        <f>IF(ISBLANK(C21),"",CONCATENATE("| [",B21,"](",Configuration!B$30,Configuration!B$29,"notebooks/",C21,".html)","| [![Open In Colab](https://colab.research.google.com/assets/colab-badge.svg)](",D24,")","|
"))</f>
        <v/>
      </c>
      <c r="K21" s="54" t="str">
        <f t="shared" si="5"/>
        <v/>
      </c>
      <c r="L21" s="54" t="str">
        <f t="shared" si="6"/>
        <v/>
      </c>
    </row>
    <row r="22" spans="1:12">
      <c r="A22" s="33">
        <v>9</v>
      </c>
      <c r="B22" s="28" t="s">
        <v>252</v>
      </c>
      <c r="C22" s="34"/>
      <c r="D22" s="90" t="str">
        <f>IF(ISBLANK(C22),"",CONCATENATE(Configuration!$B$31,notebooks_old!C22,".ipynb"))</f>
        <v/>
      </c>
      <c r="E22" s="54" t="str">
        <f t="shared" si="0"/>
        <v>The Simplest Neural Network with Numpy - [![Open In Colab](https://colab.research.google.com/assets/colab-badge.svg)]()</v>
      </c>
      <c r="F22" s="54" t="str">
        <f t="shared" si="1"/>
        <v>The Simplest Neural Network with Numpy - [![Open In Colab](https://colab.research.google.com/assets/colab-badge.svg)]()</v>
      </c>
      <c r="G22" s="54" t="str">
        <f t="shared" si="2"/>
        <v/>
      </c>
      <c r="H22" s="54" t="str">
        <f t="shared" si="3"/>
        <v/>
      </c>
      <c r="I2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2" s="54" t="str">
        <f>IF(ISBLANK(C22),"",CONCATENATE("| [",B22,"](",Configuration!B$30,Configuration!B$29,"notebooks/",C22,".html)","| [![Open In Colab](https://colab.research.google.com/assets/colab-badge.svg)](",D25,")","|
"))</f>
        <v/>
      </c>
      <c r="K22" s="54" t="str">
        <f t="shared" si="5"/>
        <v/>
      </c>
      <c r="L22" s="54" t="str">
        <f t="shared" si="6"/>
        <v/>
      </c>
    </row>
    <row r="23" spans="1:12">
      <c r="A23" s="33">
        <v>9</v>
      </c>
      <c r="B23" s="28" t="s">
        <v>253</v>
      </c>
      <c r="C23" s="34"/>
      <c r="D23" s="90" t="str">
        <f>IF(ISBLANK(C23),"",CONCATENATE(Configuration!$B$31,notebooks_old!C23,".ipynb"))</f>
        <v/>
      </c>
      <c r="E23" s="54" t="str">
        <f t="shared" si="0"/>
        <v>Train Test Split - [![Open In Colab](https://colab.research.google.com/assets/colab-badge.svg)]()</v>
      </c>
      <c r="F23" s="54" t="str">
        <f t="shared" si="1"/>
        <v>The Simplest Neural Network with Numpy - [![Open In Colab](https://colab.research.google.com/assets/colab-badge.svg)]()&lt;br&gt;Train Test Split - [![Open In Colab](https://colab.research.google.com/assets/colab-badge.svg)]()</v>
      </c>
      <c r="G23" s="54" t="str">
        <f t="shared" si="2"/>
        <v/>
      </c>
      <c r="H23" s="54" t="str">
        <f t="shared" si="3"/>
        <v/>
      </c>
      <c r="I2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3" s="54" t="str">
        <f>IF(ISBLANK(C23),"",CONCATENATE("| [",B23,"](",Configuration!B$30,Configuration!B$29,"notebooks/",C23,".html)","| [![Open In Colab](https://colab.research.google.com/assets/colab-badge.svg)](",D26,")","|
"))</f>
        <v/>
      </c>
      <c r="K23" s="54" t="str">
        <f t="shared" si="5"/>
        <v/>
      </c>
      <c r="L23" s="54" t="str">
        <f t="shared" si="6"/>
        <v/>
      </c>
    </row>
    <row r="24" spans="1:12">
      <c r="A24" s="33">
        <v>9</v>
      </c>
      <c r="B24" s="28" t="s">
        <v>254</v>
      </c>
      <c r="C24" s="34"/>
      <c r="D24" s="90" t="str">
        <f>IF(ISBLANK(C24),"",CONCATENATE(Configuration!$B$31,notebooks_old!C24,".ipynb"))</f>
        <v/>
      </c>
      <c r="E24" s="54" t="str">
        <f t="shared" si="0"/>
        <v>Introduction to Logistic Regression - [![Open In Colab](https://colab.research.google.com/assets/colab-badge.svg)]()</v>
      </c>
      <c r="F24"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v>
      </c>
      <c r="G24" s="54" t="str">
        <f t="shared" si="2"/>
        <v/>
      </c>
      <c r="H24" s="54" t="str">
        <f t="shared" si="3"/>
        <v/>
      </c>
      <c r="I2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4" s="54" t="str">
        <f>IF(ISBLANK(C24),"",CONCATENATE("| [",B24,"](",Configuration!B$30,Configuration!B$29,"notebooks/",C24,".html)","| [![Open In Colab](https://colab.research.google.com/assets/colab-badge.svg)](",D27,")","|
"))</f>
        <v/>
      </c>
      <c r="K24" s="54" t="str">
        <f t="shared" si="5"/>
        <v/>
      </c>
      <c r="L24" s="54" t="str">
        <f t="shared" si="6"/>
        <v/>
      </c>
    </row>
    <row r="25" spans="1:12">
      <c r="A25" s="33">
        <v>9</v>
      </c>
      <c r="B25" s="28" t="s">
        <v>255</v>
      </c>
      <c r="C25" s="34"/>
      <c r="D25" s="90" t="str">
        <f>IF(ISBLANK(C25),"",CONCATENATE(Configuration!$B$31,notebooks_old!C25,".ipynb"))</f>
        <v/>
      </c>
      <c r="E25" s="54" t="str">
        <f t="shared" si="0"/>
        <v>K Nearest Neighbor - [![Open In Colab](https://colab.research.google.com/assets/colab-badge.svg)]()</v>
      </c>
      <c r="F25"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v>
      </c>
      <c r="G25" s="54" t="str">
        <f t="shared" si="2"/>
        <v/>
      </c>
      <c r="H25" s="54" t="str">
        <f t="shared" si="3"/>
        <v/>
      </c>
      <c r="I2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5" s="54" t="str">
        <f>IF(ISBLANK(C25),"",CONCATENATE("| [",B25,"](",Configuration!B$30,Configuration!B$29,"notebooks/",C25,".html)","| [![Open In Colab](https://colab.research.google.com/assets/colab-badge.svg)](",D28,")","|
"))</f>
        <v/>
      </c>
      <c r="K25" s="54" t="str">
        <f t="shared" si="5"/>
        <v/>
      </c>
      <c r="L25" s="54" t="str">
        <f t="shared" si="6"/>
        <v/>
      </c>
    </row>
    <row r="26" spans="1:12">
      <c r="A26" s="33">
        <v>9</v>
      </c>
      <c r="B26" s="28" t="s">
        <v>256</v>
      </c>
      <c r="C26" s="34"/>
      <c r="D26" s="90" t="str">
        <f>IF(ISBLANK(C26),"",CONCATENATE(Configuration!$B$31,notebooks_old!C26,".ipynb"))</f>
        <v/>
      </c>
      <c r="E26" s="54" t="str">
        <f t="shared" si="0"/>
        <v>ROC and SVM - [![Open In Colab](https://colab.research.google.com/assets/colab-badge.svg)]()</v>
      </c>
      <c r="F26"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v>
      </c>
      <c r="G26" s="54" t="str">
        <f t="shared" si="2"/>
        <v/>
      </c>
      <c r="H26" s="54" t="str">
        <f t="shared" si="3"/>
        <v/>
      </c>
      <c r="I2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6" s="54" t="str">
        <f>IF(ISBLANK(C26),"",CONCATENATE("| [",B26,"](",Configuration!B$30,Configuration!B$29,"notebooks/",C26,".html)","| [![Open In Colab](https://colab.research.google.com/assets/colab-badge.svg)](",D29,")","|
"))</f>
        <v/>
      </c>
      <c r="K26" s="54" t="str">
        <f t="shared" si="5"/>
        <v/>
      </c>
      <c r="L26" s="54" t="str">
        <f t="shared" si="6"/>
        <v/>
      </c>
    </row>
    <row r="27" spans="1:12">
      <c r="A27" s="33">
        <v>9</v>
      </c>
      <c r="B27" s="28" t="s">
        <v>257</v>
      </c>
      <c r="C27" s="34"/>
      <c r="D27" s="90" t="str">
        <f>IF(ISBLANK(C27),"",CONCATENATE(Configuration!$B$31,notebooks_old!C27,".ipynb"))</f>
        <v/>
      </c>
      <c r="E27" s="54" t="str">
        <f t="shared" si="0"/>
        <v>HM5A Visualization &amp; Screen Scraping - [![Open In Colab](https://colab.research.google.com/assets/colab-badge.svg)]()</v>
      </c>
      <c r="F27"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v>
      </c>
      <c r="G27" s="54" t="str">
        <f t="shared" si="2"/>
        <v/>
      </c>
      <c r="H27" s="54" t="str">
        <f t="shared" si="3"/>
        <v/>
      </c>
      <c r="I2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7" s="54" t="str">
        <f>IF(ISBLANK(C27),"",CONCATENATE("| [",B27,"](",Configuration!B$30,Configuration!B$29,"notebooks/",C27,".html)","| [![Open In Colab](https://colab.research.google.com/assets/colab-badge.svg)](",D30,")","|
"))</f>
        <v/>
      </c>
      <c r="K27" s="54" t="str">
        <f t="shared" si="5"/>
        <v/>
      </c>
      <c r="L27" s="54" t="str">
        <f t="shared" si="6"/>
        <v/>
      </c>
    </row>
    <row r="28" spans="1:12">
      <c r="A28" s="33">
        <v>9</v>
      </c>
      <c r="B28" s="28" t="s">
        <v>258</v>
      </c>
      <c r="C28" s="34"/>
      <c r="D28" s="90" t="str">
        <f>IF(ISBLANK(C28),"",CONCATENATE(Configuration!$B$31,notebooks_old!C28,".ipynb"))</f>
        <v/>
      </c>
      <c r="E28" s="54" t="str">
        <f t="shared" si="0"/>
        <v>HM5B Intro Modeling - [![Open In Colab](https://colab.research.google.com/assets/colab-badge.svg)]()</v>
      </c>
      <c r="F28"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Colab](https://colab.research.google.com/assets/colab-badge.svg)]()&lt;br&gt;HM5B Intro Modeling - [![Open In Colab](https://colab.research.google.com/assets/colab-badge.svg)]()</v>
      </c>
      <c r="G28" s="54" t="str">
        <f t="shared" si="2"/>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Colab](https://colab.research.google.com/assets/colab-badge.svg)]()&lt;br&gt;HM5B Intro Modeling - [![Open In Colab](https://colab.research.google.com/assets/colab-badge.svg)]()</v>
      </c>
      <c r="H28" s="54" t="str">
        <f t="shared" si="3"/>
        <v/>
      </c>
      <c r="I2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8" s="54" t="str">
        <f>IF(ISBLANK(C28),"",CONCATENATE("| [",B28,"](",Configuration!B$30,Configuration!B$29,"notebooks/",C28,".html)","| [![Open In Colab](https://colab.research.google.com/assets/colab-badge.svg)](",D31,")","|
"))</f>
        <v/>
      </c>
      <c r="K28" s="54" t="str">
        <f t="shared" si="5"/>
        <v/>
      </c>
      <c r="L28" s="54" t="str">
        <f t="shared" si="6"/>
        <v/>
      </c>
    </row>
    <row r="29" spans="1:12">
      <c r="A29" s="33">
        <v>13</v>
      </c>
      <c r="B29" s="28" t="s">
        <v>259</v>
      </c>
      <c r="C29" s="34"/>
      <c r="D29" s="90" t="str">
        <f>IF(ISBLANK(C29),"",CONCATENATE(Configuration!$B$31,notebooks_old!C29,".ipynb"))</f>
        <v/>
      </c>
      <c r="E29" s="54" t="str">
        <f t="shared" si="0"/>
        <v>Matrix Regression - [![Open In Colab](https://colab.research.google.com/assets/colab-badge.svg)]()</v>
      </c>
      <c r="F29" s="54" t="str">
        <f t="shared" si="1"/>
        <v>Matrix Regression - [![Open In Colab](https://colab.research.google.com/assets/colab-badge.svg)]()</v>
      </c>
      <c r="G29" s="54" t="str">
        <f t="shared" si="2"/>
        <v/>
      </c>
      <c r="H29" s="54" t="str">
        <f t="shared" si="3"/>
        <v/>
      </c>
      <c r="I2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9" s="54" t="str">
        <f>IF(ISBLANK(C29),"",CONCATENATE("| [",B29,"](",Configuration!B$30,Configuration!B$29,"notebooks/",C29,".html)","| [![Open In Colab](https://colab.research.google.com/assets/colab-badge.svg)](",D32,")","|
"))</f>
        <v/>
      </c>
      <c r="K29" s="54" t="str">
        <f t="shared" si="5"/>
        <v/>
      </c>
      <c r="L29" s="54" t="str">
        <f t="shared" si="6"/>
        <v/>
      </c>
    </row>
    <row r="30" spans="1:12">
      <c r="A30" s="33">
        <v>13</v>
      </c>
      <c r="B30" s="28" t="s">
        <v>260</v>
      </c>
      <c r="C30" s="34"/>
      <c r="D30" s="90" t="str">
        <f>IF(ISBLANK(C30),"",CONCATENATE(Configuration!$B$31,notebooks_old!C30,".ipynb"))</f>
        <v/>
      </c>
      <c r="E30" s="54" t="str">
        <f t="shared" si="0"/>
        <v>Regression Basics - [![Open In Colab](https://colab.research.google.com/assets/colab-badge.svg)]()</v>
      </c>
      <c r="F30" s="54" t="str">
        <f t="shared" si="1"/>
        <v>Matrix Regression - [![Open In Colab](https://colab.research.google.com/assets/colab-badge.svg)]()&lt;br&gt;Regression Basics - [![Open In Colab](https://colab.research.google.com/assets/colab-badge.svg)]()</v>
      </c>
      <c r="G30" s="54" t="str">
        <f t="shared" si="2"/>
        <v/>
      </c>
      <c r="H30" s="54" t="str">
        <f t="shared" si="3"/>
        <v/>
      </c>
      <c r="I3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0" s="54" t="str">
        <f>IF(ISBLANK(C30),"",CONCATENATE("| [",B30,"](",Configuration!B$30,Configuration!B$29,"notebooks/",C30,".html)","| [![Open In Colab](https://colab.research.google.com/assets/colab-badge.svg)](",D33,")","|
"))</f>
        <v/>
      </c>
      <c r="K30" s="54" t="str">
        <f t="shared" si="5"/>
        <v/>
      </c>
      <c r="L30" s="54" t="str">
        <f t="shared" si="6"/>
        <v/>
      </c>
    </row>
    <row r="31" spans="1:12">
      <c r="A31" s="33">
        <v>13</v>
      </c>
      <c r="B31" s="28" t="s">
        <v>261</v>
      </c>
      <c r="C31" s="34"/>
      <c r="D31" s="90" t="str">
        <f>IF(ISBLANK(C31),"",CONCATENATE(Configuration!$B$31,notebooks_old!C31,".ipynb"))</f>
        <v/>
      </c>
      <c r="E31" s="54" t="str">
        <f t="shared" si="0"/>
        <v>Ridge and Lasso Regression - [![Open In Colab](https://colab.research.google.com/assets/colab-badge.svg)]()</v>
      </c>
      <c r="F31" s="54" t="str">
        <f t="shared" si="1"/>
        <v>Matrix Regression - [![Open In Colab](https://colab.research.google.com/assets/colab-badge.svg)]()&lt;br&gt;Regression Basics - [![Open In Colab](https://colab.research.google.com/assets/colab-badge.svg)]()&lt;br&gt;Ridge and Lasso Regression - [![Open In Colab](https://colab.research.google.com/assets/colab-badge.svg)]()</v>
      </c>
      <c r="G31" s="54" t="str">
        <f t="shared" si="2"/>
        <v>Matrix Regression - [![Open In Colab](https://colab.research.google.com/assets/colab-badge.svg)]()&lt;br&gt;Regression Basics - [![Open In Colab](https://colab.research.google.com/assets/colab-badge.svg)]()&lt;br&gt;Ridge and Lasso Regression - [![Open In Colab](https://colab.research.google.com/assets/colab-badge.svg)]()</v>
      </c>
      <c r="H31" s="54" t="str">
        <f t="shared" si="3"/>
        <v/>
      </c>
      <c r="I3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1" s="54" t="str">
        <f>IF(ISBLANK(C31),"",CONCATENATE("| [",B31,"](",Configuration!B$30,Configuration!B$29,"notebooks/",C31,".html)","| [![Open In Colab](https://colab.research.google.com/assets/colab-badge.svg)](",D34,")","|
"))</f>
        <v/>
      </c>
      <c r="K31" s="54" t="str">
        <f t="shared" si="5"/>
        <v/>
      </c>
      <c r="L31" s="54" t="str">
        <f t="shared" si="6"/>
        <v/>
      </c>
    </row>
    <row r="32" spans="1:12">
      <c r="A32" s="33">
        <v>15</v>
      </c>
      <c r="B32" s="28" t="s">
        <v>261</v>
      </c>
      <c r="C32" s="34"/>
      <c r="D32" s="90" t="str">
        <f>IF(ISBLANK(C32),"",CONCATENATE(Configuration!$B$31,notebooks_old!C32,".ipynb"))</f>
        <v/>
      </c>
      <c r="E32" s="54" t="str">
        <f t="shared" si="0"/>
        <v>Ridge and Lasso Regression - [![Open In Colab](https://colab.research.google.com/assets/colab-badge.svg)]()</v>
      </c>
      <c r="F32" s="54" t="str">
        <f t="shared" si="1"/>
        <v>Ridge and Lasso Regression - [![Open In Colab](https://colab.research.google.com/assets/colab-badge.svg)]()</v>
      </c>
      <c r="G32" s="54" t="str">
        <f t="shared" si="2"/>
        <v/>
      </c>
      <c r="H32" s="54" t="str">
        <f t="shared" si="3"/>
        <v/>
      </c>
      <c r="I3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2" s="54" t="str">
        <f>IF(ISBLANK(C32),"",CONCATENATE("| [",B32,"](",Configuration!B$30,Configuration!B$29,"notebooks/",C32,".html)","| [![Open In Colab](https://colab.research.google.com/assets/colab-badge.svg)](",D35,")","|
"))</f>
        <v/>
      </c>
      <c r="K32" s="54" t="str">
        <f t="shared" si="5"/>
        <v/>
      </c>
      <c r="L32" s="54" t="str">
        <f t="shared" si="6"/>
        <v/>
      </c>
    </row>
    <row r="33" spans="1:12">
      <c r="A33" s="33">
        <v>15</v>
      </c>
      <c r="B33" s="28" t="s">
        <v>262</v>
      </c>
      <c r="C33" s="34"/>
      <c r="D33" s="90" t="str">
        <f>IF(ISBLANK(C33),"",CONCATENATE(Configuration!$B$31,notebooks_old!C33,".ipynb"))</f>
        <v/>
      </c>
      <c r="E33" s="54" t="str">
        <f t="shared" si="0"/>
        <v>PCA - [![Open In Colab](https://colab.research.google.com/assets/colab-badge.svg)]()</v>
      </c>
      <c r="F33" s="54" t="str">
        <f t="shared" si="1"/>
        <v>Ridge and Lasso Regression - [![Open In Colab](https://colab.research.google.com/assets/colab-badge.svg)]()&lt;br&gt;PCA - [![Open In Colab](https://colab.research.google.com/assets/colab-badge.svg)]()</v>
      </c>
      <c r="G33" s="54" t="str">
        <f t="shared" si="2"/>
        <v>Ridge and Lasso Regression - [![Open In Colab](https://colab.research.google.com/assets/colab-badge.svg)]()&lt;br&gt;PCA - [![Open In Colab](https://colab.research.google.com/assets/colab-badge.svg)]()</v>
      </c>
      <c r="H33" s="54" t="str">
        <f t="shared" si="3"/>
        <v/>
      </c>
      <c r="I3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3" s="54" t="str">
        <f>IF(ISBLANK(C33),"",CONCATENATE("| [",B33,"](",Configuration!B$30,Configuration!B$29,"notebooks/",C33,".html)","| [![Open In Colab](https://colab.research.google.com/assets/colab-badge.svg)](",D36,")","|
"))</f>
        <v/>
      </c>
      <c r="K33" s="54" t="str">
        <f t="shared" si="5"/>
        <v/>
      </c>
      <c r="L33" s="54" t="str">
        <f t="shared" si="6"/>
        <v/>
      </c>
    </row>
    <row r="34" spans="1:12">
      <c r="E34" s="54" t="str">
        <f t="shared" si="0"/>
        <v xml:space="preserve"> - [![Open In Colab](https://colab.research.google.com/assets/colab-badge.svg)]()</v>
      </c>
      <c r="F34" s="54" t="str">
        <f t="shared" si="1"/>
        <v xml:space="preserve"> - [![Open In Colab](https://colab.research.google.com/assets/colab-badge.svg)]()</v>
      </c>
      <c r="G34" s="54" t="str">
        <f t="shared" si="2"/>
        <v/>
      </c>
      <c r="H34" s="54" t="str">
        <f t="shared" si="3"/>
        <v/>
      </c>
      <c r="I3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4" s="54" t="str">
        <f>IF(ISBLANK(C34),"",CONCATENATE("| [",B34,"](",Configuration!B$30,Configuration!B$29,"notebooks/",C34,".html)","| [![Open In Colab](https://colab.research.google.com/assets/colab-badge.svg)](",D37,")","|
"))</f>
        <v/>
      </c>
      <c r="K34" s="54" t="str">
        <f t="shared" si="5"/>
        <v/>
      </c>
      <c r="L34" s="54" t="str">
        <f t="shared" si="6"/>
        <v/>
      </c>
    </row>
    <row r="35" spans="1:12">
      <c r="E35" s="54" t="str">
        <f t="shared" si="0"/>
        <v xml:space="preserve"> - [![Open In Colab](https://colab.research.google.com/assets/colab-badge.svg)]()</v>
      </c>
      <c r="F35" s="54" t="str">
        <f t="shared" si="1"/>
        <v xml:space="preserve"> - [![Open In Colab](https://colab.research.google.com/assets/colab-badge.svg)]()&lt;br&gt; - [![Open In Colab](https://colab.research.google.com/assets/colab-badge.svg)]()</v>
      </c>
      <c r="G35" s="54" t="str">
        <f t="shared" si="2"/>
        <v/>
      </c>
      <c r="H35" s="54" t="str">
        <f t="shared" si="3"/>
        <v/>
      </c>
      <c r="I3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5" s="54" t="str">
        <f>IF(ISBLANK(C35),"",CONCATENATE("| [",B35,"](",Configuration!B$30,Configuration!B$29,"notebooks/",C35,".html)","| [![Open In Colab](https://colab.research.google.com/assets/colab-badge.svg)](",D38,")","|
"))</f>
        <v/>
      </c>
      <c r="K35" s="54" t="str">
        <f t="shared" si="5"/>
        <v/>
      </c>
      <c r="L35" s="54" t="str">
        <f t="shared" si="6"/>
        <v/>
      </c>
    </row>
    <row r="36" spans="1:12">
      <c r="E36" s="54" t="str">
        <f t="shared" si="0"/>
        <v xml:space="preserve"> - [![Open In Colab](https://colab.research.google.com/assets/colab-badge.svg)]()</v>
      </c>
      <c r="F36" s="54" t="str">
        <f t="shared" si="1"/>
        <v xml:space="preserve"> - [![Open In Colab](https://colab.research.google.com/assets/colab-badge.svg)]()&lt;br&gt; - [![Open In Colab](https://colab.research.google.com/assets/colab-badge.svg)]()&lt;br&gt; - [![Open In Colab](https://colab.research.google.com/assets/colab-badge.svg)]()</v>
      </c>
      <c r="G36" s="54" t="str">
        <f t="shared" si="2"/>
        <v/>
      </c>
      <c r="H36" s="54" t="str">
        <f t="shared" si="3"/>
        <v/>
      </c>
      <c r="I3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6" s="54" t="str">
        <f>IF(ISBLANK(C36),"",CONCATENATE("| [",B36,"](",Configuration!B$30,Configuration!B$29,"notebooks/",C36,".html)","| [![Open In Colab](https://colab.research.google.com/assets/colab-badge.svg)](",D39,")","|
"))</f>
        <v/>
      </c>
      <c r="K36" s="54" t="str">
        <f t="shared" si="5"/>
        <v/>
      </c>
      <c r="L36" s="54" t="str">
        <f t="shared" si="6"/>
        <v/>
      </c>
    </row>
    <row r="37" spans="1:12">
      <c r="E37" s="54" t="str">
        <f t="shared" si="0"/>
        <v xml:space="preserve"> - [![Open In Colab](https://colab.research.google.com/assets/colab-badge.svg)]()</v>
      </c>
      <c r="F3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v>
      </c>
      <c r="G37" s="54" t="str">
        <f t="shared" si="2"/>
        <v/>
      </c>
      <c r="H37" s="54" t="str">
        <f t="shared" si="3"/>
        <v/>
      </c>
      <c r="I3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7" s="54" t="str">
        <f>IF(ISBLANK(C37),"",CONCATENATE("| [",B37,"](",Configuration!B$30,Configuration!B$29,"notebooks/",C37,".html)","| [![Open In Colab](https://colab.research.google.com/assets/colab-badge.svg)](",D40,")","|
"))</f>
        <v/>
      </c>
      <c r="K37" s="54" t="str">
        <f t="shared" si="5"/>
        <v/>
      </c>
      <c r="L37" s="54" t="str">
        <f t="shared" si="6"/>
        <v/>
      </c>
    </row>
    <row r="38" spans="1:12">
      <c r="E38" s="54" t="str">
        <f t="shared" si="0"/>
        <v xml:space="preserve"> - [![Open In Colab](https://colab.research.google.com/assets/colab-badge.svg)]()</v>
      </c>
      <c r="F3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8" s="54" t="str">
        <f t="shared" si="2"/>
        <v/>
      </c>
      <c r="H38" s="54" t="str">
        <f t="shared" si="3"/>
        <v/>
      </c>
      <c r="I3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8" s="54" t="str">
        <f>IF(ISBLANK(C38),"",CONCATENATE("| [",B38,"](",Configuration!B$30,Configuration!B$29,"notebooks/",C38,".html)","| [![Open In Colab](https://colab.research.google.com/assets/colab-badge.svg)](",D41,")","|
"))</f>
        <v/>
      </c>
      <c r="K38" s="54" t="str">
        <f t="shared" si="5"/>
        <v/>
      </c>
      <c r="L38" s="54" t="str">
        <f t="shared" si="6"/>
        <v/>
      </c>
    </row>
    <row r="39" spans="1:12">
      <c r="E39" s="54" t="str">
        <f t="shared" si="0"/>
        <v xml:space="preserve"> - [![Open In Colab](https://colab.research.google.com/assets/colab-badge.svg)]()</v>
      </c>
      <c r="F3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9" s="54" t="str">
        <f t="shared" si="2"/>
        <v/>
      </c>
      <c r="H39" s="54" t="str">
        <f t="shared" si="3"/>
        <v/>
      </c>
      <c r="I3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9" s="54" t="str">
        <f>IF(ISBLANK(C39),"",CONCATENATE("| [",B39,"](",Configuration!B$30,Configuration!B$29,"notebooks/",C39,".html)","| [![Open In Colab](https://colab.research.google.com/assets/colab-badge.svg)](",D42,")","|
"))</f>
        <v/>
      </c>
      <c r="K39" s="54" t="str">
        <f t="shared" si="5"/>
        <v/>
      </c>
      <c r="L39" s="54" t="str">
        <f t="shared" si="6"/>
        <v/>
      </c>
    </row>
    <row r="40" spans="1:12">
      <c r="E40" s="54" t="str">
        <f t="shared" si="0"/>
        <v xml:space="preserve"> - [![Open In Colab](https://colab.research.google.com/assets/colab-badge.svg)]()</v>
      </c>
      <c r="F4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0" s="54" t="str">
        <f t="shared" si="2"/>
        <v/>
      </c>
      <c r="H40" s="54" t="str">
        <f t="shared" si="3"/>
        <v/>
      </c>
      <c r="I4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0" s="54" t="str">
        <f>IF(ISBLANK(C40),"",CONCATENATE("| [",B40,"](",Configuration!B$30,Configuration!B$29,"notebooks/",C40,".html)","| [![Open In Colab](https://colab.research.google.com/assets/colab-badge.svg)](",D43,")","|
"))</f>
        <v/>
      </c>
      <c r="K40" s="54" t="str">
        <f t="shared" si="5"/>
        <v/>
      </c>
      <c r="L40" s="54" t="str">
        <f t="shared" si="6"/>
        <v/>
      </c>
    </row>
    <row r="41" spans="1:12">
      <c r="E41" s="54" t="str">
        <f t="shared" si="0"/>
        <v xml:space="preserve"> - [![Open In Colab](https://colab.research.google.com/assets/colab-badge.svg)]()</v>
      </c>
      <c r="F4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1" s="54" t="str">
        <f t="shared" si="2"/>
        <v/>
      </c>
      <c r="H41" s="54" t="str">
        <f t="shared" si="3"/>
        <v/>
      </c>
      <c r="I4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1" s="54" t="str">
        <f>IF(ISBLANK(C41),"",CONCATENATE("| [",B41,"](",Configuration!B$30,Configuration!B$29,"notebooks/",C41,".html)","| [![Open In Colab](https://colab.research.google.com/assets/colab-badge.svg)](",D44,")","|
"))</f>
        <v/>
      </c>
      <c r="K41" s="54" t="str">
        <f t="shared" si="5"/>
        <v/>
      </c>
      <c r="L41" s="54" t="str">
        <f t="shared" si="6"/>
        <v/>
      </c>
    </row>
    <row r="42" spans="1:12">
      <c r="E42" s="54" t="str">
        <f t="shared" si="0"/>
        <v xml:space="preserve"> - [![Open In Colab](https://colab.research.google.com/assets/colab-badge.svg)]()</v>
      </c>
      <c r="F4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2" s="54" t="str">
        <f t="shared" si="2"/>
        <v/>
      </c>
      <c r="H42" s="54" t="str">
        <f t="shared" si="3"/>
        <v/>
      </c>
      <c r="I4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2" s="54" t="str">
        <f>IF(ISBLANK(C42),"",CONCATENATE("| [",B42,"](",Configuration!B$30,Configuration!B$29,"notebooks/",C42,".html)","| [![Open In Colab](https://colab.research.google.com/assets/colab-badge.svg)](",D45,")","|
"))</f>
        <v/>
      </c>
      <c r="K42" s="54" t="str">
        <f t="shared" si="5"/>
        <v/>
      </c>
      <c r="L42" s="54" t="str">
        <f t="shared" si="6"/>
        <v/>
      </c>
    </row>
    <row r="43" spans="1:12">
      <c r="E43" s="54" t="str">
        <f t="shared" si="0"/>
        <v xml:space="preserve"> - [![Open In Colab](https://colab.research.google.com/assets/colab-badge.svg)]()</v>
      </c>
      <c r="F4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3" s="54" t="str">
        <f t="shared" si="2"/>
        <v/>
      </c>
      <c r="H43" s="54" t="str">
        <f t="shared" si="3"/>
        <v/>
      </c>
      <c r="I4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3" s="54" t="str">
        <f>IF(ISBLANK(C43),"",CONCATENATE("| [",B43,"](",Configuration!B$30,Configuration!B$29,"notebooks/",C43,".html)","| [![Open In Colab](https://colab.research.google.com/assets/colab-badge.svg)](",D46,")","|
"))</f>
        <v/>
      </c>
      <c r="K43" s="54" t="str">
        <f t="shared" si="5"/>
        <v/>
      </c>
      <c r="L43" s="54" t="str">
        <f t="shared" si="6"/>
        <v/>
      </c>
    </row>
    <row r="44" spans="1:12">
      <c r="E44" s="54" t="str">
        <f t="shared" si="0"/>
        <v xml:space="preserve"> - [![Open In Colab](https://colab.research.google.com/assets/colab-badge.svg)]()</v>
      </c>
      <c r="F4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4" s="54" t="str">
        <f t="shared" si="2"/>
        <v/>
      </c>
      <c r="H44" s="54" t="str">
        <f t="shared" si="3"/>
        <v/>
      </c>
      <c r="I4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4" s="54" t="str">
        <f>IF(ISBLANK(C44),"",CONCATENATE("| [",B44,"](",Configuration!B$30,Configuration!B$29,"notebooks/",C44,".html)","| [![Open In Colab](https://colab.research.google.com/assets/colab-badge.svg)](",D47,")","|
"))</f>
        <v/>
      </c>
      <c r="K44" s="54" t="str">
        <f t="shared" si="5"/>
        <v/>
      </c>
      <c r="L44" s="54" t="str">
        <f t="shared" si="6"/>
        <v/>
      </c>
    </row>
    <row r="45" spans="1:12">
      <c r="E45" s="54" t="str">
        <f t="shared" si="0"/>
        <v xml:space="preserve"> - [![Open In Colab](https://colab.research.google.com/assets/colab-badge.svg)]()</v>
      </c>
      <c r="F4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5" s="54" t="str">
        <f t="shared" si="2"/>
        <v/>
      </c>
      <c r="H45" s="54" t="str">
        <f t="shared" si="3"/>
        <v/>
      </c>
      <c r="I4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5" s="54" t="str">
        <f>IF(ISBLANK(C45),"",CONCATENATE("| [",B45,"](",Configuration!B$30,Configuration!B$29,"notebooks/",C45,".html)","| [![Open In Colab](https://colab.research.google.com/assets/colab-badge.svg)](",D48,")","|
"))</f>
        <v/>
      </c>
      <c r="K45" s="54" t="str">
        <f t="shared" si="5"/>
        <v/>
      </c>
      <c r="L45" s="54" t="str">
        <f t="shared" si="6"/>
        <v/>
      </c>
    </row>
    <row r="46" spans="1:12">
      <c r="E46" s="54" t="str">
        <f t="shared" si="0"/>
        <v xml:space="preserve"> - [![Open In Colab](https://colab.research.google.com/assets/colab-badge.svg)]()</v>
      </c>
      <c r="F4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6" s="54" t="str">
        <f t="shared" si="2"/>
        <v/>
      </c>
      <c r="H46" s="54" t="str">
        <f t="shared" si="3"/>
        <v/>
      </c>
      <c r="I4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6" s="54" t="str">
        <f>IF(ISBLANK(C46),"",CONCATENATE("| [",B46,"](",Configuration!B$30,Configuration!B$29,"notebooks/",C46,".html)","| [![Open In Colab](https://colab.research.google.com/assets/colab-badge.svg)](",D49,")","|
"))</f>
        <v/>
      </c>
      <c r="K46" s="54" t="str">
        <f t="shared" si="5"/>
        <v/>
      </c>
      <c r="L46" s="54" t="str">
        <f t="shared" si="6"/>
        <v/>
      </c>
    </row>
    <row r="47" spans="1:12">
      <c r="E47" s="54" t="str">
        <f t="shared" si="0"/>
        <v xml:space="preserve"> - [![Open In Colab](https://colab.research.google.com/assets/colab-badge.svg)]()</v>
      </c>
      <c r="F4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7" s="54" t="str">
        <f t="shared" si="2"/>
        <v/>
      </c>
      <c r="H47" s="54" t="str">
        <f t="shared" si="3"/>
        <v/>
      </c>
      <c r="I4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7" s="54" t="str">
        <f>IF(ISBLANK(C47),"",CONCATENATE("| [",B47,"](",Configuration!B$30,Configuration!B$29,"notebooks/",C47,".html)","| [![Open In Colab](https://colab.research.google.com/assets/colab-badge.svg)](",D50,")","|
"))</f>
        <v/>
      </c>
      <c r="K47" s="54" t="str">
        <f t="shared" si="5"/>
        <v/>
      </c>
      <c r="L47" s="54" t="str">
        <f t="shared" si="6"/>
        <v/>
      </c>
    </row>
    <row r="48" spans="1:12">
      <c r="E48" s="54" t="str">
        <f t="shared" si="0"/>
        <v xml:space="preserve"> - [![Open In Colab](https://colab.research.google.com/assets/colab-badge.svg)]()</v>
      </c>
      <c r="F4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8" s="54" t="str">
        <f t="shared" si="2"/>
        <v/>
      </c>
      <c r="H48" s="54" t="str">
        <f t="shared" si="3"/>
        <v/>
      </c>
      <c r="I4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8" s="54" t="str">
        <f>IF(ISBLANK(C48),"",CONCATENATE("| [",B48,"](",Configuration!B$30,Configuration!B$29,"notebooks/",C48,".html)","| [![Open In Colab](https://colab.research.google.com/assets/colab-badge.svg)](",D51,")","|
"))</f>
        <v/>
      </c>
      <c r="K48" s="54" t="str">
        <f t="shared" si="5"/>
        <v/>
      </c>
      <c r="L48" s="54" t="str">
        <f t="shared" si="6"/>
        <v/>
      </c>
    </row>
    <row r="49" spans="5:12">
      <c r="E49" s="54" t="str">
        <f t="shared" si="0"/>
        <v xml:space="preserve"> - [![Open In Colab](https://colab.research.google.com/assets/colab-badge.svg)]()</v>
      </c>
      <c r="F4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9" s="54" t="str">
        <f t="shared" si="2"/>
        <v/>
      </c>
      <c r="H49" s="54" t="str">
        <f t="shared" si="3"/>
        <v/>
      </c>
      <c r="I4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9" s="54" t="str">
        <f>IF(ISBLANK(C49),"",CONCATENATE("| [",B49,"](",Configuration!B$30,Configuration!B$29,"notebooks/",C49,".html)","| [![Open In Colab](https://colab.research.google.com/assets/colab-badge.svg)](",D52,")","|
"))</f>
        <v/>
      </c>
      <c r="K49" s="54" t="str">
        <f t="shared" si="5"/>
        <v/>
      </c>
      <c r="L49" s="54" t="str">
        <f t="shared" si="6"/>
        <v/>
      </c>
    </row>
    <row r="50" spans="5:12">
      <c r="E50" s="54" t="str">
        <f t="shared" si="0"/>
        <v xml:space="preserve"> - [![Open In Colab](https://colab.research.google.com/assets/colab-badge.svg)]()</v>
      </c>
      <c r="F5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0" s="54" t="str">
        <f t="shared" si="2"/>
        <v/>
      </c>
      <c r="H50" s="54" t="str">
        <f t="shared" si="3"/>
        <v/>
      </c>
      <c r="I5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0" s="54" t="str">
        <f>IF(ISBLANK(C50),"",CONCATENATE("| [",B50,"](",Configuration!B$30,Configuration!B$29,"notebooks/",C50,".html)","| [![Open In Colab](https://colab.research.google.com/assets/colab-badge.svg)](",D53,")","|
"))</f>
        <v/>
      </c>
      <c r="K50" s="54" t="str">
        <f t="shared" si="5"/>
        <v/>
      </c>
      <c r="L50" s="54" t="str">
        <f t="shared" si="6"/>
        <v/>
      </c>
    </row>
    <row r="51" spans="5:12">
      <c r="E51" s="54" t="str">
        <f t="shared" si="0"/>
        <v xml:space="preserve"> - [![Open In Colab](https://colab.research.google.com/assets/colab-badge.svg)]()</v>
      </c>
      <c r="F5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1" s="54" t="str">
        <f t="shared" si="2"/>
        <v/>
      </c>
      <c r="H51" s="54" t="str">
        <f t="shared" si="3"/>
        <v/>
      </c>
      <c r="I5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1" s="54" t="str">
        <f>IF(ISBLANK(C51),"",CONCATENATE("| [",B51,"](",Configuration!B$30,Configuration!B$29,"notebooks/",C51,".html)","| [![Open In Colab](https://colab.research.google.com/assets/colab-badge.svg)](",D54,")","|
"))</f>
        <v/>
      </c>
      <c r="K51" s="54" t="str">
        <f t="shared" si="5"/>
        <v/>
      </c>
      <c r="L51" s="54" t="str">
        <f t="shared" si="6"/>
        <v/>
      </c>
    </row>
    <row r="52" spans="5:12">
      <c r="E52" s="54" t="str">
        <f t="shared" si="0"/>
        <v xml:space="preserve"> - [![Open In Colab](https://colab.research.google.com/assets/colab-badge.svg)]()</v>
      </c>
      <c r="F5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2" s="54" t="str">
        <f t="shared" si="2"/>
        <v/>
      </c>
      <c r="H52" s="54" t="str">
        <f t="shared" si="3"/>
        <v/>
      </c>
      <c r="I5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2" s="54" t="str">
        <f>IF(ISBLANK(C52),"",CONCATENATE("| [",B52,"](",Configuration!B$30,Configuration!B$29,"notebooks/",C52,".html)","| [![Open In Colab](https://colab.research.google.com/assets/colab-badge.svg)](",D55,")","|
"))</f>
        <v/>
      </c>
      <c r="K52" s="54" t="str">
        <f t="shared" si="5"/>
        <v/>
      </c>
      <c r="L52" s="54" t="str">
        <f t="shared" si="6"/>
        <v/>
      </c>
    </row>
    <row r="53" spans="5:12">
      <c r="E53" s="54" t="str">
        <f t="shared" si="0"/>
        <v xml:space="preserve"> - [![Open In Colab](https://colab.research.google.com/assets/colab-badge.svg)]()</v>
      </c>
      <c r="F5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3" s="54" t="str">
        <f t="shared" si="2"/>
        <v/>
      </c>
      <c r="H53" s="54" t="str">
        <f t="shared" si="3"/>
        <v/>
      </c>
      <c r="I5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3" s="54" t="str">
        <f>IF(ISBLANK(C53),"",CONCATENATE("| [",B53,"](",Configuration!B$30,Configuration!B$29,"notebooks/",C53,".html)","| [![Open In Colab](https://colab.research.google.com/assets/colab-badge.svg)](",D56,")","|
"))</f>
        <v/>
      </c>
      <c r="K53" s="54" t="str">
        <f t="shared" si="5"/>
        <v/>
      </c>
      <c r="L53" s="54" t="str">
        <f t="shared" si="6"/>
        <v/>
      </c>
    </row>
    <row r="54" spans="5:12">
      <c r="E54" s="54" t="str">
        <f t="shared" si="0"/>
        <v xml:space="preserve"> - [![Open In Colab](https://colab.research.google.com/assets/colab-badge.svg)]()</v>
      </c>
      <c r="F5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4" s="54" t="str">
        <f t="shared" si="2"/>
        <v/>
      </c>
      <c r="H54" s="54" t="str">
        <f t="shared" si="3"/>
        <v/>
      </c>
      <c r="I5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4" s="54" t="str">
        <f>IF(ISBLANK(C54),"",CONCATENATE("| [",B54,"](",Configuration!B$30,Configuration!B$29,"notebooks/",C54,".html)","| [![Open In Colab](https://colab.research.google.com/assets/colab-badge.svg)](",D57,")","|
"))</f>
        <v/>
      </c>
      <c r="K54" s="54" t="str">
        <f t="shared" si="5"/>
        <v/>
      </c>
      <c r="L54" s="54" t="str">
        <f t="shared" si="6"/>
        <v/>
      </c>
    </row>
    <row r="55" spans="5:12">
      <c r="E55" s="54" t="str">
        <f t="shared" si="0"/>
        <v xml:space="preserve"> - [![Open In Colab](https://colab.research.google.com/assets/colab-badge.svg)]()</v>
      </c>
      <c r="F5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5" s="54" t="str">
        <f t="shared" si="2"/>
        <v/>
      </c>
      <c r="H55" s="54" t="str">
        <f t="shared" si="3"/>
        <v/>
      </c>
      <c r="I5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5" s="54" t="str">
        <f>IF(ISBLANK(C55),"",CONCATENATE("| [",B55,"](",Configuration!B$30,Configuration!B$29,"notebooks/",C55,".html)","| [![Open In Colab](https://colab.research.google.com/assets/colab-badge.svg)](",D58,")","|
"))</f>
        <v/>
      </c>
      <c r="K55" s="54" t="str">
        <f t="shared" si="5"/>
        <v/>
      </c>
      <c r="L55" s="54" t="str">
        <f t="shared" si="6"/>
        <v/>
      </c>
    </row>
    <row r="56" spans="5:12">
      <c r="E56" s="54" t="str">
        <f t="shared" si="0"/>
        <v xml:space="preserve"> - [![Open In Colab](https://colab.research.google.com/assets/colab-badge.svg)]()</v>
      </c>
      <c r="F5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6" s="54" t="str">
        <f t="shared" si="2"/>
        <v/>
      </c>
      <c r="H56" s="54" t="str">
        <f t="shared" si="3"/>
        <v/>
      </c>
      <c r="I5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6" s="54" t="str">
        <f>IF(ISBLANK(C56),"",CONCATENATE("| [",B56,"](",Configuration!B$30,Configuration!B$29,"notebooks/",C56,".html)","| [![Open In Colab](https://colab.research.google.com/assets/colab-badge.svg)](",D59,")","|
"))</f>
        <v/>
      </c>
      <c r="K56" s="54" t="str">
        <f t="shared" si="5"/>
        <v/>
      </c>
      <c r="L56" s="54" t="str">
        <f t="shared" si="6"/>
        <v/>
      </c>
    </row>
    <row r="57" spans="5:12">
      <c r="E57" s="54" t="str">
        <f t="shared" si="0"/>
        <v xml:space="preserve"> - [![Open In Colab](https://colab.research.google.com/assets/colab-badge.svg)]()</v>
      </c>
      <c r="F5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7" s="54" t="str">
        <f t="shared" si="2"/>
        <v/>
      </c>
      <c r="H57" s="54" t="str">
        <f t="shared" si="3"/>
        <v/>
      </c>
      <c r="I5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7" s="54" t="str">
        <f>IF(ISBLANK(C57),"",CONCATENATE("| [",B57,"](",Configuration!B$30,Configuration!B$29,"notebooks/",C57,".html)","| [![Open In Colab](https://colab.research.google.com/assets/colab-badge.svg)](",D60,")","|
"))</f>
        <v/>
      </c>
      <c r="K57" s="54" t="str">
        <f t="shared" si="5"/>
        <v/>
      </c>
      <c r="L57" s="54" t="str">
        <f t="shared" si="6"/>
        <v/>
      </c>
    </row>
    <row r="58" spans="5:12">
      <c r="E58" s="54" t="str">
        <f t="shared" si="0"/>
        <v xml:space="preserve"> - [![Open In Colab](https://colab.research.google.com/assets/colab-badge.svg)]()</v>
      </c>
      <c r="F5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8" s="54" t="str">
        <f t="shared" si="2"/>
        <v/>
      </c>
      <c r="H58" s="54" t="str">
        <f t="shared" si="3"/>
        <v/>
      </c>
      <c r="I5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8" s="54" t="str">
        <f>IF(ISBLANK(C58),"",CONCATENATE("| [",B58,"](",Configuration!B$30,Configuration!B$29,"notebooks/",C58,".html)","| [![Open In Colab](https://colab.research.google.com/assets/colab-badge.svg)](",D61,")","|
"))</f>
        <v/>
      </c>
      <c r="K58" s="54" t="str">
        <f t="shared" si="5"/>
        <v/>
      </c>
      <c r="L58" s="54" t="str">
        <f t="shared" si="6"/>
        <v/>
      </c>
    </row>
    <row r="59" spans="5:12">
      <c r="E59" s="54" t="str">
        <f t="shared" si="0"/>
        <v xml:space="preserve"> - [![Open In Colab](https://colab.research.google.com/assets/colab-badge.svg)]()</v>
      </c>
      <c r="F5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9" s="54" t="str">
        <f t="shared" si="2"/>
        <v/>
      </c>
      <c r="H59" s="54" t="str">
        <f t="shared" si="3"/>
        <v/>
      </c>
      <c r="I5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9" s="54" t="str">
        <f>IF(ISBLANK(C59),"",CONCATENATE("| [",B59,"](",Configuration!B$30,Configuration!B$29,"notebooks/",C59,".html)","| [![Open In Colab](https://colab.research.google.com/assets/colab-badge.svg)](",D62,")","|
"))</f>
        <v/>
      </c>
      <c r="K59" s="54" t="str">
        <f t="shared" si="5"/>
        <v/>
      </c>
      <c r="L59" s="54" t="str">
        <f t="shared" si="6"/>
        <v/>
      </c>
    </row>
    <row r="60" spans="5:12">
      <c r="E60" s="54" t="str">
        <f t="shared" si="0"/>
        <v xml:space="preserve"> - [![Open In Colab](https://colab.research.google.com/assets/colab-badge.svg)]()</v>
      </c>
      <c r="F6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0" s="54" t="str">
        <f t="shared" si="2"/>
        <v/>
      </c>
      <c r="H60" s="54" t="str">
        <f t="shared" si="3"/>
        <v/>
      </c>
      <c r="I6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0" s="54" t="str">
        <f>IF(ISBLANK(C60),"",CONCATENATE("| [",B60,"](",Configuration!B$30,Configuration!B$29,"notebooks/",C60,".html)","| [![Open In Colab](https://colab.research.google.com/assets/colab-badge.svg)](",D63,")","|
"))</f>
        <v/>
      </c>
      <c r="K60" s="54" t="str">
        <f t="shared" si="5"/>
        <v/>
      </c>
      <c r="L60" s="54" t="str">
        <f t="shared" si="6"/>
        <v/>
      </c>
    </row>
    <row r="61" spans="5:12">
      <c r="E61" s="54" t="str">
        <f t="shared" si="0"/>
        <v xml:space="preserve"> - [![Open In Colab](https://colab.research.google.com/assets/colab-badge.svg)]()</v>
      </c>
      <c r="F6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1" s="54" t="str">
        <f t="shared" si="2"/>
        <v/>
      </c>
      <c r="H61" s="54" t="str">
        <f t="shared" si="3"/>
        <v/>
      </c>
      <c r="I6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1" s="54" t="str">
        <f>IF(ISBLANK(C61),"",CONCATENATE("| [",B61,"](",Configuration!B$30,Configuration!B$29,"notebooks/",C61,".html)","| [![Open In Colab](https://colab.research.google.com/assets/colab-badge.svg)](",D64,")","|
"))</f>
        <v/>
      </c>
      <c r="K61" s="54" t="str">
        <f t="shared" si="5"/>
        <v/>
      </c>
      <c r="L61" s="54" t="str">
        <f t="shared" si="6"/>
        <v/>
      </c>
    </row>
    <row r="62" spans="5:12">
      <c r="E62" s="54" t="str">
        <f t="shared" si="0"/>
        <v xml:space="preserve"> - [![Open In Colab](https://colab.research.google.com/assets/colab-badge.svg)]()</v>
      </c>
      <c r="F6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2" s="54" t="str">
        <f t="shared" si="2"/>
        <v/>
      </c>
      <c r="H62" s="54" t="str">
        <f t="shared" si="3"/>
        <v/>
      </c>
      <c r="I6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2" s="54" t="str">
        <f>IF(ISBLANK(C62),"",CONCATENATE("| [",B62,"](",Configuration!B$30,Configuration!B$29,"notebooks/",C62,".html)","| [![Open In Colab](https://colab.research.google.com/assets/colab-badge.svg)](",D65,")","|
"))</f>
        <v/>
      </c>
      <c r="K62" s="54" t="str">
        <f t="shared" si="5"/>
        <v/>
      </c>
      <c r="L62" s="54" t="str">
        <f t="shared" si="6"/>
        <v/>
      </c>
    </row>
    <row r="63" spans="5:12">
      <c r="E63" s="54" t="str">
        <f t="shared" si="0"/>
        <v xml:space="preserve"> - [![Open In Colab](https://colab.research.google.com/assets/colab-badge.svg)]()</v>
      </c>
      <c r="F6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3" s="54" t="str">
        <f t="shared" si="2"/>
        <v/>
      </c>
      <c r="H63" s="54" t="str">
        <f t="shared" si="3"/>
        <v/>
      </c>
      <c r="I6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3" s="54" t="str">
        <f>IF(ISBLANK(C63),"",CONCATENATE("| [",B63,"](",Configuration!B$30,Configuration!B$29,"notebooks/",C63,".html)","| [![Open In Colab](https://colab.research.google.com/assets/colab-badge.svg)](",D66,")","|
"))</f>
        <v/>
      </c>
      <c r="K63" s="54" t="str">
        <f t="shared" si="5"/>
        <v/>
      </c>
      <c r="L63" s="54" t="str">
        <f t="shared" si="6"/>
        <v/>
      </c>
    </row>
    <row r="64" spans="5:12">
      <c r="E64" s="54" t="str">
        <f t="shared" si="0"/>
        <v xml:space="preserve"> - [![Open In Colab](https://colab.research.google.com/assets/colab-badge.svg)]()</v>
      </c>
      <c r="F6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4" s="54" t="str">
        <f t="shared" si="2"/>
        <v/>
      </c>
      <c r="H64" s="54" t="str">
        <f t="shared" si="3"/>
        <v/>
      </c>
      <c r="I6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4" s="54" t="str">
        <f>IF(ISBLANK(C64),"",CONCATENATE("| [",B64,"](",Configuration!B$30,Configuration!B$29,"notebooks/",C64,".html)","| [![Open In Colab](https://colab.research.google.com/assets/colab-badge.svg)](",D67,")","|
"))</f>
        <v/>
      </c>
      <c r="K64" s="54" t="str">
        <f t="shared" si="5"/>
        <v/>
      </c>
      <c r="L64" s="54" t="str">
        <f t="shared" si="6"/>
        <v/>
      </c>
    </row>
    <row r="65" spans="5:12">
      <c r="E65" s="54" t="str">
        <f t="shared" si="0"/>
        <v xml:space="preserve"> - [![Open In Colab](https://colab.research.google.com/assets/colab-badge.svg)]()</v>
      </c>
      <c r="F6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5" s="54" t="str">
        <f t="shared" si="2"/>
        <v/>
      </c>
      <c r="H65" s="54" t="str">
        <f t="shared" si="3"/>
        <v/>
      </c>
      <c r="I6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5" s="54" t="str">
        <f>IF(ISBLANK(C65),"",CONCATENATE("| [",B65,"](",Configuration!B$30,Configuration!B$29,"notebooks/",C65,".html)","| [![Open In Colab](https://colab.research.google.com/assets/colab-badge.svg)](",D68,")","|
"))</f>
        <v/>
      </c>
      <c r="K65" s="54" t="str">
        <f t="shared" si="5"/>
        <v/>
      </c>
      <c r="L65" s="54" t="str">
        <f t="shared" si="6"/>
        <v/>
      </c>
    </row>
    <row r="66" spans="5:12">
      <c r="E66" s="54" t="str">
        <f t="shared" si="0"/>
        <v xml:space="preserve"> - [![Open In Colab](https://colab.research.google.com/assets/colab-badge.svg)]()</v>
      </c>
      <c r="F6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6" s="54" t="str">
        <f t="shared" si="2"/>
        <v/>
      </c>
      <c r="H66" s="54" t="str">
        <f t="shared" si="3"/>
        <v/>
      </c>
      <c r="I6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6" s="54" t="str">
        <f>IF(ISBLANK(C66),"",CONCATENATE("| [",B66,"](",Configuration!B$30,Configuration!B$29,"notebooks/",C66,".html)","| [![Open In Colab](https://colab.research.google.com/assets/colab-badge.svg)](",D69,")","|
"))</f>
        <v/>
      </c>
      <c r="K66" s="54" t="str">
        <f t="shared" si="5"/>
        <v/>
      </c>
      <c r="L66" s="54" t="str">
        <f t="shared" si="6"/>
        <v/>
      </c>
    </row>
    <row r="67" spans="5:12">
      <c r="E67" s="54" t="str">
        <f t="shared" ref="E67:E100" si="7">CONCATENATE(B67," - [![Open In Colab](https://colab.research.google.com/assets/colab-badge.svg)](",D67,")")</f>
        <v xml:space="preserve"> - [![Open In Colab](https://colab.research.google.com/assets/colab-badge.svg)]()</v>
      </c>
      <c r="F67" s="54" t="str">
        <f t="shared" ref="F67:F100" si="8">IF(A67=A66,F66&amp;"&lt;br&gt;"&amp;E67,E67)</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7" s="54" t="str">
        <f t="shared" ref="G67:G100" si="9">IF(A67&lt;&gt;A68,F67,"")</f>
        <v/>
      </c>
      <c r="H67" s="54" t="str">
        <f t="shared" ref="H67:H100" si="10">IF(ISBLANK(C67),"",CONCATENATE("  - title: ",B67,"
    url: /notebooks/",C67,"
    not_numbered: true"))</f>
        <v/>
      </c>
      <c r="I67" s="54" t="str">
        <f t="shared" ref="I67:I100" si="11">I66&amp;"
"&amp;H67</f>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7" s="54" t="str">
        <f>IF(ISBLANK(C67),"",CONCATENATE("| [",B67,"](",Configuration!B$30,Configuration!B$29,"notebooks/",C67,".html)","| [![Open In Colab](https://colab.research.google.com/assets/colab-badge.svg)](",D70,")","|
"))</f>
        <v/>
      </c>
      <c r="K67" s="54" t="str">
        <f t="shared" ref="K67:K100" si="12">IF(A67=A66,K66&amp;""&amp;J67,J67)</f>
        <v/>
      </c>
      <c r="L67" s="54" t="str">
        <f t="shared" ref="L67:L100" si="13">IF(A67&lt;&gt;A68,K67,"")</f>
        <v/>
      </c>
    </row>
    <row r="68" spans="5:12">
      <c r="E68" s="54" t="str">
        <f t="shared" si="7"/>
        <v xml:space="preserve"> - [![Open In Colab](https://colab.research.google.com/assets/colab-badge.svg)]()</v>
      </c>
      <c r="F6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8" s="54" t="str">
        <f t="shared" si="9"/>
        <v/>
      </c>
      <c r="H68" s="54" t="str">
        <f t="shared" si="10"/>
        <v/>
      </c>
      <c r="I6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8" s="54" t="str">
        <f>IF(ISBLANK(C68),"",CONCATENATE("| [",B68,"](",Configuration!B$30,Configuration!B$29,"notebooks/",C68,".html)","| [![Open In Colab](https://colab.research.google.com/assets/colab-badge.svg)](",D71,")","|
"))</f>
        <v/>
      </c>
      <c r="K68" s="54" t="str">
        <f t="shared" si="12"/>
        <v/>
      </c>
      <c r="L68" s="54" t="str">
        <f t="shared" si="13"/>
        <v/>
      </c>
    </row>
    <row r="69" spans="5:12">
      <c r="E69" s="54" t="str">
        <f t="shared" si="7"/>
        <v xml:space="preserve"> - [![Open In Colab](https://colab.research.google.com/assets/colab-badge.svg)]()</v>
      </c>
      <c r="F6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9" s="54" t="str">
        <f t="shared" si="9"/>
        <v/>
      </c>
      <c r="H69" s="54" t="str">
        <f t="shared" si="10"/>
        <v/>
      </c>
      <c r="I6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9" s="54" t="str">
        <f>IF(ISBLANK(C69),"",CONCATENATE("| [",B69,"](",Configuration!B$30,Configuration!B$29,"notebooks/",C69,".html)","| [![Open In Colab](https://colab.research.google.com/assets/colab-badge.svg)](",D72,")","|
"))</f>
        <v/>
      </c>
      <c r="K69" s="54" t="str">
        <f t="shared" si="12"/>
        <v/>
      </c>
      <c r="L69" s="54" t="str">
        <f t="shared" si="13"/>
        <v/>
      </c>
    </row>
    <row r="70" spans="5:12">
      <c r="E70" s="54" t="str">
        <f t="shared" si="7"/>
        <v xml:space="preserve"> - [![Open In Colab](https://colab.research.google.com/assets/colab-badge.svg)]()</v>
      </c>
      <c r="F7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0" s="54" t="str">
        <f t="shared" si="9"/>
        <v/>
      </c>
      <c r="H70" s="54" t="str">
        <f t="shared" si="10"/>
        <v/>
      </c>
      <c r="I7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0" s="54" t="str">
        <f>IF(ISBLANK(C70),"",CONCATENATE("| [",B70,"](",Configuration!B$30,Configuration!B$29,"notebooks/",C70,".html)","| [![Open In Colab](https://colab.research.google.com/assets/colab-badge.svg)](",D73,")","|
"))</f>
        <v/>
      </c>
      <c r="K70" s="54" t="str">
        <f t="shared" si="12"/>
        <v/>
      </c>
      <c r="L70" s="54" t="str">
        <f t="shared" si="13"/>
        <v/>
      </c>
    </row>
    <row r="71" spans="5:12">
      <c r="E71" s="54" t="str">
        <f t="shared" si="7"/>
        <v xml:space="preserve"> - [![Open In Colab](https://colab.research.google.com/assets/colab-badge.svg)]()</v>
      </c>
      <c r="F7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1" s="54" t="str">
        <f t="shared" si="9"/>
        <v/>
      </c>
      <c r="H71" s="54" t="str">
        <f t="shared" si="10"/>
        <v/>
      </c>
      <c r="I7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1" s="54" t="str">
        <f>IF(ISBLANK(C71),"",CONCATENATE("| [",B71,"](",Configuration!B$30,Configuration!B$29,"notebooks/",C71,".html)","| [![Open In Colab](https://colab.research.google.com/assets/colab-badge.svg)](",D74,")","|
"))</f>
        <v/>
      </c>
      <c r="K71" s="54" t="str">
        <f t="shared" si="12"/>
        <v/>
      </c>
      <c r="L71" s="54" t="str">
        <f t="shared" si="13"/>
        <v/>
      </c>
    </row>
    <row r="72" spans="5:12">
      <c r="E72" s="54" t="str">
        <f t="shared" si="7"/>
        <v xml:space="preserve"> - [![Open In Colab](https://colab.research.google.com/assets/colab-badge.svg)]()</v>
      </c>
      <c r="F7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2" s="54" t="str">
        <f t="shared" si="9"/>
        <v/>
      </c>
      <c r="H72" s="54" t="str">
        <f t="shared" si="10"/>
        <v/>
      </c>
      <c r="I7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2" s="54" t="str">
        <f>IF(ISBLANK(C72),"",CONCATENATE("| [",B72,"](",Configuration!B$30,Configuration!B$29,"notebooks/",C72,".html)","| [![Open In Colab](https://colab.research.google.com/assets/colab-badge.svg)](",D75,")","|
"))</f>
        <v/>
      </c>
      <c r="K72" s="54" t="str">
        <f t="shared" si="12"/>
        <v/>
      </c>
      <c r="L72" s="54" t="str">
        <f t="shared" si="13"/>
        <v/>
      </c>
    </row>
    <row r="73" spans="5:12">
      <c r="E73" s="54" t="str">
        <f t="shared" si="7"/>
        <v xml:space="preserve"> - [![Open In Colab](https://colab.research.google.com/assets/colab-badge.svg)]()</v>
      </c>
      <c r="F7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3" s="54" t="str">
        <f t="shared" si="9"/>
        <v/>
      </c>
      <c r="H73" s="54" t="str">
        <f t="shared" si="10"/>
        <v/>
      </c>
      <c r="I7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3" s="54" t="str">
        <f>IF(ISBLANK(C73),"",CONCATENATE("| [",B73,"](",Configuration!B$30,Configuration!B$29,"notebooks/",C73,".html)","| [![Open In Colab](https://colab.research.google.com/assets/colab-badge.svg)](",D76,")","|
"))</f>
        <v/>
      </c>
      <c r="K73" s="54" t="str">
        <f t="shared" si="12"/>
        <v/>
      </c>
      <c r="L73" s="54" t="str">
        <f t="shared" si="13"/>
        <v/>
      </c>
    </row>
    <row r="74" spans="5:12">
      <c r="E74" s="54" t="str">
        <f t="shared" si="7"/>
        <v xml:space="preserve"> - [![Open In Colab](https://colab.research.google.com/assets/colab-badge.svg)]()</v>
      </c>
      <c r="F7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4" s="54" t="str">
        <f t="shared" si="9"/>
        <v/>
      </c>
      <c r="H74" s="54" t="str">
        <f t="shared" si="10"/>
        <v/>
      </c>
      <c r="I7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4" s="54" t="str">
        <f>IF(ISBLANK(C74),"",CONCATENATE("| [",B74,"](",Configuration!B$30,Configuration!B$29,"notebooks/",C74,".html)","| [![Open In Colab](https://colab.research.google.com/assets/colab-badge.svg)](",D77,")","|
"))</f>
        <v/>
      </c>
      <c r="K74" s="54" t="str">
        <f t="shared" si="12"/>
        <v/>
      </c>
      <c r="L74" s="54" t="str">
        <f t="shared" si="13"/>
        <v/>
      </c>
    </row>
    <row r="75" spans="5:12">
      <c r="E75" s="54" t="str">
        <f t="shared" si="7"/>
        <v xml:space="preserve"> - [![Open In Colab](https://colab.research.google.com/assets/colab-badge.svg)]()</v>
      </c>
      <c r="F7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5" s="54" t="str">
        <f t="shared" si="9"/>
        <v/>
      </c>
      <c r="H75" s="54" t="str">
        <f t="shared" si="10"/>
        <v/>
      </c>
      <c r="I7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5" s="54" t="str">
        <f>IF(ISBLANK(C75),"",CONCATENATE("| [",B75,"](",Configuration!B$30,Configuration!B$29,"notebooks/",C75,".html)","| [![Open In Colab](https://colab.research.google.com/assets/colab-badge.svg)](",D78,")","|
"))</f>
        <v/>
      </c>
      <c r="K75" s="54" t="str">
        <f t="shared" si="12"/>
        <v/>
      </c>
      <c r="L75" s="54" t="str">
        <f t="shared" si="13"/>
        <v/>
      </c>
    </row>
    <row r="76" spans="5:12">
      <c r="E76" s="54" t="str">
        <f t="shared" si="7"/>
        <v xml:space="preserve"> - [![Open In Colab](https://colab.research.google.com/assets/colab-badge.svg)]()</v>
      </c>
      <c r="F7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6" s="54" t="str">
        <f t="shared" si="9"/>
        <v/>
      </c>
      <c r="H76" s="54" t="str">
        <f t="shared" si="10"/>
        <v/>
      </c>
      <c r="I7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6" s="54" t="str">
        <f>IF(ISBLANK(C76),"",CONCATENATE("| [",B76,"](",Configuration!B$30,Configuration!B$29,"notebooks/",C76,".html)","| [![Open In Colab](https://colab.research.google.com/assets/colab-badge.svg)](",D79,")","|
"))</f>
        <v/>
      </c>
      <c r="K76" s="54" t="str">
        <f t="shared" si="12"/>
        <v/>
      </c>
      <c r="L76" s="54" t="str">
        <f t="shared" si="13"/>
        <v/>
      </c>
    </row>
    <row r="77" spans="5:12">
      <c r="E77" s="54" t="str">
        <f t="shared" si="7"/>
        <v xml:space="preserve"> - [![Open In Colab](https://colab.research.google.com/assets/colab-badge.svg)]()</v>
      </c>
      <c r="F7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7" s="54" t="str">
        <f t="shared" si="9"/>
        <v/>
      </c>
      <c r="H77" s="54" t="str">
        <f t="shared" si="10"/>
        <v/>
      </c>
      <c r="I7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7" s="54" t="str">
        <f>IF(ISBLANK(C77),"",CONCATENATE("| [",B77,"](",Configuration!B$30,Configuration!B$29,"notebooks/",C77,".html)","| [![Open In Colab](https://colab.research.google.com/assets/colab-badge.svg)](",D80,")","|
"))</f>
        <v/>
      </c>
      <c r="K77" s="54" t="str">
        <f t="shared" si="12"/>
        <v/>
      </c>
      <c r="L77" s="54" t="str">
        <f t="shared" si="13"/>
        <v/>
      </c>
    </row>
    <row r="78" spans="5:12">
      <c r="E78" s="54" t="str">
        <f t="shared" si="7"/>
        <v xml:space="preserve"> - [![Open In Colab](https://colab.research.google.com/assets/colab-badge.svg)]()</v>
      </c>
      <c r="F7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8" s="54" t="str">
        <f t="shared" si="9"/>
        <v/>
      </c>
      <c r="H78" s="54" t="str">
        <f t="shared" si="10"/>
        <v/>
      </c>
      <c r="I7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8" s="54" t="str">
        <f>IF(ISBLANK(C78),"",CONCATENATE("| [",B78,"](",Configuration!B$30,Configuration!B$29,"notebooks/",C78,".html)","| [![Open In Colab](https://colab.research.google.com/assets/colab-badge.svg)](",D81,")","|
"))</f>
        <v/>
      </c>
      <c r="K78" s="54" t="str">
        <f t="shared" si="12"/>
        <v/>
      </c>
      <c r="L78" s="54" t="str">
        <f t="shared" si="13"/>
        <v/>
      </c>
    </row>
    <row r="79" spans="5:12">
      <c r="E79" s="54" t="str">
        <f t="shared" si="7"/>
        <v xml:space="preserve"> - [![Open In Colab](https://colab.research.google.com/assets/colab-badge.svg)]()</v>
      </c>
      <c r="F7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9" s="54" t="str">
        <f t="shared" si="9"/>
        <v/>
      </c>
      <c r="H79" s="54" t="str">
        <f t="shared" si="10"/>
        <v/>
      </c>
      <c r="I7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9" s="54" t="str">
        <f>IF(ISBLANK(C79),"",CONCATENATE("| [",B79,"](",Configuration!B$30,Configuration!B$29,"notebooks/",C79,".html)","| [![Open In Colab](https://colab.research.google.com/assets/colab-badge.svg)](",D82,")","|
"))</f>
        <v/>
      </c>
      <c r="K79" s="54" t="str">
        <f t="shared" si="12"/>
        <v/>
      </c>
      <c r="L79" s="54" t="str">
        <f t="shared" si="13"/>
        <v/>
      </c>
    </row>
    <row r="80" spans="5:12">
      <c r="E80" s="54" t="str">
        <f t="shared" si="7"/>
        <v xml:space="preserve"> - [![Open In Colab](https://colab.research.google.com/assets/colab-badge.svg)]()</v>
      </c>
      <c r="F8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0" s="54" t="str">
        <f t="shared" si="9"/>
        <v/>
      </c>
      <c r="H80" s="54" t="str">
        <f t="shared" si="10"/>
        <v/>
      </c>
      <c r="I8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0" s="54" t="str">
        <f>IF(ISBLANK(C80),"",CONCATENATE("| [",B80,"](",Configuration!B$30,Configuration!B$29,"notebooks/",C80,".html)","| [![Open In Colab](https://colab.research.google.com/assets/colab-badge.svg)](",D83,")","|
"))</f>
        <v/>
      </c>
      <c r="K80" s="54" t="str">
        <f t="shared" si="12"/>
        <v/>
      </c>
      <c r="L80" s="54" t="str">
        <f t="shared" si="13"/>
        <v/>
      </c>
    </row>
    <row r="81" spans="5:12">
      <c r="E81" s="54" t="str">
        <f t="shared" si="7"/>
        <v xml:space="preserve"> - [![Open In Colab](https://colab.research.google.com/assets/colab-badge.svg)]()</v>
      </c>
      <c r="F8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1" s="54" t="str">
        <f t="shared" si="9"/>
        <v/>
      </c>
      <c r="H81" s="54" t="str">
        <f t="shared" si="10"/>
        <v/>
      </c>
      <c r="I8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1" s="54" t="str">
        <f>IF(ISBLANK(C81),"",CONCATENATE("| [",B81,"](",Configuration!B$30,Configuration!B$29,"notebooks/",C81,".html)","| [![Open In Colab](https://colab.research.google.com/assets/colab-badge.svg)](",D84,")","|
"))</f>
        <v/>
      </c>
      <c r="K81" s="54" t="str">
        <f t="shared" si="12"/>
        <v/>
      </c>
      <c r="L81" s="54" t="str">
        <f t="shared" si="13"/>
        <v/>
      </c>
    </row>
    <row r="82" spans="5:12">
      <c r="E82" s="54" t="str">
        <f t="shared" si="7"/>
        <v xml:space="preserve"> - [![Open In Colab](https://colab.research.google.com/assets/colab-badge.svg)]()</v>
      </c>
      <c r="F8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2" s="54" t="str">
        <f t="shared" si="9"/>
        <v/>
      </c>
      <c r="H82" s="54" t="str">
        <f t="shared" si="10"/>
        <v/>
      </c>
      <c r="I8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2" s="54" t="str">
        <f>IF(ISBLANK(C82),"",CONCATENATE("| [",B82,"](",Configuration!B$30,Configuration!B$29,"notebooks/",C82,".html)","| [![Open In Colab](https://colab.research.google.com/assets/colab-badge.svg)](",D85,")","|
"))</f>
        <v/>
      </c>
      <c r="K82" s="54" t="str">
        <f t="shared" si="12"/>
        <v/>
      </c>
      <c r="L82" s="54" t="str">
        <f t="shared" si="13"/>
        <v/>
      </c>
    </row>
    <row r="83" spans="5:12">
      <c r="E83" s="54" t="str">
        <f t="shared" si="7"/>
        <v xml:space="preserve"> - [![Open In Colab](https://colab.research.google.com/assets/colab-badge.svg)]()</v>
      </c>
      <c r="F8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3" s="54" t="str">
        <f t="shared" si="9"/>
        <v/>
      </c>
      <c r="H83" s="54" t="str">
        <f t="shared" si="10"/>
        <v/>
      </c>
      <c r="I8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3" s="54" t="str">
        <f>IF(ISBLANK(C83),"",CONCATENATE("| [",B83,"](",Configuration!B$30,Configuration!B$29,"notebooks/",C83,".html)","| [![Open In Colab](https://colab.research.google.com/assets/colab-badge.svg)](",D86,")","|
"))</f>
        <v/>
      </c>
      <c r="K83" s="54" t="str">
        <f t="shared" si="12"/>
        <v/>
      </c>
      <c r="L83" s="54" t="str">
        <f t="shared" si="13"/>
        <v/>
      </c>
    </row>
    <row r="84" spans="5:12">
      <c r="E84" s="54" t="str">
        <f t="shared" si="7"/>
        <v xml:space="preserve"> - [![Open In Colab](https://colab.research.google.com/assets/colab-badge.svg)]()</v>
      </c>
      <c r="F8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4" s="54" t="str">
        <f t="shared" si="9"/>
        <v/>
      </c>
      <c r="H84" s="54" t="str">
        <f t="shared" si="10"/>
        <v/>
      </c>
      <c r="I8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4" s="54" t="str">
        <f>IF(ISBLANK(C84),"",CONCATENATE("| [",B84,"](",Configuration!B$30,Configuration!B$29,"notebooks/",C84,".html)","| [![Open In Colab](https://colab.research.google.com/assets/colab-badge.svg)](",D87,")","|
"))</f>
        <v/>
      </c>
      <c r="K84" s="54" t="str">
        <f t="shared" si="12"/>
        <v/>
      </c>
      <c r="L84" s="54" t="str">
        <f t="shared" si="13"/>
        <v/>
      </c>
    </row>
    <row r="85" spans="5:12">
      <c r="E85" s="54" t="str">
        <f t="shared" si="7"/>
        <v xml:space="preserve"> - [![Open In Colab](https://colab.research.google.com/assets/colab-badge.svg)]()</v>
      </c>
      <c r="F8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5" s="54" t="str">
        <f t="shared" si="9"/>
        <v/>
      </c>
      <c r="H85" s="54" t="str">
        <f t="shared" si="10"/>
        <v/>
      </c>
      <c r="I8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5" s="54" t="str">
        <f>IF(ISBLANK(C85),"",CONCATENATE("| [",B85,"](",Configuration!B$30,Configuration!B$29,"notebooks/",C85,".html)","| [![Open In Colab](https://colab.research.google.com/assets/colab-badge.svg)](",D88,")","|
"))</f>
        <v/>
      </c>
      <c r="K85" s="54" t="str">
        <f t="shared" si="12"/>
        <v/>
      </c>
      <c r="L85" s="54" t="str">
        <f t="shared" si="13"/>
        <v/>
      </c>
    </row>
    <row r="86" spans="5:12">
      <c r="E86" s="54" t="str">
        <f t="shared" si="7"/>
        <v xml:space="preserve"> - [![Open In Colab](https://colab.research.google.com/assets/colab-badge.svg)]()</v>
      </c>
      <c r="F8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6" s="54" t="str">
        <f t="shared" si="9"/>
        <v/>
      </c>
      <c r="H86" s="54" t="str">
        <f t="shared" si="10"/>
        <v/>
      </c>
      <c r="I8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6" s="54" t="str">
        <f>IF(ISBLANK(C86),"",CONCATENATE("| [",B86,"](",Configuration!B$30,Configuration!B$29,"notebooks/",C86,".html)","| [![Open In Colab](https://colab.research.google.com/assets/colab-badge.svg)](",D89,")","|
"))</f>
        <v/>
      </c>
      <c r="K86" s="54" t="str">
        <f t="shared" si="12"/>
        <v/>
      </c>
      <c r="L86" s="54" t="str">
        <f t="shared" si="13"/>
        <v/>
      </c>
    </row>
    <row r="87" spans="5:12">
      <c r="E87" s="54" t="str">
        <f t="shared" si="7"/>
        <v xml:space="preserve"> - [![Open In Colab](https://colab.research.google.com/assets/colab-badge.svg)]()</v>
      </c>
      <c r="F8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7" s="54" t="str">
        <f t="shared" si="9"/>
        <v/>
      </c>
      <c r="H87" s="54" t="str">
        <f t="shared" si="10"/>
        <v/>
      </c>
      <c r="I8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7" s="54" t="str">
        <f>IF(ISBLANK(C87),"",CONCATENATE("| [",B87,"](",Configuration!B$30,Configuration!B$29,"notebooks/",C87,".html)","| [![Open In Colab](https://colab.research.google.com/assets/colab-badge.svg)](",D90,")","|
"))</f>
        <v/>
      </c>
      <c r="K87" s="54" t="str">
        <f t="shared" si="12"/>
        <v/>
      </c>
      <c r="L87" s="54" t="str">
        <f t="shared" si="13"/>
        <v/>
      </c>
    </row>
    <row r="88" spans="5:12">
      <c r="E88" s="54" t="str">
        <f t="shared" si="7"/>
        <v xml:space="preserve"> - [![Open In Colab](https://colab.research.google.com/assets/colab-badge.svg)]()</v>
      </c>
      <c r="F8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8" s="54" t="str">
        <f t="shared" si="9"/>
        <v/>
      </c>
      <c r="H88" s="54" t="str">
        <f t="shared" si="10"/>
        <v/>
      </c>
      <c r="I8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8" s="54" t="str">
        <f>IF(ISBLANK(C88),"",CONCATENATE("| [",B88,"](",Configuration!B$30,Configuration!B$29,"notebooks/",C88,".html)","| [![Open In Colab](https://colab.research.google.com/assets/colab-badge.svg)](",D91,")","|
"))</f>
        <v/>
      </c>
      <c r="K88" s="54" t="str">
        <f t="shared" si="12"/>
        <v/>
      </c>
      <c r="L88" s="54" t="str">
        <f t="shared" si="13"/>
        <v/>
      </c>
    </row>
    <row r="89" spans="5:12">
      <c r="E89" s="54" t="str">
        <f t="shared" si="7"/>
        <v xml:space="preserve"> - [![Open In Colab](https://colab.research.google.com/assets/colab-badge.svg)]()</v>
      </c>
      <c r="F8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9" s="54" t="str">
        <f t="shared" si="9"/>
        <v/>
      </c>
      <c r="H89" s="54" t="str">
        <f t="shared" si="10"/>
        <v/>
      </c>
      <c r="I8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9" s="54" t="str">
        <f>IF(ISBLANK(C89),"",CONCATENATE("| [",B89,"](",Configuration!B$30,Configuration!B$29,"notebooks/",C89,".html)","| [![Open In Colab](https://colab.research.google.com/assets/colab-badge.svg)](",D92,")","|
"))</f>
        <v/>
      </c>
      <c r="K89" s="54" t="str">
        <f t="shared" si="12"/>
        <v/>
      </c>
      <c r="L89" s="54" t="str">
        <f t="shared" si="13"/>
        <v/>
      </c>
    </row>
    <row r="90" spans="5:12">
      <c r="E90" s="54" t="str">
        <f t="shared" si="7"/>
        <v xml:space="preserve"> - [![Open In Colab](https://colab.research.google.com/assets/colab-badge.svg)]()</v>
      </c>
      <c r="F9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0" s="54" t="str">
        <f t="shared" si="9"/>
        <v/>
      </c>
      <c r="H90" s="54" t="str">
        <f t="shared" si="10"/>
        <v/>
      </c>
      <c r="I9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0" s="54" t="str">
        <f>IF(ISBLANK(C90),"",CONCATENATE("| [",B90,"](",Configuration!B$30,Configuration!B$29,"notebooks/",C90,".html)","| [![Open In Colab](https://colab.research.google.com/assets/colab-badge.svg)](",D93,")","|
"))</f>
        <v/>
      </c>
      <c r="K90" s="54" t="str">
        <f t="shared" si="12"/>
        <v/>
      </c>
      <c r="L90" s="54" t="str">
        <f t="shared" si="13"/>
        <v/>
      </c>
    </row>
    <row r="91" spans="5:12">
      <c r="E91" s="54" t="str">
        <f t="shared" si="7"/>
        <v xml:space="preserve"> - [![Open In Colab](https://colab.research.google.com/assets/colab-badge.svg)]()</v>
      </c>
      <c r="F9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1" s="54" t="str">
        <f t="shared" si="9"/>
        <v/>
      </c>
      <c r="H91" s="54" t="str">
        <f t="shared" si="10"/>
        <v/>
      </c>
      <c r="I9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1" s="54" t="str">
        <f>IF(ISBLANK(C91),"",CONCATENATE("| [",B91,"](",Configuration!B$30,Configuration!B$29,"notebooks/",C91,".html)","| [![Open In Colab](https://colab.research.google.com/assets/colab-badge.svg)](",D94,")","|
"))</f>
        <v/>
      </c>
      <c r="K91" s="54" t="str">
        <f t="shared" si="12"/>
        <v/>
      </c>
      <c r="L91" s="54" t="str">
        <f t="shared" si="13"/>
        <v/>
      </c>
    </row>
    <row r="92" spans="5:12">
      <c r="E92" s="54" t="str">
        <f t="shared" si="7"/>
        <v xml:space="preserve"> - [![Open In Colab](https://colab.research.google.com/assets/colab-badge.svg)]()</v>
      </c>
      <c r="F9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2" s="54" t="str">
        <f t="shared" si="9"/>
        <v/>
      </c>
      <c r="H92" s="54" t="str">
        <f t="shared" si="10"/>
        <v/>
      </c>
      <c r="I9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2" s="54" t="str">
        <f>IF(ISBLANK(C92),"",CONCATENATE("| [",B92,"](",Configuration!B$30,Configuration!B$29,"notebooks/",C92,".html)","| [![Open In Colab](https://colab.research.google.com/assets/colab-badge.svg)](",D95,")","|
"))</f>
        <v/>
      </c>
      <c r="K92" s="54" t="str">
        <f t="shared" si="12"/>
        <v/>
      </c>
      <c r="L92" s="54" t="str">
        <f t="shared" si="13"/>
        <v/>
      </c>
    </row>
    <row r="93" spans="5:12">
      <c r="E93" s="54" t="str">
        <f t="shared" si="7"/>
        <v xml:space="preserve"> - [![Open In Colab](https://colab.research.google.com/assets/colab-badge.svg)]()</v>
      </c>
      <c r="F9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3" s="54" t="str">
        <f t="shared" si="9"/>
        <v/>
      </c>
      <c r="H93" s="54" t="str">
        <f t="shared" si="10"/>
        <v/>
      </c>
      <c r="I9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3" s="54" t="str">
        <f>IF(ISBLANK(C93),"",CONCATENATE("| [",B93,"](",Configuration!B$30,Configuration!B$29,"notebooks/",C93,".html)","| [![Open In Colab](https://colab.research.google.com/assets/colab-badge.svg)](",D96,")","|
"))</f>
        <v/>
      </c>
      <c r="K93" s="54" t="str">
        <f t="shared" si="12"/>
        <v/>
      </c>
      <c r="L93" s="54" t="str">
        <f t="shared" si="13"/>
        <v/>
      </c>
    </row>
    <row r="94" spans="5:12">
      <c r="E94" s="54" t="str">
        <f t="shared" si="7"/>
        <v xml:space="preserve"> - [![Open In Colab](https://colab.research.google.com/assets/colab-badge.svg)]()</v>
      </c>
      <c r="F9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4" s="54" t="str">
        <f t="shared" si="9"/>
        <v/>
      </c>
      <c r="H94" s="54" t="str">
        <f t="shared" si="10"/>
        <v/>
      </c>
      <c r="I9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4" s="54" t="str">
        <f>IF(ISBLANK(C94),"",CONCATENATE("| [",B94,"](",Configuration!B$30,Configuration!B$29,"notebooks/",C94,".html)","| [![Open In Colab](https://colab.research.google.com/assets/colab-badge.svg)](",D97,")","|
"))</f>
        <v/>
      </c>
      <c r="K94" s="54" t="str">
        <f t="shared" si="12"/>
        <v/>
      </c>
      <c r="L94" s="54" t="str">
        <f t="shared" si="13"/>
        <v/>
      </c>
    </row>
    <row r="95" spans="5:12">
      <c r="E95" s="54" t="str">
        <f t="shared" si="7"/>
        <v xml:space="preserve"> - [![Open In Colab](https://colab.research.google.com/assets/colab-badge.svg)]()</v>
      </c>
      <c r="F9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5" s="54" t="str">
        <f t="shared" si="9"/>
        <v/>
      </c>
      <c r="H95" s="54" t="str">
        <f t="shared" si="10"/>
        <v/>
      </c>
      <c r="I9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5" s="54" t="str">
        <f>IF(ISBLANK(C95),"",CONCATENATE("| [",B95,"](",Configuration!B$30,Configuration!B$29,"notebooks/",C95,".html)","| [![Open In Colab](https://colab.research.google.com/assets/colab-badge.svg)](",D98,")","|
"))</f>
        <v/>
      </c>
      <c r="K95" s="54" t="str">
        <f t="shared" si="12"/>
        <v/>
      </c>
      <c r="L95" s="54" t="str">
        <f t="shared" si="13"/>
        <v/>
      </c>
    </row>
    <row r="96" spans="5:12">
      <c r="E96" s="54" t="str">
        <f t="shared" si="7"/>
        <v xml:space="preserve"> - [![Open In Colab](https://colab.research.google.com/assets/colab-badge.svg)]()</v>
      </c>
      <c r="F9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6" s="54" t="str">
        <f t="shared" si="9"/>
        <v/>
      </c>
      <c r="H96" s="54" t="str">
        <f t="shared" si="10"/>
        <v/>
      </c>
      <c r="I9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6" s="54" t="str">
        <f>IF(ISBLANK(C96),"",CONCATENATE("| [",B96,"](",Configuration!B$30,Configuration!B$29,"notebooks/",C96,".html)","| [![Open In Colab](https://colab.research.google.com/assets/colab-badge.svg)](",D99,")","|
"))</f>
        <v/>
      </c>
      <c r="K96" s="54" t="str">
        <f t="shared" si="12"/>
        <v/>
      </c>
      <c r="L96" s="54" t="str">
        <f t="shared" si="13"/>
        <v/>
      </c>
    </row>
    <row r="97" spans="5:12">
      <c r="E97" s="54" t="str">
        <f t="shared" si="7"/>
        <v xml:space="preserve"> - [![Open In Colab](https://colab.research.google.com/assets/colab-badge.svg)]()</v>
      </c>
      <c r="F9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7" s="54" t="str">
        <f t="shared" si="9"/>
        <v/>
      </c>
      <c r="H97" s="54" t="str">
        <f t="shared" si="10"/>
        <v/>
      </c>
      <c r="I9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7" s="54" t="str">
        <f>IF(ISBLANK(C97),"",CONCATENATE("| [",B97,"](",Configuration!B$30,Configuration!B$29,"notebooks/",C97,".html)","| [![Open In Colab](https://colab.research.google.com/assets/colab-badge.svg)](",D100,")","|
"))</f>
        <v/>
      </c>
      <c r="K97" s="54" t="str">
        <f t="shared" si="12"/>
        <v/>
      </c>
      <c r="L97" s="54" t="str">
        <f t="shared" si="13"/>
        <v/>
      </c>
    </row>
    <row r="98" spans="5:12">
      <c r="E98" s="54" t="str">
        <f t="shared" si="7"/>
        <v xml:space="preserve"> - [![Open In Colab](https://colab.research.google.com/assets/colab-badge.svg)]()</v>
      </c>
      <c r="F9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8" s="54" t="str">
        <f t="shared" si="9"/>
        <v/>
      </c>
      <c r="H98" s="54" t="str">
        <f t="shared" si="10"/>
        <v/>
      </c>
      <c r="I9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8" s="54" t="str">
        <f>IF(ISBLANK(C98),"",CONCATENATE("| [",B98,"](",Configuration!B$30,Configuration!B$29,"notebooks/",C98,".html)","| [![Open In Colab](https://colab.research.google.com/assets/colab-badge.svg)](",D101,")","|
"))</f>
        <v/>
      </c>
      <c r="K98" s="54" t="str">
        <f t="shared" si="12"/>
        <v/>
      </c>
      <c r="L98" s="54" t="str">
        <f t="shared" si="13"/>
        <v/>
      </c>
    </row>
    <row r="99" spans="5:12">
      <c r="E99" s="54" t="str">
        <f t="shared" si="7"/>
        <v xml:space="preserve"> - [![Open In Colab](https://colab.research.google.com/assets/colab-badge.svg)]()</v>
      </c>
      <c r="F9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9" s="54" t="str">
        <f t="shared" si="9"/>
        <v/>
      </c>
      <c r="H99" s="54" t="str">
        <f t="shared" si="10"/>
        <v/>
      </c>
      <c r="I9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9" s="54" t="str">
        <f>IF(ISBLANK(C99),"",CONCATENATE("| [",B99,"](",Configuration!B$30,Configuration!B$29,"notebooks/",C99,".html)","| [![Open In Colab](https://colab.research.google.com/assets/colab-badge.svg)](",D102,")","|
"))</f>
        <v/>
      </c>
      <c r="K99" s="54" t="str">
        <f t="shared" si="12"/>
        <v/>
      </c>
      <c r="L99" s="54" t="str">
        <f t="shared" si="13"/>
        <v/>
      </c>
    </row>
    <row r="100" spans="5:12">
      <c r="E100" s="54" t="str">
        <f t="shared" si="7"/>
        <v xml:space="preserve"> - [![Open In Colab](https://colab.research.google.com/assets/colab-badge.svg)]()</v>
      </c>
      <c r="F10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00" s="54" t="str">
        <f t="shared" si="9"/>
        <v/>
      </c>
      <c r="H100" s="54" t="str">
        <f t="shared" si="10"/>
        <v/>
      </c>
      <c r="I10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00" s="54" t="str">
        <f>IF(ISBLANK(C100),"",CONCATENATE("| [",B100,"](",Configuration!B$30,Configuration!B$29,"notebooks/",C100,".html)","| [![Open In Colab](https://colab.research.google.com/assets/colab-badge.svg)](",D103,")","|
"))</f>
        <v/>
      </c>
      <c r="K100" s="54" t="str">
        <f t="shared" si="12"/>
        <v/>
      </c>
      <c r="L100" s="54" t="str">
        <f t="shared" si="13"/>
        <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6">
        <v>43703</v>
      </c>
      <c r="B1" s="7" t="s">
        <v>20</v>
      </c>
    </row>
    <row r="2" spans="1:2" ht="15.75" customHeight="1">
      <c r="A2" s="6">
        <v>43705</v>
      </c>
      <c r="B2" s="7" t="s">
        <v>22</v>
      </c>
    </row>
    <row r="3" spans="1:2" ht="15.75" customHeight="1">
      <c r="A3" s="6">
        <v>43706</v>
      </c>
      <c r="B3" s="7" t="s">
        <v>23</v>
      </c>
    </row>
    <row r="4" spans="1:2" ht="15.75" customHeight="1">
      <c r="A4" s="6">
        <v>43707</v>
      </c>
      <c r="B4" s="7" t="s">
        <v>25</v>
      </c>
    </row>
    <row r="5" spans="1:2" ht="15.75" customHeight="1">
      <c r="A5" s="132">
        <v>43709</v>
      </c>
      <c r="B5" s="133"/>
    </row>
    <row r="6" spans="1:2" ht="15.75" customHeight="1">
      <c r="A6" s="6">
        <v>43710</v>
      </c>
      <c r="B6" s="7" t="s">
        <v>26</v>
      </c>
    </row>
    <row r="7" spans="1:2" ht="15.75" customHeight="1">
      <c r="A7" s="6">
        <v>43711</v>
      </c>
      <c r="B7" s="7" t="s">
        <v>28</v>
      </c>
    </row>
    <row r="8" spans="1:2" ht="15.75" customHeight="1">
      <c r="A8" s="6">
        <v>43721</v>
      </c>
      <c r="B8" s="7" t="s">
        <v>32</v>
      </c>
    </row>
    <row r="9" spans="1:2" ht="15.75" customHeight="1">
      <c r="A9" s="6">
        <v>43728</v>
      </c>
      <c r="B9" s="7" t="s">
        <v>33</v>
      </c>
    </row>
    <row r="10" spans="1:2" ht="15.75" customHeight="1">
      <c r="A10" s="8" t="s">
        <v>34</v>
      </c>
      <c r="B10" s="7" t="s">
        <v>35</v>
      </c>
    </row>
    <row r="11" spans="1:2" ht="15.75" customHeight="1">
      <c r="A11" s="132">
        <v>43739</v>
      </c>
      <c r="B11" s="133"/>
    </row>
    <row r="12" spans="1:2" ht="15.75" customHeight="1">
      <c r="A12" s="6">
        <v>43752</v>
      </c>
      <c r="B12" s="7" t="s">
        <v>36</v>
      </c>
    </row>
    <row r="13" spans="1:2" ht="15.75" customHeight="1">
      <c r="A13" s="6">
        <v>43753</v>
      </c>
      <c r="B13" s="7" t="s">
        <v>37</v>
      </c>
    </row>
    <row r="14" spans="1:2" ht="15.75" customHeight="1">
      <c r="A14" s="8" t="s">
        <v>38</v>
      </c>
      <c r="B14" s="7" t="s">
        <v>39</v>
      </c>
    </row>
    <row r="15" spans="1:2" ht="15.75" customHeight="1">
      <c r="A15" s="6">
        <v>43757</v>
      </c>
      <c r="B15" s="7" t="s">
        <v>40</v>
      </c>
    </row>
    <row r="16" spans="1:2" ht="15.75" customHeight="1">
      <c r="A16" s="8" t="s">
        <v>41</v>
      </c>
      <c r="B16" s="7" t="s">
        <v>42</v>
      </c>
    </row>
    <row r="17" spans="1:2" ht="15.75" customHeight="1">
      <c r="A17" s="6">
        <v>43763</v>
      </c>
      <c r="B17" s="7" t="s">
        <v>43</v>
      </c>
    </row>
    <row r="18" spans="1:2" ht="15.75" customHeight="1">
      <c r="A18" s="132">
        <v>43770</v>
      </c>
      <c r="B18" s="133"/>
    </row>
    <row r="19" spans="1:2" ht="15.75" customHeight="1">
      <c r="A19" s="8" t="s">
        <v>41</v>
      </c>
      <c r="B19" s="7" t="s">
        <v>42</v>
      </c>
    </row>
    <row r="20" spans="1:2" ht="15.75" customHeight="1">
      <c r="A20" s="6">
        <v>43770</v>
      </c>
      <c r="B20" s="7" t="s">
        <v>44</v>
      </c>
    </row>
    <row r="21" spans="1:2" ht="15.75" customHeight="1">
      <c r="A21" s="8" t="s">
        <v>45</v>
      </c>
      <c r="B21" s="7" t="s">
        <v>46</v>
      </c>
    </row>
    <row r="22" spans="1:2" ht="15.75" customHeight="1">
      <c r="A22" s="6">
        <v>43777</v>
      </c>
      <c r="B22" s="7" t="s">
        <v>47</v>
      </c>
    </row>
    <row r="23" spans="1:2" ht="15.75" customHeight="1">
      <c r="A23" s="6">
        <v>43787</v>
      </c>
      <c r="B23" s="7" t="s">
        <v>48</v>
      </c>
    </row>
    <row r="24" spans="1:2" ht="15.75" customHeight="1">
      <c r="A24" s="6">
        <v>43791</v>
      </c>
      <c r="B24" s="7" t="s">
        <v>49</v>
      </c>
    </row>
    <row r="25" spans="1:2" ht="15.75" customHeight="1">
      <c r="A25" s="6">
        <v>43795</v>
      </c>
      <c r="B25" s="7" t="s">
        <v>50</v>
      </c>
    </row>
    <row r="26" spans="1:2" ht="15.75" customHeight="1">
      <c r="A26" s="8" t="s">
        <v>51</v>
      </c>
      <c r="B26" s="7" t="s">
        <v>52</v>
      </c>
    </row>
    <row r="27" spans="1:2" ht="15.75" customHeight="1">
      <c r="A27" s="132">
        <v>43800</v>
      </c>
      <c r="B27" s="133"/>
    </row>
    <row r="28" spans="1:2" ht="15.75" customHeight="1">
      <c r="A28" s="6">
        <v>43800</v>
      </c>
      <c r="B28" s="7" t="s">
        <v>53</v>
      </c>
    </row>
    <row r="29" spans="1:2" ht="15.75" customHeight="1">
      <c r="A29" s="6">
        <v>43801</v>
      </c>
      <c r="B29" s="7" t="s">
        <v>54</v>
      </c>
    </row>
    <row r="30" spans="1:2" ht="15.75" customHeight="1">
      <c r="A30" s="6">
        <v>43801</v>
      </c>
      <c r="B30" s="7" t="s">
        <v>37</v>
      </c>
    </row>
    <row r="31" spans="1:2" ht="15.75" customHeight="1">
      <c r="A31" s="6">
        <v>43810</v>
      </c>
      <c r="B31" s="7" t="s">
        <v>55</v>
      </c>
    </row>
    <row r="32" spans="1:2" ht="15.75" customHeight="1">
      <c r="A32" s="8" t="s">
        <v>56</v>
      </c>
      <c r="B32" s="7" t="s">
        <v>57</v>
      </c>
    </row>
    <row r="33" spans="1:2" ht="15.75" customHeight="1">
      <c r="A33" s="6">
        <v>43815</v>
      </c>
      <c r="B33" s="7" t="s">
        <v>58</v>
      </c>
    </row>
    <row r="34" spans="1:2" ht="15.75" customHeight="1">
      <c r="A34" s="8" t="s">
        <v>59</v>
      </c>
      <c r="B34" s="7" t="s">
        <v>60</v>
      </c>
    </row>
    <row r="35" spans="1:2" ht="15.75" customHeight="1">
      <c r="A35" s="6">
        <v>43820</v>
      </c>
      <c r="B35" s="7" t="s">
        <v>61</v>
      </c>
    </row>
    <row r="36" spans="1:2" ht="15.75" customHeight="1">
      <c r="A36" s="8" t="s">
        <v>62</v>
      </c>
      <c r="B36" s="7" t="s">
        <v>63</v>
      </c>
    </row>
    <row r="37" spans="1:2" ht="15.75" customHeight="1">
      <c r="A37" s="6">
        <v>43830</v>
      </c>
      <c r="B37" s="7" t="s">
        <v>64</v>
      </c>
    </row>
    <row r="38" spans="1:2" ht="15.75" customHeight="1">
      <c r="A38" s="132">
        <v>43831</v>
      </c>
      <c r="B38" s="133"/>
    </row>
    <row r="39" spans="1:2" ht="15.75" customHeight="1">
      <c r="A39" s="8" t="s">
        <v>62</v>
      </c>
      <c r="B39" s="7" t="s">
        <v>63</v>
      </c>
    </row>
    <row r="40" spans="1:2" ht="15.75" customHeight="1">
      <c r="A40" s="6">
        <v>43833</v>
      </c>
      <c r="B40" s="7" t="s">
        <v>65</v>
      </c>
    </row>
    <row r="41" spans="1:2" ht="15.75" customHeight="1">
      <c r="A41" s="6">
        <v>43842</v>
      </c>
      <c r="B41" s="7" t="s">
        <v>66</v>
      </c>
    </row>
    <row r="42" spans="1:2" ht="15.75" customHeight="1">
      <c r="A42" s="6">
        <v>43843</v>
      </c>
      <c r="B42" s="7" t="s">
        <v>67</v>
      </c>
    </row>
    <row r="43" spans="1:2" ht="15.75" customHeight="1">
      <c r="A43" s="6">
        <v>43850</v>
      </c>
      <c r="B43" s="7" t="s">
        <v>68</v>
      </c>
    </row>
    <row r="44" spans="1:2" ht="15.75" customHeight="1">
      <c r="A44" s="6">
        <v>43854</v>
      </c>
      <c r="B44" s="7" t="s">
        <v>69</v>
      </c>
    </row>
    <row r="45" spans="1:2" ht="15.75" customHeight="1">
      <c r="A45" s="132">
        <v>43862</v>
      </c>
      <c r="B45" s="133"/>
    </row>
    <row r="46" spans="1:2" ht="15.75" customHeight="1">
      <c r="A46" s="6">
        <v>43868</v>
      </c>
      <c r="B46" s="7" t="s">
        <v>70</v>
      </c>
    </row>
    <row r="47" spans="1:2" ht="15.75" customHeight="1">
      <c r="A47" s="6">
        <v>43878</v>
      </c>
      <c r="B47" s="7" t="s">
        <v>71</v>
      </c>
    </row>
    <row r="48" spans="1:2" ht="15.75" customHeight="1">
      <c r="A48" s="6">
        <v>43879</v>
      </c>
      <c r="B48" s="7" t="s">
        <v>72</v>
      </c>
    </row>
    <row r="49" spans="1:2" ht="15.75" customHeight="1">
      <c r="A49" s="132">
        <v>43891</v>
      </c>
      <c r="B49" s="133"/>
    </row>
    <row r="50" spans="1:2" ht="15.75" customHeight="1">
      <c r="A50" s="6">
        <v>43892</v>
      </c>
      <c r="B50" s="7" t="s">
        <v>73</v>
      </c>
    </row>
    <row r="51" spans="1:2" ht="15.75" customHeight="1">
      <c r="A51" s="8" t="s">
        <v>74</v>
      </c>
      <c r="B51" s="7" t="s">
        <v>75</v>
      </c>
    </row>
    <row r="52" spans="1:2" ht="15.75" customHeight="1">
      <c r="A52" s="6">
        <v>43896</v>
      </c>
      <c r="B52" s="7" t="s">
        <v>76</v>
      </c>
    </row>
    <row r="53" spans="1:2" ht="15.75" customHeight="1">
      <c r="A53" s="8" t="s">
        <v>77</v>
      </c>
      <c r="B53" s="7" t="s">
        <v>78</v>
      </c>
    </row>
    <row r="54" spans="1:2" ht="15.75" customHeight="1">
      <c r="A54" s="6">
        <v>43905</v>
      </c>
      <c r="B54" s="7" t="s">
        <v>79</v>
      </c>
    </row>
    <row r="55" spans="1:2" ht="15.75" customHeight="1">
      <c r="A55" s="6">
        <v>43906</v>
      </c>
      <c r="B55" s="7" t="s">
        <v>37</v>
      </c>
    </row>
    <row r="56" spans="1:2" ht="15.75" customHeight="1">
      <c r="A56" s="8" t="s">
        <v>80</v>
      </c>
      <c r="B56" s="7" t="s">
        <v>81</v>
      </c>
    </row>
    <row r="57" spans="1:2" ht="15.75" customHeight="1">
      <c r="A57" s="6">
        <v>43915</v>
      </c>
      <c r="B57" s="7" t="s">
        <v>82</v>
      </c>
    </row>
    <row r="58" spans="1:2" ht="15.75" customHeight="1">
      <c r="A58" s="6">
        <v>43917</v>
      </c>
      <c r="B58" s="7" t="s">
        <v>83</v>
      </c>
    </row>
    <row r="59" spans="1:2" ht="15.75" customHeight="1">
      <c r="A59" s="132">
        <v>43922</v>
      </c>
      <c r="B59" s="133"/>
    </row>
    <row r="60" spans="1:2" ht="15.75" customHeight="1">
      <c r="A60" s="6">
        <v>43931</v>
      </c>
      <c r="B60" s="7" t="s">
        <v>84</v>
      </c>
    </row>
    <row r="61" spans="1:2" ht="15.75" customHeight="1">
      <c r="A61" s="6">
        <v>43945</v>
      </c>
      <c r="B61" s="7" t="s">
        <v>85</v>
      </c>
    </row>
    <row r="62" spans="1:2" ht="15.75" customHeight="1">
      <c r="A62" s="6">
        <v>43950</v>
      </c>
      <c r="B62" s="7" t="s">
        <v>86</v>
      </c>
    </row>
    <row r="63" spans="1:2" ht="15.75" customHeight="1">
      <c r="A63" s="8" t="s">
        <v>87</v>
      </c>
      <c r="B63" s="7" t="s">
        <v>57</v>
      </c>
    </row>
    <row r="64" spans="1:2" ht="15.75" customHeight="1">
      <c r="A64" s="6">
        <v>43951</v>
      </c>
      <c r="B64" s="7" t="s">
        <v>88</v>
      </c>
    </row>
    <row r="65" spans="1:2" ht="15.75" customHeight="1">
      <c r="A65" s="132">
        <v>43952</v>
      </c>
      <c r="B65" s="133"/>
    </row>
    <row r="66" spans="1:2" ht="15.75" customHeight="1">
      <c r="A66" s="8" t="s">
        <v>87</v>
      </c>
      <c r="B66" s="7" t="s">
        <v>57</v>
      </c>
    </row>
    <row r="67" spans="1:2" ht="15.75" customHeight="1">
      <c r="A67" s="6">
        <v>43955</v>
      </c>
      <c r="B67" s="7" t="s">
        <v>89</v>
      </c>
    </row>
    <row r="68" spans="1:2" ht="15.75" customHeight="1">
      <c r="A68" s="8" t="s">
        <v>90</v>
      </c>
      <c r="B68" s="7" t="s">
        <v>91</v>
      </c>
    </row>
    <row r="69" spans="1:2" ht="15.75" customHeight="1">
      <c r="A69" s="6">
        <v>43955</v>
      </c>
      <c r="B69" s="7" t="s">
        <v>92</v>
      </c>
    </row>
    <row r="70" spans="1:2" ht="15.75" customHeight="1">
      <c r="A70" s="6">
        <v>43959</v>
      </c>
      <c r="B70" s="7" t="s">
        <v>93</v>
      </c>
    </row>
    <row r="71" spans="1:2" ht="15.75" customHeight="1">
      <c r="A71" s="6">
        <v>43960</v>
      </c>
      <c r="B71" s="7" t="s">
        <v>94</v>
      </c>
    </row>
    <row r="72" spans="1:2" ht="15.75" customHeight="1">
      <c r="A72" s="6">
        <v>43973</v>
      </c>
      <c r="B72" s="7" t="s">
        <v>95</v>
      </c>
    </row>
    <row r="73" spans="1:2" ht="15.75" customHeight="1">
      <c r="A73" s="6">
        <v>43974</v>
      </c>
      <c r="B73" s="7" t="s">
        <v>96</v>
      </c>
    </row>
    <row r="74" spans="1:2" ht="15.75" customHeight="1">
      <c r="A74" s="6">
        <v>43974</v>
      </c>
      <c r="B74" s="7" t="s">
        <v>97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C99D-86EC-4CD6-A46C-75C33977840D}">
  <dimension ref="A1:A15"/>
  <sheetViews>
    <sheetView topLeftCell="A7" zoomScale="70" zoomScaleNormal="70" workbookViewId="0">
      <selection activeCell="A9" sqref="A9"/>
    </sheetView>
  </sheetViews>
  <sheetFormatPr baseColWidth="10" defaultColWidth="8.83203125" defaultRowHeight="16"/>
  <cols>
    <col min="1" max="1" width="74.6640625" customWidth="1"/>
  </cols>
  <sheetData>
    <row r="1" spans="1:1" ht="120" customHeight="1">
      <c r="A1" s="25" t="s">
        <v>281</v>
      </c>
    </row>
    <row r="2" spans="1:1" ht="120" customHeight="1">
      <c r="A2" s="25" t="s">
        <v>283</v>
      </c>
    </row>
    <row r="3" spans="1:1" ht="120" customHeight="1">
      <c r="A3" s="25" t="s">
        <v>285</v>
      </c>
    </row>
    <row r="4" spans="1:1" s="28" customFormat="1" ht="120" customHeight="1">
      <c r="A4" s="19" t="str">
        <f>LOOKUP(2,1/(Schedule!W:W&lt;&gt;""),Schedule!W:W)</f>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row>
    <row r="5" spans="1:1" ht="120" customHeight="1">
      <c r="A5" s="25" t="s">
        <v>286</v>
      </c>
    </row>
    <row r="6" spans="1:1" s="28" customFormat="1" ht="120" customHeight="1">
      <c r="A6" s="86" t="str">
        <f>LOOKUP(2,1/(Notebooks!I:I&lt;&gt;""),Notebooks!I:I)</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row>
    <row r="7" spans="1:1" ht="120" customHeight="1">
      <c r="A7" s="25" t="s">
        <v>284</v>
      </c>
    </row>
    <row r="8" spans="1:1" s="28" customFormat="1" ht="120" customHeight="1">
      <c r="A8" s="25"/>
    </row>
    <row r="9" spans="1:1" ht="120" customHeight="1">
      <c r="A9" s="25" t="s">
        <v>314</v>
      </c>
    </row>
    <row r="10" spans="1:1" ht="102">
      <c r="A10" s="30" t="str">
        <f>IF(ISBLANK(Configuration!B40),"",CONCATENATE("# External link
- title: ",Configuration!B40,"
  url: ",Configuration!B41,"
  external: true
  not_numbered: true
"))</f>
        <v xml:space="preserve"># External link
- title: Google Colab
  url: https://colab.research.google.com
  external: true
  not_numbered: true
</v>
      </c>
    </row>
    <row r="11" spans="1:1" ht="119">
      <c r="A11" s="30" t="str">
        <f>IF(ISBLANK(Configuration!B42),"",CONCATENATE("# External link
- title: ",Configuration!B42,"
  url: ",Configuration!B43,"
  external: true
  not_numbered: true
"))</f>
        <v xml:space="preserve"># External link
- title: Dropbox - Presentations/Files
  url: https://www.dropbox.com/sh/n34sld9qjxyc2xi/AADTrNLgPlu2FNVEhHG04Qqxa?dl=0
  external: true
  not_numbered: true
</v>
      </c>
    </row>
    <row r="12" spans="1:1" s="28" customFormat="1" ht="102">
      <c r="A12" s="30" t="str">
        <f>IF(ISBLANK(Configuration!B44),"",CONCATENATE("# External link
- title: ",Configuration!B44,"
  url: ",Configuration!B45,"
  external: true
  not_numbered: true
"))</f>
        <v xml:space="preserve"># External link
- title: Github - Class Content 
  url: https://github.com/RPI-DATA/course-intro-ml-app/tree/master/content
  external: true
  not_numbered: true
</v>
      </c>
    </row>
    <row r="13" spans="1:1" ht="102">
      <c r="A13" s="30" t="str">
        <f>IF(ISBLANK(Configuration!B46),"",CONCATENATE("# External link
- title: ",Configuration!B46,"
  url: ",Configuration!B47,"
  external: true
  not_numbered: true
"))</f>
        <v xml:space="preserve"># External link
- title: Github - Asignments
  url: https://github.com/orgs/rpi-intro-ml-app-fall-2019/
  external: true
  not_numbered: true
</v>
      </c>
    </row>
    <row r="14" spans="1:1" ht="102">
      <c r="A14" s="30" t="str">
        <f>IF(ISBLANK(Configuration!B48),"",CONCATENATE("# External link
- title: ",Configuration!B48,"
  url: ",Configuration!B49,"
  external: true
  not_numbered: true
"))</f>
        <v xml:space="preserve"># External link
- title: Piazza (Section 2 Communications)
  url: https://piazza.com/class/jzeez8noxxl7eh
  external: true
  not_numbered: true
</v>
      </c>
    </row>
    <row r="15" spans="1:1" ht="102">
      <c r="A15" s="30" t="str">
        <f>IF(ISBLANK(Configuration!B50),"",CONCATENATE("# External link
- title: ",Configuration!B50,"
  url: ",Configuration!B51,"
  external: true
  not_numbered: true
"))</f>
        <v xml:space="preserve"># External link
- title: Slack (Section 1 Communications)
  url: https://rpibsan2020.slack.com/
  external: true
  not_numbered: true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22" customWidth="1"/>
    <col min="3" max="3" width="8.83203125" customWidth="1"/>
  </cols>
  <sheetData>
    <row r="1" spans="1:2">
      <c r="A1" t="s">
        <v>156</v>
      </c>
      <c r="B1" s="22" t="str">
        <f>Configuration!B2</f>
        <v>MGMT6560 Fall 19</v>
      </c>
    </row>
    <row r="2" spans="1:2">
      <c r="A2" t="s">
        <v>157</v>
      </c>
      <c r="B2" s="17" t="str">
        <f>Configuration!B9</f>
        <v>Jason Kuruzovich</v>
      </c>
    </row>
    <row r="3" spans="1:2">
      <c r="A3" t="s">
        <v>158</v>
      </c>
      <c r="B3" s="17" t="str">
        <f>Configuration!B10</f>
        <v>kuruzj@rpi.edu</v>
      </c>
    </row>
    <row r="4" spans="1:2">
      <c r="A4" t="s">
        <v>159</v>
      </c>
      <c r="B4" s="17" t="str">
        <f>Configuration!B28</f>
        <v>Welcome to Technology Fundamentals for Business Analytics. We are going to familiarize you with all phases of the data science lifecycle and a wide variety of the technologies used.</v>
      </c>
    </row>
    <row r="5" spans="1:2" s="4" customFormat="1">
      <c r="A5" s="4" t="s">
        <v>160</v>
      </c>
      <c r="B5" s="68" t="str">
        <f>IF(ISBLANK(Configuration!B29),"",Configuration!B29)</f>
        <v>/</v>
      </c>
    </row>
    <row r="6" spans="1:2">
      <c r="A6" s="4" t="s">
        <v>161</v>
      </c>
      <c r="B6" s="22" t="str">
        <f>Configuration!B30</f>
        <v>https://rpi.analyticsdojo.com</v>
      </c>
    </row>
    <row r="7" spans="1:2">
      <c r="A7" s="85" t="s">
        <v>312</v>
      </c>
      <c r="B7" s="17" t="str">
        <f>Configuration!B35</f>
        <v>images/logo/rpi.png</v>
      </c>
    </row>
    <row r="8" spans="1:2">
      <c r="A8" s="85" t="s">
        <v>313</v>
      </c>
      <c r="B8" s="17" t="str">
        <f>Configuration!B36</f>
        <v>https://rpi.analyticsdojo.com</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9"/>
  <sheetViews>
    <sheetView topLeftCell="A2" zoomScale="90" zoomScaleNormal="90" workbookViewId="0">
      <selection activeCell="D2" sqref="D2"/>
    </sheetView>
  </sheetViews>
  <sheetFormatPr baseColWidth="10" defaultColWidth="8.83203125" defaultRowHeight="16"/>
  <cols>
    <col min="1" max="1" width="81.5" customWidth="1"/>
  </cols>
  <sheetData>
    <row r="1" spans="1:1" ht="34">
      <c r="A1" s="19" t="str">
        <f>CONCATENATE("&lt;h1 style="&amp;CHAR(34)&amp;"font-family: Verdana, Geneva, sans-serif; text-align:center;"&amp;CHAR(34)&amp;"&gt;",Configuration!B3,"&lt;/h1&gt;")</f>
        <v>&lt;h1 style="font-family: Verdana, Geneva, sans-serif; text-align:center;"&gt;Intro to Machine Learning Applications&lt;/h1&gt;</v>
      </c>
    </row>
    <row r="2" spans="1:1" ht="85">
      <c r="A2" s="19" t="str">
        <f>CONCATENATE("## General Info
---
- When: ",Configuration!B4,"
- Where: ",Configuration!B5,"
")</f>
        <v xml:space="preserve">## General Info
---
- When: Monday/Thursday 4:00 PM – 5:30 PM
- Where: DCC 308
</v>
      </c>
    </row>
    <row r="3" spans="1:1" ht="136">
      <c r="A3" s="30" t="str">
        <f>CONCATENATE("## Contact Info
---
### ",Configuration!B9," (Instructor)
- Email: ",Configuration!B10,"
- Office location: ",Configuration!B11,"
",CONCATENATE("- Office hours: ",IF(ISBLANK(Configuration!B12),"*N/A*",Configuration!B12),"
",CONCATENATE("- Phone: ",IF(ISBLANK(Configuration!B13),"*N/A*",Configuration!B13),"
")))</f>
        <v xml:space="preserve">## Contact Info
---
### Jason Kuruzovich (Instructor)
- Email: kuruzj@rpi.edu
- Office location: Pittsburgh 4108
- Office hours: Monday 10:00 AM – 12:00 PM 
- Phone: 518-698-9910
</v>
      </c>
    </row>
    <row r="4" spans="1:1" ht="102">
      <c r="A4" s="87" t="str">
        <f>IF(ISBLANK(Configuration!D9),"",CONCATENATE("### ",Configuration!D9," (Instructor)
- Email: ",Configuration!D10,"
- Office Location: ",Configuration!D11,"
",CONCATENATE("- Office hours: ",IF(ISBLANK(Configuration!D12),"*N/A*",Configuration!D12)),"
",CONCATENATE("- Phone: ",IF(ISBLANK(Configuration!D13),"*N/A*",Configuration!D13),"
")))</f>
        <v xml:space="preserve">### Lydia Manikonda (Instructor)
- Email: manikl@rpi.edu
- Office Location: Pittsburgh 1212
- Office hours: Thursday 10:00 AM -- 12:00 PM
- Phone: *N/A*
</v>
      </c>
    </row>
    <row r="5" spans="1:1" ht="17">
      <c r="A5" s="30" t="str">
        <f>IF(ISBLANK(Configuration!F10),"",CONCATENATE("### ",Configuration!F10," (Instructor)
- Email: ",Configuration!F11,"
- Office Location: ",Configuration!F12,"
",CONCATENATE("- Office hours: ",IF(ISBLANK(Configuration!F13),"*N/A*",Configuration!F13)),"
",CONCATENATE("- Phone: ",IF(ISBLANK(Configuration!F14),"*N/A*",Configuration!F14),"
")))</f>
        <v/>
      </c>
    </row>
    <row r="6" spans="1:1" ht="102">
      <c r="A6" s="30" t="str">
        <f>IF(ISBLANK(Configuration!B15),"",CONCATENATE("### ",Configuration!B15," (TA)
- Email: ",Configuration!B16,"
- Office Location: ",Configuration!B17,"
",CONCATENATE("- Office hours: ",IF(ISBLANK(Configuration!B18),"*N/A*",Configuration!B18)),"
",CONCATENATE("- Phone: ",IF(ISBLANK(Configuration!B19),"*N/A*",Configuration!B19),"
")))</f>
        <v xml:space="preserve">### Xiuwen Li (TA)
- Email: lix34@rpi.edu
- Office Location: 2nd Floor Pittsburgh
- Office hours: Wednesday 10:00 AM - 12:00 PM
- Phone: *N/A*
</v>
      </c>
    </row>
    <row r="7" spans="1:1" ht="17">
      <c r="A7" s="30" t="str">
        <f>IF(ISBLANK(Configuration!D15),"",CONCATENATE("### ",Configuration!D15," (TA)
- Email: ",Configuration!D16,"
- Office Location: ",Configuration!D17,"
",CONCATENATE("- Office hours: ",IF(ISBLANK(Configuration!D18),"*N/A*",Configuration!D18)),"
",CONCATENATE("- Phone: ",IF(ISBLANK(Configuration!D19),"*N/A*",Configuration!D19),"
")))</f>
        <v/>
      </c>
    </row>
    <row r="8" spans="1:1" ht="17">
      <c r="A8" s="30" t="str">
        <f>IF(ISBLANK(Configuration!F15),"",CONCATENATE("### ",Configuration!F15," (TA)
- Email: ",Configuration!F16,"
- Office Location: ",Configuration!F17,"
",CONCATENATE("- Office hours: ",IF(ISBLANK(Configuration!F18),"*N/A*",Configuration!F18)),"
",CONCATENATE("- Phone: ",IF(ISBLANK(Configuration!F19),"*N/A*",Configuration!F19),"
")))</f>
        <v/>
      </c>
    </row>
    <row r="9" spans="1:1" ht="409.6">
      <c r="A9" s="19" t="str">
        <f>CONCATENATE(IF(ISBLANK(Configuration!B21),"",Configuration!B21),"
## Course Description
---
",Configuration!B23,"
### Prerequisites
",IF(ISBLANK(Configuration!B24),"*None*",Configuration!B24),"
### Textbook
",IF(ISBLANK(Configuration!B25),"*None*",Configuration!B25))</f>
        <v>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
## Course Description
---
The [Schedule](https://rpi.analyticsdojo.com/sessions/index.html) for the course.
The [Course Materials](https://github.com/RPI-DATA/course-intro-ml-app/tree/master/content), including all data and Jupyter notebooks.
The [LMS](https://lms.rpi.edu/) will be used for submissions of projects.
[Slack](https://rpi-data.slack.com/) will be the primary method of communication. Please download the Slack App for your mobile and desktop.
This [Dropbox Share](https://www.dropbox.com/sh/n34sld9qjxyc2xi/AADTrNLgPlu2FNVEhHG04Qqxa?dl=0) will include all presentations, syllabus, etc.   
Previous version of the course are available in [here](http://archive.analyticsdojo.com).
### Prerequisites
*None*
### Textbook
*None*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50"/>
  <sheetViews>
    <sheetView zoomScale="80" zoomScaleNormal="80" workbookViewId="0"/>
  </sheetViews>
  <sheetFormatPr baseColWidth="10" defaultColWidth="11.1640625" defaultRowHeight="15" customHeight="1"/>
  <cols>
    <col min="1" max="1" width="101.83203125" customWidth="1"/>
  </cols>
  <sheetData>
    <row r="1" spans="1:4" s="4" customFormat="1" ht="51">
      <c r="A1" s="10" t="s">
        <v>298</v>
      </c>
    </row>
    <row r="2" spans="1:4" ht="15" customHeight="1">
      <c r="A2" s="9" t="s">
        <v>190</v>
      </c>
      <c r="B2" s="5"/>
      <c r="C2" s="5"/>
      <c r="D2" s="5"/>
    </row>
    <row r="3" spans="1:4" ht="15" customHeight="1">
      <c r="A3" s="9" t="s">
        <v>191</v>
      </c>
      <c r="D3" s="2"/>
    </row>
    <row r="4" spans="1:4" ht="15" customHeight="1">
      <c r="A4" s="4" t="str">
        <f>IF(ISBLANK(Schedule!A3),"",CONCATENATE("| ",Schedule!A3," | ",Schedule!B3," | ",Schedule!C3," | ",TEXT(Schedule!D3,"mm/dd")," | ",Schedule!T3," |"))</f>
        <v>| 1 | 1 | Th | 08/29 | **Course Overview &amp; Introduction to the Data Science Lifecycle** &lt;br&gt; [more](https://rpi.analyticsdojo.com/sessions/session1.html) &lt;br&gt; *Assignment 1 due 09/05 11:59 PM* &lt;br&gt; |</v>
      </c>
      <c r="D4" s="2"/>
    </row>
    <row r="5" spans="1:4" ht="15" customHeight="1">
      <c r="A5" s="28" t="str">
        <f>IF(ISBLANK(Schedule!A4),"",CONCATENATE("| ",Schedule!A4," | ",Schedule!B4," | ",Schedule!C4," | ",TEXT(Schedule!D4,"mm/dd")," | ",Schedule!T4," |"))</f>
        <v>| 2 |  | M | 09/02 | **Labor Day - no classes (Tuesday follows Monday schedule)** &lt;br&gt;  |</v>
      </c>
    </row>
    <row r="6" spans="1:4" ht="15" customHeight="1">
      <c r="A6" s="28" t="str">
        <f>IF(ISBLANK(Schedule!A5),"",CONCATENATE("| ",Schedule!A5," | ",Schedule!B5," | ",Schedule!C5," | ",TEXT(Schedule!D5,"mm/dd")," | ",Schedule!T5," |"))</f>
        <v>| 2 | 2 | Tu | 09/03 | **Python Basics** &lt;br&gt; [more](https://rpi.analyticsdojo.com/sessions/session2.html) &lt;br&gt; ** &lt;br&gt; |</v>
      </c>
    </row>
    <row r="7" spans="1:4" ht="15" customHeight="1">
      <c r="A7" s="28" t="str">
        <f>IF(ISBLANK(Schedule!A6),"",CONCATENATE("| ",Schedule!A6," | ",Schedule!B6," | ",Schedule!C6," | ",TEXT(Schedule!D6,"mm/dd")," | ",Schedule!T6," |"))</f>
        <v>| 2 | 3 | Th | 09/05 | **Python Basics** &lt;br&gt; [more](https://rpi.analyticsdojo.com/sessions/session3.html) |</v>
      </c>
    </row>
    <row r="8" spans="1:4" ht="15" customHeight="1">
      <c r="A8" s="28" t="str">
        <f>IF(ISBLANK(Schedule!A7),"",CONCATENATE("| ",Schedule!A7," | ",Schedule!B7," | ",Schedule!C7," | ",TEXT(Schedule!D7,"mm/dd")," | ",Schedule!T7," |"))</f>
        <v>| 3 | 4 | M | 09/09 | **Python conditionals, loops, functions, aggregating.** &lt;br&gt; [more](https://rpi.analyticsdojo.com/sessions/session4.html) |</v>
      </c>
    </row>
    <row r="9" spans="1:4" ht="15" customHeight="1">
      <c r="A9" s="28" t="str">
        <f>IF(ISBLANK(Schedule!A8),"",CONCATENATE("| ",Schedule!A8," | ",Schedule!B8," | ",Schedule!C8," | ",TEXT(Schedule!D8,"mm/dd")," | ",Schedule!T8," |"))</f>
        <v>| 3 | 5 | Th | 09/12 | **Python conditionals, loops, functions, aggregating (continued)** &lt;br&gt; [more](https://rpi.analyticsdojo.com/sessions/session5.html) |</v>
      </c>
    </row>
    <row r="10" spans="1:4" ht="15" customHeight="1">
      <c r="A10" s="28" t="str">
        <f>IF(ISBLANK(Schedule!A9),"",CONCATENATE("| ",Schedule!A9," | ",Schedule!B9," | ",Schedule!C9," | ",TEXT(Schedule!D9,"mm/dd")," | ",Schedule!T9," |"))</f>
        <v>| 4 | 6 | M | 09/16 | **Python visualization, data manipulation , and feature creation.** &lt;br&gt; [more](https://rpi.analyticsdojo.com/sessions/session6.html) |</v>
      </c>
    </row>
    <row r="11" spans="1:4" ht="15" customHeight="1">
      <c r="A11" s="28" t="str">
        <f>IF(ISBLANK(Schedule!A10),"",CONCATENATE("| ",Schedule!A10," | ",Schedule!B10," | ",Schedule!C10," | ",TEXT(Schedule!D10,"mm/dd")," | ",Schedule!T10," |"))</f>
        <v>| 4 | 7 | Th | 09/19 | **Python visualization, data manipulation , and feature creation (continued)** &lt;br&gt; [more](https://rpi.analyticsdojo.com/sessions/session7.html) |</v>
      </c>
    </row>
    <row r="12" spans="1:4" ht="15" customHeight="1">
      <c r="A12" s="28" t="str">
        <f>IF(ISBLANK(Schedule!A11),"",CONCATENATE("| ",Schedule!A11," | ",Schedule!B11," | ",Schedule!C11," | ",TEXT(Schedule!D11,"mm/dd")," | ",Schedule!T11," |"))</f>
        <v>| 5 | 8 | M | 09/23 | **Python and Unsupervised Learning** &lt;br&gt; [more](https://rpi.analyticsdojo.com/sessions/session8.html) |</v>
      </c>
    </row>
    <row r="13" spans="1:4" ht="15" customHeight="1">
      <c r="A13" s="28" t="str">
        <f>IF(ISBLANK(Schedule!A12),"",CONCATENATE("| ",Schedule!A12," | ",Schedule!B12," | ",Schedule!C12," | ",TEXT(Schedule!D12,"mm/dd")," | ",Schedule!T12," |"))</f>
        <v>| 5 | 9 | Th | 09/26 | **Python and Unsupervised Learning** &lt;br&gt; [more](https://rpi.analyticsdojo.com/sessions/session9.html) |</v>
      </c>
    </row>
    <row r="14" spans="1:4" ht="15" customHeight="1">
      <c r="A14" s="28" t="str">
        <f>IF(ISBLANK(Schedule!A13),"",CONCATENATE("| ",Schedule!A13," | ",Schedule!B13," | ",Schedule!C13," | ",TEXT(Schedule!D13,"mm/dd")," | ",Schedule!T13," |"))</f>
        <v>| 6 | 10 | M | 09/30 | **Introduction to R** &lt;br&gt; [more](https://rpi.analyticsdojo.com/sessions/session10.html) |</v>
      </c>
    </row>
    <row r="15" spans="1:4" ht="15" customHeight="1">
      <c r="A15" s="28" t="str">
        <f>IF(ISBLANK(Schedule!A14),"",CONCATENATE("| ",Schedule!A14," | ",Schedule!B14," | ",Schedule!C14," | ",TEXT(Schedule!D14,"mm/dd")," | ",Schedule!T14," |"))</f>
        <v>| 6 | 11 | Th | 10/03 | **Introduction to R** &lt;br&gt; [more](https://rpi.analyticsdojo.com/sessions/session11.html) |</v>
      </c>
    </row>
    <row r="16" spans="1:4" ht="15" customHeight="1">
      <c r="A16" s="28" t="str">
        <f>IF(ISBLANK(Schedule!A15),"",CONCATENATE("| ",Schedule!A15," | ",Schedule!B15," | ",Schedule!C15," | ",TEXT(Schedule!D15,"mm/dd")," | ",Schedule!T15," |"))</f>
        <v>| 7 | 12 | M | 10/07 | **Overview of Modeling** &lt;br&gt; [more](https://rpi.analyticsdojo.com/sessions/session12.html) |</v>
      </c>
    </row>
    <row r="17" spans="1:1" ht="15" customHeight="1">
      <c r="A17" s="28" t="str">
        <f>IF(ISBLANK(Schedule!A16),"",CONCATENATE("| ",Schedule!A16," | ",Schedule!B16," | ",Schedule!C16," | ",TEXT(Schedule!D16,"mm/dd")," | ",Schedule!T16," |"))</f>
        <v>| 7 | 13 | Th | 10/10 | **Overview of Modeling** &lt;br&gt; [more](https://rpi.analyticsdojo.com/sessions/session13.html) |</v>
      </c>
    </row>
    <row r="18" spans="1:1" ht="15" customHeight="1">
      <c r="A18" s="28" t="str">
        <f>IF(ISBLANK(Schedule!A17),"",CONCATENATE("| ",Schedule!A17," | ",Schedule!B17," | ",Schedule!C17," | ",TEXT(Schedule!D17,"mm/dd")," | ",Schedule!T17," |"))</f>
        <v>| 8 | 14 | M | 10/14 | **Review/Kaggle Project Introduction** &lt;br&gt; [more](https://rpi.analyticsdojo.com/sessions/session14.html) |</v>
      </c>
    </row>
    <row r="19" spans="1:1" ht="15" customHeight="1">
      <c r="A19" s="28" t="str">
        <f>IF(ISBLANK(Schedule!A18),"",CONCATENATE("| ",Schedule!A18," | ",Schedule!B18," | ",Schedule!C18," | ",TEXT(Schedule!D18,"mm/dd")," | ",Schedule!T18," |"))</f>
        <v>| 8 | 15 | Th | 10/17 | **Midterm** &lt;br&gt; [more](https://rpi.analyticsdojo.com/sessions/session15.html) |</v>
      </c>
    </row>
    <row r="20" spans="1:1" ht="15" customHeight="1">
      <c r="A20" s="28" t="str">
        <f>IF(ISBLANK(Schedule!A19),"",CONCATENATE("| ",Schedule!A19," | ",Schedule!B19," | ",Schedule!C19," | ",TEXT(Schedule!D19,"mm/dd")," | ",Schedule!T19," |"))</f>
        <v>| 9 | 16 | M | 10/21 | **Classification** &lt;br&gt; [more](https://rpi.analyticsdojo.com/sessions/session16.html) |</v>
      </c>
    </row>
    <row r="21" spans="1:1" ht="15" customHeight="1">
      <c r="A21" s="28" t="str">
        <f>IF(ISBLANK(Schedule!A20),"",CONCATENATE("| ",Schedule!A20," | ",Schedule!B20," | ",Schedule!C20," | ",TEXT(Schedule!D20,"mm/dd")," | ",Schedule!T20," |"))</f>
        <v>| 9 | 17 | Th | 10/24 | **Classification** &lt;br&gt; [more](https://rpi.analyticsdojo.com/sessions/session17.html) |</v>
      </c>
    </row>
    <row r="22" spans="1:1" ht="15" customHeight="1">
      <c r="A22" s="28" t="str">
        <f>IF(ISBLANK(Schedule!A21),"",CONCATENATE("| ",Schedule!A21," | ",Schedule!B21," | ",Schedule!C21," | ",TEXT(Schedule!D21,"mm/dd")," | ",Schedule!T21," |"))</f>
        <v>| 10 | 18 | M | 10/28 | **Regression** &lt;br&gt; [more](https://rpi.analyticsdojo.com/sessions/session18.html) |</v>
      </c>
    </row>
    <row r="23" spans="1:1" ht="15" customHeight="1">
      <c r="A23" s="28" t="str">
        <f>IF(ISBLANK(Schedule!A22),"",CONCATENATE("| ",Schedule!A22," | ",Schedule!B22," | ",Schedule!C22," | ",TEXT(Schedule!D22,"mm/dd")," | ",Schedule!T22," |"))</f>
        <v>| 10 | 19 | Th | 10/31 | **Regression** &lt;br&gt; [more](https://rpi.analyticsdojo.com/sessions/session19.html) |</v>
      </c>
    </row>
    <row r="24" spans="1:1" ht="15" customHeight="1">
      <c r="A24" s="28" t="str">
        <f>IF(ISBLANK(Schedule!A23),"",CONCATENATE("| ",Schedule!A23," | ",Schedule!B23," | ",Schedule!C23," | ",TEXT(Schedule!D23,"mm/dd")," | ",Schedule!T23," |"))</f>
        <v>| 11 | 20 | M | 11/04 | **Text and NLP** &lt;br&gt; [more](https://rpi.analyticsdojo.com/sessions/session20.html) |</v>
      </c>
    </row>
    <row r="25" spans="1:1" ht="15" customHeight="1">
      <c r="A25" s="28" t="str">
        <f>IF(ISBLANK(Schedule!A24),"",CONCATENATE("| ",Schedule!A24," | ",Schedule!B24," | ",Schedule!C24," | ",TEXT(Schedule!D24,"mm/dd")," | ",Schedule!T24," |"))</f>
        <v>| 11 | 21 | Th | 11/07 | **Text and NLP** &lt;br&gt; [more](https://rpi.analyticsdojo.com/sessions/session21.html) |</v>
      </c>
    </row>
    <row r="26" spans="1:1" ht="15" customHeight="1">
      <c r="A26" s="28" t="str">
        <f>IF(ISBLANK(Schedule!A25),"",CONCATENATE("| ",Schedule!A25," | ",Schedule!B25," | ",Schedule!C25," | ",TEXT(Schedule!D25,"mm/dd")," | ",Schedule!T25," |"))</f>
        <v>| 12 | 22 | M | 11/11 | **Introduction to Big Data** &lt;br&gt; [more](https://rpi.analyticsdojo.com/sessions/session22.html) |</v>
      </c>
    </row>
    <row r="27" spans="1:1" ht="15" customHeight="1">
      <c r="A27" s="28" t="str">
        <f>IF(ISBLANK(Schedule!A26),"",CONCATENATE("| ",Schedule!A26," | ",Schedule!B26," | ",Schedule!C26," | ",TEXT(Schedule!D26,"mm/dd")," | ",Schedule!T26," |"))</f>
        <v>| 12 | 23 | Th | 11/14 | **Time Series Analysis** &lt;br&gt; [more](https://rpi.analyticsdojo.com/sessions/session23.html) |</v>
      </c>
    </row>
    <row r="28" spans="1:1" ht="15" customHeight="1">
      <c r="A28" s="28" t="str">
        <f>IF(ISBLANK(Schedule!A27),"",CONCATENATE("| ",Schedule!A27," | ",Schedule!B27," | ",Schedule!C27," | ",TEXT(Schedule!D27,"mm/dd")," | ",Schedule!T27," |"))</f>
        <v>| 13 | 24 | M | 11/18 | **Image Data and Deep Learning** &lt;br&gt; [more](https://rpi.analyticsdojo.com/sessions/session24.html) |</v>
      </c>
    </row>
    <row r="29" spans="1:1" ht="15" customHeight="1">
      <c r="A29" s="28" t="str">
        <f>IF(ISBLANK(Schedule!A28),"",CONCATENATE("| ",Schedule!A28," | ",Schedule!B28," | ",Schedule!C28," | ",TEXT(Schedule!D28,"mm/dd")," | ",Schedule!T28," |"))</f>
        <v>| 13 | 25 | Th | 11/21 | **Image Data and Deep Learning** &lt;br&gt; [more](https://rpi.analyticsdojo.com/sessions/session25.html) |</v>
      </c>
    </row>
    <row r="30" spans="1:1" ht="16">
      <c r="A30" s="28" t="str">
        <f>IF(ISBLANK(Schedule!A29),"",CONCATENATE("| ",Schedule!A29," | ",Schedule!B29," | ",Schedule!C29," | ",TEXT(Schedule!D29,"mm/dd")," | ",Schedule!T29," |"))</f>
        <v>| 14 | 26 | M | 11/25 | **Automl and Modeling Packages** &lt;br&gt; [more](https://rpi.analyticsdojo.com/sessions/session26.html) |</v>
      </c>
    </row>
    <row r="31" spans="1:1" ht="16">
      <c r="A31" s="28" t="str">
        <f>IF(ISBLANK(Schedule!A30),"",CONCATENATE("| ",Schedule!A30," | ",Schedule!B30," | ",Schedule!C30," | ",TEXT(Schedule!D30,"mm/dd")," | ",Schedule!T30," |"))</f>
        <v>| 14 |  | Th | 11/28 | **Thanksgiving** &lt;br&gt;  |</v>
      </c>
    </row>
    <row r="32" spans="1:1" ht="16">
      <c r="A32" s="28" t="str">
        <f>IF(ISBLANK(Schedule!A31),"",CONCATENATE("| ",Schedule!A31," | ",Schedule!B31," | ",Schedule!C31," | ",TEXT(Schedule!D31,"mm/dd")," | ",Schedule!T31," |"))</f>
        <v>| 15 | 27 | M | 12/02 | **Automl and Model Search** &lt;br&gt; [more](https://rpi.analyticsdojo.com/sessions/session27.html) |</v>
      </c>
    </row>
    <row r="33" spans="1:1" ht="16">
      <c r="A33" s="28" t="str">
        <f>IF(ISBLANK(Schedule!A32),"",CONCATENATE("| ",Schedule!A32," | ",Schedule!B32," | ",Schedule!C32," | ",TEXT(Schedule!D32,"mm/dd")," | ",Schedule!T32," |"))</f>
        <v>| 15 | 28 | Th | 12/05 | **Final Presentations** &lt;br&gt; [more](https://rpi.analyticsdojo.com/sessions/session28.html) |</v>
      </c>
    </row>
    <row r="34" spans="1:1" ht="16">
      <c r="A34" s="28" t="str">
        <f>IF(ISBLANK(Schedule!A33),"",CONCATENATE("| ",Schedule!A33," | ",Schedule!B33," | ",Schedule!C33," | ",TEXT(Schedule!D33,"mm/dd")," | ",Schedule!T33," |"))</f>
        <v>| 16 | 29 | M | 12/09 | **Final Presentations** &lt;br&gt; [more](https://rpi.analyticsdojo.com/sessions/session29.html) |</v>
      </c>
    </row>
    <row r="35" spans="1:1" ht="16">
      <c r="A35" s="28" t="str">
        <f>IF(ISBLANK(Schedule!A34),"",CONCATENATE("| ",Schedule!A34," | ",Schedule!B34," | ",Schedule!C34," | ",TEXT(Schedule!D34,"mm/dd")," | ",Schedule!T34," |"))</f>
        <v>| 17 |  | TBD | TBD | **Final Exam** &lt;br&gt;  |</v>
      </c>
    </row>
    <row r="36" spans="1:1" ht="15" customHeight="1">
      <c r="A36" s="28" t="str">
        <f>IF(ISBLANK(Schedule!A35),"",CONCATENATE("| ",Schedule!A35," | ",Schedule!B35," | ",Schedule!C35," | ",TEXT(Schedule!D35,"mm/dd")," | ",Schedule!T35," |"))</f>
        <v/>
      </c>
    </row>
    <row r="37" spans="1:1" ht="15" customHeight="1">
      <c r="A37" s="28" t="str">
        <f>IF(ISBLANK(Schedule!A36),"",CONCATENATE("| ",Schedule!A36," | ",Schedule!B36," | ",Schedule!C36," | ",TEXT(Schedule!D36,"mm/dd")," | ",Schedule!T36," |"))</f>
        <v/>
      </c>
    </row>
    <row r="38" spans="1:1" ht="15" customHeight="1">
      <c r="A38" s="28" t="str">
        <f>IF(ISBLANK(Schedule!A37),"",CONCATENATE("| ",Schedule!A37," | ",Schedule!B37," | ",Schedule!C37," | ",TEXT(Schedule!D37,"mm/dd")," | ",Schedule!T37," |"))</f>
        <v/>
      </c>
    </row>
    <row r="39" spans="1:1" ht="15" customHeight="1">
      <c r="A39" s="28" t="str">
        <f>IF(ISBLANK(Schedule!A38),"",CONCATENATE("| ",Schedule!A38," | ",Schedule!B38," | ",Schedule!C38," | ",TEXT(Schedule!D38,"mm/dd")," | ",Schedule!T38," |"))</f>
        <v/>
      </c>
    </row>
    <row r="40" spans="1:1" ht="15" customHeight="1">
      <c r="A40" s="28" t="str">
        <f>IF(ISBLANK(Schedule!A39),"",CONCATENATE("| ",Schedule!A39," | ",Schedule!B39," | ",Schedule!C39," | ",TEXT(Schedule!D39,"mm/dd")," | ",Schedule!T39," |"))</f>
        <v/>
      </c>
    </row>
    <row r="41" spans="1:1" ht="15" customHeight="1">
      <c r="A41" s="28" t="str">
        <f>IF(ISBLANK(Schedule!A40),"",CONCATENATE("| ",Schedule!A40," | ",Schedule!B40," | ",Schedule!C40," | ",TEXT(Schedule!D40,"mm/dd")," | ",Schedule!T40," |"))</f>
        <v/>
      </c>
    </row>
    <row r="42" spans="1:1" ht="15" customHeight="1">
      <c r="A42" s="28" t="str">
        <f>IF(ISBLANK(Schedule!A41),"",CONCATENATE("| ",Schedule!A41," | ",Schedule!B41," | ",Schedule!C41," | ",TEXT(Schedule!D41,"mm/dd")," | ",Schedule!T41," |"))</f>
        <v/>
      </c>
    </row>
    <row r="43" spans="1:1" ht="15" customHeight="1">
      <c r="A43" s="28" t="str">
        <f>IF(ISBLANK(Schedule!A42),"",CONCATENATE("| ",Schedule!A42," | ",Schedule!B42," | ",Schedule!C42," | ",TEXT(Schedule!D42,"mm/dd")," | ",Schedule!T42," |"))</f>
        <v/>
      </c>
    </row>
    <row r="44" spans="1:1" ht="15" customHeight="1">
      <c r="A44" s="28" t="str">
        <f>IF(ISBLANK(Schedule!A43),"",CONCATENATE("| ",Schedule!A43," | ",Schedule!B43," | ",Schedule!C43," | ",TEXT(Schedule!D43,"mm/dd")," | ",Schedule!T43," |"))</f>
        <v/>
      </c>
    </row>
    <row r="45" spans="1:1" ht="15" customHeight="1">
      <c r="A45" s="28" t="str">
        <f>IF(ISBLANK(Schedule!A44),"",CONCATENATE("| ",Schedule!A44," | ",Schedule!B44," | ",Schedule!C44," | ",TEXT(Schedule!D44,"mm/dd")," | ",Schedule!T44," |"))</f>
        <v/>
      </c>
    </row>
    <row r="46" spans="1:1" ht="15" customHeight="1">
      <c r="A46" s="28" t="str">
        <f>IF(ISBLANK(Schedule!A45),"",CONCATENATE("| ",Schedule!A45," | ",Schedule!B45," | ",Schedule!C45," | ",TEXT(Schedule!D45,"mm/dd")," | ",Schedule!T45," |"))</f>
        <v/>
      </c>
    </row>
    <row r="47" spans="1:1" ht="15" customHeight="1">
      <c r="A47" s="28" t="str">
        <f>IF(ISBLANK(Schedule!A46),"",CONCATENATE("| ",Schedule!A46," | ",Schedule!B46," | ",Schedule!C46," | ",TEXT(Schedule!D46,"mm/dd")," | ",Schedule!T46," |"))</f>
        <v/>
      </c>
    </row>
    <row r="48" spans="1:1" ht="15" customHeight="1">
      <c r="A48" s="28" t="str">
        <f>IF(ISBLANK(Schedule!A47),"",CONCATENATE("| ",Schedule!A47," | ",Schedule!B47," | ",Schedule!C47," | ",TEXT(Schedule!D47,"mm/dd")," | ",Schedule!T47," |"))</f>
        <v/>
      </c>
    </row>
    <row r="49" spans="1:1" ht="15" customHeight="1">
      <c r="A49" s="28" t="str">
        <f>IF(ISBLANK(Schedule!A48),"",CONCATENATE("| ",Schedule!A48," | ",Schedule!B48," | ",Schedule!C48," | ",TEXT(Schedule!D48,"mm/dd")," | ",Schedule!T48," |"))</f>
        <v/>
      </c>
    </row>
    <row r="50" spans="1:1" ht="15" customHeight="1">
      <c r="A50" s="28" t="str">
        <f>IF(ISBLANK(Schedule!A49),"",CONCATENATE("| ",Schedule!A49," | ",Schedule!B49," | ",Schedule!C49," | ",TEXT(Schedule!D49,"mm/dd")," | ",Schedule!T49," |"))</f>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62"/>
  <sheetViews>
    <sheetView zoomScale="90" zoomScaleNormal="90" workbookViewId="0">
      <selection activeCell="A5" sqref="A5"/>
    </sheetView>
  </sheetViews>
  <sheetFormatPr baseColWidth="10" defaultColWidth="8.83203125" defaultRowHeight="16"/>
  <cols>
    <col min="1" max="1" width="79.33203125" style="28" customWidth="1"/>
    <col min="2" max="16384" width="8.83203125" style="28"/>
  </cols>
  <sheetData>
    <row r="1" spans="1:1" ht="51">
      <c r="A1" s="29" t="s">
        <v>264</v>
      </c>
    </row>
    <row r="2" spans="1:1">
      <c r="A2" s="9" t="s">
        <v>263</v>
      </c>
    </row>
    <row r="3" spans="1:1">
      <c r="A3" s="9" t="s">
        <v>266</v>
      </c>
    </row>
    <row r="4" spans="1:1">
      <c r="A4" s="28" t="str">
        <f>IF(Readings!F2="","",CONCATENATE("| [",Readings!A2,"](",Configuration!B$29,Configuration!B$28,"sessions/session",Readings!A2,".html) | ",Readings!F2," |"))</f>
        <v/>
      </c>
    </row>
    <row r="5" spans="1:1">
      <c r="A5" s="28" t="str">
        <f>IF(Readings!F3="","",CONCATENATE("| [",Readings!A3,"](",Configuration!B$29,Configuration!B$28,"sessions/session",Readings!A3,".html) | ",Readings!F3," |"))</f>
        <v/>
      </c>
    </row>
    <row r="6" spans="1:1">
      <c r="A6" s="28" t="str">
        <f>IF(Readings!F4="","",CONCATENATE("| [",Readings!A4,"](",Configuration!B$29,Configuration!B$28,"sessions/session",Readings!A4,".html) | ",Readings!F4," |"))</f>
        <v/>
      </c>
    </row>
    <row r="7" spans="1:1">
      <c r="A7" s="28" t="str">
        <f>IF(Readings!F5="","",CONCATENATE("| [",Readings!A5,"](",Configuration!B$29,Configuration!B$28,"sessions/session",Readings!A5,".html) | ",Readings!F5," |"))</f>
        <v/>
      </c>
    </row>
    <row r="8" spans="1:1">
      <c r="A8" s="28" t="str">
        <f>IF(Readings!F6="","",CONCATENATE("| [",Readings!A6,"](",Configuration!B$29,Configuration!B$28,"sessions/session",Readings!A6,".html) | ",Readings!F6," |"))</f>
        <v/>
      </c>
    </row>
    <row r="9" spans="1:1">
      <c r="A9" s="28" t="str">
        <f>IF(Readings!F7="","",CONCATENATE("| [",Readings!A7,"](",Configuration!B$29,Configuration!B$28,"sessions/session",Readings!A7,".html) | ",Readings!F7," |"))</f>
        <v>| [2](/Welcome to Technology Fundamentals for Business Analytics. We are going to familiarize you with all phases of the data science lifecycle and a wide variety of the technologies used.sessions/session2.html) | [Signup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 |</v>
      </c>
    </row>
    <row r="10" spans="1:1">
      <c r="A10" s="28" t="str">
        <f>IF(Readings!F8="","",CONCATENATE("| [",Readings!A8,"](",Configuration!B$29,Configuration!B$28,"sessions/session",Readings!A8,".html) | ",Readings!F8," |"))</f>
        <v/>
      </c>
    </row>
    <row r="11" spans="1:1">
      <c r="A11" s="28" t="str">
        <f>IF(Readings!F9="","",CONCATENATE("| [",Readings!A9,"](",Configuration!B$29,Configuration!B$28,"sessions/session",Readings!A9,".html) | ",Readings!F9," |"))</f>
        <v/>
      </c>
    </row>
    <row r="12" spans="1:1">
      <c r="A12" s="28" t="str">
        <f>IF(Readings!F10="","",CONCATENATE("| [",Readings!A10,"](",Configuration!B$29,Configuration!B$28,"sessions/session",Readings!A10,".html) | ",Readings!F10," |"))</f>
        <v/>
      </c>
    </row>
    <row r="13" spans="1:1">
      <c r="A13" s="28" t="str">
        <f>IF(Readings!F11="","",CONCATENATE("| [",Readings!A11,"](",Configuration!B$29,Configuration!B$28,"sessions/session",Readings!A11,".html) | ",Readings!F11," |"))</f>
        <v>| [4](/Welcome to Technology Fundamentals for Business Analytics. We are going to familiarize you with all phases of the data science lifecycle and a wide variety of the technologies used.sessions/session4.html)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Environments](https://towardsdatascience.com/getting-started-with-python-environments-using-conda-32e9f2779307 )&lt;br&gt;[Install Anaconda's Python (3.X)](https://www.anaconda.com/distribution/#download-section ) |</v>
      </c>
    </row>
    <row r="14" spans="1:1">
      <c r="A14" s="28" t="str">
        <f>IF(Readings!F12="","",CONCATENATE("| [",Readings!A12,"](",Configuration!B$29,Configuration!B$28,"sessions/session",Readings!A12,".html) | ",Readings!F12," |"))</f>
        <v/>
      </c>
    </row>
    <row r="15" spans="1:1">
      <c r="A15" s="28" t="str">
        <f>IF(Readings!F13="","",CONCATENATE("| [",Readings!A13,"](",Configuration!B$29,Configuration!B$28,"sessions/session",Readings!A13,".html) | ",Readings!F13," |"))</f>
        <v/>
      </c>
    </row>
    <row r="16" spans="1:1">
      <c r="A16" s="28" t="str">
        <f>IF(Readings!F14="","",CONCATENATE("| [",Readings!A14,"](",Configuration!B$29,Configuration!B$28,"sessions/session",Readings!A14,".html) | ",Readings!F14," |"))</f>
        <v/>
      </c>
    </row>
    <row r="17" spans="1:1">
      <c r="A17" s="28" t="str">
        <f>IF(Readings!F15="","",CONCATENATE("| [",Readings!A15,"](",Configuration!B$29,Configuration!B$28,"sessions/session",Readings!A15,".html) | ",Readings!F15," |"))</f>
        <v/>
      </c>
    </row>
    <row r="18" spans="1:1">
      <c r="A18" s="28" t="str">
        <f>IF(Readings!F16="","",CONCATENATE("| [",Readings!A16,"](",Configuration!B$29,Configuration!B$28,"sessions/session",Readings!A16,".html) | ",Readings!F16," |"))</f>
        <v/>
      </c>
    </row>
    <row r="19" spans="1:1">
      <c r="A19" s="28" t="str">
        <f>IF(Readings!F17="","",CONCATENATE("| [",Readings!A17,"](",Configuration!B$29,Configuration!B$28,"sessions/session",Readings!A17,".html) | ",Readings!F17," |"))</f>
        <v/>
      </c>
    </row>
    <row r="20" spans="1:1">
      <c r="A20" s="28" t="str">
        <f>IF(Readings!F18="","",CONCATENATE("| [",Readings!A18,"](",Configuration!B$29,Configuration!B$28,"sessions/session",Readings!A18,".html) | ",Readings!F18," |"))</f>
        <v/>
      </c>
    </row>
    <row r="21" spans="1:1">
      <c r="A21" s="28" t="str">
        <f>IF(Readings!F19="","",CONCATENATE("| [",Readings!A19,"](",Configuration!B$29,Configuration!B$28,"sessions/session",Readings!A19,".html) | ",Readings!F19," |"))</f>
        <v/>
      </c>
    </row>
    <row r="22" spans="1:1">
      <c r="A22" s="28" t="str">
        <f>IF(Readings!F20="","",CONCATENATE("| [",Readings!A20,"](",Configuration!B$29,Configuration!B$28,"sessions/session",Readings!A20,".html) | ",Readings!F20," |"))</f>
        <v/>
      </c>
    </row>
    <row r="23" spans="1:1">
      <c r="A23" s="28" t="str">
        <f>IF(Readings!F21="","",CONCATENATE("| [",Readings!A21,"](",Configuration!B$29,Configuration!B$28,"sessions/session",Readings!A21,".html) | ",Readings!F21," |"))</f>
        <v/>
      </c>
    </row>
    <row r="24" spans="1:1">
      <c r="A24" s="28" t="str">
        <f>IF(Readings!F22="","",CONCATENATE("| [",Readings!A22,"](",Configuration!B$29,Configuration!B$28,"sessions/session",Readings!A22,".html) | ",Readings!F22," |"))</f>
        <v/>
      </c>
    </row>
    <row r="25" spans="1:1">
      <c r="A25" s="28" t="str">
        <f>IF(Readings!F23="","",CONCATENATE("| [",Readings!A23,"](",Configuration!B$29,Configuration!B$28,"sessions/session",Readings!A23,".html) | ",Readings!F23," |"))</f>
        <v/>
      </c>
    </row>
    <row r="26" spans="1:1">
      <c r="A26" s="28" t="str">
        <f>IF(Readings!F24="","",CONCATENATE("| [",Readings!A24,"](",Configuration!B$29,Configuration!B$28,"sessions/session",Readings!A24,".html) | ",Readings!F24," |"))</f>
        <v/>
      </c>
    </row>
    <row r="27" spans="1:1">
      <c r="A27" s="28" t="str">
        <f>IF(Readings!F25="","",CONCATENATE("| [",Readings!A25,"](",Configuration!B$29,Configuration!B$28,"sessions/session",Readings!A25,".html) | ",Readings!F25," |"))</f>
        <v/>
      </c>
    </row>
    <row r="28" spans="1:1">
      <c r="A28" s="28" t="str">
        <f>IF(Readings!F26="","",CONCATENATE("| [",Readings!A26,"](",Configuration!B$29,Configuration!B$28,"sessions/session",Readings!A26,".html) | ",Readings!F26," |"))</f>
        <v/>
      </c>
    </row>
    <row r="29" spans="1:1">
      <c r="A29" s="28" t="str">
        <f>IF(Readings!F27="","",CONCATENATE("| [",Readings!A27,"](",Configuration!B$29,Configuration!B$28,"sessions/session",Readings!A27,".html) | ",Readings!F27," |"))</f>
        <v/>
      </c>
    </row>
    <row r="30" spans="1:1">
      <c r="A30" s="28" t="str">
        <f>IF(Readings!F28="","",CONCATENATE("| [",Readings!A28,"](",Configuration!B$29,Configuration!B$28,"sessions/session",Readings!A28,".html) | ",Readings!F28," |"))</f>
        <v/>
      </c>
    </row>
    <row r="31" spans="1:1">
      <c r="A31" s="28" t="str">
        <f>IF(Readings!F29="","",CONCATENATE("| [",Readings!A29,"](",Configuration!B$29,Configuration!B$28,"sessions/session",Readings!A29,".html) | ",Readings!F29," |"))</f>
        <v/>
      </c>
    </row>
    <row r="32" spans="1:1">
      <c r="A32" s="28" t="str">
        <f>IF(Readings!F30="","",CONCATENATE("| [",Readings!A30,"](",Configuration!B$29,Configuration!B$28,"sessions/session",Readings!A30,".html) | ",Readings!F30," |"))</f>
        <v/>
      </c>
    </row>
    <row r="33" spans="1:1">
      <c r="A33" s="28" t="str">
        <f>IF(Readings!F31="","",CONCATENATE("| [",Readings!A31,"](",Configuration!B$29,Configuration!B$28,"sessions/session",Readings!A31,".html) | ",Readings!F31," |"))</f>
        <v/>
      </c>
    </row>
    <row r="34" spans="1:1">
      <c r="A34" s="28" t="str">
        <f>IF(Readings!F32="","",CONCATENATE("| [",Readings!A32,"](",Configuration!B$29,Configuration!B$28,"sessions/session",Readings!A32,".html) | ",Readings!F32," |"))</f>
        <v/>
      </c>
    </row>
    <row r="35" spans="1:1">
      <c r="A35" s="28" t="str">
        <f>IF(Readings!F33="","",CONCATENATE("| [",Readings!A33,"](",Configuration!B$29,Configuration!B$28,"sessions/session",Readings!A33,".html) | ",Readings!F33," |"))</f>
        <v/>
      </c>
    </row>
    <row r="36" spans="1:1">
      <c r="A36" s="28" t="str">
        <f>IF(Readings!F34="","",CONCATENATE("| [",Readings!A34,"](",Configuration!B$29,Configuration!B$28,"sessions/session",Readings!A34,".html) | ",Readings!F34," |"))</f>
        <v/>
      </c>
    </row>
    <row r="37" spans="1:1">
      <c r="A37" s="28" t="str">
        <f>IF(Readings!F35="","",CONCATENATE("| [",Readings!A35,"](",Configuration!B$29,Configuration!B$28,"sessions/session",Readings!A35,".html) | ",Readings!F35," |"))</f>
        <v/>
      </c>
    </row>
    <row r="38" spans="1:1">
      <c r="A38" s="28" t="str">
        <f>IF(Readings!F36="","",CONCATENATE("| [",Readings!A36,"](",Configuration!B$29,Configuration!B$28,"sessions/session",Readings!A36,".html) | ",Readings!F36," |"))</f>
        <v/>
      </c>
    </row>
    <row r="39" spans="1:1">
      <c r="A39" s="28" t="str">
        <f>IF(Readings!F37="","",CONCATENATE("| [",Readings!A37,"](",Configuration!B$29,Configuration!B$28,"sessions/session",Readings!A37,".html) | ",Readings!F37," |"))</f>
        <v/>
      </c>
    </row>
    <row r="40" spans="1:1">
      <c r="A40" s="28" t="str">
        <f>IF(Readings!F38="","",CONCATENATE("| [",Readings!A38,"](",Configuration!B$29,Configuration!B$28,"sessions/session",Readings!A38,".html) | ",Readings!F38," |"))</f>
        <v/>
      </c>
    </row>
    <row r="41" spans="1:1">
      <c r="A41" s="28" t="str">
        <f>IF(Readings!F39="","",CONCATENATE("| [",Readings!A39,"](",Configuration!B$29,Configuration!B$28,"sessions/session",Readings!A39,".html) | ",Readings!F39," |"))</f>
        <v/>
      </c>
    </row>
    <row r="42" spans="1:1">
      <c r="A42" s="28" t="str">
        <f>IF(Readings!F40="","",CONCATENATE("| [",Readings!A40,"](",Configuration!B$29,Configuration!B$28,"sessions/session",Readings!A40,".html) | ",Readings!F40," |"))</f>
        <v/>
      </c>
    </row>
    <row r="43" spans="1:1">
      <c r="A43" s="28" t="str">
        <f>IF(Readings!F41="","",CONCATENATE("| [",Readings!A41,"](",Configuration!B$29,Configuration!B$28,"sessions/session",Readings!A41,".html) | ",Readings!F41," |"))</f>
        <v/>
      </c>
    </row>
    <row r="44" spans="1:1">
      <c r="A44" s="28" t="str">
        <f>IF(Readings!F42="","",CONCATENATE("| [",Readings!A42,"](",Configuration!B$29,Configuration!B$28,"sessions/session",Readings!A42,".html) | ",Readings!F42," |"))</f>
        <v/>
      </c>
    </row>
    <row r="45" spans="1:1">
      <c r="A45" s="28" t="str">
        <f>IF(Readings!F43="","",CONCATENATE("| [",Readings!A43,"](",Configuration!B$29,Configuration!B$28,"sessions/session",Readings!A43,".html) | ",Readings!F43," |"))</f>
        <v/>
      </c>
    </row>
    <row r="46" spans="1:1">
      <c r="A46" s="28" t="str">
        <f>IF(Readings!F44="","",CONCATENATE("| [",Readings!A44,"](",Configuration!B$29,Configuration!B$28,"sessions/session",Readings!A44,".html) | ",Readings!F44," |"))</f>
        <v/>
      </c>
    </row>
    <row r="47" spans="1:1">
      <c r="A47" s="28" t="str">
        <f>IF(Readings!F45="","",CONCATENATE("| [",Readings!A45,"](",Configuration!B$29,Configuration!B$28,"sessions/session",Readings!A45,".html) | ",Readings!F45," |"))</f>
        <v/>
      </c>
    </row>
    <row r="48" spans="1:1">
      <c r="A48" s="28" t="str">
        <f>IF(Readings!F46="","",CONCATENATE("| [",Readings!A46,"](",Configuration!B$29,Configuration!B$28,"sessions/session",Readings!A46,".html) | ",Readings!F46," |"))</f>
        <v/>
      </c>
    </row>
    <row r="49" spans="1:1">
      <c r="A49" s="28" t="str">
        <f>IF(Readings!F47="","",CONCATENATE("| [",Readings!A47,"](",Configuration!B$29,Configuration!B$28,"sessions/session",Readings!A47,".html) | ",Readings!F47," |"))</f>
        <v/>
      </c>
    </row>
    <row r="50" spans="1:1">
      <c r="A50" s="28" t="str">
        <f>IF(Readings!F48="","",CONCATENATE("| [",Readings!A48,"](",Configuration!B$29,Configuration!B$28,"sessions/session",Readings!A48,".html) | ",Readings!F48," |"))</f>
        <v/>
      </c>
    </row>
    <row r="51" spans="1:1">
      <c r="A51" s="28" t="str">
        <f>IF(Readings!F49="","",CONCATENATE("| [",Readings!A49,"](",Configuration!B$29,Configuration!B$28,"sessions/session",Readings!A49,".html) | ",Readings!F49," |"))</f>
        <v/>
      </c>
    </row>
    <row r="52" spans="1:1">
      <c r="A52" s="28" t="str">
        <f>IF(Readings!F50="","",CONCATENATE("| [",Readings!A50,"](",Configuration!B$29,Configuration!B$28,"sessions/session",Readings!A50,".html) | ",Readings!F50," |"))</f>
        <v/>
      </c>
    </row>
    <row r="53" spans="1:1">
      <c r="A53" s="28" t="str">
        <f>IF(Readings!F51="","",CONCATENATE("| [",Readings!A51,"](",Configuration!B$29,Configuration!B$28,"sessions/session",Readings!A51,".html) | ",Readings!F51," |"))</f>
        <v/>
      </c>
    </row>
    <row r="54" spans="1:1">
      <c r="A54" s="28" t="str">
        <f>IF(Readings!F52="","",CONCATENATE("| [",Readings!A52,"](",Configuration!B$29,Configuration!B$28,"sessions/session",Readings!A52,".html) | ",Readings!F52," |"))</f>
        <v/>
      </c>
    </row>
    <row r="55" spans="1:1">
      <c r="A55" s="28" t="str">
        <f>IF(Readings!F53="","",CONCATENATE("| [",Readings!A53,"](",Configuration!B$29,Configuration!B$28,"sessions/session",Readings!A53,".html) | ",Readings!F53," |"))</f>
        <v/>
      </c>
    </row>
    <row r="56" spans="1:1">
      <c r="A56" s="28" t="str">
        <f>IF(Readings!F54="","",CONCATENATE("| [",Readings!A54,"](",Configuration!B$29,Configuration!B$28,"sessions/session",Readings!A54,".html) | ",Readings!F54," |"))</f>
        <v/>
      </c>
    </row>
    <row r="57" spans="1:1">
      <c r="A57" s="28" t="str">
        <f>IF(Readings!F55="","",CONCATENATE("| [",Readings!A55,"](",Configuration!B$29,Configuration!B$28,"sessions/session",Readings!A55,".html) | ",Readings!F55," |"))</f>
        <v/>
      </c>
    </row>
    <row r="58" spans="1:1">
      <c r="A58" s="28" t="str">
        <f>IF(Readings!F56="","",CONCATENATE("| [",Readings!A56,"](",Configuration!B$29,Configuration!B$28,"sessions/session",Readings!A56,".html) | ",Readings!F56," |"))</f>
        <v/>
      </c>
    </row>
    <row r="59" spans="1:1">
      <c r="A59" s="28" t="str">
        <f>IF(Readings!F57="","",CONCATENATE("| [",Readings!A57,"](",Configuration!B$29,Configuration!B$28,"sessions/session",Readings!A57,".html) | ",Readings!F57," |"))</f>
        <v/>
      </c>
    </row>
    <row r="60" spans="1:1">
      <c r="A60" s="28" t="str">
        <f>IF(Readings!F58="","",CONCATENATE("| [",Readings!A58,"](",Configuration!B$29,Configuration!B$28,"sessions/session",Readings!A58,".html) | ",Readings!F58," |"))</f>
        <v/>
      </c>
    </row>
    <row r="61" spans="1:1">
      <c r="A61" s="28" t="str">
        <f>IF(Readings!F59="","",CONCATENATE("| [",Readings!A59,"](",Configuration!B$29,Configuration!B$28,"sessions/session",Readings!A59,".html) | ",Readings!F59," |"))</f>
        <v/>
      </c>
    </row>
    <row r="62" spans="1:1">
      <c r="A62" s="28" t="str">
        <f>IF(Readings!F60="","",CONCATENATE("| [",Readings!A60,"](",Configuration!B$29,Configuration!B$28,"sessions/session",Readings!A60,".html) | ",Readings!F60," |"))</f>
        <v/>
      </c>
    </row>
  </sheetData>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4"/>
  <sheetViews>
    <sheetView zoomScale="90" zoomScaleNormal="90" workbookViewId="0">
      <selection activeCell="A7" sqref="A7"/>
    </sheetView>
  </sheetViews>
  <sheetFormatPr baseColWidth="10" defaultColWidth="8.83203125" defaultRowHeight="16"/>
  <cols>
    <col min="1" max="1" width="79.33203125" customWidth="1"/>
  </cols>
  <sheetData>
    <row r="1" spans="1:4" ht="51">
      <c r="A1" s="10" t="s">
        <v>185</v>
      </c>
    </row>
    <row r="2" spans="1:4">
      <c r="A2" s="9" t="s">
        <v>173</v>
      </c>
    </row>
    <row r="3" spans="1:4">
      <c r="A3" s="9" t="s">
        <v>163</v>
      </c>
    </row>
    <row r="4" spans="1:4">
      <c r="A4" s="28" t="str">
        <f>IF(Notebooks!G2="","",CONCATENATE("| [",Notebooks!A2,"](",Configuration!B$30,Configuration!B$29,"sessions/session",Notebooks!A2,") | ",Notebooks!G2," |"))</f>
        <v/>
      </c>
    </row>
    <row r="5" spans="1:4">
      <c r="A5" s="28" t="str">
        <f>IF(Notebooks!G3="","",CONCATENATE("| [",Notebooks!A3,"](",Configuration!B$30,Configuration!B$29,"sessions/session",Notebooks!A3,") | ",Notebooks!G3," |"))</f>
        <v/>
      </c>
      <c r="B5" s="28"/>
      <c r="C5" s="28"/>
      <c r="D5" s="28"/>
    </row>
    <row r="6" spans="1:4">
      <c r="A6" s="28" t="str">
        <f>IF(Notebooks!G4="","",CONCATENATE("| [",Notebooks!A4,"](",Configuration!B$30,Configuration!B$29,"sessions/session",Notebooks!A4,") | ",Notebooks!G4," |"))</f>
        <v/>
      </c>
      <c r="B6" s="28"/>
      <c r="C6" s="28"/>
      <c r="D6" s="28"/>
    </row>
    <row r="7" spans="1:4">
      <c r="A7" s="28" t="str">
        <f>IF(Notebooks!G5="","",CONCATENATE("| [",Notebooks!A5,"](",Configuration!B$30,Configuration!B$29,"sessions/session",Notebooks!A5,") | ",Notebooks!G5," |"))</f>
        <v>| [2](https://rpi.analyticsdojo.com/sessions/session2) | 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 |</v>
      </c>
      <c r="B7" s="28"/>
      <c r="C7" s="28"/>
      <c r="D7" s="28"/>
    </row>
    <row r="8" spans="1:4">
      <c r="A8" s="28" t="str">
        <f>IF(Notebooks!G6="","",CONCATENATE("| [",Notebooks!A6,"](",Configuration!B$30,Configuration!B$29,"sessions/session",Notebooks!A6,") | ",Notebooks!G6," |"))</f>
        <v/>
      </c>
      <c r="B8" s="28"/>
      <c r="C8" s="28"/>
      <c r="D8" s="28"/>
    </row>
    <row r="9" spans="1:4">
      <c r="A9" s="28" t="str">
        <f>IF(Notebooks!G7="","",CONCATENATE("| [",Notebooks!A7,"](",Configuration!B$30,Configuration!B$29,"sessions/session",Notebooks!A7,") | ",Notebooks!G7," |"))</f>
        <v/>
      </c>
      <c r="B9" s="28"/>
      <c r="C9" s="28"/>
      <c r="D9" s="28"/>
    </row>
    <row r="10" spans="1:4">
      <c r="A10" s="28" t="str">
        <f>IF(Notebooks!G8="","",CONCATENATE("| [",Notebooks!A8,"](",Configuration!B$30,Configuration!B$29,"sessions/session",Notebooks!A8,") | ",Notebooks!G8," |"))</f>
        <v/>
      </c>
      <c r="B10" s="28"/>
      <c r="C10" s="28"/>
      <c r="D10" s="28"/>
    </row>
    <row r="11" spans="1:4">
      <c r="A11" s="28" t="str">
        <f>IF(Notebooks!G9="","",CONCATENATE("| [",Notebooks!A9,"](",Configuration!B$30,Configuration!B$29,"sessions/session",Notebooks!A9,") | ",Notebooks!G9," |"))</f>
        <v/>
      </c>
      <c r="B11" s="28"/>
      <c r="C11" s="28"/>
      <c r="D11" s="28"/>
    </row>
    <row r="12" spans="1:4">
      <c r="A12" s="28" t="str">
        <f>IF(Notebooks!G10="","",CONCATENATE("| [",Notebooks!A10,"](",Configuration!B$30,Configuration!B$29,"sessions/session",Notebooks!A10,") | ",Notebooks!G10," |"))</f>
        <v>| [4](https://rpi.analyticsdojo.com/sessions/session4) | 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 |</v>
      </c>
      <c r="B12" s="28"/>
      <c r="C12" s="28"/>
      <c r="D12" s="28"/>
    </row>
    <row r="13" spans="1:4">
      <c r="A13" s="28" t="str">
        <f>IF(Notebooks!G11="","",CONCATENATE("| [",Notebooks!A11,"](",Configuration!B$30,Configuration!B$29,"sessions/session",Notebooks!A11,") | ",Notebooks!G11," |"))</f>
        <v/>
      </c>
      <c r="B13" s="28"/>
      <c r="C13" s="28"/>
      <c r="D13" s="28"/>
    </row>
    <row r="14" spans="1:4">
      <c r="A14" s="28" t="str">
        <f>IF(Notebooks!G12="","",CONCATENATE("| [",Notebooks!A12,"](",Configuration!B$30,Configuration!B$29,"sessions/session",Notebooks!A12,") | ",Notebooks!G12," |"))</f>
        <v/>
      </c>
      <c r="B14" s="28"/>
      <c r="C14" s="28"/>
      <c r="D14" s="28"/>
    </row>
    <row r="15" spans="1:4">
      <c r="A15" s="28" t="str">
        <f>IF(Notebooks!G13="","",CONCATENATE("| [",Notebooks!A13,"](",Configuration!B$30,Configuration!B$29,"sessions/session",Notebooks!A13,") | ",Notebooks!G13," |"))</f>
        <v/>
      </c>
      <c r="B15" s="28"/>
      <c r="C15" s="28"/>
      <c r="D15" s="28"/>
    </row>
    <row r="16" spans="1:4">
      <c r="A16" s="28" t="str">
        <f>IF(Notebooks!G14="","",CONCATENATE("| [",Notebooks!A14,"](",Configuration!B$30,Configuration!B$29,"sessions/session",Notebooks!A14,") | ",Notebooks!G14," |"))</f>
        <v/>
      </c>
      <c r="B16" s="28"/>
      <c r="C16" s="28"/>
      <c r="D16" s="28"/>
    </row>
    <row r="17" spans="1:4">
      <c r="A17" s="28" t="str">
        <f>IF(Notebooks!G15="","",CONCATENATE("| [",Notebooks!A15,"](",Configuration!B$30,Configuration!B$29,"sessions/session",Notebooks!A15,") | ",Notebooks!G15," |"))</f>
        <v/>
      </c>
      <c r="B17" s="28"/>
      <c r="C17" s="28"/>
      <c r="D17" s="28"/>
    </row>
    <row r="18" spans="1:4">
      <c r="A18" s="28" t="str">
        <f>IF(Notebooks!G16="","",CONCATENATE("| [",Notebooks!A16,"](",Configuration!B$30,Configuration!B$29,"sessions/session",Notebooks!A16,") | ",Notebooks!G16," |"))</f>
        <v/>
      </c>
      <c r="B18" s="28"/>
      <c r="C18" s="28"/>
      <c r="D18" s="28"/>
    </row>
    <row r="19" spans="1:4">
      <c r="A19" s="28" t="str">
        <f>IF(Notebooks!G17="","",CONCATENATE("| [",Notebooks!A17,"](",Configuration!B$30,Configuration!B$29,"sessions/session",Notebooks!A17,") | ",Notebooks!G17," |"))</f>
        <v/>
      </c>
      <c r="B19" s="28"/>
      <c r="C19" s="28"/>
      <c r="D19" s="28"/>
    </row>
    <row r="20" spans="1:4">
      <c r="A20" s="28" t="str">
        <f>IF(Notebooks!G18="","",CONCATENATE("| [",Notebooks!A18,"](",Configuration!B$30,Configuration!B$29,"sessions/session",Notebooks!A18,") | ",Notebooks!G18," |"))</f>
        <v/>
      </c>
      <c r="B20" s="28"/>
      <c r="C20" s="28"/>
      <c r="D20" s="28"/>
    </row>
    <row r="21" spans="1:4">
      <c r="A21" s="28" t="str">
        <f>IF(Notebooks!G19="","",CONCATENATE("| [",Notebooks!A19,"](",Configuration!B$30,Configuration!B$29,"sessions/session",Notebooks!A19,") | ",Notebooks!G19," |"))</f>
        <v/>
      </c>
      <c r="B21" s="28"/>
      <c r="C21" s="28"/>
      <c r="D21" s="28"/>
    </row>
    <row r="22" spans="1:4">
      <c r="A22" s="28" t="str">
        <f>IF(Notebooks!G20="","",CONCATENATE("| [",Notebooks!A20,"](",Configuration!B$30,Configuration!B$29,"sessions/session",Notebooks!A20,") | ",Notebooks!G20," |"))</f>
        <v/>
      </c>
      <c r="B22" s="28"/>
      <c r="C22" s="28"/>
      <c r="D22" s="28"/>
    </row>
    <row r="23" spans="1:4">
      <c r="A23" s="28" t="str">
        <f>IF(Notebooks!G21="","",CONCATENATE("| [",Notebooks!A21,"](",Configuration!B$30,Configuration!B$29,"sessions/session",Notebooks!A21,") | ",Notebooks!G21," |"))</f>
        <v/>
      </c>
      <c r="B23" s="28"/>
      <c r="C23" s="28"/>
      <c r="D23" s="28"/>
    </row>
    <row r="24" spans="1:4">
      <c r="A24" s="28" t="str">
        <f>IF(Notebooks!G22="","",CONCATENATE("| [",Notebooks!A22,"](",Configuration!B$30,Configuration!B$29,"sessions/session",Notebooks!A22,") | ",Notebooks!G22," |"))</f>
        <v/>
      </c>
      <c r="B24" s="28"/>
      <c r="C24" s="28"/>
      <c r="D24" s="28"/>
    </row>
    <row r="25" spans="1:4">
      <c r="A25" s="28" t="str">
        <f>IF(Notebooks!G23="","",CONCATENATE("| [",Notebooks!A23,"](",Configuration!B$30,Configuration!B$29,"sessions/session",Notebooks!A23,") | ",Notebooks!G23," |"))</f>
        <v/>
      </c>
      <c r="B25" s="28"/>
      <c r="C25" s="28"/>
      <c r="D25" s="28"/>
    </row>
    <row r="26" spans="1:4">
      <c r="A26" s="28" t="str">
        <f>IF(Notebooks!G24="","",CONCATENATE("| [",Notebooks!A24,"](",Configuration!B$30,Configuration!B$29,"sessions/session",Notebooks!A24,") | ",Notebooks!G24," |"))</f>
        <v/>
      </c>
      <c r="B26" s="28"/>
      <c r="C26" s="28"/>
      <c r="D26" s="28"/>
    </row>
    <row r="27" spans="1:4">
      <c r="A27" s="28" t="str">
        <f>IF(Notebooks!G25="","",CONCATENATE("| [",Notebooks!A25,"](",Configuration!B$30,Configuration!B$29,"sessions/session",Notebooks!A25,") | ",Notebooks!G25," |"))</f>
        <v/>
      </c>
      <c r="B27" s="28"/>
      <c r="C27" s="28"/>
      <c r="D27" s="28"/>
    </row>
    <row r="28" spans="1:4">
      <c r="A28" s="28" t="str">
        <f>IF(Notebooks!G26="","",CONCATENATE("| [",Notebooks!A26,"](",Configuration!B$30,Configuration!B$29,"sessions/session",Notebooks!A26,") | ",Notebooks!G26," |"))</f>
        <v/>
      </c>
      <c r="B28" s="28"/>
      <c r="C28" s="28"/>
      <c r="D28" s="28"/>
    </row>
    <row r="29" spans="1:4">
      <c r="A29" s="28" t="str">
        <f>IF(Notebooks!G27="","",CONCATENATE("| [",Notebooks!A27,"](",Configuration!B$30,Configuration!B$29,"sessions/session",Notebooks!A27,") | ",Notebooks!G27," |"))</f>
        <v/>
      </c>
      <c r="B29" s="28"/>
      <c r="C29" s="28"/>
      <c r="D29" s="28"/>
    </row>
    <row r="30" spans="1:4">
      <c r="A30" s="28" t="str">
        <f>IF(Notebooks!G28="","",CONCATENATE("| [",Notebooks!A28,"](",Configuration!B$30,Configuration!B$29,"sessions/session",Notebooks!A28,") | ",Notebooks!G28," |"))</f>
        <v/>
      </c>
      <c r="B30" s="28"/>
      <c r="C30" s="28"/>
      <c r="D30" s="28"/>
    </row>
    <row r="31" spans="1:4">
      <c r="A31" s="28" t="str">
        <f>IF(Notebooks!G29="","",CONCATENATE("| [",Notebooks!A29,"](",Configuration!B$30,Configuration!B$29,"sessions/session",Notebooks!A29,") | ",Notebooks!G29," |"))</f>
        <v/>
      </c>
      <c r="B31" s="28"/>
      <c r="C31" s="28"/>
      <c r="D31" s="28"/>
    </row>
    <row r="32" spans="1:4">
      <c r="A32" s="28" t="str">
        <f>IF(Notebooks!G30="","",CONCATENATE("| [",Notebooks!A30,"](",Configuration!B$30,Configuration!B$29,"sessions/session",Notebooks!A30,") | ",Notebooks!G30," |"))</f>
        <v/>
      </c>
      <c r="B32" s="28"/>
      <c r="C32" s="28"/>
      <c r="D32" s="28"/>
    </row>
    <row r="33" spans="1:4">
      <c r="A33" s="28" t="str">
        <f>IF(Notebooks!G31="","",CONCATENATE("| [",Notebooks!A31,"](",Configuration!B$30,Configuration!B$29,"sessions/session",Notebooks!A31,") | ",Notebooks!G31," |"))</f>
        <v/>
      </c>
      <c r="B33" s="28"/>
      <c r="C33" s="28"/>
      <c r="D33" s="28"/>
    </row>
    <row r="34" spans="1:4">
      <c r="A34" s="28" t="str">
        <f>IF(Notebooks!G32="","",CONCATENATE("| [",Notebooks!A32,"](",Configuration!B$30,Configuration!B$29,"sessions/session",Notebooks!A32,") | ",Notebooks!G32," |"))</f>
        <v/>
      </c>
      <c r="B34" s="28"/>
      <c r="C34" s="28"/>
      <c r="D34" s="28"/>
    </row>
    <row r="35" spans="1:4">
      <c r="A35" s="28" t="str">
        <f>IF(Notebooks!G33="","",CONCATENATE("| [",Notebooks!A33,"](",Configuration!B$30,Configuration!B$29,"sessions/session",Notebooks!A33,") | ",Notebooks!G33," |"))</f>
        <v/>
      </c>
      <c r="B35" s="28"/>
      <c r="C35" s="28"/>
      <c r="D35" s="28"/>
    </row>
    <row r="36" spans="1:4">
      <c r="A36" s="28" t="str">
        <f>IF(Notebooks!G34="","",CONCATENATE("| [",Notebooks!A34,"](",Configuration!B$30,Configuration!B$29,"sessions/session",Notebooks!A34,") | ",Notebooks!G34," |"))</f>
        <v/>
      </c>
      <c r="B36" s="28"/>
      <c r="C36" s="28"/>
      <c r="D36" s="28"/>
    </row>
    <row r="37" spans="1:4">
      <c r="A37" s="28" t="str">
        <f>IF(Notebooks!G35="","",CONCATENATE("| [",Notebooks!A35,"](",Configuration!B$30,Configuration!B$29,"sessions/session",Notebooks!A35,") | ",Notebooks!G35," |"))</f>
        <v/>
      </c>
      <c r="B37" s="28"/>
      <c r="C37" s="28"/>
      <c r="D37" s="28"/>
    </row>
    <row r="38" spans="1:4">
      <c r="A38" s="28" t="str">
        <f>IF(Notebooks!G36="","",CONCATENATE("| [",Notebooks!A36,"](",Configuration!B$30,Configuration!B$29,"sessions/session",Notebooks!A36,") | ",Notebooks!G36," |"))</f>
        <v/>
      </c>
    </row>
    <row r="39" spans="1:4">
      <c r="A39" s="28" t="str">
        <f>IF(Notebooks!G37="","",CONCATENATE("| [",Notebooks!A37,"](",Configuration!B$30,Configuration!B$29,"sessions/session",Notebooks!A37,") | ",Notebooks!G37," |"))</f>
        <v/>
      </c>
    </row>
    <row r="40" spans="1:4">
      <c r="A40" s="28" t="str">
        <f>IF(Notebooks!G38="","",CONCATENATE("| [",Notebooks!A38,"](",Configuration!B$30,Configuration!B$29,"sessions/session",Notebooks!A38,") | ",Notebooks!G38," |"))</f>
        <v/>
      </c>
    </row>
    <row r="41" spans="1:4">
      <c r="A41" s="28" t="str">
        <f>IF(Notebooks!G39="","",CONCATENATE("| [",Notebooks!A39,"](",Configuration!B$30,Configuration!B$29,"sessions/session",Notebooks!A39,") | ",Notebooks!G39," |"))</f>
        <v/>
      </c>
    </row>
    <row r="42" spans="1:4">
      <c r="A42" s="28" t="str">
        <f>IF(Notebooks!G40="","",CONCATENATE("| [",Notebooks!A40,"](",Configuration!B$30,Configuration!B$29,"sessions/session",Notebooks!A40,") | ",Notebooks!G40," |"))</f>
        <v/>
      </c>
    </row>
    <row r="43" spans="1:4">
      <c r="A43" s="28" t="str">
        <f>IF(Notebooks!G41="","",CONCATENATE("| [",Notebooks!A41,"](",Configuration!B$30,Configuration!B$29,"sessions/session",Notebooks!A41,") | ",Notebooks!G41," |"))</f>
        <v/>
      </c>
    </row>
    <row r="44" spans="1:4">
      <c r="A44" s="28" t="str">
        <f>IF(Notebooks!G42="","",CONCATENATE("| [",Notebooks!A42,"](",Configuration!B$30,Configuration!B$29,"sessions/session",Notebooks!A42,") | ",Notebooks!G42," |"))</f>
        <v/>
      </c>
    </row>
  </sheetData>
  <pageMargins left="0.7" right="0.7" top="0.75" bottom="0.75" header="0.3" footer="0.3"/>
  <pageSetup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37"/>
  <sheetViews>
    <sheetView zoomScale="90" zoomScaleNormal="90" workbookViewId="0">
      <selection activeCell="A2" sqref="A2"/>
    </sheetView>
  </sheetViews>
  <sheetFormatPr baseColWidth="10" defaultColWidth="8.83203125" defaultRowHeight="16"/>
  <cols>
    <col min="1" max="1" width="81.33203125" customWidth="1"/>
  </cols>
  <sheetData>
    <row r="1" spans="1:1" s="28" customFormat="1" ht="51">
      <c r="A1" s="25" t="s">
        <v>183</v>
      </c>
    </row>
    <row r="2" spans="1:1" ht="409.6">
      <c r="A2" s="25" t="s">
        <v>415</v>
      </c>
    </row>
    <row r="3" spans="1:1">
      <c r="A3" s="9" t="s">
        <v>413</v>
      </c>
    </row>
    <row r="4" spans="1:1">
      <c r="A4" s="9" t="s">
        <v>414</v>
      </c>
    </row>
    <row r="5" spans="1:1">
      <c r="A5" s="28" t="str">
        <f>IF(ISBLANK(Schedule!H3),"",CONCATENATE("| ",Schedule!H3," | [",Schedule!B3,"](",Configuration!B$30,Configuration!B$29,"sessions/session",Schedule!B3,".html) | ",TEXT(Schedule!D3+Configuration!$B$6, "mm/dd")," | ",Schedule!I3," | ",IF(ISBLANK(Schedule!U3),"*None*",Schedule!U3)," |"))</f>
        <v>| 1 | [1](https://rpi.analyticsdojo.com/sessions/session1.html) | 09/05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Colab](https://colab.research.google.com/assets/colab-badge.svg)](https://colab.research.google.com/github/rpi-techfundamentals/hm-01-starter/blob/master/hm.ipynb) | [Submit to Github](https://classroom.github.com/a/EK1NHY88) |</v>
      </c>
    </row>
    <row r="6" spans="1:1">
      <c r="A6" s="28" t="str">
        <f>IF(ISBLANK(Schedule!H4),"",CONCATENATE("| ",Schedule!H4," | [",Schedule!B4,"](",Configuration!B$30,Configuration!B$29,"sessions/session",Schedule!B4,".html) | ",TEXT(Schedule!D4+Configuration!$B$6, "mm/dd")," | ",Schedule!I4," | ",IF(ISBLANK(Schedule!U4),"*None*",Schedule!U4)," |"))</f>
        <v/>
      </c>
    </row>
    <row r="7" spans="1:1">
      <c r="A7" s="28" t="str">
        <f>IF(ISBLANK(Schedule!H5),"",CONCATENATE("| ",Schedule!H5," | [",Schedule!B5,"](",Configuration!B$30,Configuration!B$29,"sessions/session",Schedule!B5,".html) | ",TEXT(Schedule!D5+Configuration!$B$6, "mm/dd")," | ",Schedule!I5," | ",IF(ISBLANK(Schedule!U5),"*None*",Schedule!U5)," |"))</f>
        <v/>
      </c>
    </row>
    <row r="8" spans="1:1">
      <c r="A8" s="28" t="str">
        <f>IF(ISBLANK(Schedule!H6),"",CONCATENATE("| ",Schedule!H6," | [",Schedule!B6,"](",Configuration!B$30,Configuration!B$29,"sessions/session",Schedule!B6,".html) | ",TEXT(Schedule!D6+Configuration!$B$6, "mm/dd")," | ",Schedule!I6," | ",IF(ISBLANK(Schedule!U6),"*None*",Schedule!U6)," |"))</f>
        <v>| 2 | [3](https://rpi.analyticsdojo.com/sessions/session3.html) | 09/12 | This assignment will require you to gain some familiarity with working with a variety of different Python data structures (sets, lists, dictionaries) as well as packages (numpy, pandas) | [![Open In Colab](https://colab.research.google.com/assets/colab-badge.svg)](https://colab.research.google.com/github/rpi-techfundamentals/hm-02-starter/blob/master/hm.ipynb) | [Submit to Github](https://classroom.github.com/a/db-AgYOF) |</v>
      </c>
    </row>
    <row r="9" spans="1:1">
      <c r="A9" s="28" t="str">
        <f>IF(ISBLANK(Schedule!H7),"",CONCATENATE("| ",Schedule!H7," | [",Schedule!B7,"](",Configuration!B$30,Configuration!B$29,"sessions/session",Schedule!B7,".html) | ",TEXT(Schedule!D7+Configuration!$B$6, "mm/dd")," | ",Schedule!I7," | ",IF(ISBLANK(Schedule!U7),"*None*",Schedule!U7)," |"))</f>
        <v/>
      </c>
    </row>
    <row r="10" spans="1:1">
      <c r="A10" s="28" t="str">
        <f>IF(ISBLANK(Schedule!H8),"",CONCATENATE("| ",Schedule!H8," | [",Schedule!B8,"](",Configuration!B$30,Configuration!B$29,"sessions/session",Schedule!B8,".html) | ",TEXT(Schedule!D8+Configuration!$B$6, "mm/dd")," | ",Schedule!I8," | ",IF(ISBLANK(Schedule!U8),"*None*",Schedule!U8)," |"))</f>
        <v/>
      </c>
    </row>
    <row r="11" spans="1:1">
      <c r="A11" s="28" t="str">
        <f>IF(ISBLANK(Schedule!H9),"",CONCATENATE("| ",Schedule!H9," | [",Schedule!B9,"](",Configuration!B$30,Configuration!B$29,"sessions/session",Schedule!B9,".html) | ",TEXT(Schedule!D9+Configuration!$B$6, "mm/dd")," | ",Schedule!I9," | ",IF(ISBLANK(Schedule!U9),"*None*",Schedule!U9)," |"))</f>
        <v/>
      </c>
    </row>
    <row r="12" spans="1:1">
      <c r="A12" s="28" t="str">
        <f>IF(ISBLANK(Schedule!H10),"",CONCATENATE("| ",Schedule!H10," | [",Schedule!B10,"](",Configuration!B$30,Configuration!B$29,"sessions/session",Schedule!B10,".html) | ",TEXT(Schedule!D10+Configuration!$B$6, "mm/dd")," | ",Schedule!I10," | ",IF(ISBLANK(Schedule!U10),"*None*",Schedule!U10)," |"))</f>
        <v/>
      </c>
    </row>
    <row r="13" spans="1:1">
      <c r="A13" s="28" t="str">
        <f>IF(ISBLANK(Schedule!H11),"",CONCATENATE("| ",Schedule!H11," | [",Schedule!B11,"](",Configuration!B$30,Configuration!B$29,"sessions/session",Schedule!B11,".html) | ",TEXT(Schedule!D11+Configuration!$B$6, "mm/dd")," | ",Schedule!I11," | ",IF(ISBLANK(Schedule!U11),"*None*",Schedule!U11)," |"))</f>
        <v/>
      </c>
    </row>
    <row r="14" spans="1:1">
      <c r="A14" s="28" t="str">
        <f>IF(ISBLANK(Schedule!H12),"",CONCATENATE("| ",Schedule!H12," | [",Schedule!B12,"](",Configuration!B$30,Configuration!B$29,"sessions/session",Schedule!B12,".html) | ",TEXT(Schedule!D12+Configuration!$B$6, "mm/dd")," | ",Schedule!I12," | ",IF(ISBLANK(Schedule!U12),"*None*",Schedule!U12)," |"))</f>
        <v/>
      </c>
    </row>
    <row r="15" spans="1:1">
      <c r="A15" s="28" t="str">
        <f>IF(ISBLANK(Schedule!H13),"",CONCATENATE("| ",Schedule!H13," | [",Schedule!B13,"](",Configuration!B$30,Configuration!B$29,"sessions/session",Schedule!B13,".html) | ",TEXT(Schedule!D13+Configuration!$B$6, "mm/dd")," | ",Schedule!I13," | ",IF(ISBLANK(Schedule!U13),"*None*",Schedule!U13)," |"))</f>
        <v/>
      </c>
    </row>
    <row r="16" spans="1:1">
      <c r="A16" s="28" t="str">
        <f>IF(ISBLANK(Schedule!H14),"",CONCATENATE("| ",Schedule!H14," | [",Schedule!B14,"](",Configuration!B$30,Configuration!B$29,"sessions/session",Schedule!B14,".html) | ",TEXT(Schedule!D14+Configuration!$B$6, "mm/dd")," | ",Schedule!I14," | ",IF(ISBLANK(Schedule!U14),"*None*",Schedule!U14)," |"))</f>
        <v/>
      </c>
    </row>
    <row r="17" spans="1:1">
      <c r="A17" s="28" t="str">
        <f>IF(ISBLANK(Schedule!H15),"",CONCATENATE("| ",Schedule!H15," | [",Schedule!B15,"](",Configuration!B$30,Configuration!B$29,"sessions/session",Schedule!B15,".html) | ",TEXT(Schedule!D15+Configuration!$B$6, "mm/dd")," | ",Schedule!I15," | ",IF(ISBLANK(Schedule!U15),"*None*",Schedule!U15)," |"))</f>
        <v/>
      </c>
    </row>
    <row r="18" spans="1:1">
      <c r="A18" s="28" t="str">
        <f>IF(ISBLANK(Schedule!H16),"",CONCATENATE("| ",Schedule!H16," | [",Schedule!B16,"](",Configuration!B$30,Configuration!B$29,"sessions/session",Schedule!B16,".html) | ",TEXT(Schedule!D16+Configuration!$B$6, "mm/dd")," | ",Schedule!I16," | ",IF(ISBLANK(Schedule!U16),"*None*",Schedule!U16)," |"))</f>
        <v/>
      </c>
    </row>
    <row r="19" spans="1:1">
      <c r="A19" s="28" t="str">
        <f>IF(ISBLANK(Schedule!H17),"",CONCATENATE("| ",Schedule!H17," | [",Schedule!B17,"](",Configuration!B$30,Configuration!B$29,"sessions/session",Schedule!B17,".html) | ",TEXT(Schedule!D17+Configuration!$B$6, "mm/dd")," | ",Schedule!I17," | ",IF(ISBLANK(Schedule!U17),"*None*",Schedule!U17)," |"))</f>
        <v/>
      </c>
    </row>
    <row r="20" spans="1:1">
      <c r="A20" s="28" t="str">
        <f>IF(ISBLANK(Schedule!H18),"",CONCATENATE("| ",Schedule!H18," | [",Schedule!B18,"](",Configuration!B$30,Configuration!B$29,"sessions/session",Schedule!B18,".html) | ",TEXT(Schedule!D18+Configuration!$B$6, "mm/dd")," | ",Schedule!I18," | ",IF(ISBLANK(Schedule!U18),"*None*",Schedule!U18)," |"))</f>
        <v/>
      </c>
    </row>
    <row r="21" spans="1:1">
      <c r="A21" s="28" t="str">
        <f>IF(ISBLANK(Schedule!H19),"",CONCATENATE("| ",Schedule!H19," | [",Schedule!B19,"](",Configuration!B$30,Configuration!B$29,"sessions/session",Schedule!B19,".html) | ",TEXT(Schedule!D19+Configuration!$B$6, "mm/dd")," | ",Schedule!I19," | ",IF(ISBLANK(Schedule!U19),"*None*",Schedule!U19)," |"))</f>
        <v/>
      </c>
    </row>
    <row r="22" spans="1:1">
      <c r="A22" s="28" t="str">
        <f>IF(ISBLANK(Schedule!H20),"",CONCATENATE("| ",Schedule!H20," | [",Schedule!B20,"](",Configuration!B$30,Configuration!B$29,"sessions/session",Schedule!B20,".html) | ",TEXT(Schedule!D20+Configuration!$B$6, "mm/dd")," | ",Schedule!I20," | ",IF(ISBLANK(Schedule!U20),"*None*",Schedule!U20)," |"))</f>
        <v/>
      </c>
    </row>
    <row r="23" spans="1:1">
      <c r="A23" s="28" t="str">
        <f>IF(ISBLANK(Schedule!H21),"",CONCATENATE("| ",Schedule!H21," | [",Schedule!B21,"](",Configuration!B$30,Configuration!B$29,"sessions/session",Schedule!B21,".html) | ",TEXT(Schedule!D21+Configuration!$B$6, "mm/dd")," | ",Schedule!I21," | ",IF(ISBLANK(Schedule!U21),"*None*",Schedule!U21)," |"))</f>
        <v/>
      </c>
    </row>
    <row r="24" spans="1:1">
      <c r="A24" s="28" t="str">
        <f>IF(ISBLANK(Schedule!H22),"",CONCATENATE("| ",Schedule!H22," | [",Schedule!B22,"](",Configuration!B$30,Configuration!B$29,"sessions/session",Schedule!B22,".html) | ",TEXT(Schedule!D22+Configuration!$B$6, "mm/dd")," | ",Schedule!I22," | ",IF(ISBLANK(Schedule!U22),"*None*",Schedule!U22)," |"))</f>
        <v/>
      </c>
    </row>
    <row r="25" spans="1:1">
      <c r="A25" s="28" t="str">
        <f>IF(ISBLANK(Schedule!H23),"",CONCATENATE("| ",Schedule!H23," | [",Schedule!B23,"](",Configuration!B$30,Configuration!B$29,"sessions/session",Schedule!B23,".html) | ",TEXT(Schedule!D23+Configuration!$B$6, "mm/dd")," | ",Schedule!I23," | ",IF(ISBLANK(Schedule!U23),"*None*",Schedule!U23)," |"))</f>
        <v/>
      </c>
    </row>
    <row r="26" spans="1:1">
      <c r="A26" s="28" t="str">
        <f>IF(ISBLANK(Schedule!H24),"",CONCATENATE("| ",Schedule!H24," | [",Schedule!B24,"](",Configuration!B$30,Configuration!B$29,"sessions/session",Schedule!B24,".html) | ",TEXT(Schedule!D24+Configuration!$B$6, "mm/dd")," | ",Schedule!I24," | ",IF(ISBLANK(Schedule!U24),"*None*",Schedule!U24)," |"))</f>
        <v/>
      </c>
    </row>
    <row r="27" spans="1:1">
      <c r="A27" s="28" t="str">
        <f>IF(ISBLANK(Schedule!H25),"",CONCATENATE("| ",Schedule!H25," | [",Schedule!B25,"](",Configuration!B$30,Configuration!B$29,"sessions/session",Schedule!B25,".html) | ",TEXT(Schedule!D25+Configuration!$B$6, "mm/dd")," | ",Schedule!I25," | ",IF(ISBLANK(Schedule!#REF!),"*None*",Schedule!U25)," |"))</f>
        <v/>
      </c>
    </row>
    <row r="28" spans="1:1">
      <c r="A28" s="28" t="str">
        <f>IF(ISBLANK(Schedule!H26),"",CONCATENATE("| ",Schedule!H26," | [",Schedule!B26,"](",Configuration!B$30,Configuration!B$29,"sessions/session",Schedule!B26,".html) | ",TEXT(Schedule!D26+Configuration!$B$6, "mm/dd")," | ",Schedule!I26," | ",IF(ISBLANK(Schedule!#REF!),"*None*",Schedule!U26)," |"))</f>
        <v/>
      </c>
    </row>
    <row r="29" spans="1:1">
      <c r="A29" s="28" t="str">
        <f>IF(ISBLANK(Schedule!H27),"",CONCATENATE("| ",Schedule!H27," | [",Schedule!B27,"](",Configuration!B$30,Configuration!B$29,"sessions/session",Schedule!B27,".html) | ",TEXT(Schedule!D27+Configuration!$B$6, "mm/dd")," | ",Schedule!I27," | ",IF(ISBLANK(Schedule!#REF!),"*None*",Schedule!U27)," |"))</f>
        <v/>
      </c>
    </row>
    <row r="30" spans="1:1">
      <c r="A30" s="28" t="str">
        <f>IF(ISBLANK(Schedule!H28),"",CONCATENATE("| ",Schedule!H28," | [",Schedule!B28,"](",Configuration!B$30,Configuration!B$29,"sessions/session",Schedule!B28,".html) | ",TEXT(Schedule!D28+Configuration!$B$6, "mm/dd")," | ",Schedule!I28," | ",IF(ISBLANK(Schedule!#REF!),"*None*",Schedule!U28)," |"))</f>
        <v/>
      </c>
    </row>
    <row r="31" spans="1:1">
      <c r="A31" s="28" t="str">
        <f>IF(ISBLANK(Schedule!H29),"",CONCATENATE("| ",Schedule!H29," | [",Schedule!B29,"](",Configuration!B$30,Configuration!B$29,"sessions/session",Schedule!B29,".html) | ",TEXT(Schedule!D29+Configuration!$B$6, "mm/dd")," | ",Schedule!I29," | ",IF(ISBLANK(Schedule!#REF!),"*None*",Schedule!U29)," |"))</f>
        <v/>
      </c>
    </row>
    <row r="32" spans="1:1">
      <c r="A32" s="28" t="str">
        <f>IF(ISBLANK(Schedule!H30),"",CONCATENATE("| ",Schedule!H30," | [",Schedule!B30,"](",Configuration!B$30,Configuration!B$29,"sessions/session",Schedule!B30,".html) | ",TEXT(Schedule!D30+Configuration!$B$6, "mm/dd")," | ",Schedule!I30," | ",IF(ISBLANK(Schedule!#REF!),"*None*",Schedule!U30)," |"))</f>
        <v/>
      </c>
    </row>
    <row r="33" spans="1:1">
      <c r="A33" s="28" t="str">
        <f>IF(ISBLANK(Schedule!H31),"",CONCATENATE("| ",Schedule!H31," | [",Schedule!B31,"](",Configuration!B$30,Configuration!B$29,"sessions/session",Schedule!B31,".html) | ",TEXT(Schedule!D31+Configuration!$B$6, "mm/dd")," | ",Schedule!I31," | ",IF(ISBLANK(Schedule!#REF!),"*None*",Schedule!U31)," |"))</f>
        <v/>
      </c>
    </row>
    <row r="34" spans="1:1">
      <c r="A34" s="28" t="str">
        <f>IF(ISBLANK(Schedule!H32),"",CONCATENATE("| ",Schedule!H32," | [",Schedule!B32,"](",Configuration!B$30,Configuration!B$29,"sessions/session",Schedule!B32,".html) | ",TEXT(Schedule!D32+Configuration!$B$6, "mm/dd")," | ",Schedule!I32," | ",IF(ISBLANK(Schedule!#REF!),"*None*",Schedule!U32)," |"))</f>
        <v/>
      </c>
    </row>
    <row r="35" spans="1:1">
      <c r="A35" s="28" t="str">
        <f>IF(ISBLANK(Schedule!H33),"",CONCATENATE("| ",Schedule!H33," | [",Schedule!B33,"](",Configuration!B$30,Configuration!B$29,"sessions/session",Schedule!B33,".html) | ",TEXT(Schedule!D33+Configuration!$B$6, "mm/dd")," | ",Schedule!I33," | ",IF(ISBLANK(Schedule!#REF!),"*None*",Schedule!U33)," |"))</f>
        <v/>
      </c>
    </row>
    <row r="36" spans="1:1">
      <c r="A36" s="28" t="str">
        <f>IF(ISBLANK(Schedule!H34),"",CONCATENATE("| ",Schedule!H34," | [",Schedule!B34,"](",Configuration!B$30,Configuration!B$29,"sessions/session",Schedule!B34,".html) | ",TEXT(Schedule!D34+Configuration!$B$6, "mm/dd")," | ",Schedule!I34," | ",IF(ISBLANK(Schedule!#REF!),"*None*",Schedule!U34)," |"))</f>
        <v/>
      </c>
    </row>
    <row r="37" spans="1:1">
      <c r="A37" s="28" t="str">
        <f>IF(ISBLANK(Schedule!H35),"",CONCATENATE("| ",Schedule!H35," | [",Schedule!B35,"](",Configuration!B$30,Configuration!B$29,"sessions/session",Schedule!B35,".html) | ",TEXT(Schedule!D35+Configuration!$B$6, "mm/dd")," | ",Schedule!I35," | ",IF(ISBLANK(Schedule!M35),"*None*",Schedule!U35)," |"))</f>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51"/>
  <sheetViews>
    <sheetView topLeftCell="A3" zoomScale="79" zoomScaleNormal="80" workbookViewId="0">
      <selection activeCell="B2" sqref="B2"/>
    </sheetView>
  </sheetViews>
  <sheetFormatPr baseColWidth="10" defaultColWidth="88" defaultRowHeight="16"/>
  <cols>
    <col min="1" max="1" width="88" style="30"/>
    <col min="2" max="16384" width="88" style="3"/>
  </cols>
  <sheetData>
    <row r="1" spans="1:7" ht="17">
      <c r="B1" s="11"/>
      <c r="C1" s="11" t="s">
        <v>14</v>
      </c>
      <c r="D1" s="11" t="s">
        <v>15</v>
      </c>
      <c r="E1" s="11" t="s">
        <v>16</v>
      </c>
    </row>
    <row r="2" spans="1:7" ht="409.6">
      <c r="A2" s="30" t="str">
        <f>IF(ISBLANK(Schedule!B3),"",CONCATENATE("session",Schedule!B3))</f>
        <v>session1</v>
      </c>
      <c r="B2" s="18" t="str">
        <f t="shared" ref="B2:B49" si="0">IF(A2="","",IF(C2,CONCATENATE(D2,E2),CONCATENATE(D2,$F$2)))</f>
        <v>&lt;h1 style="font-family: Verdana, Geneva, sans-serif; text-align:center"&gt;Course Overview &amp; Introduction to the Data Science Lifecycle&lt;/h1&gt;
---
### Description
---
In this class we motivate the overall field of data science, machine learning, and the emerging area of AI.   
### Learning Objectives
--- 
- Appreciate the broader impact of machine learning on the world.
- Be able to use the colab computing environment.
### Readings (and Tasks to Be Completed Before Class)
---
*None*
### Notebooks
---
[See all notebooks link.](https://rpi.analyticsdojo.com/notebooks/index.html)
### Assignment
---
| # | Due Date | Description | Starter | Submit |
| :---: | :---: | :----- | :--- | :--- |
| 1 | 09/05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Colab](https://colab.research.google.com/assets/colab-badge.svg)](https://colab.research.google.com/github/rpi-techfundamentals/hm-01-starter/blob/master/hm.ipynb) | [Submit to Github](https://classroom.github.com/a/EK1NHY88) |</v>
      </c>
      <c r="C2" s="12" t="b">
        <f>Schedule!P3</f>
        <v>1</v>
      </c>
      <c r="D2" s="3" t="str">
        <f>CONCATENATE("&lt;h1 style="&amp;CHAR(34)&amp;"font-family: Verdana, Geneva, sans-serif; text-align:center"&amp;CHAR(34)&amp;"&gt;",Schedule!E3,"&lt;/h1&gt;
---")</f>
        <v>&lt;h1 style="font-family: Verdana, Geneva, sans-serif; text-align:center"&gt;Course Overview &amp; Introduction to the Data Science Lifecycle&lt;/h1&gt;
---</v>
      </c>
      <c r="E2" s="11" t="str">
        <f>CONCATENATE("
### Description
---
",IF(ISBLANK(Schedule!F3),"*None*",Schedule!F3),"
### Learning Objectives
--- 
",IF(ISBLANK(Schedule!G3),"*None*",Schedule!G3),"
### Readings (and Tasks to Be Completed Before Class)
---
",IF(Schedule!N3,LOOKUP(Schedule!B3,Readings!A:A,Readings!F:F),"*None*"),"
### Notebooks
---
[See all notebooks link.](https://rpi.analyticsdojo.com/notebooks/index.html)
",IF(ISBLANK(Schedule!H3),"","
### Assignment
---
| # | Due Date | Description | Starter | Submit |
| :---: | :---: | :----- | :--- | :--- |
"),IF(ISBLANK(Schedule!H3),"",CONCATENATE("| ",Schedule!H3," | ",TEXT(Schedule!D3+Configuration!$B$6, "mm/dd")," | ",Schedule!I3," | ",IF(ISBLANK(Schedule!U3),"*None*",Schedule!U3)," |")))</f>
        <v xml:space="preserve">
### Description
---
In this class we motivate the overall field of data science, machine learning, and the emerging area of AI.   
### Learning Objectives
--- 
- Appreciate the broader impact of machine learning on the world.
- Be able to use the colab computing environment.
### Readings (and Tasks to Be Completed Before Class)
---
*None*
### Notebooks
---
[See all notebooks link.](https://rpi.analyticsdojo.com/notebooks/index.html)
### Assignment
---
| # | Due Date | Description | Starter | Submit |
| :---: | :---: | :----- | :--- | :--- |
| 1 | 09/05 | This introductory assignment introduces the basics of loading files from a variety of formats and updating a number of different types of objects.  It also introduces the concepts of packages.  | [![Open In Colab](https://colab.research.google.com/assets/colab-badge.svg)](https://colab.research.google.com/github/rpi-techfundamentals/hm-01-starter/blob/master/hm.ipynb) | [Submit to Github](https://classroom.github.com/a/EK1NHY88) |</v>
      </c>
      <c r="F2" s="11" t="s">
        <v>394</v>
      </c>
      <c r="G2" s="25"/>
    </row>
    <row r="3" spans="1:7" ht="356">
      <c r="A3" s="30" t="str">
        <f>IF(ISBLANK(Schedule!B4),"",CONCATENATE("session",Schedule!B4))</f>
        <v/>
      </c>
      <c r="B3" s="18" t="str">
        <f t="shared" si="0"/>
        <v/>
      </c>
      <c r="C3" s="12" t="b">
        <f>Schedule!P4</f>
        <v>1</v>
      </c>
      <c r="D3" s="30" t="str">
        <f>CONCATENATE("&lt;h1 style="&amp;CHAR(34)&amp;"font-family: Verdana, Geneva, sans-serif; text-align:center"&amp;CHAR(34)&amp;"&gt;",Schedule!E5,"&lt;/h1&gt;
---")</f>
        <v>&lt;h1 style="font-family: Verdana, Geneva, sans-serif; text-align:center"&gt;Python Basics&lt;/h1&gt;
---</v>
      </c>
      <c r="E3" s="11" t="str">
        <f>CONCATENATE("
### Description
---
",IF(ISBLANK(Schedule!F4),"*None*",Schedule!F4),"
### Learning Objectives
--- 
",IF(ISBLANK(Schedule!G4),"*None*",Schedule!G4),"
### Readings (and Tasks to Be Completed Before Class)
---
",IF(Schedule!N4,LOOKUP(Schedule!B4,Readings!A:A,Readings!F:F),"*None*"),"
### Notebooks
---
[See all notebooks link.](https://rpi.analyticsdojo.com/notebooks/index.html)
",IF(ISBLANK(Schedule!H4),"","
### Assignment
---
| # | Due Date | Description | Starter | Submit |
| :---: | :---: | :----- | :--- | :--- |
"),IF(ISBLANK(Schedule!H4),"",CONCATENATE("| ",Schedule!H4," | ",TEXT(Schedule!D4+Configuration!$B$6, "mm/dd")," | ",Schedule!I4," | ",IF(ISBLANK(Schedule!U4),"*None*",Schedule!U4)," |")))</f>
        <v xml:space="preserve">
### Description
---
*None*
### Learning Objectives
--- 
*None*
### Readings (and Tasks to Be Completed Before Class)
---
*None*
### Notebooks
---
[See all notebooks link.](https://rpi.analyticsdojo.com/notebooks/index.html)
</v>
      </c>
      <c r="F3" s="30"/>
    </row>
    <row r="4" spans="1:7" ht="409.6">
      <c r="A4" s="30" t="str">
        <f>IF(ISBLANK(Schedule!B5),"",CONCATENATE("session",Schedule!B5))</f>
        <v>session2</v>
      </c>
      <c r="B4" s="18" t="str">
        <f t="shared" si="0"/>
        <v xml:space="preserve">&lt;h1 style="font-family: Verdana, Geneva, sans-serif; text-align:center"&gt;Python Basics&lt;/h1&gt;
---
### Description
---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 Be able to use jupyter notebooks and the the colab computing environment.
- Be able to install python packages.
- Be able to save notebooks as gists and as part of github repositories. 
### Readings (and Tasks to Be Completed Before Class)
---
[Signup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
### Notebooks
---
[See all notebooks link.](https://rpi.analyticsdojo.com/notebooks/index.html)
</v>
      </c>
      <c r="C4" s="12" t="b">
        <f>Schedule!P5</f>
        <v>1</v>
      </c>
      <c r="D4" s="30" t="str">
        <f>CONCATENATE("&lt;h1 style="&amp;CHAR(34)&amp;"font-family: Verdana, Geneva, sans-serif; text-align:center"&amp;CHAR(34)&amp;"&gt;",Schedule!E6,"&lt;/h1&gt;
---")</f>
        <v>&lt;h1 style="font-family: Verdana, Geneva, sans-serif; text-align:center"&gt;Python Basics&lt;/h1&gt;
---</v>
      </c>
      <c r="E4" s="11" t="str">
        <f>CONCATENATE("
### Description
---
",IF(ISBLANK(Schedule!F5),"*None*",Schedule!F5),"
### Learning Objectives
--- 
",IF(ISBLANK(Schedule!G5),"*None*",Schedule!G5),"
### Readings (and Tasks to Be Completed Before Class)
---
",IF(Schedule!N5,LOOKUP(Schedule!B5,Readings!A:A,Readings!F:F),"*None*"),"
### Notebooks
---
[See all notebooks link.](https://rpi.analyticsdojo.com/notebooks/index.html)
",IF(ISBLANK(Schedule!H5),"","
### Assignment
---
| # | Due Date | Description | Starter | Submit |
| :---: | :---: | :----- | :--- | :--- |
"),IF(ISBLANK(Schedule!H5),"",CONCATENATE("| ",Schedule!H5," | ",TEXT(Schedule!D5+Configuration!$B$6, "mm/dd")," | ",Schedule!I5," | ",IF(ISBLANK(Schedule!U5),"*None*",Schedule!U5)," |")))</f>
        <v xml:space="preserve">
### Description
---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 Be able to use jupyter notebooks and the the colab computing environment.
- Be able to install python packages.
- Be able to save notebooks as gists and as part of github repositories. 
### Readings (and Tasks to Be Completed Before Class)
---
[Signup for Github](https://www.github.com)&lt;br&gt;[Review Git ](http://swcarpentry.github.io/git-novice/)&lt;br&gt;[Git Cheatsheet ](https://www.atlassian.com/dam/jcr:8132028b-024f-4b6b-953e-e68fcce0c5fa/atlassian-git-cheatsheet.pdf)&lt;br&gt;[Download GitHub Desktop](https://desktop.github.com)&lt;br&gt;[The Unix Shell](http://swcarpentry.github.io/shell-novice/)&lt;br&gt;[Command Line Cheat Sheet](https://www.git-tower.com/blog/command-line-cheat-sheet/)
### Notebooks
---
[See all notebooks link.](https://rpi.analyticsdojo.com/notebooks/index.html)
</v>
      </c>
    </row>
    <row r="5" spans="1:7" ht="409.6">
      <c r="A5" s="30" t="str">
        <f>IF(ISBLANK(Schedule!B6),"",CONCATENATE("session",Schedule!B6))</f>
        <v>session3</v>
      </c>
      <c r="B5" s="18" t="str">
        <f t="shared" si="0"/>
        <v>&lt;h1 style="font-family: Verdana, Geneva, sans-serif; text-align:center"&gt;Python conditionals, loops, functions, aggregating. &lt;/h1&gt;
---
### Description
---
Lab/Homework
### Learning Objectives
--- 
*None*
### Readings (and Tasks to Be Completed Before Class)
---
*None*
### Notebooks
---
[See all notebooks link.](https://rpi.analyticsdojo.com/notebooks/index.html)
### Assignment
---
| # | Due Date | Description | Starter | Submit |
| :---: | :---: | :----- | :--- | :--- |
| 2 | 09/12 | This assignment will require you to gain some familiarity with working with a variety of different Python data structures (sets, lists, dictionaries) as well as packages (numpy, pandas) | [![Open In Colab](https://colab.research.google.com/assets/colab-badge.svg)](https://colab.research.google.com/github/rpi-techfundamentals/hm-02-starter/blob/master/hm.ipynb) | [Submit to Github](https://classroom.github.com/a/db-AgYOF) |</v>
      </c>
      <c r="C5" s="12" t="b">
        <f>Schedule!P6</f>
        <v>1</v>
      </c>
      <c r="D5" s="30" t="str">
        <f>CONCATENATE("&lt;h1 style="&amp;CHAR(34)&amp;"font-family: Verdana, Geneva, sans-serif; text-align:center"&amp;CHAR(34)&amp;"&gt;",Schedule!E7,"&lt;/h1&gt;
---")</f>
        <v>&lt;h1 style="font-family: Verdana, Geneva, sans-serif; text-align:center"&gt;Python conditionals, loops, functions, aggregating. &lt;/h1&gt;
---</v>
      </c>
      <c r="E5" s="11" t="str">
        <f>CONCATENATE("
### Description
---
",IF(ISBLANK(Schedule!F6),"*None*",Schedule!F6),"
### Learning Objectives
--- 
",IF(ISBLANK(Schedule!G6),"*None*",Schedule!G6),"
### Readings (and Tasks to Be Completed Before Class)
---
",IF(Schedule!N6,LOOKUP(Schedule!B6,Readings!A:A,Readings!F:F),"*None*"),"
### Notebooks
---
[See all notebooks link.](https://rpi.analyticsdojo.com/notebooks/index.html)
",IF(ISBLANK(Schedule!H6),"","
### Assignment
---
| # | Due Date | Description | Starter | Submit |
| :---: | :---: | :----- | :--- | :--- |
"),IF(ISBLANK(Schedule!H6),"",CONCATENATE("| ",Schedule!H6," | ",TEXT(Schedule!D6+Configuration!$B$6, "mm/dd")," | ",Schedule!I6," | ",IF(ISBLANK(Schedule!U6),"*None*",Schedule!U6)," |")))</f>
        <v xml:space="preserve">
### Description
---
Lab/Homework
### Learning Objectives
--- 
*None*
### Readings (and Tasks to Be Completed Before Class)
---
*None*
### Notebooks
---
[See all notebooks link.](https://rpi.analyticsdojo.com/notebooks/index.html)
### Assignment
---
| # | Due Date | Description | Starter | Submit |
| :---: | :---: | :----- | :--- | :--- |
| 2 | 09/12 | This assignment will require you to gain some familiarity with working with a variety of different Python data structures (sets, lists, dictionaries) as well as packages (numpy, pandas) | [![Open In Colab](https://colab.research.google.com/assets/colab-badge.svg)](https://colab.research.google.com/github/rpi-techfundamentals/hm-02-starter/blob/master/hm.ipynb) | [Submit to Github](https://classroom.github.com/a/db-AgYOF) |</v>
      </c>
    </row>
    <row r="6" spans="1:7" ht="409.6">
      <c r="A6" s="30" t="str">
        <f>IF(ISBLANK(Schedule!B7),"",CONCATENATE("session",Schedule!B7))</f>
        <v>session4</v>
      </c>
      <c r="B6" s="18" t="str">
        <f t="shared" si="0"/>
        <v xml:space="preserve">&lt;h1 style="font-family: Verdana, Geneva, sans-serif; text-align:center"&gt;Python conditionals, loops, functions, aggregating (continued) &lt;/h1&gt;
---
### Description
---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 
*None*
### Readings (and Tasks to Be Completed Before Class)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Environments](https://towardsdatascience.com/getting-started-with-python-environments-using-conda-32e9f2779307 )&lt;br&gt;[Install Anaconda's Python (3.X)](https://www.anaconda.com/distribution/#download-section )
### Notebooks
---
[See all notebooks link.](https://rpi.analyticsdojo.com/notebooks/index.html)
</v>
      </c>
      <c r="C6" s="12" t="b">
        <f>Schedule!P7</f>
        <v>1</v>
      </c>
      <c r="D6" s="30" t="str">
        <f>CONCATENATE("&lt;h1 style="&amp;CHAR(34)&amp;"font-family: Verdana, Geneva, sans-serif; text-align:center"&amp;CHAR(34)&amp;"&gt;",Schedule!E8,"&lt;/h1&gt;
---")</f>
        <v>&lt;h1 style="font-family: Verdana, Geneva, sans-serif; text-align:center"&gt;Python conditionals, loops, functions, aggregating (continued) &lt;/h1&gt;
---</v>
      </c>
      <c r="E6" s="11" t="str">
        <f>CONCATENATE("
### Description
---
",IF(ISBLANK(Schedule!F7),"*None*",Schedule!F7),"
### Learning Objectives
--- 
",IF(ISBLANK(Schedule!G7),"*None*",Schedule!G7),"
### Readings (and Tasks to Be Completed Before Class)
---
",IF(Schedule!N7,LOOKUP(Schedule!B7,Readings!A:A,Readings!F:F),"*None*"),"
### Notebooks
---
[See all notebooks link.](https://rpi.analyticsdojo.com/notebooks/index.html)
",IF(ISBLANK(Schedule!H7),"","
### Assignment
---
| # | Due Date | Description | Starter | Submit |
| :---: | :---: | :----- | :--- | :--- |
"),IF(ISBLANK(Schedule!H7),"",CONCATENATE("| ",Schedule!H7," | ",TEXT(Schedule!D7+Configuration!$B$6, "mm/dd")," | ",Schedule!I7," | ",IF(ISBLANK(Schedule!U7),"*None*",Schedule!U7)," |")))</f>
        <v xml:space="preserve">
### Description
---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 
*None*
### Readings (and Tasks to Be Completed Before Class)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Environments](https://towardsdatascience.com/getting-started-with-python-environments-using-conda-32e9f2779307 )&lt;br&gt;[Install Anaconda's Python (3.X)](https://www.anaconda.com/distribution/#download-section )
### Notebooks
---
[See all notebooks link.](https://rpi.analyticsdojo.com/notebooks/index.html)
</v>
      </c>
    </row>
    <row r="7" spans="1:7" ht="356">
      <c r="A7" s="30" t="str">
        <f>IF(ISBLANK(Schedule!B8),"",CONCATENATE("session",Schedule!B8))</f>
        <v>session5</v>
      </c>
      <c r="B7" s="18" t="str">
        <f t="shared" si="0"/>
        <v>&lt;h1 style="font-family: Verdana, Geneva, sans-serif; text-align:center"&gt;Python visualization, data manipulation , and feature creation.&lt;/h1&gt;
---
### Coming Soon
Session content is being updated. Please check back.</v>
      </c>
      <c r="C7" s="12" t="b">
        <f>Schedule!P8</f>
        <v>0</v>
      </c>
      <c r="D7" s="30" t="str">
        <f>CONCATENATE("&lt;h1 style="&amp;CHAR(34)&amp;"font-family: Verdana, Geneva, sans-serif; text-align:center"&amp;CHAR(34)&amp;"&gt;",Schedule!E9,"&lt;/h1&gt;
---")</f>
        <v>&lt;h1 style="font-family: Verdana, Geneva, sans-serif; text-align:center"&gt;Python visualization, data manipulation , and feature creation.&lt;/h1&gt;
---</v>
      </c>
      <c r="E7" s="11" t="str">
        <f>CONCATENATE("
### Description
---
",IF(ISBLANK(Schedule!F8),"*None*",Schedule!F8),"
### Learning Objectives
--- 
",IF(ISBLANK(Schedule!G8),"*None*",Schedule!G8),"
### Readings (and Tasks to Be Completed Before Class)
---
",IF(Schedule!N8,LOOKUP(Schedule!B8,Readings!A:A,Readings!F:F),"*None*"),"
### Notebooks
---
[See all notebooks link.](https://rpi.analyticsdojo.com/notebooks/index.html)
",IF(ISBLANK(Schedule!H8),"","
### Assignment
---
| # | Due Date | Description | Starter | Submit |
| :---: | :---: | :----- | :--- | :--- |
"),IF(ISBLANK(Schedule!H8),"",CONCATENATE("| ",Schedule!H8," | ",TEXT(Schedule!D8+Configuration!$B$6, "mm/dd")," | ",Schedule!I8," | ",IF(ISBLANK(Schedule!U8),"*None*",Schedule!U8)," |")))</f>
        <v xml:space="preserve">
### Description
---
Lab/homework
### Learning Objectives
--- 
*None*
### Readings (and Tasks to Be Completed Before Class)
---
*None*
### Notebooks
---
[See all notebooks link.](https://rpi.analyticsdojo.com/notebooks/index.html)
</v>
      </c>
    </row>
    <row r="8" spans="1:7" ht="409.6">
      <c r="A8" s="30" t="str">
        <f>IF(ISBLANK(Schedule!B9),"",CONCATENATE("session",Schedule!B9))</f>
        <v>session6</v>
      </c>
      <c r="B8" s="18" t="str">
        <f t="shared" si="0"/>
        <v>&lt;h1 style="font-family: Verdana, Geneva, sans-serif; text-align:center"&gt;Python visualization, data manipulation , and feature creation (continued)&lt;/h1&gt;
---
### Coming Soon
Session content is being updated. Please check back.</v>
      </c>
      <c r="C8" s="12" t="b">
        <f>Schedule!P9</f>
        <v>0</v>
      </c>
      <c r="D8" s="30" t="str">
        <f>CONCATENATE("&lt;h1 style="&amp;CHAR(34)&amp;"font-family: Verdana, Geneva, sans-serif; text-align:center"&amp;CHAR(34)&amp;"&gt;",Schedule!E10,"&lt;/h1&gt;
---")</f>
        <v>&lt;h1 style="font-family: Verdana, Geneva, sans-serif; text-align:center"&gt;Python visualization, data manipulation , and feature creation (continued)&lt;/h1&gt;
---</v>
      </c>
      <c r="E8" s="11" t="str">
        <f>CONCATENATE("
### Description
---
",IF(ISBLANK(Schedule!F9),"*None*",Schedule!F9),"
### Learning Objectives
--- 
",IF(ISBLANK(Schedule!G9),"*None*",Schedule!G9),"
### Readings (and Tasks to Be Completed Before Class)
---
",IF(Schedule!N9,LOOKUP(Schedule!B9,Readings!A:A,Readings!F:F),"*None*"),"
### Notebooks
---
[See all notebooks link.](https://rpi.analyticsdojo.com/notebooks/index.html)
",IF(ISBLANK(Schedule!H9),"","
### Assignment
---
| # | Due Date | Description | Starter | Submit |
| :---: | :---: | :----- | :--- | :--- |
"),IF(ISBLANK(Schedule!H9),"",CONCATENATE("| ",Schedule!H9," | ",TEXT(Schedule!D9+Configuration!$B$6, "mm/dd")," | ",Schedule!I9," | ",IF(ISBLANK(Schedule!U9),"*None*",Schedule!U9)," |")))</f>
        <v xml:space="preserve">
### Description
---
Introduction to APIs, web scraping feature creation, and feature creation/extraction.  The genaral goal is to get students to the point where they are able to start to do some data manipulation and utilize code they haven't created (packages, functions)
### Learning Objectives
--- 
*None*
### Readings (and Tasks to Be Completed Before Class)
---
[Hands-On Machine Learning (Chapter 1. The Machine Learning Landscape)](https://ebookcentral-proquest-com.libproxy.rpi.edu/lib/rpi/detail.action?docID=4822582)&lt;br&gt;[The Hitchhikers Guide to Python - Code Style](https://docs.python-guide.org/writing/style/)&lt;br&gt;[Getting Started with Python Environments](https://towardsdatascience.com/getting-started-with-python-environments-using-conda-32e9f2779307 )&lt;br&gt;[Install Anaconda's Python (3.X)](https://www.anaconda.com/distribution/#download-section )
### Notebooks
---
[See all notebooks link.](https://rpi.analyticsdojo.com/notebooks/index.html)
</v>
      </c>
    </row>
    <row r="9" spans="1:7" ht="356">
      <c r="A9" s="30" t="str">
        <f>IF(ISBLANK(Schedule!B10),"",CONCATENATE("session",Schedule!B10))</f>
        <v>session7</v>
      </c>
      <c r="B9" s="18" t="str">
        <f t="shared" si="0"/>
        <v>&lt;h1 style="font-family: Verdana, Geneva, sans-serif; text-align:center"&gt;Python and Unsupervised Learning&lt;/h1&gt;
---
### Coming Soon
Session content is being updated. Please check back.</v>
      </c>
      <c r="C9" s="12" t="b">
        <f>Schedule!P10</f>
        <v>0</v>
      </c>
      <c r="D9" s="30" t="str">
        <f>CONCATENATE("&lt;h1 style="&amp;CHAR(34)&amp;"font-family: Verdana, Geneva, sans-serif; text-align:center"&amp;CHAR(34)&amp;"&gt;",Schedule!E11,"&lt;/h1&gt;
---")</f>
        <v>&lt;h1 style="font-family: Verdana, Geneva, sans-serif; text-align:center"&gt;Python and Unsupervised Learning&lt;/h1&gt;
---</v>
      </c>
      <c r="E9" s="11" t="str">
        <f>CONCATENATE("
### Description
---
",IF(ISBLANK(Schedule!F10),"*None*",Schedule!F10),"
### Learning Objectives
--- 
",IF(ISBLANK(Schedule!G10),"*None*",Schedule!G10),"
### Readings (and Tasks to Be Completed Before Class)
---
",IF(Schedule!N10,LOOKUP(Schedule!B10,Readings!A:A,Readings!F:F),"*None*"),"
### Notebooks
---
[See all notebooks link.](https://rpi.analyticsdojo.com/notebooks/index.html)
",IF(ISBLANK(Schedule!H10),"","
### Assignment
---
| # | Due Date | Description | Starter | Submit |
| :---: | :---: | :----- | :--- | :--- |
"),IF(ISBLANK(Schedule!H10),"",CONCATENATE("| ",Schedule!H10," | ",TEXT(Schedule!D10+Configuration!$B$6, "mm/dd")," | ",Schedule!I10," | ",IF(ISBLANK(Schedule!U10),"*None*",Schedule!U10)," |")))</f>
        <v xml:space="preserve">
### Description
---
Lab/homework
### Learning Objectives
--- 
*None*
### Readings (and Tasks to Be Completed Before Class)
---
*None*
### Notebooks
---
[See all notebooks link.](https://rpi.analyticsdojo.com/notebooks/index.html)
</v>
      </c>
    </row>
    <row r="10" spans="1:7" ht="356">
      <c r="A10" s="30" t="str">
        <f>IF(ISBLANK(Schedule!B11),"",CONCATENATE("session",Schedule!B11))</f>
        <v>session8</v>
      </c>
      <c r="B10" s="18" t="str">
        <f t="shared" si="0"/>
        <v>&lt;h1 style="font-family: Verdana, Geneva, sans-serif; text-align:center"&gt;Python and Unsupervised Learning&lt;/h1&gt;
---
### Coming Soon
Session content is being updated. Please check back.</v>
      </c>
      <c r="C10" s="12" t="b">
        <f>Schedule!P11</f>
        <v>0</v>
      </c>
      <c r="D10" s="30" t="str">
        <f>CONCATENATE("&lt;h1 style="&amp;CHAR(34)&amp;"font-family: Verdana, Geneva, sans-serif; text-align:center"&amp;CHAR(34)&amp;"&gt;",Schedule!E12,"&lt;/h1&gt;
---")</f>
        <v>&lt;h1 style="font-family: Verdana, Geneva, sans-serif; text-align:center"&gt;Python and Unsupervised Learning&lt;/h1&gt;
---</v>
      </c>
      <c r="E10" s="11" t="str">
        <f>CONCATENATE("
### Description
---
",IF(ISBLANK(Schedule!F11),"*None*",Schedule!F11),"
### Learning Objectives
--- 
",IF(ISBLANK(Schedule!G11),"*None*",Schedule!G11),"
### Readings (and Tasks to Be Completed Before Class)
---
",IF(Schedule!N11,LOOKUP(Schedule!B11,Readings!A:A,Readings!F:F),"*None*"),"
### Notebooks
---
[See all notebooks link.](https://rpi.analyticsdojo.com/notebooks/index.html)
",IF(ISBLANK(Schedule!H11),"","
### Assignment
---
| # | Due Date | Description | Starter | Submit |
| :---: | :---: | :----- | :--- | :--- |
"),IF(ISBLANK(Schedule!H11),"",CONCATENATE("| ",Schedule!H11," | ",TEXT(Schedule!D11+Configuration!$B$6, "mm/dd")," | ",Schedule!I11," | ",IF(ISBLANK(Schedule!U11),"*None*",Schedule!U11)," |")))</f>
        <v xml:space="preserve">
### Description
---
Visualization is an important component of data understanding. 
### Learning Objectives
--- 
*None*
### Readings (and Tasks to Be Completed Before Class)
---
*None*
### Notebooks
---
[See all notebooks link.](https://rpi.analyticsdojo.com/notebooks/index.html)
</v>
      </c>
    </row>
    <row r="11" spans="1:7" ht="356">
      <c r="A11" s="30" t="str">
        <f>IF(ISBLANK(Schedule!B12),"",CONCATENATE("session",Schedule!B12))</f>
        <v>session9</v>
      </c>
      <c r="B11" s="18" t="str">
        <f t="shared" si="0"/>
        <v>&lt;h1 style="font-family: Verdana, Geneva, sans-serif; text-align:center"&gt;Introduction to R&lt;/h1&gt;
---
### Coming Soon
Session content is being updated. Please check back.</v>
      </c>
      <c r="C11" s="12" t="b">
        <f>Schedule!P12</f>
        <v>0</v>
      </c>
      <c r="D11" s="30" t="str">
        <f>CONCATENATE("&lt;h1 style="&amp;CHAR(34)&amp;"font-family: Verdana, Geneva, sans-serif; text-align:center"&amp;CHAR(34)&amp;"&gt;",Schedule!E13,"&lt;/h1&gt;
---")</f>
        <v>&lt;h1 style="font-family: Verdana, Geneva, sans-serif; text-align:center"&gt;Introduction to R&lt;/h1&gt;
---</v>
      </c>
      <c r="E11" s="11" t="str">
        <f>CONCATENATE("
### Description
---
",IF(ISBLANK(Schedule!F12),"*None*",Schedule!F12),"
### Learning Objectives
--- 
",IF(ISBLANK(Schedule!G12),"*None*",Schedule!G12),"
### Readings (and Tasks to Be Completed Before Class)
---
",IF(Schedule!N12,LOOKUP(Schedule!B12,Readings!A:A,Readings!F:F),"*None*"),"
### Notebooks
---
[See all notebooks link.](https://rpi.analyticsdojo.com/notebooks/index.html)
",IF(ISBLANK(Schedule!H12),"","
### Assignment
---
| # | Due Date | Description | Starter | Submit |
| :---: | :---: | :----- | :--- | :--- |
"),IF(ISBLANK(Schedule!H12),"",CONCATENATE("| ",Schedule!H12," | ",TEXT(Schedule!D12+Configuration!$B$6, "mm/dd")," | ",Schedule!I12," | ",IF(ISBLANK(Schedule!U12),"*None*",Schedule!U12)," |")))</f>
        <v xml:space="preserve">
### Description
---
Lab/homework
### Learning Objectives
--- 
*None*
### Readings (and Tasks to Be Completed Before Class)
---
*None*
### Notebooks
---
[See all notebooks link.](https://rpi.analyticsdojo.com/notebooks/index.html)
</v>
      </c>
    </row>
    <row r="12" spans="1:7" ht="388">
      <c r="A12" s="30" t="str">
        <f>IF(ISBLANK(Schedule!B13),"",CONCATENATE("session",Schedule!B13))</f>
        <v>session10</v>
      </c>
      <c r="B12" s="18" t="str">
        <f t="shared" si="0"/>
        <v>&lt;h1 style="font-family: Verdana, Geneva, sans-serif; text-align:center"&gt;Introduction to R&lt;/h1&gt;
---
### Coming Soon
Session content is being updated. Please check back.</v>
      </c>
      <c r="C12" s="12" t="b">
        <f>Schedule!P13</f>
        <v>0</v>
      </c>
      <c r="D12" s="30" t="str">
        <f>CONCATENATE("&lt;h1 style="&amp;CHAR(34)&amp;"font-family: Verdana, Geneva, sans-serif; text-align:center"&amp;CHAR(34)&amp;"&gt;",Schedule!E14,"&lt;/h1&gt;
---")</f>
        <v>&lt;h1 style="font-family: Verdana, Geneva, sans-serif; text-align:center"&gt;Introduction to R&lt;/h1&gt;
---</v>
      </c>
      <c r="E12" s="11" t="str">
        <f>CONCATENATE("
### Description
---
",IF(ISBLANK(Schedule!F13),"*None*",Schedule!F13),"
### Learning Objectives
--- 
",IF(ISBLANK(Schedule!G13),"*None*",Schedule!G13),"
### Readings (and Tasks to Be Completed Before Class)
---
",IF(Schedule!N13,LOOKUP(Schedule!B13,Readings!A:A,Readings!F:F),"*None*"),"
### Notebooks
---
[See all notebooks link.](https://rpi.analyticsdojo.com/notebooks/index.html)
",IF(ISBLANK(Schedule!H13),"","
### Assignment
---
| # | Due Date | Description | Starter | Submit |
| :---: | :---: | :----- | :--- | :--- |
"),IF(ISBLANK(Schedule!H13),"",CONCATENATE("| ",Schedule!H13," | ",TEXT(Schedule!D13+Configuration!$B$6, "mm/dd")," | ",Schedule!I13," | ",IF(ISBLANK(Schedule!U13),"*None*",Schedule!U13)," |")))</f>
        <v xml:space="preserve">
### Description
---
The goal of this class is to get you familiar to using R. While we will be Jupyter notebooks, we will also examine using RStudio. Now that you have already started with Python, many of the concepts will map.
### Learning Objectives
--- 
*None*
### Readings (and Tasks to Be Completed Before Class)
---
*None*
### Notebooks
---
[See all notebooks link.](https://rpi.analyticsdojo.com/notebooks/index.html)
</v>
      </c>
    </row>
    <row r="13" spans="1:7" ht="356">
      <c r="A13" s="30" t="str">
        <f>IF(ISBLANK(Schedule!B14),"",CONCATENATE("session",Schedule!B14))</f>
        <v>session11</v>
      </c>
      <c r="B13" s="18" t="str">
        <f t="shared" si="0"/>
        <v>&lt;h1 style="font-family: Verdana, Geneva, sans-serif; text-align:center"&gt;Overview of Modeling&lt;/h1&gt;
---
### Coming Soon
Session content is being updated. Please check back.</v>
      </c>
      <c r="C13" s="12" t="b">
        <f>Schedule!P14</f>
        <v>0</v>
      </c>
      <c r="D13" s="30" t="str">
        <f>CONCATENATE("&lt;h1 style="&amp;CHAR(34)&amp;"font-family: Verdana, Geneva, sans-serif; text-align:center"&amp;CHAR(34)&amp;"&gt;",Schedule!E15,"&lt;/h1&gt;
---")</f>
        <v>&lt;h1 style="font-family: Verdana, Geneva, sans-serif; text-align:center"&gt;Overview of Modeling&lt;/h1&gt;
---</v>
      </c>
      <c r="E13" s="11" t="str">
        <f>CONCATENATE("
### Description
---
",IF(ISBLANK(Schedule!F14),"*None*",Schedule!F14),"
### Learning Objectives
--- 
",IF(ISBLANK(Schedule!G14),"*None*",Schedule!G14),"
### Readings (and Tasks to Be Completed Before Class)
---
",IF(Schedule!N14,LOOKUP(Schedule!B14,Readings!A:A,Readings!F:F),"*None*"),"
### Notebooks
---
[See all notebooks link.](https://rpi.analyticsdojo.com/notebooks/index.html)
",IF(ISBLANK(Schedule!H14),"","
### Assignment
---
| # | Due Date | Description | Starter | Submit |
| :---: | :---: | :----- | :--- | :--- |
"),IF(ISBLANK(Schedule!H14),"",CONCATENATE("| ",Schedule!H14," | ",TEXT(Schedule!D14+Configuration!$B$6, "mm/dd")," | ",Schedule!I14," | ",IF(ISBLANK(Schedule!U14),"*None*",Schedule!U14)," |")))</f>
        <v xml:space="preserve">
### Description
---
Lab/homework
### Learning Objectives
--- 
*None*
### Readings (and Tasks to Be Completed Before Class)
---
*None*
### Notebooks
---
[See all notebooks link.](https://rpi.analyticsdojo.com/notebooks/index.html)
</v>
      </c>
    </row>
    <row r="14" spans="1:7" ht="388">
      <c r="A14" s="30" t="str">
        <f>IF(ISBLANK(Schedule!B15),"",CONCATENATE("session",Schedule!B15))</f>
        <v>session12</v>
      </c>
      <c r="B14" s="18" t="str">
        <f t="shared" si="0"/>
        <v>&lt;h1 style="font-family: Verdana, Geneva, sans-serif; text-align:center"&gt;Overview of Modeling&lt;/h1&gt;
---
### Coming Soon
Session content is being updated. Please check back.</v>
      </c>
      <c r="C14" s="12" t="b">
        <f>Schedule!P15</f>
        <v>0</v>
      </c>
      <c r="D14" s="30" t="str">
        <f>CONCATENATE("&lt;h1 style="&amp;CHAR(34)&amp;"font-family: Verdana, Geneva, sans-serif; text-align:center"&amp;CHAR(34)&amp;"&gt;",Schedule!E16,"&lt;/h1&gt;
---")</f>
        <v>&lt;h1 style="font-family: Verdana, Geneva, sans-serif; text-align:center"&gt;Overview of Modeling&lt;/h1&gt;
---</v>
      </c>
      <c r="E14" s="11" t="str">
        <f>CONCATENATE("
### Description
---
",IF(ISBLANK(Schedule!F15),"*None*",Schedule!F15),"
### Learning Objectives
--- 
",IF(ISBLANK(Schedule!G15),"*None*",Schedule!G15),"
### Readings (and Tasks to Be Completed Before Class)
---
",IF(Schedule!N15,LOOKUP(Schedule!B15,Readings!A:A,Readings!F:F),"*None*"),"
### Notebooks
---
[See all notebooks link.](https://rpi.analyticsdojo.com/notebooks/index.html)
",IF(ISBLANK(Schedule!H15),"","
### Assignment
---
| # | Due Date | Description | Starter | Submit |
| :---: | :---: | :----- | :--- | :--- |
"),IF(ISBLANK(Schedule!H15),"",CONCATENATE("| ",Schedule!H15," | ",TEXT(Schedule!D15+Configuration!$B$6, "mm/dd")," | ",Schedule!I15," | ",IF(ISBLANK(Schedule!U15),"*None*",Schedule!U15)," |")))</f>
        <v xml:space="preserve">
### Description
---
We examine the basics of classess of supervised, unsupervised, reenforcement learning. Also examine overfitting and how cross validation is used for overfitting and how hypterparameters are used to optimize models. 
### Learning Objectives
--- 
*None*
### Readings (and Tasks to Be Completed Before Class)
---
*None*
### Notebooks
---
[See all notebooks link.](https://rpi.analyticsdojo.com/notebooks/index.html)
</v>
      </c>
    </row>
    <row r="15" spans="1:7" ht="356">
      <c r="A15" s="30" t="str">
        <f>IF(ISBLANK(Schedule!B16),"",CONCATENATE("session",Schedule!B16))</f>
        <v>session13</v>
      </c>
      <c r="B15" s="18" t="str">
        <f t="shared" si="0"/>
        <v>&lt;h1 style="font-family: Verdana, Geneva, sans-serif; text-align:center"&gt;Review/Kaggle Project Introduction &lt;/h1&gt;
---
### Coming Soon
Session content is being updated. Please check back.</v>
      </c>
      <c r="C15" s="12" t="b">
        <f>Schedule!P16</f>
        <v>0</v>
      </c>
      <c r="D15" s="30" t="str">
        <f>CONCATENATE("&lt;h1 style="&amp;CHAR(34)&amp;"font-family: Verdana, Geneva, sans-serif; text-align:center"&amp;CHAR(34)&amp;"&gt;",Schedule!E17,"&lt;/h1&gt;
---")</f>
        <v>&lt;h1 style="font-family: Verdana, Geneva, sans-serif; text-align:center"&gt;Review/Kaggle Project Introduction &lt;/h1&gt;
---</v>
      </c>
      <c r="E15" s="11" t="str">
        <f>CONCATENATE("
### Description
---
",IF(ISBLANK(Schedule!F16),"*None*",Schedule!F16),"
### Learning Objectives
--- 
",IF(ISBLANK(Schedule!G16),"*None*",Schedule!G16),"
### Readings (and Tasks to Be Completed Before Class)
---
",IF(Schedule!N16,LOOKUP(Schedule!B16,Readings!A:A,Readings!F:F),"*None*"),"
### Notebooks
---
[See all notebooks link.](https://rpi.analyticsdojo.com/notebooks/index.html)
",IF(ISBLANK(Schedule!H16),"","
### Assignment
---
| # | Due Date | Description | Starter | Submit |
| :---: | :---: | :----- | :--- | :--- |
"),IF(ISBLANK(Schedule!H16),"",CONCATENATE("| ",Schedule!H16," | ",TEXT(Schedule!D16+Configuration!$B$6, "mm/dd")," | ",Schedule!I16," | ",IF(ISBLANK(Schedule!U16),"*None*",Schedule!U16)," |")))</f>
        <v xml:space="preserve">
### Description
---
Lab/homework
### Learning Objectives
--- 
*None*
### Readings (and Tasks to Be Completed Before Class)
---
*None*
### Notebooks
---
[See all notebooks link.](https://rpi.analyticsdojo.com/notebooks/index.html)
</v>
      </c>
    </row>
    <row r="16" spans="1:7" ht="356">
      <c r="A16" s="30" t="str">
        <f>IF(ISBLANK(Schedule!B17),"",CONCATENATE("session",Schedule!B17))</f>
        <v>session14</v>
      </c>
      <c r="B16" s="18" t="str">
        <f t="shared" si="0"/>
        <v>&lt;h1 style="font-family: Verdana, Geneva, sans-serif; text-align:center"&gt;Midterm &lt;/h1&gt;
---
### Coming Soon
Session content is being updated. Please check back.</v>
      </c>
      <c r="C16" s="12" t="b">
        <f>Schedule!P17</f>
        <v>0</v>
      </c>
      <c r="D16" s="30" t="str">
        <f>CONCATENATE("&lt;h1 style="&amp;CHAR(34)&amp;"font-family: Verdana, Geneva, sans-serif; text-align:center"&amp;CHAR(34)&amp;"&gt;",Schedule!E18,"&lt;/h1&gt;
---")</f>
        <v>&lt;h1 style="font-family: Verdana, Geneva, sans-serif; text-align:center"&gt;Midterm &lt;/h1&gt;
---</v>
      </c>
      <c r="E16" s="11" t="str">
        <f>CONCATENATE("
### Description
---
",IF(ISBLANK(Schedule!F17),"*None*",Schedule!F17),"
### Learning Objectives
--- 
",IF(ISBLANK(Schedule!G17),"*None*",Schedule!G17),"
### Readings (and Tasks to Be Completed Before Class)
---
",IF(Schedule!N17,LOOKUP(Schedule!B17,Readings!A:A,Readings!F:F),"*None*"),"
### Notebooks
---
[See all notebooks link.](https://rpi.analyticsdojo.com/notebooks/index.html)
",IF(ISBLANK(Schedule!H17),"","
### Assignment
---
| # | Due Date | Description | Starter | Submit |
| :---: | :---: | :----- | :--- | :--- |
"),IF(ISBLANK(Schedule!H17),"",CONCATENATE("| ",Schedule!H17," | ",TEXT(Schedule!D17+Configuration!$B$6, "mm/dd")," | ",Schedule!I17," | ",IF(ISBLANK(Schedule!U17),"*None*",Schedule!U17)," |")))</f>
        <v xml:space="preserve">
### Description
---
*None*
### Learning Objectives
--- 
*None*
### Readings (and Tasks to Be Completed Before Class)
---
*None*
### Notebooks
---
[See all notebooks link.](https://rpi.analyticsdojo.com/notebooks/index.html)
</v>
      </c>
    </row>
    <row r="17" spans="1:5" ht="356">
      <c r="A17" s="30" t="str">
        <f>IF(ISBLANK(Schedule!B18),"",CONCATENATE("session",Schedule!B18))</f>
        <v>session15</v>
      </c>
      <c r="B17" s="18" t="str">
        <f t="shared" si="0"/>
        <v>&lt;h1 style="font-family: Verdana, Geneva, sans-serif; text-align:center"&gt;Classification&lt;/h1&gt;
---
### Coming Soon
Session content is being updated. Please check back.</v>
      </c>
      <c r="C17" s="12" t="b">
        <f>Schedule!P18</f>
        <v>0</v>
      </c>
      <c r="D17" s="30" t="str">
        <f>CONCATENATE("&lt;h1 style="&amp;CHAR(34)&amp;"font-family: Verdana, Geneva, sans-serif; text-align:center"&amp;CHAR(34)&amp;"&gt;",Schedule!E19,"&lt;/h1&gt;
---")</f>
        <v>&lt;h1 style="font-family: Verdana, Geneva, sans-serif; text-align:center"&gt;Classification&lt;/h1&gt;
---</v>
      </c>
      <c r="E17" s="11" t="str">
        <f>CONCATENATE("
### Description
---
",IF(ISBLANK(Schedule!F18),"*None*",Schedule!F18),"
### Learning Objectives
--- 
",IF(ISBLANK(Schedule!G18),"*None*",Schedule!G18),"
### Readings (and Tasks to Be Completed Before Class)
---
",IF(Schedule!N18,LOOKUP(Schedule!B18,Readings!A:A,Readings!F:F),"*None*"),"
### Notebooks
---
[See all notebooks link.](https://rpi.analyticsdojo.com/notebooks/index.html)
",IF(ISBLANK(Schedule!H18),"","
### Assignment
---
| # | Due Date | Description | Starter | Submit |
| :---: | :---: | :----- | :--- | :--- |
"),IF(ISBLANK(Schedule!H18),"",CONCATENATE("| ",Schedule!H18," | ",TEXT(Schedule!D18+Configuration!$B$6, "mm/dd")," | ",Schedule!I18," | ",IF(ISBLANK(Schedule!U18),"*None*",Schedule!U18)," |")))</f>
        <v xml:space="preserve">
### Description
---
*None*
### Learning Objectives
--- 
*None*
### Readings (and Tasks to Be Completed Before Class)
---
*None*
### Notebooks
---
[See all notebooks link.](https://rpi.analyticsdojo.com/notebooks/index.html)
</v>
      </c>
    </row>
    <row r="18" spans="1:5" ht="372">
      <c r="A18" s="30" t="str">
        <f>IF(ISBLANK(Schedule!B19),"",CONCATENATE("session",Schedule!B19))</f>
        <v>session16</v>
      </c>
      <c r="B18" s="18" t="str">
        <f t="shared" si="0"/>
        <v>&lt;h1 style="font-family: Verdana, Geneva, sans-serif; text-align:center"&gt;Classification&lt;/h1&gt;
---
### Coming Soon
Session content is being updated. Please check back.</v>
      </c>
      <c r="C18" s="12" t="b">
        <f>Schedule!P19</f>
        <v>0</v>
      </c>
      <c r="D18" s="30" t="str">
        <f>CONCATENATE("&lt;h1 style="&amp;CHAR(34)&amp;"font-family: Verdana, Geneva, sans-serif; text-align:center"&amp;CHAR(34)&amp;"&gt;",Schedule!E20,"&lt;/h1&gt;
---")</f>
        <v>&lt;h1 style="font-family: Verdana, Geneva, sans-serif; text-align:center"&gt;Classification&lt;/h1&gt;
---</v>
      </c>
      <c r="E18" s="11" t="str">
        <f>CONCATENATE("
### Description
---
",IF(ISBLANK(Schedule!F19),"*None*",Schedule!F19),"
### Learning Objectives
--- 
",IF(ISBLANK(Schedule!G19),"*None*",Schedule!G19),"
### Readings (and Tasks to Be Completed Before Class)
---
",IF(Schedule!N19,LOOKUP(Schedule!B19,Readings!A:A,Readings!F:F),"*None*"),"
### Notebooks
---
[See all notebooks link.](https://rpi.analyticsdojo.com/notebooks/index.html)
",IF(ISBLANK(Schedule!H19),"","
### Assignment
---
| # | Due Date | Description | Starter | Submit |
| :---: | :---: | :----- | :--- | :--- |
"),IF(ISBLANK(Schedule!H19),"",CONCATENATE("| ",Schedule!H19," | ",TEXT(Schedule!D19+Configuration!$B$6, "mm/dd")," | ",Schedule!I19," | ",IF(ISBLANK(Schedule!U19),"*None*",Schedule!U19)," |")))</f>
        <v xml:space="preserve">
### Description
---
Classifcation is one of the critical machine learning applications.  In this class we review a variety of different approaches. 
### Learning Objectives
--- 
*None*
### Readings (and Tasks to Be Completed Before Class)
---
*None*
### Notebooks
---
[See all notebooks link.](https://rpi.analyticsdojo.com/notebooks/index.html)
</v>
      </c>
    </row>
    <row r="19" spans="1:5" ht="356">
      <c r="A19" s="30" t="str">
        <f>IF(ISBLANK(Schedule!B20),"",CONCATENATE("session",Schedule!B20))</f>
        <v>session17</v>
      </c>
      <c r="B19" s="18" t="str">
        <f t="shared" si="0"/>
        <v>&lt;h1 style="font-family: Verdana, Geneva, sans-serif; text-align:center"&gt;Regression&lt;/h1&gt;
---
### Coming Soon
Session content is being updated. Please check back.</v>
      </c>
      <c r="C19" s="12" t="b">
        <f>Schedule!P20</f>
        <v>0</v>
      </c>
      <c r="D19" s="30" t="str">
        <f>CONCATENATE("&lt;h1 style="&amp;CHAR(34)&amp;"font-family: Verdana, Geneva, sans-serif; text-align:center"&amp;CHAR(34)&amp;"&gt;",Schedule!E21,"&lt;/h1&gt;
---")</f>
        <v>&lt;h1 style="font-family: Verdana, Geneva, sans-serif; text-align:center"&gt;Regression&lt;/h1&gt;
---</v>
      </c>
      <c r="E19" s="11" t="str">
        <f>CONCATENATE("
### Description
---
",IF(ISBLANK(Schedule!F20),"*None*",Schedule!F20),"
### Learning Objectives
--- 
",IF(ISBLANK(Schedule!G20),"*None*",Schedule!G20),"
### Readings (and Tasks to Be Completed Before Class)
---
",IF(Schedule!N20,LOOKUP(Schedule!B20,Readings!A:A,Readings!F:F),"*None*"),"
### Notebooks
---
[See all notebooks link.](https://rpi.analyticsdojo.com/notebooks/index.html)
",IF(ISBLANK(Schedule!H20),"","
### Assignment
---
| # | Due Date | Description | Starter | Submit |
| :---: | :---: | :----- | :--- | :--- |
"),IF(ISBLANK(Schedule!H20),"",CONCATENATE("| ",Schedule!H20," | ",TEXT(Schedule!D20+Configuration!$B$6, "mm/dd")," | ",Schedule!I20," | ",IF(ISBLANK(Schedule!U20),"*None*",Schedule!U20)," |")))</f>
        <v xml:space="preserve">
### Description
---
Lab/homework
### Learning Objectives
--- 
*None*
### Readings (and Tasks to Be Completed Before Class)
---
*None*
### Notebooks
---
[See all notebooks link.](https://rpi.analyticsdojo.com/notebooks/index.html)
</v>
      </c>
    </row>
    <row r="20" spans="1:5" ht="356">
      <c r="A20" s="30" t="str">
        <f>IF(ISBLANK(Schedule!B21),"",CONCATENATE("session",Schedule!B21))</f>
        <v>session18</v>
      </c>
      <c r="B20" s="18" t="str">
        <f t="shared" si="0"/>
        <v>&lt;h1 style="font-family: Verdana, Geneva, sans-serif; text-align:center"&gt;Regression&lt;/h1&gt;
---
### Coming Soon
Session content is being updated. Please check back.</v>
      </c>
      <c r="C20" s="12" t="b">
        <f>Schedule!P21</f>
        <v>0</v>
      </c>
      <c r="D20" s="30" t="str">
        <f>CONCATENATE("&lt;h1 style="&amp;CHAR(34)&amp;"font-family: Verdana, Geneva, sans-serif; text-align:center"&amp;CHAR(34)&amp;"&gt;",Schedule!E22,"&lt;/h1&gt;
---")</f>
        <v>&lt;h1 style="font-family: Verdana, Geneva, sans-serif; text-align:center"&gt;Regression&lt;/h1&gt;
---</v>
      </c>
      <c r="E20" s="11" t="str">
        <f>CONCATENATE("
### Description
---
",IF(ISBLANK(Schedule!F21),"*None*",Schedule!F21),"
### Learning Objectives
--- 
",IF(ISBLANK(Schedule!G21),"*None*",Schedule!G21),"
### Readings (and Tasks to Be Completed Before Class)
---
",IF(Schedule!N21,LOOKUP(Schedule!B21,Readings!A:A,Readings!F:F),"*None*"),"
### Notebooks
---
[See all notebooks link.](https://rpi.analyticsdojo.com/notebooks/index.html)
",IF(ISBLANK(Schedule!H21),"","
### Assignment
---
| # | Due Date | Description | Starter | Submit |
| :---: | :---: | :----- | :--- | :--- |
"),IF(ISBLANK(Schedule!H21),"",CONCATENATE("| ",Schedule!H21," | ",TEXT(Schedule!D21+Configuration!$B$6, "mm/dd")," | ",Schedule!I21," | ",IF(ISBLANK(Schedule!U21),"*None*",Schedule!U21)," |")))</f>
        <v xml:space="preserve">
### Description
---
Regression models similarly a a major type of machine learning application.  In this 
### Learning Objectives
--- 
*None*
### Readings (and Tasks to Be Completed Before Class)
---
*None*
### Notebooks
---
[See all notebooks link.](https://rpi.analyticsdojo.com/notebooks/index.html)
</v>
      </c>
    </row>
    <row r="21" spans="1:5" ht="356">
      <c r="A21" s="30" t="str">
        <f>IF(ISBLANK(Schedule!B22),"",CONCATENATE("session",Schedule!B22))</f>
        <v>session19</v>
      </c>
      <c r="B21" s="18" t="str">
        <f t="shared" si="0"/>
        <v>&lt;h1 style="font-family: Verdana, Geneva, sans-serif; text-align:center"&gt;Text and NLP&lt;/h1&gt;
---
### Coming Soon
Session content is being updated. Please check back.</v>
      </c>
      <c r="C21" s="12" t="b">
        <f>Schedule!P22</f>
        <v>0</v>
      </c>
      <c r="D21" s="30" t="str">
        <f>CONCATENATE("&lt;h1 style="&amp;CHAR(34)&amp;"font-family: Verdana, Geneva, sans-serif; text-align:center"&amp;CHAR(34)&amp;"&gt;",Schedule!E23,"&lt;/h1&gt;
---")</f>
        <v>&lt;h1 style="font-family: Verdana, Geneva, sans-serif; text-align:center"&gt;Text and NLP&lt;/h1&gt;
---</v>
      </c>
      <c r="E21" s="11" t="str">
        <f>CONCATENATE("
### Description
---
",IF(ISBLANK(Schedule!F22),"*None*",Schedule!F22),"
### Learning Objectives
--- 
",IF(ISBLANK(Schedule!G22),"*None*",Schedule!G22),"
### Readings (and Tasks to Be Completed Before Class)
---
",IF(Schedule!N22,LOOKUP(Schedule!B22,Readings!A:A,Readings!F:F),"*None*"),"
### Notebooks
---
[See all notebooks link.](https://rpi.analyticsdojo.com/notebooks/index.html)
",IF(ISBLANK(Schedule!H22),"","
### Assignment
---
| # | Due Date | Description | Starter | Submit |
| :---: | :---: | :----- | :--- | :--- |
"),IF(ISBLANK(Schedule!H22),"",CONCATENATE("| ",Schedule!H22," | ",TEXT(Schedule!D22+Configuration!$B$6, "mm/dd")," | ",Schedule!I22," | ",IF(ISBLANK(Schedule!U22),"*None*",Schedule!U22)," |")))</f>
        <v xml:space="preserve">
### Description
---
Lab/homework
### Learning Objectives
--- 
*None*
### Readings (and Tasks to Be Completed Before Class)
---
*None*
### Notebooks
---
[See all notebooks link.](https://rpi.analyticsdojo.com/notebooks/index.html)
</v>
      </c>
    </row>
    <row r="22" spans="1:5" ht="356">
      <c r="A22" s="30" t="str">
        <f>IF(ISBLANK(Schedule!B23),"",CONCATENATE("session",Schedule!B23))</f>
        <v>session20</v>
      </c>
      <c r="B22" s="18" t="str">
        <f t="shared" si="0"/>
        <v>&lt;h1 style="font-family: Verdana, Geneva, sans-serif; text-align:center"&gt;Text and NLP&lt;/h1&gt;
---
### Coming Soon
Session content is being updated. Please check back.</v>
      </c>
      <c r="C22" s="12" t="b">
        <f>Schedule!P23</f>
        <v>0</v>
      </c>
      <c r="D22" s="30" t="str">
        <f>CONCATENATE("&lt;h1 style="&amp;CHAR(34)&amp;"font-family: Verdana, Geneva, sans-serif; text-align:center"&amp;CHAR(34)&amp;"&gt;",Schedule!E24,"&lt;/h1&gt;
---")</f>
        <v>&lt;h1 style="font-family: Verdana, Geneva, sans-serif; text-align:center"&gt;Text and NLP&lt;/h1&gt;
---</v>
      </c>
      <c r="E22" s="11" t="str">
        <f>CONCATENATE("
### Description
---
",IF(ISBLANK(Schedule!F23),"*None*",Schedule!F23),"
### Learning Objectives
--- 
",IF(ISBLANK(Schedule!G23),"*None*",Schedule!G23),"
### Readings (and Tasks to Be Completed Before Class)
---
",IF(Schedule!N23,LOOKUP(Schedule!B23,Readings!A:A,Readings!F:F),"*None*"),"
### Notebooks
---
[See all notebooks link.](https://rpi.analyticsdojo.com/notebooks/index.html)
",IF(ISBLANK(Schedule!H23),"","
### Assignment
---
| # | Due Date | Description | Starter | Submit |
| :---: | :---: | :----- | :--- | :--- |
"),IF(ISBLANK(Schedule!H23),"",CONCATENATE("| ",Schedule!H23," | ",TEXT(Schedule!D23+Configuration!$B$6, "mm/dd")," | ",Schedule!I23," | ",IF(ISBLANK(Schedule!U23),"*None*",Schedule!U23)," |")))</f>
        <v xml:space="preserve">
### Description
---
The goal of this class is to investigate basic concepts surrounding text mining.
### Learning Objectives
--- 
*None*
### Readings (and Tasks to Be Completed Before Class)
---
*None*
### Notebooks
---
[See all notebooks link.](https://rpi.analyticsdojo.com/notebooks/index.html)
</v>
      </c>
    </row>
    <row r="23" spans="1:5" ht="356">
      <c r="A23" s="30" t="str">
        <f>IF(ISBLANK(Schedule!B24),"",CONCATENATE("session",Schedule!B24))</f>
        <v>session21</v>
      </c>
      <c r="B23" s="18" t="str">
        <f t="shared" si="0"/>
        <v>&lt;h1 style="font-family: Verdana, Geneva, sans-serif; text-align:center"&gt;Introduction to Big Data &lt;/h1&gt;
---
### Coming Soon
Session content is being updated. Please check back.</v>
      </c>
      <c r="C23" s="12" t="b">
        <f>Schedule!P24</f>
        <v>0</v>
      </c>
      <c r="D23" s="30" t="str">
        <f>CONCATENATE("&lt;h1 style="&amp;CHAR(34)&amp;"font-family: Verdana, Geneva, sans-serif; text-align:center"&amp;CHAR(34)&amp;"&gt;",Schedule!E25,"&lt;/h1&gt;
---")</f>
        <v>&lt;h1 style="font-family: Verdana, Geneva, sans-serif; text-align:center"&gt;Introduction to Big Data &lt;/h1&gt;
---</v>
      </c>
      <c r="E23" s="11" t="str">
        <f>CONCATENATE("
### Description
---
",IF(ISBLANK(Schedule!F24),"*None*",Schedule!F24),"
### Learning Objectives
--- 
",IF(ISBLANK(Schedule!G24),"*None*",Schedule!G24),"
### Readings (and Tasks to Be Completed Before Class)
---
",IF(Schedule!N24,LOOKUP(Schedule!B24,Readings!A:A,Readings!F:F),"*None*"),"
### Notebooks
---
[See all notebooks link.](https://rpi.analyticsdojo.com/notebooks/index.html)
",IF(ISBLANK(Schedule!H24),"","
### Assignment
---
| # | Due Date | Description | Starter | Submit |
| :---: | :---: | :----- | :--- | :--- |
"),IF(ISBLANK(Schedule!H24),"",CONCATENATE("| ",Schedule!H24," | ",TEXT(Schedule!D24+Configuration!$B$6, "mm/dd")," | ",Schedule!I24," | ",IF(ISBLANK(Schedule!U24),"*None*",Schedule!U24)," |")))</f>
        <v xml:space="preserve">
### Description
---
Lab/homework
### Learning Objectives
--- 
*None*
### Readings (and Tasks to Be Completed Before Class)
---
*None*
### Notebooks
---
[See all notebooks link.](https://rpi.analyticsdojo.com/notebooks/index.html)
</v>
      </c>
    </row>
    <row r="24" spans="1:5" ht="356">
      <c r="A24" s="30" t="str">
        <f>IF(ISBLANK(Schedule!B25),"",CONCATENATE("session",Schedule!B25))</f>
        <v>session22</v>
      </c>
      <c r="B24" s="18" t="str">
        <f t="shared" si="0"/>
        <v>&lt;h1 style="font-family: Verdana, Geneva, sans-serif; text-align:center"&gt;Time Series Analysis&lt;/h1&gt;
---
### Coming Soon
Session content is being updated. Please check back.</v>
      </c>
      <c r="C24" s="12" t="b">
        <f>Schedule!P25</f>
        <v>0</v>
      </c>
      <c r="D24" s="30" t="str">
        <f>CONCATENATE("&lt;h1 style="&amp;CHAR(34)&amp;"font-family: Verdana, Geneva, sans-serif; text-align:center"&amp;CHAR(34)&amp;"&gt;",Schedule!E26,"&lt;/h1&gt;
---")</f>
        <v>&lt;h1 style="font-family: Verdana, Geneva, sans-serif; text-align:center"&gt;Time Series Analysis&lt;/h1&gt;
---</v>
      </c>
      <c r="E24" s="11" t="str">
        <f>CONCATENATE("
### Description
---
",IF(ISBLANK(Schedule!F25),"*None*",Schedule!F25),"
### Learning Objectives
--- 
",IF(ISBLANK(Schedule!G25),"*None*",Schedule!G25),"
### Readings (and Tasks to Be Completed Before Class)
---
",IF(Schedule!N25,LOOKUP(Schedule!B25,Readings!A:A,Readings!F:F),"*None*"),"
### Notebooks
---
[See all notebooks link.](https://rpi.analyticsdojo.com/notebooks/index.html)
",IF(ISBLANK(Schedule!H25),"","
### Assignment
---
| # | Due Date | Description | Starter | Submit |
| :---: | :---: | :----- | :--- | :--- |
"),IF(ISBLANK(Schedule!H25),"",CONCATENATE("| ",Schedule!H25," | ",TEXT(Schedule!D25+Configuration!$B$6, "mm/dd")," | ",Schedule!I25," | ",IF(ISBLANK(Schedule!U25),"*None*",Schedule!U25)," |")))</f>
        <v xml:space="preserve">
### Description
---
The goal here is to provide an overview of how data processes can be scaled with Spark.
### Learning Objectives
--- 
*None*
### Readings (and Tasks to Be Completed Before Class)
---
*None*
### Notebooks
---
[See all notebooks link.](https://rpi.analyticsdojo.com/notebooks/index.html)
</v>
      </c>
    </row>
    <row r="25" spans="1:5" ht="372">
      <c r="A25" s="30" t="str">
        <f>IF(ISBLANK(Schedule!B26),"",CONCATENATE("session",Schedule!B26))</f>
        <v>session23</v>
      </c>
      <c r="B25" s="18" t="str">
        <f t="shared" si="0"/>
        <v>&lt;h1 style="font-family: Verdana, Geneva, sans-serif; text-align:center"&gt;Image Data and Deep Learning&lt;/h1&gt;
---
### Coming Soon
Session content is being updated. Please check back.</v>
      </c>
      <c r="C25" s="12" t="b">
        <f>Schedule!P26</f>
        <v>0</v>
      </c>
      <c r="D25" s="30" t="str">
        <f>CONCATENATE("&lt;h1 style="&amp;CHAR(34)&amp;"font-family: Verdana, Geneva, sans-serif; text-align:center"&amp;CHAR(34)&amp;"&gt;",Schedule!E27,"&lt;/h1&gt;
---")</f>
        <v>&lt;h1 style="font-family: Verdana, Geneva, sans-serif; text-align:center"&gt;Image Data and Deep Learning&lt;/h1&gt;
---</v>
      </c>
      <c r="E25" s="11" t="str">
        <f>CONCATENATE("
### Description
---
",IF(ISBLANK(Schedule!F26),"*None*",Schedule!F26),"
### Learning Objectives
--- 
",IF(ISBLANK(Schedule!G26),"*None*",Schedule!G26),"
### Readings (and Tasks to Be Completed Before Class)
---
",IF(Schedule!N26,LOOKUP(Schedule!B26,Readings!A:A,Readings!F:F),"*None*"),"
### Notebooks
---
[See all notebooks link.](https://rpi.analyticsdojo.com/notebooks/index.html)
",IF(ISBLANK(Schedule!H26),"","
### Assignment
---
| # | Due Date | Description | Starter | Submit |
| :---: | :---: | :----- | :--- | :--- |
"),IF(ISBLANK(Schedule!H26),"",CONCATENATE("| ",Schedule!H26," | ",TEXT(Schedule!D26+Configuration!$B$6, "mm/dd")," | ",Schedule!I26," | ",IF(ISBLANK(Schedule!U26),"*None*",Schedule!U26)," |")))</f>
        <v xml:space="preserve">
### Description
---
Time series and panel data is a bit different and requires a different approach.  Here we cover some of the basics. 
### Learning Objectives
--- 
*None*
### Readings (and Tasks to Be Completed Before Class)
---
*None*
### Notebooks
---
[See all notebooks link.](https://rpi.analyticsdojo.com/notebooks/index.html)
</v>
      </c>
    </row>
    <row r="26" spans="1:5" ht="372">
      <c r="A26" s="30" t="str">
        <f>IF(ISBLANK(Schedule!B27),"",CONCATENATE("session",Schedule!B27))</f>
        <v>session24</v>
      </c>
      <c r="B26" s="18" t="str">
        <f t="shared" si="0"/>
        <v>&lt;h1 style="font-family: Verdana, Geneva, sans-serif; text-align:center"&gt;Image Data and Deep Learning&lt;/h1&gt;
---
### Coming Soon
Session content is being updated. Please check back.</v>
      </c>
      <c r="C26" s="12" t="b">
        <f>Schedule!P27</f>
        <v>0</v>
      </c>
      <c r="D26" s="30" t="str">
        <f>CONCATENATE("&lt;h1 style="&amp;CHAR(34)&amp;"font-family: Verdana, Geneva, sans-serif; text-align:center"&amp;CHAR(34)&amp;"&gt;",Schedule!E28,"&lt;/h1&gt;
---")</f>
        <v>&lt;h1 style="font-family: Verdana, Geneva, sans-serif; text-align:center"&gt;Image Data and Deep Learning&lt;/h1&gt;
---</v>
      </c>
      <c r="E26" s="11" t="str">
        <f>CONCATENATE("
### Description
---
",IF(ISBLANK(Schedule!F27),"*None*",Schedule!F27),"
### Learning Objectives
--- 
",IF(ISBLANK(Schedule!G27),"*None*",Schedule!G27),"
### Readings (and Tasks to Be Completed Before Class)
---
",IF(Schedule!N27,LOOKUP(Schedule!B27,Readings!A:A,Readings!F:F),"*None*"),"
### Notebooks
---
[See all notebooks link.](https://rpi.analyticsdojo.com/notebooks/index.html)
",IF(ISBLANK(Schedule!H27),"","
### Assignment
---
| # | Due Date | Description | Starter | Submit |
| :---: | :---: | :----- | :--- | :--- |
"),IF(ISBLANK(Schedule!H27),"",CONCATENATE("| ",Schedule!H27," | ",TEXT(Schedule!D27+Configuration!$B$6, "mm/dd")," | ",Schedule!I27," | ",IF(ISBLANK(Schedule!U27),"*None*",Schedule!U27)," |")))</f>
        <v xml:space="preserve">
### Description
---
Image data is different and deep learning has transformed the ability of machines to process image data. In this lecture we will get an overview of image processing and deep learning techniques. 
### Learning Objectives
--- 
*None*
### Readings (and Tasks to Be Completed Before Class)
---
*None*
### Notebooks
---
[See all notebooks link.](https://rpi.analyticsdojo.com/notebooks/index.html)
</v>
      </c>
    </row>
    <row r="27" spans="1:5" ht="356">
      <c r="A27" s="30" t="str">
        <f>IF(ISBLANK(Schedule!B28),"",CONCATENATE("session",Schedule!B28))</f>
        <v>session25</v>
      </c>
      <c r="B27" s="18" t="str">
        <f t="shared" si="0"/>
        <v>&lt;h1 style="font-family: Verdana, Geneva, sans-serif; text-align:center"&gt;Automl and Modeling Packages&lt;/h1&gt;
---
### Coming Soon
Session content is being updated. Please check back.</v>
      </c>
      <c r="C27" s="12" t="b">
        <f>Schedule!P28</f>
        <v>0</v>
      </c>
      <c r="D27" s="30" t="str">
        <f>CONCATENATE("&lt;h1 style="&amp;CHAR(34)&amp;"font-family: Verdana, Geneva, sans-serif; text-align:center"&amp;CHAR(34)&amp;"&gt;",Schedule!E29,"&lt;/h1&gt;
---")</f>
        <v>&lt;h1 style="font-family: Verdana, Geneva, sans-serif; text-align:center"&gt;Automl and Modeling Packages&lt;/h1&gt;
---</v>
      </c>
      <c r="E27" s="11" t="str">
        <f>CONCATENATE("
### Description
---
",IF(ISBLANK(Schedule!F28),"*None*",Schedule!F28),"
### Learning Objectives
--- 
",IF(ISBLANK(Schedule!G28),"*None*",Schedule!G28),"
### Readings (and Tasks to Be Completed Before Class)
---
",IF(Schedule!N28,LOOKUP(Schedule!B28,Readings!A:A,Readings!F:F),"*None*"),"
### Notebooks
---
[See all notebooks link.](https://rpi.analyticsdojo.com/notebooks/index.html)
",IF(ISBLANK(Schedule!H28),"","
### Assignment
---
| # | Due Date | Description | Starter | Submit |
| :---: | :---: | :----- | :--- | :--- |
"),IF(ISBLANK(Schedule!H28),"",CONCATENATE("| ",Schedule!H28," | ",TEXT(Schedule!D28+Configuration!$B$6, "mm/dd")," | ",Schedule!I28," | ",IF(ISBLANK(Schedule!U28),"*None*",Schedule!U28)," |")))</f>
        <v xml:space="preserve">
### Description
---
Lab/homework
### Learning Objectives
--- 
*None*
### Readings (and Tasks to Be Completed Before Class)
---
*None*
### Notebooks
---
[See all notebooks link.](https://rpi.analyticsdojo.com/notebooks/index.html)
</v>
      </c>
    </row>
    <row r="28" spans="1:5" ht="356">
      <c r="A28" s="30" t="str">
        <f>IF(ISBLANK(Schedule!B29),"",CONCATENATE("session",Schedule!B29))</f>
        <v>session26</v>
      </c>
      <c r="B28" s="18" t="str">
        <f t="shared" si="0"/>
        <v>&lt;h1 style="font-family: Verdana, Geneva, sans-serif; text-align:center"&gt;Thanksgiving&lt;/h1&gt;
---
### Coming Soon
Session content is being updated. Please check back.</v>
      </c>
      <c r="C28" s="12" t="b">
        <f>Schedule!P29</f>
        <v>0</v>
      </c>
      <c r="D28" s="30" t="str">
        <f>CONCATENATE("&lt;h1 style="&amp;CHAR(34)&amp;"font-family: Verdana, Geneva, sans-serif; text-align:center"&amp;CHAR(34)&amp;"&gt;",Schedule!E30,"&lt;/h1&gt;
---")</f>
        <v>&lt;h1 style="font-family: Verdana, Geneva, sans-serif; text-align:center"&gt;Thanksgiving&lt;/h1&gt;
---</v>
      </c>
      <c r="E28" s="11" t="str">
        <f>CONCATENATE("
### Description
---
",IF(ISBLANK(Schedule!F29),"*None*",Schedule!F29),"
### Learning Objectives
--- 
",IF(ISBLANK(Schedule!G29),"*None*",Schedule!G29),"
### Readings (and Tasks to Be Completed Before Class)
---
",IF(Schedule!N29,LOOKUP(Schedule!B29,Readings!A:A,Readings!F:F),"*None*"),"
### Notebooks
---
[See all notebooks link.](https://rpi.analyticsdojo.com/notebooks/index.html)
",IF(ISBLANK(Schedule!H29),"","
### Assignment
---
| # | Due Date | Description | Starter | Submit |
| :---: | :---: | :----- | :--- | :--- |
"),IF(ISBLANK(Schedule!H29),"",CONCATENATE("| ",Schedule!H29," | ",TEXT(Schedule!D29+Configuration!$B$6, "mm/dd")," | ",Schedule!I29," | ",IF(ISBLANK(Schedule!U29),"*None*",Schedule!U29)," |")))</f>
        <v xml:space="preserve">
### Description
---
Increasingly there are tools to automate the process of selecting models. 
### Learning Objectives
--- 
*None*
### Readings (and Tasks to Be Completed Before Class)
---
*None*
### Notebooks
---
[See all notebooks link.](https://rpi.analyticsdojo.com/notebooks/index.html)
</v>
      </c>
    </row>
    <row r="29" spans="1:5" ht="356">
      <c r="A29" s="30" t="str">
        <f>IF(ISBLANK(Schedule!B30),"",CONCATENATE("session",Schedule!B30))</f>
        <v/>
      </c>
      <c r="B29" s="18" t="str">
        <f t="shared" si="0"/>
        <v/>
      </c>
      <c r="C29" s="12" t="b">
        <f>Schedule!P30</f>
        <v>0</v>
      </c>
      <c r="D29" s="30" t="str">
        <f>CONCATENATE("&lt;h1 style="&amp;CHAR(34)&amp;"font-family: Verdana, Geneva, sans-serif; text-align:center"&amp;CHAR(34)&amp;"&gt;",Schedule!E31,"&lt;/h1&gt;
---")</f>
        <v>&lt;h1 style="font-family: Verdana, Geneva, sans-serif; text-align:center"&gt;Automl and Model Search&lt;/h1&gt;
---</v>
      </c>
      <c r="E29" s="11" t="str">
        <f>CONCATENATE("
### Description
---
",IF(ISBLANK(Schedule!F30),"*None*",Schedule!F30),"
### Learning Objectives
--- 
",IF(ISBLANK(Schedule!G30),"*None*",Schedule!G30),"
### Readings (and Tasks to Be Completed Before Class)
---
",IF(Schedule!N30,LOOKUP(Schedule!B30,Readings!A:A,Readings!F:F),"*None*"),"
### Notebooks
---
[See all notebooks link.](https://rpi.analyticsdojo.com/notebooks/index.html)
",IF(ISBLANK(Schedule!H30),"","
### Assignment
---
| # | Due Date | Description | Starter | Submit |
| :---: | :---: | :----- | :--- | :--- |
"),IF(ISBLANK(Schedule!H30),"",CONCATENATE("| ",Schedule!H30," | ",TEXT(Schedule!D30+Configuration!$B$6, "mm/dd")," | ",Schedule!I30," | ",IF(ISBLANK(Schedule!U30),"*None*",Schedule!U30)," |")))</f>
        <v xml:space="preserve">
### Description
---
*None*
### Learning Objectives
--- 
*None*
### Readings (and Tasks to Be Completed Before Class)
---
*None*
### Notebooks
---
[See all notebooks link.](https://rpi.analyticsdojo.com/notebooks/index.html)
</v>
      </c>
    </row>
    <row r="30" spans="1:5" ht="356">
      <c r="A30" s="30" t="str">
        <f>IF(ISBLANK(Schedule!B31),"",CONCATENATE("session",Schedule!B31))</f>
        <v>session27</v>
      </c>
      <c r="B30" s="18" t="str">
        <f t="shared" si="0"/>
        <v>&lt;h1 style="font-family: Verdana, Geneva, sans-serif; text-align:center"&gt;Final Presentations&lt;/h1&gt;
---
### Coming Soon
Session content is being updated. Please check back.</v>
      </c>
      <c r="C30" s="12" t="b">
        <f>Schedule!P31</f>
        <v>0</v>
      </c>
      <c r="D30" s="30" t="str">
        <f>CONCATENATE("&lt;h1 style="&amp;CHAR(34)&amp;"font-family: Verdana, Geneva, sans-serif; text-align:center"&amp;CHAR(34)&amp;"&gt;",Schedule!E32,"&lt;/h1&gt;
---")</f>
        <v>&lt;h1 style="font-family: Verdana, Geneva, sans-serif; text-align:center"&gt;Final Presentations&lt;/h1&gt;
---</v>
      </c>
      <c r="E30" s="11" t="str">
        <f>CONCATENATE("
### Description
---
",IF(ISBLANK(Schedule!F31),"*None*",Schedule!F31),"
### Learning Objectives
--- 
",IF(ISBLANK(Schedule!G31),"*None*",Schedule!G31),"
### Readings (and Tasks to Be Completed Before Class)
---
",IF(Schedule!N31,LOOKUP(Schedule!B31,Readings!A:A,Readings!F:F),"*None*"),"
### Notebooks
---
[See all notebooks link.](https://rpi.analyticsdojo.com/notebooks/index.html)
",IF(ISBLANK(Schedule!H31),"","
### Assignment
---
| # | Due Date | Description | Starter | Submit |
| :---: | :---: | :----- | :--- | :--- |
"),IF(ISBLANK(Schedule!H31),"",CONCATENATE("| ",Schedule!H31," | ",TEXT(Schedule!D31+Configuration!$B$6, "mm/dd")," | ",Schedule!I31," | ",IF(ISBLANK(Schedule!U31),"*None*",Schedule!U31)," |")))</f>
        <v xml:space="preserve">
### Description
---
Lab/homework
### Learning Objectives
--- 
*None*
### Readings (and Tasks to Be Completed Before Class)
---
*None*
### Notebooks
---
[See all notebooks link.](https://rpi.analyticsdojo.com/notebooks/index.html)
</v>
      </c>
    </row>
    <row r="31" spans="1:5" ht="356">
      <c r="A31" s="30" t="str">
        <f>IF(ISBLANK(Schedule!B32),"",CONCATENATE("session",Schedule!B32))</f>
        <v>session28</v>
      </c>
      <c r="B31" s="18" t="str">
        <f t="shared" si="0"/>
        <v>&lt;h1 style="font-family: Verdana, Geneva, sans-serif; text-align:center"&gt;Final Presentations&lt;/h1&gt;
---
### Coming Soon
Session content is being updated. Please check back.</v>
      </c>
      <c r="C31" s="12" t="b">
        <f>Schedule!P32</f>
        <v>0</v>
      </c>
      <c r="D31" s="30" t="str">
        <f>CONCATENATE("&lt;h1 style="&amp;CHAR(34)&amp;"font-family: Verdana, Geneva, sans-serif; text-align:center"&amp;CHAR(34)&amp;"&gt;",Schedule!E33,"&lt;/h1&gt;
---")</f>
        <v>&lt;h1 style="font-family: Verdana, Geneva, sans-serif; text-align:center"&gt;Final Presentations&lt;/h1&gt;
---</v>
      </c>
      <c r="E31" s="11" t="str">
        <f>CONCATENATE("
### Description
---
",IF(ISBLANK(Schedule!F32),"*None*",Schedule!F32),"
### Learning Objectives
--- 
",IF(ISBLANK(Schedule!G32),"*None*",Schedule!G32),"
### Readings (and Tasks to Be Completed Before Class)
---
",IF(Schedule!N32,LOOKUP(Schedule!B32,Readings!A:A,Readings!F:F),"*None*"),"
### Notebooks
---
[See all notebooks link.](https://rpi.analyticsdojo.com/notebooks/index.html)
",IF(ISBLANK(Schedule!H32),"","
### Assignment
---
| # | Due Date | Description | Starter | Submit |
| :---: | :---: | :----- | :--- | :--- |
"),IF(ISBLANK(Schedule!H32),"",CONCATENATE("| ",Schedule!H32," | ",TEXT(Schedule!D32+Configuration!$B$6, "mm/dd")," | ",Schedule!I32," | ",IF(ISBLANK(Schedule!U32),"*None*",Schedule!U32)," |")))</f>
        <v xml:space="preserve">
### Description
---
*None*
### Learning Objectives
--- 
*None*
### Readings (and Tasks to Be Completed Before Class)
---
*None*
### Notebooks
---
[See all notebooks link.](https://rpi.analyticsdojo.com/notebooks/index.html)
</v>
      </c>
    </row>
    <row r="32" spans="1:5" ht="356">
      <c r="A32" s="30" t="str">
        <f>IF(ISBLANK(Schedule!B34),"",CONCATENATE("session",Schedule!B34))</f>
        <v/>
      </c>
      <c r="B32" s="18" t="str">
        <f t="shared" si="0"/>
        <v/>
      </c>
      <c r="C32" s="12" t="b">
        <f>Schedule!P33</f>
        <v>0</v>
      </c>
      <c r="D32" s="30" t="str">
        <f>CONCATENATE("&lt;h1 style="&amp;CHAR(34)&amp;"font-family: Verdana, Geneva, sans-serif; text-align:center"&amp;CHAR(34)&amp;"&gt;",Schedule!E34,"&lt;/h1&gt;
---")</f>
        <v>&lt;h1 style="font-family: Verdana, Geneva, sans-serif; text-align:center"&gt;Final Exam&lt;/h1&gt;
---</v>
      </c>
      <c r="E32" s="11" t="str">
        <f>CONCATENATE("
### Description
---
",IF(ISBLANK(Schedule!F33),"*None*",Schedule!F33),"
### Learning Objectives
--- 
",IF(ISBLANK(Schedule!G33),"*None*",Schedule!G33),"
### Readings (and Tasks to Be Completed Before Class)
---
",IF(Schedule!N33,LOOKUP(Schedule!B33,Readings!A:A,Readings!F:F),"*None*"),"
### Notebooks
---
[See all notebooks link.](https://rpi.analyticsdojo.com/notebooks/index.html)
",IF(ISBLANK(Schedule!H33),"","
### Assignment
---
| # | Due Date | Description | Starter | Submit |
| :---: | :---: | :----- | :--- | :--- |
"),IF(ISBLANK(Schedule!H33),"",CONCATENATE("| ",Schedule!H33," | ",TEXT(Schedule!D33+Configuration!$B$6, "mm/dd")," | ",Schedule!I33," | ",IF(ISBLANK(Schedule!U33),"*None*",Schedule!U33)," |")))</f>
        <v xml:space="preserve">
### Description
---
*None*
### Learning Objectives
--- 
*None*
### Readings (and Tasks to Be Completed Before Class)
---
*None*
### Notebooks
---
[See all notebooks link.](https://rpi.analyticsdojo.com/notebooks/index.html)
</v>
      </c>
    </row>
    <row r="33" spans="1:5" ht="356">
      <c r="A33" s="30" t="str">
        <f>IF(ISBLANK(Schedule!B35),"",CONCATENATE("session",Schedule!B35))</f>
        <v/>
      </c>
      <c r="B33" s="18" t="str">
        <f t="shared" si="0"/>
        <v/>
      </c>
      <c r="C33" s="12" t="b">
        <f>Schedule!P34</f>
        <v>0</v>
      </c>
      <c r="D33" s="30" t="str">
        <f>CONCATENATE("&lt;h1 style="&amp;CHAR(34)&amp;"font-family: Verdana, Geneva, sans-serif; text-align:center"&amp;CHAR(34)&amp;"&gt;",Schedule!E35,"&lt;/h1&gt;
---")</f>
        <v>&lt;h1 style="font-family: Verdana, Geneva, sans-serif; text-align:center"&gt;&lt;/h1&gt;
---</v>
      </c>
      <c r="E33" s="11" t="str">
        <f>CONCATENATE("
### Description
---
",IF(ISBLANK(Schedule!F34),"*None*",Schedule!F34),"
### Learning Objectives
--- 
",IF(ISBLANK(Schedule!G34),"*None*",Schedule!G34),"
### Readings (and Tasks to Be Completed Before Class)
---
",IF(Schedule!N34,LOOKUP(Schedule!B34,Readings!A:A,Readings!F:F),"*None*"),"
### Notebooks
---
[See all notebooks link.](https://rpi.analyticsdojo.com/notebooks/index.html)
",IF(ISBLANK(Schedule!H34),"","
### Assignment
---
| # | Due Date | Description | Starter | Submit |
| :---: | :---: | :----- | :--- | :--- |
"),IF(ISBLANK(Schedule!H34),"",CONCATENATE("| ",Schedule!H34," | ",TEXT(Schedule!D34+Configuration!$B$6, "mm/dd")," | ",Schedule!I34," | ",IF(ISBLANK(Schedule!U34),"*None*",Schedule!U34)," |")))</f>
        <v xml:space="preserve">
### Description
---
*None*
### Learning Objectives
--- 
*None*
### Readings (and Tasks to Be Completed Before Class)
---
*None*
### Notebooks
---
[See all notebooks link.](https://rpi.analyticsdojo.com/notebooks/index.html)
</v>
      </c>
    </row>
    <row r="34" spans="1:5" ht="356">
      <c r="A34" s="30" t="str">
        <f>IF(ISBLANK(Schedule!B36),"",CONCATENATE("session",Schedule!B36))</f>
        <v/>
      </c>
      <c r="B34" s="18" t="str">
        <f t="shared" si="0"/>
        <v/>
      </c>
      <c r="C34" s="12">
        <f>Schedule!P35</f>
        <v>0</v>
      </c>
      <c r="D34" s="30" t="str">
        <f>CONCATENATE("&lt;h1 style="&amp;CHAR(34)&amp;"font-family: Verdana, Geneva, sans-serif; text-align:center"&amp;CHAR(34)&amp;"&gt;",Schedule!E36,"&lt;/h1&gt;
---")</f>
        <v>&lt;h1 style="font-family: Verdana, Geneva, sans-serif; text-align:center"&gt;&lt;/h1&gt;
---</v>
      </c>
      <c r="E34" s="11" t="str">
        <f>CONCATENATE("
### Description
---
",IF(ISBLANK(Schedule!F35),"*None*",Schedule!F35),"
### Learning Objectives
--- 
",IF(ISBLANK(Schedule!G35),"*None*",Schedule!G35),"
### Readings (and Tasks to Be Completed Before Class)
---
",IF(Schedule!N35,LOOKUP(Schedule!B35,Readings!A:A,Readings!F:F),"*None*"),"
### Notebooks
---
[See all notebooks link.](https://rpi.analyticsdojo.com/notebooks/index.html)
",IF(ISBLANK(Schedule!H35),"","
### Assignment
---
| # | Due Date | Description | Starter | Submit |
| :---: | :---: | :----- | :--- | :--- |
"),IF(ISBLANK(Schedule!H35),"",CONCATENATE("| ",Schedule!H35," | ",TEXT(Schedule!D35+Configuration!$B$6, "mm/dd")," | ",Schedule!I35," | ",IF(ISBLANK(Schedule!U35),"*None*",Schedule!U35)," |")))</f>
        <v xml:space="preserve">
### Description
---
*None*
### Learning Objectives
--- 
*None*
### Readings (and Tasks to Be Completed Before Class)
---
*None*
### Notebooks
---
[See all notebooks link.](https://rpi.analyticsdojo.com/notebooks/index.html)
</v>
      </c>
    </row>
    <row r="35" spans="1:5" ht="356">
      <c r="A35" s="30" t="str">
        <f>IF(ISBLANK(Schedule!B37),"",CONCATENATE("session",Schedule!B37))</f>
        <v/>
      </c>
      <c r="B35" s="18" t="str">
        <f t="shared" si="0"/>
        <v/>
      </c>
      <c r="C35" s="12">
        <f>Schedule!P36</f>
        <v>0</v>
      </c>
      <c r="D35" s="30" t="str">
        <f>CONCATENATE("&lt;h1 style="&amp;CHAR(34)&amp;"font-family: Verdana, Geneva, sans-serif; text-align:center"&amp;CHAR(34)&amp;"&gt;",Schedule!E37,"&lt;/h1&gt;
---")</f>
        <v>&lt;h1 style="font-family: Verdana, Geneva, sans-serif; text-align:center"&gt;&lt;/h1&gt;
---</v>
      </c>
      <c r="E35" s="11" t="str">
        <f>CONCATENATE("
### Description
---
",IF(ISBLANK(Schedule!F36),"*None*",Schedule!F36),"
### Learning Objectives
--- 
",IF(ISBLANK(Schedule!G36),"*None*",Schedule!G36),"
### Readings (and Tasks to Be Completed Before Class)
---
",IF(Schedule!N36,LOOKUP(Schedule!B36,Readings!A:A,Readings!F:F),"*None*"),"
### Notebooks
---
[See all notebooks link.](https://rpi.analyticsdojo.com/notebooks/index.html)
",IF(ISBLANK(Schedule!H36),"","
### Assignment
---
| # | Due Date | Description | Starter | Submit |
| :---: | :---: | :----- | :--- | :--- |
"),IF(ISBLANK(Schedule!H36),"",CONCATENATE("| ",Schedule!H36," | ",TEXT(Schedule!D36+Configuration!$B$6, "mm/dd")," | ",Schedule!I36," | ",IF(ISBLANK(Schedule!U36),"*None*",Schedule!U36)," |")))</f>
        <v xml:space="preserve">
### Description
---
*None*
### Learning Objectives
--- 
*None*
### Readings (and Tasks to Be Completed Before Class)
---
*None*
### Notebooks
---
[See all notebooks link.](https://rpi.analyticsdojo.com/notebooks/index.html)
</v>
      </c>
    </row>
    <row r="36" spans="1:5" ht="356">
      <c r="A36" s="30" t="str">
        <f>IF(ISBLANK(Schedule!B38),"",CONCATENATE("session",Schedule!B38))</f>
        <v/>
      </c>
      <c r="B36" s="18" t="str">
        <f t="shared" si="0"/>
        <v/>
      </c>
      <c r="C36" s="12">
        <f>Schedule!P37</f>
        <v>0</v>
      </c>
      <c r="D36" s="30" t="str">
        <f>CONCATENATE("&lt;h1 style="&amp;CHAR(34)&amp;"font-family: Verdana, Geneva, sans-serif; text-align:center"&amp;CHAR(34)&amp;"&gt;",Schedule!E38,"&lt;/h1&gt;
---")</f>
        <v>&lt;h1 style="font-family: Verdana, Geneva, sans-serif; text-align:center"&gt;&lt;/h1&gt;
---</v>
      </c>
      <c r="E36" s="11" t="str">
        <f>CONCATENATE("
### Description
---
",IF(ISBLANK(Schedule!F37),"*None*",Schedule!F37),"
### Learning Objectives
--- 
",IF(ISBLANK(Schedule!G37),"*None*",Schedule!G37),"
### Readings (and Tasks to Be Completed Before Class)
---
",IF(Schedule!N37,LOOKUP(Schedule!B37,Readings!A:A,Readings!F:F),"*None*"),"
### Notebooks
---
[See all notebooks link.](https://rpi.analyticsdojo.com/notebooks/index.html)
",IF(ISBLANK(Schedule!H37),"","
### Assignment
---
| # | Due Date | Description | Starter | Submit |
| :---: | :---: | :----- | :--- | :--- |
"),IF(ISBLANK(Schedule!H37),"",CONCATENATE("| ",Schedule!H37," | ",TEXT(Schedule!D37+Configuration!$B$6, "mm/dd")," | ",Schedule!I37," | ",IF(ISBLANK(Schedule!U37),"*None*",Schedule!U37)," |")))</f>
        <v xml:space="preserve">
### Description
---
*None*
### Learning Objectives
--- 
*None*
### Readings (and Tasks to Be Completed Before Class)
---
*None*
### Notebooks
---
[See all notebooks link.](https://rpi.analyticsdojo.com/notebooks/index.html)
</v>
      </c>
    </row>
    <row r="37" spans="1:5" ht="356">
      <c r="A37" s="30" t="str">
        <f>IF(ISBLANK(Schedule!B39),"",CONCATENATE("session",Schedule!B39))</f>
        <v/>
      </c>
      <c r="B37" s="18" t="str">
        <f t="shared" si="0"/>
        <v/>
      </c>
      <c r="C37" s="12">
        <f>Schedule!P38</f>
        <v>0</v>
      </c>
      <c r="D37" s="30" t="str">
        <f>CONCATENATE("&lt;h1 style="&amp;CHAR(34)&amp;"font-family: Verdana, Geneva, sans-serif; text-align:center"&amp;CHAR(34)&amp;"&gt;",Schedule!E39,"&lt;/h1&gt;
---")</f>
        <v>&lt;h1 style="font-family: Verdana, Geneva, sans-serif; text-align:center"&gt;&lt;/h1&gt;
---</v>
      </c>
      <c r="E37" s="11" t="str">
        <f>CONCATENATE("
### Description
---
",IF(ISBLANK(Schedule!F38),"*None*",Schedule!F38),"
### Learning Objectives
--- 
",IF(ISBLANK(Schedule!G38),"*None*",Schedule!G38),"
### Readings (and Tasks to Be Completed Before Class)
---
",IF(Schedule!N38,LOOKUP(Schedule!B38,Readings!A:A,Readings!F:F),"*None*"),"
### Notebooks
---
[See all notebooks link.](https://rpi.analyticsdojo.com/notebooks/index.html)
",IF(ISBLANK(Schedule!H38),"","
### Assignment
---
| # | Due Date | Description | Starter | Submit |
| :---: | :---: | :----- | :--- | :--- |
"),IF(ISBLANK(Schedule!H38),"",CONCATENATE("| ",Schedule!H38," | ",TEXT(Schedule!D38+Configuration!$B$6, "mm/dd")," | ",Schedule!I38," | ",IF(ISBLANK(Schedule!U38),"*None*",Schedule!U38)," |")))</f>
        <v xml:space="preserve">
### Description
---
*None*
### Learning Objectives
--- 
*None*
### Readings (and Tasks to Be Completed Before Class)
---
*None*
### Notebooks
---
[See all notebooks link.](https://rpi.analyticsdojo.com/notebooks/index.html)
</v>
      </c>
    </row>
    <row r="38" spans="1:5" ht="356">
      <c r="A38" s="30" t="str">
        <f>IF(ISBLANK(Schedule!B40),"",CONCATENATE("session",Schedule!B40))</f>
        <v/>
      </c>
      <c r="B38" s="18" t="str">
        <f t="shared" si="0"/>
        <v/>
      </c>
      <c r="C38" s="12">
        <f>Schedule!P39</f>
        <v>0</v>
      </c>
      <c r="D38" s="30" t="str">
        <f>CONCATENATE("&lt;h1 style="&amp;CHAR(34)&amp;"font-family: Verdana, Geneva, sans-serif; text-align:center"&amp;CHAR(34)&amp;"&gt;",Schedule!E40,"&lt;/h1&gt;
---")</f>
        <v>&lt;h1 style="font-family: Verdana, Geneva, sans-serif; text-align:center"&gt;&lt;/h1&gt;
---</v>
      </c>
      <c r="E38" s="11" t="str">
        <f>CONCATENATE("
### Description
---
",IF(ISBLANK(Schedule!F39),"*None*",Schedule!F39),"
### Learning Objectives
--- 
",IF(ISBLANK(Schedule!G39),"*None*",Schedule!G39),"
### Readings (and Tasks to Be Completed Before Class)
---
",IF(Schedule!N39,LOOKUP(Schedule!B39,Readings!A:A,Readings!F:F),"*None*"),"
### Notebooks
---
[See all notebooks link.](https://rpi.analyticsdojo.com/notebooks/index.html)
",IF(ISBLANK(Schedule!H39),"","
### Assignment
---
| # | Due Date | Description | Starter | Submit |
| :---: | :---: | :----- | :--- | :--- |
"),IF(ISBLANK(Schedule!H39),"",CONCATENATE("| ",Schedule!H39," | ",TEXT(Schedule!D39+Configuration!$B$6, "mm/dd")," | ",Schedule!I39," | ",IF(ISBLANK(Schedule!U39),"*None*",Schedule!U39)," |")))</f>
        <v xml:space="preserve">
### Description
---
*None*
### Learning Objectives
--- 
*None*
### Readings (and Tasks to Be Completed Before Class)
---
*None*
### Notebooks
---
[See all notebooks link.](https://rpi.analyticsdojo.com/notebooks/index.html)
</v>
      </c>
    </row>
    <row r="39" spans="1:5" ht="356">
      <c r="A39" s="30" t="str">
        <f>IF(ISBLANK(Schedule!B41),"",CONCATENATE("session",Schedule!B41))</f>
        <v/>
      </c>
      <c r="B39" s="18" t="str">
        <f t="shared" si="0"/>
        <v/>
      </c>
      <c r="C39" s="12">
        <f>Schedule!P40</f>
        <v>0</v>
      </c>
      <c r="D39" s="30" t="str">
        <f>CONCATENATE("&lt;h1 style="&amp;CHAR(34)&amp;"font-family: Verdana, Geneva, sans-serif; text-align:center"&amp;CHAR(34)&amp;"&gt;",Schedule!E41,"&lt;/h1&gt;
---")</f>
        <v>&lt;h1 style="font-family: Verdana, Geneva, sans-serif; text-align:center"&gt;&lt;/h1&gt;
---</v>
      </c>
      <c r="E39" s="11" t="str">
        <f>CONCATENATE("
### Description
---
",IF(ISBLANK(Schedule!F40),"*None*",Schedule!F40),"
### Learning Objectives
--- 
",IF(ISBLANK(Schedule!G40),"*None*",Schedule!G40),"
### Readings (and Tasks to Be Completed Before Class)
---
",IF(Schedule!N40,LOOKUP(Schedule!B40,Readings!A:A,Readings!F:F),"*None*"),"
### Notebooks
---
[See all notebooks link.](https://rpi.analyticsdojo.com/notebooks/index.html)
",IF(ISBLANK(Schedule!H40),"","
### Assignment
---
| # | Due Date | Description | Starter | Submit |
| :---: | :---: | :----- | :--- | :--- |
"),IF(ISBLANK(Schedule!H40),"",CONCATENATE("| ",Schedule!H40," | ",TEXT(Schedule!D40+Configuration!$B$6, "mm/dd")," | ",Schedule!I40," | ",IF(ISBLANK(Schedule!U40),"*None*",Schedule!U40)," |")))</f>
        <v xml:space="preserve">
### Description
---
*None*
### Learning Objectives
--- 
*None*
### Readings (and Tasks to Be Completed Before Class)
---
*None*
### Notebooks
---
[See all notebooks link.](https://rpi.analyticsdojo.com/notebooks/index.html)
</v>
      </c>
    </row>
    <row r="40" spans="1:5" ht="356">
      <c r="A40" s="30" t="str">
        <f>IF(ISBLANK(Schedule!B42),"",CONCATENATE("session",Schedule!B42))</f>
        <v/>
      </c>
      <c r="B40" s="18" t="str">
        <f t="shared" si="0"/>
        <v/>
      </c>
      <c r="C40" s="12">
        <f>Schedule!P41</f>
        <v>0</v>
      </c>
      <c r="D40" s="30" t="str">
        <f>CONCATENATE("&lt;h1 style="&amp;CHAR(34)&amp;"font-family: Verdana, Geneva, sans-serif; text-align:center"&amp;CHAR(34)&amp;"&gt;",Schedule!E42,"&lt;/h1&gt;
---")</f>
        <v>&lt;h1 style="font-family: Verdana, Geneva, sans-serif; text-align:center"&gt;&lt;/h1&gt;
---</v>
      </c>
      <c r="E40" s="11" t="str">
        <f>CONCATENATE("
### Description
---
",IF(ISBLANK(Schedule!F41),"*None*",Schedule!F41),"
### Learning Objectives
--- 
",IF(ISBLANK(Schedule!G41),"*None*",Schedule!G41),"
### Readings (and Tasks to Be Completed Before Class)
---
",IF(Schedule!N41,LOOKUP(Schedule!B41,Readings!A:A,Readings!F:F),"*None*"),"
### Notebooks
---
[See all notebooks link.](https://rpi.analyticsdojo.com/notebooks/index.html)
",IF(ISBLANK(Schedule!H41),"","
### Assignment
---
| # | Due Date | Description | Starter | Submit |
| :---: | :---: | :----- | :--- | :--- |
"),IF(ISBLANK(Schedule!H41),"",CONCATENATE("| ",Schedule!H41," | ",TEXT(Schedule!D41+Configuration!$B$6, "mm/dd")," | ",Schedule!I41," | ",IF(ISBLANK(Schedule!U41),"*None*",Schedule!U41)," |")))</f>
        <v xml:space="preserve">
### Description
---
*None*
### Learning Objectives
--- 
*None*
### Readings (and Tasks to Be Completed Before Class)
---
*None*
### Notebooks
---
[See all notebooks link.](https://rpi.analyticsdojo.com/notebooks/index.html)
</v>
      </c>
    </row>
    <row r="41" spans="1:5" ht="356">
      <c r="A41" s="30" t="str">
        <f>IF(ISBLANK(Schedule!B43),"",CONCATENATE("session",Schedule!B43))</f>
        <v/>
      </c>
      <c r="B41" s="18" t="str">
        <f t="shared" si="0"/>
        <v/>
      </c>
      <c r="C41" s="12">
        <f>Schedule!P42</f>
        <v>0</v>
      </c>
      <c r="D41" s="30" t="str">
        <f>CONCATENATE("&lt;h1 style="&amp;CHAR(34)&amp;"font-family: Verdana, Geneva, sans-serif; text-align:center"&amp;CHAR(34)&amp;"&gt;",Schedule!E43,"&lt;/h1&gt;
---")</f>
        <v>&lt;h1 style="font-family: Verdana, Geneva, sans-serif; text-align:center"&gt;&lt;/h1&gt;
---</v>
      </c>
      <c r="E41" s="11" t="str">
        <f>CONCATENATE("
### Description
---
",IF(ISBLANK(Schedule!F42),"*None*",Schedule!F42),"
### Learning Objectives
--- 
",IF(ISBLANK(Schedule!G42),"*None*",Schedule!G42),"
### Readings (and Tasks to Be Completed Before Class)
---
",IF(Schedule!N42,LOOKUP(Schedule!B42,Readings!A:A,Readings!F:F),"*None*"),"
### Notebooks
---
[See all notebooks link.](https://rpi.analyticsdojo.com/notebooks/index.html)
",IF(ISBLANK(Schedule!H42),"","
### Assignment
---
| # | Due Date | Description | Starter | Submit |
| :---: | :---: | :----- | :--- | :--- |
"),IF(ISBLANK(Schedule!H42),"",CONCATENATE("| ",Schedule!H42," | ",TEXT(Schedule!D42+Configuration!$B$6, "mm/dd")," | ",Schedule!I42," | ",IF(ISBLANK(Schedule!U42),"*None*",Schedule!U42)," |")))</f>
        <v xml:space="preserve">
### Description
---
*None*
### Learning Objectives
--- 
*None*
### Readings (and Tasks to Be Completed Before Class)
---
*None*
### Notebooks
---
[See all notebooks link.](https://rpi.analyticsdojo.com/notebooks/index.html)
</v>
      </c>
    </row>
    <row r="42" spans="1:5" ht="356">
      <c r="A42" s="30" t="str">
        <f>IF(ISBLANK(Schedule!B44),"",CONCATENATE("session",Schedule!B44))</f>
        <v/>
      </c>
      <c r="B42" s="18" t="str">
        <f t="shared" si="0"/>
        <v/>
      </c>
      <c r="C42" s="12">
        <f>Schedule!P43</f>
        <v>0</v>
      </c>
      <c r="D42" s="30" t="str">
        <f>CONCATENATE("&lt;h1 style="&amp;CHAR(34)&amp;"font-family: Verdana, Geneva, sans-serif; text-align:center"&amp;CHAR(34)&amp;"&gt;",Schedule!E44,"&lt;/h1&gt;
---")</f>
        <v>&lt;h1 style="font-family: Verdana, Geneva, sans-serif; text-align:center"&gt;&lt;/h1&gt;
---</v>
      </c>
      <c r="E42" s="11" t="str">
        <f>CONCATENATE("
### Description
---
",IF(ISBLANK(Schedule!F43),"*None*",Schedule!F43),"
### Learning Objectives
--- 
",IF(ISBLANK(Schedule!G43),"*None*",Schedule!G43),"
### Readings (and Tasks to Be Completed Before Class)
---
",IF(Schedule!N43,LOOKUP(Schedule!B43,Readings!A:A,Readings!F:F),"*None*"),"
### Notebooks
---
[See all notebooks link.](https://rpi.analyticsdojo.com/notebooks/index.html)
",IF(ISBLANK(Schedule!H43),"","
### Assignment
---
| # | Due Date | Description | Starter | Submit |
| :---: | :---: | :----- | :--- | :--- |
"),IF(ISBLANK(Schedule!H43),"",CONCATENATE("| ",Schedule!H43," | ",TEXT(Schedule!D43+Configuration!$B$6, "mm/dd")," | ",Schedule!I43," | ",IF(ISBLANK(Schedule!U43),"*None*",Schedule!U43)," |")))</f>
        <v xml:space="preserve">
### Description
---
*None*
### Learning Objectives
--- 
*None*
### Readings (and Tasks to Be Completed Before Class)
---
*None*
### Notebooks
---
[See all notebooks link.](https://rpi.analyticsdojo.com/notebooks/index.html)
</v>
      </c>
    </row>
    <row r="43" spans="1:5" ht="356">
      <c r="A43" s="30" t="str">
        <f>IF(ISBLANK(Schedule!B45),"",CONCATENATE("session",Schedule!B45))</f>
        <v/>
      </c>
      <c r="B43" s="18" t="str">
        <f t="shared" si="0"/>
        <v/>
      </c>
      <c r="C43" s="12">
        <f>Schedule!P44</f>
        <v>0</v>
      </c>
      <c r="D43" s="30" t="str">
        <f>CONCATENATE("&lt;h1 style="&amp;CHAR(34)&amp;"font-family: Verdana, Geneva, sans-serif; text-align:center"&amp;CHAR(34)&amp;"&gt;",Schedule!E45,"&lt;/h1&gt;
---")</f>
        <v>&lt;h1 style="font-family: Verdana, Geneva, sans-serif; text-align:center"&gt;&lt;/h1&gt;
---</v>
      </c>
      <c r="E43" s="11" t="str">
        <f>CONCATENATE("
### Description
---
",IF(ISBLANK(Schedule!F44),"*None*",Schedule!F44),"
### Learning Objectives
--- 
",IF(ISBLANK(Schedule!G44),"*None*",Schedule!G44),"
### Readings (and Tasks to Be Completed Before Class)
---
",IF(Schedule!N44,LOOKUP(Schedule!B44,Readings!A:A,Readings!F:F),"*None*"),"
### Notebooks
---
[See all notebooks link.](https://rpi.analyticsdojo.com/notebooks/index.html)
",IF(ISBLANK(Schedule!H44),"","
### Assignment
---
| # | Due Date | Description | Starter | Submit |
| :---: | :---: | :----- | :--- | :--- |
"),IF(ISBLANK(Schedule!H44),"",CONCATENATE("| ",Schedule!H44," | ",TEXT(Schedule!D44+Configuration!$B$6, "mm/dd")," | ",Schedule!I44," | ",IF(ISBLANK(Schedule!U44),"*None*",Schedule!U44)," |")))</f>
        <v xml:space="preserve">
### Description
---
*None*
### Learning Objectives
--- 
*None*
### Readings (and Tasks to Be Completed Before Class)
---
*None*
### Notebooks
---
[See all notebooks link.](https://rpi.analyticsdojo.com/notebooks/index.html)
</v>
      </c>
    </row>
    <row r="44" spans="1:5" ht="356">
      <c r="A44" s="30" t="str">
        <f>IF(ISBLANK(Schedule!B46),"",CONCATENATE("session",Schedule!B46))</f>
        <v/>
      </c>
      <c r="B44" s="18" t="str">
        <f t="shared" si="0"/>
        <v/>
      </c>
      <c r="C44" s="12">
        <f>Schedule!P45</f>
        <v>0</v>
      </c>
      <c r="D44" s="30" t="str">
        <f>CONCATENATE("&lt;h1 style="&amp;CHAR(34)&amp;"font-family: Verdana, Geneva, sans-serif; text-align:center"&amp;CHAR(34)&amp;"&gt;",Schedule!E46,"&lt;/h1&gt;
---")</f>
        <v>&lt;h1 style="font-family: Verdana, Geneva, sans-serif; text-align:center"&gt;&lt;/h1&gt;
---</v>
      </c>
      <c r="E44" s="11" t="str">
        <f>CONCATENATE("
### Description
---
",IF(ISBLANK(Schedule!F45),"*None*",Schedule!F45),"
### Learning Objectives
--- 
",IF(ISBLANK(Schedule!G45),"*None*",Schedule!G45),"
### Readings (and Tasks to Be Completed Before Class)
---
",IF(Schedule!N45,LOOKUP(Schedule!B45,Readings!A:A,Readings!F:F),"*None*"),"
### Notebooks
---
[See all notebooks link.](https://rpi.analyticsdojo.com/notebooks/index.html)
",IF(ISBLANK(Schedule!H45),"","
### Assignment
---
| # | Due Date | Description | Starter | Submit |
| :---: | :---: | :----- | :--- | :--- |
"),IF(ISBLANK(Schedule!H45),"",CONCATENATE("| ",Schedule!H45," | ",TEXT(Schedule!D45+Configuration!$B$6, "mm/dd")," | ",Schedule!I45," | ",IF(ISBLANK(Schedule!U45),"*None*",Schedule!U45)," |")))</f>
        <v xml:space="preserve">
### Description
---
*None*
### Learning Objectives
--- 
*None*
### Readings (and Tasks to Be Completed Before Class)
---
*None*
### Notebooks
---
[See all notebooks link.](https://rpi.analyticsdojo.com/notebooks/index.html)
</v>
      </c>
    </row>
    <row r="45" spans="1:5" ht="356">
      <c r="A45" s="30" t="str">
        <f>IF(ISBLANK(Schedule!B47),"",CONCATENATE("session",Schedule!B47))</f>
        <v/>
      </c>
      <c r="B45" s="18" t="str">
        <f t="shared" si="0"/>
        <v/>
      </c>
      <c r="C45" s="12">
        <f>Schedule!P46</f>
        <v>0</v>
      </c>
      <c r="D45" s="30" t="str">
        <f>CONCATENATE("&lt;h1 style="&amp;CHAR(34)&amp;"font-family: Verdana, Geneva, sans-serif; text-align:center"&amp;CHAR(34)&amp;"&gt;",Schedule!E47,"&lt;/h1&gt;
---")</f>
        <v>&lt;h1 style="font-family: Verdana, Geneva, sans-serif; text-align:center"&gt;&lt;/h1&gt;
---</v>
      </c>
      <c r="E45" s="11" t="str">
        <f>CONCATENATE("
### Description
---
",IF(ISBLANK(Schedule!F46),"*None*",Schedule!F46),"
### Learning Objectives
--- 
",IF(ISBLANK(Schedule!G46),"*None*",Schedule!G46),"
### Readings (and Tasks to Be Completed Before Class)
---
",IF(Schedule!N46,LOOKUP(Schedule!B46,Readings!A:A,Readings!F:F),"*None*"),"
### Notebooks
---
[See all notebooks link.](https://rpi.analyticsdojo.com/notebooks/index.html)
",IF(ISBLANK(Schedule!H46),"","
### Assignment
---
| # | Due Date | Description | Starter | Submit |
| :---: | :---: | :----- | :--- | :--- |
"),IF(ISBLANK(Schedule!H46),"",CONCATENATE("| ",Schedule!H46," | ",TEXT(Schedule!D46+Configuration!$B$6, "mm/dd")," | ",Schedule!I46," | ",IF(ISBLANK(Schedule!U46),"*None*",Schedule!U46)," |")))</f>
        <v xml:space="preserve">
### Description
---
*None*
### Learning Objectives
--- 
*None*
### Readings (and Tasks to Be Completed Before Class)
---
*None*
### Notebooks
---
[See all notebooks link.](https://rpi.analyticsdojo.com/notebooks/index.html)
</v>
      </c>
    </row>
    <row r="46" spans="1:5" ht="356">
      <c r="A46" s="30" t="str">
        <f>IF(ISBLANK(Schedule!B48),"",CONCATENATE("session",Schedule!B48))</f>
        <v/>
      </c>
      <c r="B46" s="18" t="str">
        <f t="shared" si="0"/>
        <v/>
      </c>
      <c r="C46" s="12">
        <f>Schedule!P47</f>
        <v>0</v>
      </c>
      <c r="D46" s="30" t="str">
        <f>CONCATENATE("&lt;h1 style="&amp;CHAR(34)&amp;"font-family: Verdana, Geneva, sans-serif; text-align:center"&amp;CHAR(34)&amp;"&gt;",Schedule!E48,"&lt;/h1&gt;
---")</f>
        <v>&lt;h1 style="font-family: Verdana, Geneva, sans-serif; text-align:center"&gt;&lt;/h1&gt;
---</v>
      </c>
      <c r="E46" s="11" t="str">
        <f>CONCATENATE("
### Description
---
",IF(ISBLANK(Schedule!F47),"*None*",Schedule!F47),"
### Learning Objectives
--- 
",IF(ISBLANK(Schedule!G47),"*None*",Schedule!G47),"
### Readings (and Tasks to Be Completed Before Class)
---
",IF(Schedule!N47,LOOKUP(Schedule!B47,Readings!A:A,Readings!F:F),"*None*"),"
### Notebooks
---
[See all notebooks link.](https://rpi.analyticsdojo.com/notebooks/index.html)
",IF(ISBLANK(Schedule!H47),"","
### Assignment
---
| # | Due Date | Description | Starter | Submit |
| :---: | :---: | :----- | :--- | :--- |
"),IF(ISBLANK(Schedule!H47),"",CONCATENATE("| ",Schedule!H47," | ",TEXT(Schedule!D47+Configuration!$B$6, "mm/dd")," | ",Schedule!I47," | ",IF(ISBLANK(Schedule!U47),"*None*",Schedule!U47)," |")))</f>
        <v xml:space="preserve">
### Description
---
*None*
### Learning Objectives
--- 
*None*
### Readings (and Tasks to Be Completed Before Class)
---
*None*
### Notebooks
---
[See all notebooks link.](https://rpi.analyticsdojo.com/notebooks/index.html)
</v>
      </c>
    </row>
    <row r="47" spans="1:5" ht="356">
      <c r="A47" s="30" t="str">
        <f>IF(ISBLANK(Schedule!B49),"",CONCATENATE("session",Schedule!B49))</f>
        <v/>
      </c>
      <c r="B47" s="18" t="str">
        <f t="shared" si="0"/>
        <v/>
      </c>
      <c r="C47" s="12">
        <f>Schedule!P48</f>
        <v>0</v>
      </c>
      <c r="D47" s="30" t="str">
        <f>CONCATENATE("&lt;h1 style="&amp;CHAR(34)&amp;"font-family: Verdana, Geneva, sans-serif; text-align:center"&amp;CHAR(34)&amp;"&gt;",Schedule!E49,"&lt;/h1&gt;
---")</f>
        <v>&lt;h1 style="font-family: Verdana, Geneva, sans-serif; text-align:center"&gt;&lt;/h1&gt;
---</v>
      </c>
      <c r="E47" s="11" t="str">
        <f>CONCATENATE("
### Description
---
",IF(ISBLANK(Schedule!F48),"*None*",Schedule!F48),"
### Learning Objectives
--- 
",IF(ISBLANK(Schedule!G48),"*None*",Schedule!G48),"
### Readings (and Tasks to Be Completed Before Class)
---
",IF(Schedule!N48,LOOKUP(Schedule!B48,Readings!A:A,Readings!F:F),"*None*"),"
### Notebooks
---
[See all notebooks link.](https://rpi.analyticsdojo.com/notebooks/index.html)
",IF(ISBLANK(Schedule!H48),"","
### Assignment
---
| # | Due Date | Description | Starter | Submit |
| :---: | :---: | :----- | :--- | :--- |
"),IF(ISBLANK(Schedule!H48),"",CONCATENATE("| ",Schedule!H48," | ",TEXT(Schedule!D48+Configuration!$B$6, "mm/dd")," | ",Schedule!I48," | ",IF(ISBLANK(Schedule!U48),"*None*",Schedule!U48)," |")))</f>
        <v xml:space="preserve">
### Description
---
*None*
### Learning Objectives
--- 
*None*
### Readings (and Tasks to Be Completed Before Class)
---
*None*
### Notebooks
---
[See all notebooks link.](https://rpi.analyticsdojo.com/notebooks/index.html)
</v>
      </c>
    </row>
    <row r="48" spans="1:5" ht="356">
      <c r="A48" s="30" t="str">
        <f>IF(ISBLANK(Schedule!B50),"",CONCATENATE("session",Schedule!B50))</f>
        <v/>
      </c>
      <c r="B48" s="18" t="str">
        <f t="shared" si="0"/>
        <v/>
      </c>
      <c r="C48" s="12">
        <f>Schedule!P49</f>
        <v>0</v>
      </c>
      <c r="D48" s="30" t="str">
        <f>CONCATENATE("&lt;h1 style="&amp;CHAR(34)&amp;"font-family: Verdana, Geneva, sans-serif; text-align:center"&amp;CHAR(34)&amp;"&gt;",Schedule!E50,"&lt;/h1&gt;
---")</f>
        <v>&lt;h1 style="font-family: Verdana, Geneva, sans-serif; text-align:center"&gt;&lt;/h1&gt;
---</v>
      </c>
      <c r="E48" s="11" t="str">
        <f>CONCATENATE("
### Description
---
",IF(ISBLANK(Schedule!F49),"*None*",Schedule!F49),"
### Learning Objectives
--- 
",IF(ISBLANK(Schedule!G49),"*None*",Schedule!G49),"
### Readings (and Tasks to Be Completed Before Class)
---
",IF(Schedule!N49,LOOKUP(Schedule!B49,Readings!A:A,Readings!F:F),"*None*"),"
### Notebooks
---
[See all notebooks link.](https://rpi.analyticsdojo.com/notebooks/index.html)
",IF(ISBLANK(Schedule!H49),"","
### Assignment
---
| # | Due Date | Description | Starter | Submit |
| :---: | :---: | :----- | :--- | :--- |
"),IF(ISBLANK(Schedule!H49),"",CONCATENATE("| ",Schedule!H49," | ",TEXT(Schedule!D49+Configuration!$B$6, "mm/dd")," | ",Schedule!I49," | ",IF(ISBLANK(Schedule!U49),"*None*",Schedule!U49)," |")))</f>
        <v xml:space="preserve">
### Description
---
*None*
### Learning Objectives
--- 
*None*
### Readings (and Tasks to Be Completed Before Class)
---
*None*
### Notebooks
---
[See all notebooks link.](https://rpi.analyticsdojo.com/notebooks/index.html)
</v>
      </c>
    </row>
    <row r="49" spans="1:5" ht="356">
      <c r="A49" s="30" t="str">
        <f>IF(ISBLANK(Schedule!B51),"",CONCATENATE("session",Schedule!B51))</f>
        <v/>
      </c>
      <c r="B49" s="18" t="str">
        <f t="shared" si="0"/>
        <v/>
      </c>
      <c r="C49" s="12">
        <f>Schedule!P50</f>
        <v>0</v>
      </c>
      <c r="D49" s="30" t="str">
        <f>CONCATENATE("&lt;h1 style="&amp;CHAR(34)&amp;"font-family: Verdana, Geneva, sans-serif; text-align:center"&amp;CHAR(34)&amp;"&gt;",Schedule!E51,"&lt;/h1&gt;
---")</f>
        <v>&lt;h1 style="font-family: Verdana, Geneva, sans-serif; text-align:center"&gt;&lt;/h1&gt;
---</v>
      </c>
      <c r="E49" s="11" t="str">
        <f>CONCATENATE("
### Description
---
",IF(ISBLANK(Schedule!F50),"*None*",Schedule!F50),"
### Learning Objectives
--- 
",IF(ISBLANK(Schedule!G50),"*None*",Schedule!G50),"
### Readings (and Tasks to Be Completed Before Class)
---
",IF(Schedule!N50,LOOKUP(Schedule!B50,Readings!A:A,Readings!F:F),"*None*"),"
### Notebooks
---
[See all notebooks link.](https://rpi.analyticsdojo.com/notebooks/index.html)
",IF(ISBLANK(Schedule!H50),"","
### Assignment
---
| # | Due Date | Description | Starter | Submit |
| :---: | :---: | :----- | :--- | :--- |
"),IF(ISBLANK(Schedule!H50),"",CONCATENATE("| ",Schedule!H50," | ",TEXT(Schedule!D50+Configuration!$B$6, "mm/dd")," | ",Schedule!I50," | ",IF(ISBLANK(Schedule!U50),"*None*",Schedule!U50)," |")))</f>
        <v xml:space="preserve">
### Description
---
*None*
### Learning Objectives
--- 
*None*
### Readings (and Tasks to Be Completed Before Class)
---
*None*
### Notebooks
---
[See all notebooks link.](https://rpi.analyticsdojo.com/notebooks/index.html)
</v>
      </c>
    </row>
    <row r="50" spans="1:5" ht="356">
      <c r="E50" s="11" t="str">
        <f>CONCATENATE("
### Description
---
",IF(ISBLANK(Schedule!F51),"*None*",Schedule!F51),"
### Learning Objectives
--- 
",IF(ISBLANK(Schedule!G51),"*None*",Schedule!G51),"
### Readings (and Tasks to Be Completed Before Class)
---
",IF(Schedule!N51,LOOKUP(Schedule!B51,Readings!A:A,Readings!F:F),"*None*"),"
### Notebooks
---
[See all notebooks link.](https://rpi.analyticsdojo.com/notebooks/index.html)
",IF(ISBLANK(Schedule!H51),"","
### Assignment
---
| # | Due Date | Description | Starter | Submit |
| :---: | :---: | :----- | :--- | :--- |
"),IF(ISBLANK(Schedule!H51),"",CONCATENATE("| ",Schedule!H51," | ",TEXT(Schedule!D51+Configuration!$B$6, "mm/dd")," | ",Schedule!I51," | ",IF(ISBLANK(Schedule!U51),"*None*",Schedule!U51)," |")))</f>
        <v xml:space="preserve">
### Description
---
*None*
### Learning Objectives
--- 
*None*
### Readings (and Tasks to Be Completed Before Class)
---
*None*
### Notebooks
---
[See all notebooks link.](https://rpi.analyticsdojo.com/notebooks/index.html)
</v>
      </c>
    </row>
    <row r="51" spans="1:5" ht="356">
      <c r="E51" s="11" t="str">
        <f>CONCATENATE("
### Description
---
",IF(ISBLANK(Schedule!F52),"*None*",Schedule!F52),"
### Learning Objectives
--- 
",IF(ISBLANK(Schedule!G52),"*None*",Schedule!G52),"
### Readings (and Tasks to Be Completed Before Class)
---
",IF(Schedule!N52,LOOKUP(Schedule!B52,Readings!A:A,Readings!F:F),"*None*"),"
### Notebooks
---
[See all notebooks link.](https://rpi.analyticsdojo.com/notebooks/index.html)
",IF(ISBLANK(Schedule!H52),"","
### Assignment
---
| # | Due Date | Description | Starter | Submit |
| :---: | :---: | :----- | :--- | :--- |
"),IF(ISBLANK(Schedule!H52),"",CONCATENATE("| ",Schedule!H52," | ",TEXT(Schedule!D52+Configuration!$B$6, "mm/dd")," | ",Schedule!I52," | ",IF(ISBLANK(Schedule!U52),"*None*",Schedule!U52)," |")))</f>
        <v xml:space="preserve">
### Description
---
*None*
### Learning Objectives
--- 
*None*
### Readings (and Tasks to Be Completed Before Class)
---
*None*
### Notebooks
---
[See all notebooks link.](https://rpi.analyticsdojo.com/notebooks/index.html)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1"/>
  <sheetViews>
    <sheetView workbookViewId="0">
      <selection activeCell="A21" sqref="A21"/>
    </sheetView>
  </sheetViews>
  <sheetFormatPr baseColWidth="10" defaultColWidth="8.83203125" defaultRowHeight="16"/>
  <cols>
    <col min="1" max="1" width="96.1640625" customWidth="1"/>
  </cols>
  <sheetData>
    <row r="1" spans="1:1" ht="51">
      <c r="A1" s="10" t="s">
        <v>184</v>
      </c>
    </row>
    <row r="2" spans="1:1" s="28" customFormat="1">
      <c r="A2" s="29"/>
    </row>
    <row r="3" spans="1:1">
      <c r="A3" s="9" t="s">
        <v>172</v>
      </c>
    </row>
    <row r="4" spans="1:1">
      <c r="A4" s="9" t="s">
        <v>171</v>
      </c>
    </row>
    <row r="5" spans="1:1">
      <c r="A5" t="str">
        <f>IF(ISBLANK(Configuration!A61),"",CONCATENATE("| ",Configuration!A61," | ",Configuration!B61," |"))</f>
        <v>| Assignments  | 15% |</v>
      </c>
    </row>
    <row r="6" spans="1:1">
      <c r="A6" s="28" t="str">
        <f>IF(ISBLANK(Configuration!A62),"",CONCATENATE("| ",Configuration!A62," | ",Configuration!B62," |"))</f>
        <v>| Research Translation Exercise | 5% |</v>
      </c>
    </row>
    <row r="7" spans="1:1">
      <c r="A7" s="28" t="str">
        <f>IF(ISBLANK(Configuration!A63),"",CONCATENATE("| ",Configuration!A63," | ",Configuration!B63," |"))</f>
        <v>| Project* | 25% |</v>
      </c>
    </row>
    <row r="8" spans="1:1">
      <c r="A8" s="28" t="str">
        <f>IF(ISBLANK(Configuration!A64),"",CONCATENATE("| ",Configuration!A64," | ",Configuration!B64," |"))</f>
        <v>| Midterm | 25% |</v>
      </c>
    </row>
    <row r="9" spans="1:1">
      <c r="A9" s="28" t="str">
        <f>IF(ISBLANK(Configuration!A65),"",CONCATENATE("| ",Configuration!A65," | ",Configuration!B65," |"))</f>
        <v>| Final Exam  | 30% |</v>
      </c>
    </row>
    <row r="10" spans="1:1">
      <c r="A10" s="28" t="str">
        <f>IF(ISBLANK(Configuration!A66),"",CONCATENATE("| ",Configuration!A66," | ",Configuration!B66," |"))</f>
        <v/>
      </c>
    </row>
    <row r="11" spans="1:1">
      <c r="A11" s="28" t="str">
        <f>IF(ISBLANK(Configuration!A67),"",CONCATENATE("| ",Configuration!A67," | ",Configuration!B67," |"))</f>
        <v/>
      </c>
    </row>
    <row r="12" spans="1:1">
      <c r="A12" s="28" t="str">
        <f>IF(ISBLANK(Configuration!A68),"",CONCATENATE("| ",Configuration!A68," | ",Configuration!B68," |"))</f>
        <v/>
      </c>
    </row>
    <row r="13" spans="1:1">
      <c r="A13" s="28" t="str">
        <f>IF(ISBLANK(Configuration!A69),"",CONCATENATE("| ",Configuration!A69," | ",Configuration!B69," |"))</f>
        <v/>
      </c>
    </row>
    <row r="14" spans="1:1">
      <c r="A14" s="28" t="str">
        <f>IF(ISBLANK(Configuration!A70),"",CONCATENATE("| ",Configuration!A70," | ",Configuration!B70," |"))</f>
        <v/>
      </c>
    </row>
    <row r="15" spans="1:1">
      <c r="A15" s="4"/>
    </row>
    <row r="16" spans="1:1">
      <c r="A16" s="4" t="str">
        <f>IF(ISBLANK(Configuration!A66),"",CONCATENATE("| ",Configuration!A66," | ",Configuration!B66," |"))</f>
        <v/>
      </c>
    </row>
    <row r="17" spans="1:1">
      <c r="A17" s="4" t="str">
        <f>IF(ISBLANK(Configuration!A67),"",CONCATENATE("| ",Configuration!A67," | ",Configuration!B67," |"))</f>
        <v/>
      </c>
    </row>
    <row r="18" spans="1:1">
      <c r="A18" s="4" t="str">
        <f>IF(ISBLANK(Configuration!A68),"",CONCATENATE("| ",Configuration!A68," | ",Configuration!B68," |"))</f>
        <v/>
      </c>
    </row>
    <row r="19" spans="1:1">
      <c r="A19" s="4" t="str">
        <f>IF(ISBLANK(Configuration!A69),"",CONCATENATE("| ",Configuration!A69," | ",Configuration!B69," |"))</f>
        <v/>
      </c>
    </row>
    <row r="20" spans="1:1">
      <c r="A20" s="4" t="str">
        <f>IF(ISBLANK(Configuration!A70),"",CONCATENATE("| ",Configuration!A70," | ",Configuration!B70," |"))</f>
        <v/>
      </c>
    </row>
    <row r="21" spans="1:1">
      <c r="A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Configuration</vt:lpstr>
      <vt:lpstr>Schedule</vt:lpstr>
      <vt:lpstr>Readings</vt:lpstr>
      <vt:lpstr>readings_old</vt:lpstr>
      <vt:lpstr>Notebooks</vt:lpstr>
      <vt:lpstr>notebooks_old</vt:lpstr>
      <vt:lpstr>Academic calendar</vt:lpstr>
      <vt:lpstr>toc_yml</vt:lpstr>
      <vt:lpstr>_config_yml</vt:lpstr>
      <vt:lpstr>index_md</vt:lpstr>
      <vt:lpstr>schedule_md</vt:lpstr>
      <vt:lpstr>readings_md</vt:lpstr>
      <vt:lpstr>notebooks_md</vt:lpstr>
      <vt:lpstr>assignments_md</vt:lpstr>
      <vt:lpstr>session_md</vt:lpstr>
      <vt:lpstr>grading_md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2019-09-05T21:43:08Z</dcterms:modified>
</cp:coreProperties>
</file>