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wsSortMap1.xml" ContentType="application/vnd.ms-excel.wsSortMap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3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xtrg08290F01\381TRG\532TRS\DOR\Resource Advisor\FY19 Resources\TDY\"/>
    </mc:Choice>
  </mc:AlternateContent>
  <workbookProtection revisionsAlgorithmName="SHA-512" revisionsHashValue="tUcv24UfpXPhzZwv0POHPI+5CcvjV8pjKbm6xtLB/1bP4oeKsJX0LCc9N8ZxESQ6foae42dHT7OqMzUZSpBIGw==" revisionsSaltValue="Y2KpBW3YUZQbvAbVSoPxCA==" revisionsSpinCount="100000" lockRevision="1"/>
  <bookViews>
    <workbookView xWindow="0" yWindow="5670" windowWidth="25200" windowHeight="11640"/>
  </bookViews>
  <sheets>
    <sheet name="FY19 Travel" sheetId="1" r:id="rId1"/>
    <sheet name="FY18 Travel" sheetId="2" r:id="rId2"/>
    <sheet name="ProD Forecast" sheetId="3" r:id="rId3"/>
    <sheet name="FY19 Gov Rates" sheetId="4" r:id="rId4"/>
    <sheet name="Sheet1" sheetId="6" r:id="rId5"/>
    <sheet name="Misc" sheetId="5" r:id="rId6"/>
  </sheets>
  <externalReferences>
    <externalReference r:id="rId7"/>
    <externalReference r:id="rId8"/>
  </externalReferences>
  <definedNames>
    <definedName name="_xlnm._FilterDatabase" localSheetId="1" hidden="1">'FY18 Travel'!$A$13:$N$112</definedName>
    <definedName name="_xlnm._FilterDatabase" localSheetId="3" hidden="1">'FY19 Gov Rates'!$A$3:$F$199</definedName>
    <definedName name="_xlnm._FilterDatabase" localSheetId="0" hidden="1">'FY19 Travel'!$A$13:$P$79</definedName>
    <definedName name="_xlnm.Print_Area" localSheetId="1">'FY18 Travel'!$A$1:$J$95</definedName>
    <definedName name="_xlnm.Print_Area" localSheetId="0">'FY19 Travel'!$A$1:$L$60</definedName>
    <definedName name="Z_7E7FFD23_D242_40BE_B707_2C8A2B8F8989_.wvu.Cols" localSheetId="0" hidden="1">'FY19 Travel'!$A:$A,'FY19 Travel'!$J:$J</definedName>
    <definedName name="Z_7E7FFD23_D242_40BE_B707_2C8A2B8F8989_.wvu.Cols" localSheetId="2" hidden="1">'ProD Forecast'!$C:$I</definedName>
    <definedName name="Z_7E7FFD23_D242_40BE_B707_2C8A2B8F8989_.wvu.FilterData" localSheetId="1" hidden="1">'FY18 Travel'!$A$13:$N$112</definedName>
    <definedName name="Z_7E7FFD23_D242_40BE_B707_2C8A2B8F8989_.wvu.FilterData" localSheetId="3" hidden="1">'FY19 Gov Rates'!$A$3:$F$199</definedName>
    <definedName name="Z_7E7FFD23_D242_40BE_B707_2C8A2B8F8989_.wvu.FilterData" localSheetId="0" hidden="1">'FY19 Travel'!$A$13:$P$79</definedName>
    <definedName name="Z_7E7FFD23_D242_40BE_B707_2C8A2B8F8989_.wvu.PrintArea" localSheetId="1" hidden="1">'FY18 Travel'!$A$1:$J$95</definedName>
    <definedName name="Z_7E7FFD23_D242_40BE_B707_2C8A2B8F8989_.wvu.PrintArea" localSheetId="0" hidden="1">'FY19 Travel'!$A$1:$L$60</definedName>
  </definedNames>
  <calcPr calcId="162913"/>
  <customWorkbookViews>
    <customWorkbookView name="POTTLE, DORIS J GS-11 USAF AETC 532 TRS/DORR - Personal View" guid="{7E7FFD23-D242-40BE-B707-2C8A2B8F8989}" mergeInterval="0" personalView="1" maximized="1" xWindow="-8" yWindow="6" windowWidth="1936" windowHeight="1162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2" i="1"/>
  <c r="I81" i="1"/>
  <c r="I5" i="1" l="1"/>
  <c r="C69" i="6" l="1"/>
  <c r="D66" i="6"/>
  <c r="D75" i="6"/>
  <c r="C66" i="6"/>
  <c r="B66" i="6"/>
  <c r="I6" i="1" l="1"/>
  <c r="I3" i="1" l="1"/>
  <c r="I1" i="1"/>
  <c r="H111" i="2" l="1"/>
  <c r="H112" i="2" s="1"/>
  <c r="J11" i="2"/>
  <c r="J10" i="2"/>
  <c r="J9" i="2"/>
  <c r="J8" i="2"/>
  <c r="J5" i="2"/>
  <c r="H5" i="2"/>
  <c r="J4" i="2"/>
  <c r="J7" i="2" s="1"/>
  <c r="H4" i="2"/>
  <c r="H3" i="2"/>
  <c r="J2" i="2"/>
  <c r="J3" i="2" s="1"/>
  <c r="H2" i="2"/>
  <c r="H1" i="2"/>
  <c r="L2" i="1"/>
  <c r="J6" i="2" l="1"/>
  <c r="J15" i="1" l="1"/>
  <c r="J16" i="1" s="1"/>
  <c r="J17" i="1" s="1"/>
  <c r="J27" i="1" l="1"/>
  <c r="J74" i="1" l="1"/>
  <c r="J75" i="1" s="1"/>
  <c r="J18" i="1" l="1"/>
  <c r="J19" i="1" s="1"/>
  <c r="J20" i="1" s="1"/>
  <c r="J21" i="1" s="1"/>
  <c r="J22" i="1" l="1"/>
  <c r="J24" i="1"/>
  <c r="J56" i="1" l="1"/>
  <c r="J37" i="1" l="1"/>
  <c r="J71" i="1" l="1"/>
  <c r="J31" i="1"/>
  <c r="J32" i="1" s="1"/>
  <c r="J34" i="1" l="1"/>
  <c r="J35" i="1" s="1"/>
  <c r="J28" i="1"/>
  <c r="J76" i="1" l="1"/>
  <c r="J77" i="1" s="1"/>
  <c r="J78" i="1" s="1"/>
  <c r="J79" i="1" s="1"/>
  <c r="J80" i="1" s="1"/>
  <c r="J72" i="1"/>
  <c r="J48" i="1"/>
  <c r="J49" i="1" s="1"/>
  <c r="J50" i="1" s="1"/>
  <c r="J51" i="1" s="1"/>
  <c r="J52" i="1" s="1"/>
  <c r="J53" i="1" s="1"/>
  <c r="J54" i="1" s="1"/>
  <c r="J55" i="1" s="1"/>
  <c r="J41" i="1"/>
  <c r="J42" i="1" s="1"/>
  <c r="J43" i="1" s="1"/>
  <c r="J44" i="1" s="1"/>
  <c r="J45" i="1" s="1"/>
  <c r="J46" i="1" s="1"/>
  <c r="J57" i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38" i="1"/>
  <c r="J39" i="1"/>
  <c r="L8" i="1" l="1"/>
  <c r="L9" i="1"/>
  <c r="L10" i="1"/>
  <c r="L7" i="1"/>
  <c r="L4" i="1" l="1"/>
  <c r="L3" i="1"/>
  <c r="L5" i="1" l="1"/>
  <c r="L6" i="1" s="1"/>
</calcChain>
</file>

<file path=xl/comments1.xml><?xml version="1.0" encoding="utf-8"?>
<comments xmlns="http://schemas.openxmlformats.org/spreadsheetml/2006/main">
  <authors>
    <author>POTTLE, DORIS J GS-11 USAF AETC 532 TRS/DORR</author>
  </authors>
  <commentList>
    <comment ref="K1" authorId="0" guid="{42B7C5EF-DFD6-4E9C-BA8B-27BAA78FB041}" shapeId="0">
      <text>
        <r>
          <rPr>
            <b/>
            <sz val="9"/>
            <color indexed="81"/>
            <rFont val="Tahoma"/>
            <family val="2"/>
          </rPr>
          <t>POTTLE, DORIS J GS-11 USAF AETC 532 TRS/DORR: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Based upon FY18 Proposed Distro</t>
        </r>
      </text>
    </comment>
    <comment ref="H5" authorId="0" guid="{D3BA8E20-7A3F-4126-8756-68E86DCC4B15}" shapeId="0">
      <text>
        <r>
          <rPr>
            <b/>
            <sz val="9"/>
            <color indexed="81"/>
            <rFont val="Tahoma"/>
            <family val="2"/>
          </rPr>
          <t>Does not include amendments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POTTLE, DORIS J GS-11 USAF AETC 532 TRS/DORR</author>
  </authors>
  <commentList>
    <comment ref="I1" authorId="0" guid="{6661B598-CB70-41C3-B8F0-E341B242447F}" shapeId="0">
      <text>
        <r>
          <rPr>
            <b/>
            <sz val="9"/>
            <color indexed="81"/>
            <rFont val="Tahoma"/>
            <family val="2"/>
          </rPr>
          <t>POTTLE, DORIS J GS-11 USAF AETC 532 TRS/DORR: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Based upon FY18 Proposed Distro</t>
        </r>
      </text>
    </comment>
    <comment ref="L17" authorId="0" guid="{C19ED4AE-B2E2-4C7A-964E-3DF0A0727CC0}" shapeId="0">
      <text>
        <r>
          <rPr>
            <b/>
            <sz val="9"/>
            <color indexed="81"/>
            <rFont val="Tahoma"/>
            <family val="2"/>
          </rPr>
          <t>POTTLE, DORIS J GS-11 USAF AETC 532 TRS/DORR:</t>
        </r>
        <r>
          <rPr>
            <sz val="9"/>
            <color indexed="81"/>
            <rFont val="Tahoma"/>
            <family val="2"/>
          </rPr>
          <t xml:space="preserve">
CBA not cleared yet 11/27</t>
        </r>
      </text>
    </comment>
    <comment ref="M17" authorId="0" guid="{8320BD2F-F221-4DD4-AF5D-5A0E0A4F9C58}" shapeId="0">
      <text>
        <r>
          <rPr>
            <b/>
            <sz val="9"/>
            <color indexed="81"/>
            <rFont val="Tahoma"/>
            <family val="2"/>
          </rPr>
          <t>POTTLE, DORIS J GS-11 USAF AETC 532 TRS/DORR:</t>
        </r>
        <r>
          <rPr>
            <sz val="9"/>
            <color indexed="81"/>
            <rFont val="Tahoma"/>
            <family val="2"/>
          </rPr>
          <t xml:space="preserve">
CBA not cleared yet 11/27</t>
        </r>
      </text>
    </comment>
    <comment ref="M31" authorId="0" guid="{8432710E-3A8E-46BD-8ABB-00FE77C39A09}" shapeId="0">
      <text>
        <r>
          <rPr>
            <b/>
            <sz val="9"/>
            <color indexed="81"/>
            <rFont val="Tahoma"/>
            <family val="2"/>
          </rPr>
          <t>POTTLE, DORIS J GS-11 USAF AETC 532 TRS/DORR:</t>
        </r>
        <r>
          <rPr>
            <sz val="9"/>
            <color indexed="81"/>
            <rFont val="Tahoma"/>
            <family val="2"/>
          </rPr>
          <t xml:space="preserve">
Lt Col Regan</t>
        </r>
      </text>
    </comment>
    <comment ref="M42" authorId="0" guid="{29AC9169-D989-4035-9E48-454DB3E02C0C}" shapeId="0">
      <text>
        <r>
          <rPr>
            <b/>
            <sz val="9"/>
            <color indexed="81"/>
            <rFont val="Tahoma"/>
            <family val="2"/>
          </rPr>
          <t>POTTLE, DORIS J GS-11 USAF AETC 532 TRS/DORR:</t>
        </r>
        <r>
          <rPr>
            <sz val="9"/>
            <color indexed="81"/>
            <rFont val="Tahoma"/>
            <family val="2"/>
          </rPr>
          <t xml:space="preserve">
2 back to back TDYs</t>
        </r>
      </text>
    </comment>
    <comment ref="L52" authorId="0" guid="{75284479-CCB3-483D-A885-B870667FA7BA}" shapeId="0">
      <text>
        <r>
          <rPr>
            <b/>
            <sz val="9"/>
            <color indexed="81"/>
            <rFont val="Tahoma"/>
            <family val="2"/>
          </rPr>
          <t>POTTLE, DORIS J GS-11 USAF AETC 532 TRS/DORR:</t>
        </r>
        <r>
          <rPr>
            <sz val="9"/>
            <color indexed="81"/>
            <rFont val="Tahoma"/>
            <family val="2"/>
          </rPr>
          <t xml:space="preserve">
Melynchuk CBA </t>
        </r>
      </text>
    </comment>
  </commentList>
</comments>
</file>

<file path=xl/sharedStrings.xml><?xml version="1.0" encoding="utf-8"?>
<sst xmlns="http://schemas.openxmlformats.org/spreadsheetml/2006/main" count="1867" uniqueCount="904">
  <si>
    <t>Kirtland AFB</t>
  </si>
  <si>
    <t>Nuc 200</t>
  </si>
  <si>
    <t>Nuc 300</t>
  </si>
  <si>
    <t>Randolph AFB</t>
  </si>
  <si>
    <t>Specialty Knowledge Test Rewrite; CDC Authors</t>
  </si>
  <si>
    <t>Fort Lee VA</t>
  </si>
  <si>
    <t>CC</t>
  </si>
  <si>
    <t>Notes</t>
  </si>
  <si>
    <t>POC or Traveler</t>
  </si>
  <si>
    <t>Location</t>
  </si>
  <si>
    <t>Estimate</t>
  </si>
  <si>
    <t>Brief Description</t>
  </si>
  <si>
    <t>MM/YR</t>
  </si>
  <si>
    <t>Pri</t>
  </si>
  <si>
    <t>532 TRS Unit Funded TDYs</t>
  </si>
  <si>
    <t>M</t>
  </si>
  <si>
    <t xml:space="preserve"> # of people</t>
  </si>
  <si>
    <t>Cost/person</t>
  </si>
  <si>
    <t>Total Cost</t>
  </si>
  <si>
    <t>1QTR18</t>
  </si>
  <si>
    <t>2QTR18</t>
  </si>
  <si>
    <t>3QTR18</t>
  </si>
  <si>
    <t>4QTR18</t>
  </si>
  <si>
    <t>~</t>
  </si>
  <si>
    <t>YUM</t>
  </si>
  <si>
    <t>Yuma, AZ</t>
  </si>
  <si>
    <t>SPS</t>
  </si>
  <si>
    <t>Wichita Falls, TX</t>
  </si>
  <si>
    <t>ICT</t>
  </si>
  <si>
    <t>Wichita, KS</t>
  </si>
  <si>
    <t>ABQ</t>
  </si>
  <si>
    <t>White Sands, NM</t>
  </si>
  <si>
    <t>DCA</t>
  </si>
  <si>
    <t>IAD</t>
  </si>
  <si>
    <t>VCE</t>
  </si>
  <si>
    <t>Venice,   Italy</t>
  </si>
  <si>
    <t>ECP</t>
  </si>
  <si>
    <t>Tyndall AFB, FL</t>
  </si>
  <si>
    <t>TUS</t>
  </si>
  <si>
    <t>Tucson, AZ</t>
  </si>
  <si>
    <t>NRT</t>
  </si>
  <si>
    <t>Tokyo, Japan</t>
  </si>
  <si>
    <t>MCI</t>
  </si>
  <si>
    <t>Topeka, KS</t>
  </si>
  <si>
    <t>PHX</t>
  </si>
  <si>
    <t>Tempe, AZ</t>
  </si>
  <si>
    <t>TGU</t>
  </si>
  <si>
    <t>Tegucigalpa, Honduras</t>
  </si>
  <si>
    <t>TPA</t>
  </si>
  <si>
    <t>Tampa, FL</t>
  </si>
  <si>
    <t>SYR</t>
  </si>
  <si>
    <t>Syracuse, NY</t>
  </si>
  <si>
    <t>SJC</t>
  </si>
  <si>
    <t>Sunnyvale, CA</t>
  </si>
  <si>
    <t>STR</t>
  </si>
  <si>
    <t>Stuttgart, Germany</t>
  </si>
  <si>
    <t>St Petersburg, FL</t>
  </si>
  <si>
    <t>STL</t>
  </si>
  <si>
    <t>St Louis, MO</t>
  </si>
  <si>
    <t>GEG</t>
  </si>
  <si>
    <t>Spokane, WA</t>
  </si>
  <si>
    <t>FRA</t>
  </si>
  <si>
    <t>Spangalem, Germany</t>
  </si>
  <si>
    <t>SIN</t>
  </si>
  <si>
    <t>Singapore, Singapore</t>
  </si>
  <si>
    <t>COS</t>
  </si>
  <si>
    <t>Shriever AFB, CO</t>
  </si>
  <si>
    <t>SHV</t>
  </si>
  <si>
    <t>Shreveport, LA</t>
  </si>
  <si>
    <t>ICN</t>
  </si>
  <si>
    <t>Seoul, KOREA</t>
  </si>
  <si>
    <t>SEA</t>
  </si>
  <si>
    <t>Seattle, WA</t>
  </si>
  <si>
    <t>LAX</t>
  </si>
  <si>
    <t>Seal Beach, CA</t>
  </si>
  <si>
    <t>San Jose, CA</t>
  </si>
  <si>
    <t>SFO</t>
  </si>
  <si>
    <t>San Francisco, CA</t>
  </si>
  <si>
    <t>SAN</t>
  </si>
  <si>
    <t>San Diego, CA</t>
  </si>
  <si>
    <t>San Bernardino</t>
  </si>
  <si>
    <t>SAT</t>
  </si>
  <si>
    <t>San Antonio, TX</t>
  </si>
  <si>
    <t>SJT</t>
  </si>
  <si>
    <t>San Angelo, TX</t>
  </si>
  <si>
    <t>SLC</t>
  </si>
  <si>
    <t>Salt Lake City, UT</t>
  </si>
  <si>
    <t>SMF</t>
  </si>
  <si>
    <t xml:space="preserve">Sacramento, CA </t>
  </si>
  <si>
    <t>RIC</t>
  </si>
  <si>
    <t>Richmond, VA</t>
  </si>
  <si>
    <t>RNO</t>
  </si>
  <si>
    <t>Reno, NV</t>
  </si>
  <si>
    <t>Redondo Beach, CA</t>
  </si>
  <si>
    <t>RAP</t>
  </si>
  <si>
    <t>Rapid City, SD</t>
  </si>
  <si>
    <t>RDU</t>
  </si>
  <si>
    <t>Raleigh Durham, NC</t>
  </si>
  <si>
    <t>PUB</t>
  </si>
  <si>
    <t>Pueblo, CO</t>
  </si>
  <si>
    <t>PVD</t>
  </si>
  <si>
    <t>Providence, RI</t>
  </si>
  <si>
    <t>PDX</t>
  </si>
  <si>
    <t>Portland, OR</t>
  </si>
  <si>
    <t>Port Hueme, CA</t>
  </si>
  <si>
    <t>Point Magu, CA</t>
  </si>
  <si>
    <t>PIT</t>
  </si>
  <si>
    <t>Pittsburg, PA</t>
  </si>
  <si>
    <t>Pillar Point, AFS, CA</t>
  </si>
  <si>
    <t>Phoenix, AZ</t>
  </si>
  <si>
    <t>PHL</t>
  </si>
  <si>
    <t>Philadelphia, PA</t>
  </si>
  <si>
    <t>Peterson AFB, CO</t>
  </si>
  <si>
    <t>PNS</t>
  </si>
  <si>
    <t>Pensacola, FL</t>
  </si>
  <si>
    <t>Panama City, FL</t>
  </si>
  <si>
    <t>Palo Alto, CA</t>
  </si>
  <si>
    <t>PSP</t>
  </si>
  <si>
    <t>Palm Springs, CA</t>
  </si>
  <si>
    <t>Palmdale, CA</t>
  </si>
  <si>
    <t>Oxnard, CA</t>
  </si>
  <si>
    <t>MCO</t>
  </si>
  <si>
    <t>Orlando, FL</t>
  </si>
  <si>
    <t>OMA</t>
  </si>
  <si>
    <t>Omaha, NE</t>
  </si>
  <si>
    <t>OKC</t>
  </si>
  <si>
    <t>Oklahoma City, OK</t>
  </si>
  <si>
    <t>OKA</t>
  </si>
  <si>
    <t>Okinawa</t>
  </si>
  <si>
    <t>Ogden, UT</t>
  </si>
  <si>
    <t>OAK</t>
  </si>
  <si>
    <t>Oakland, CA</t>
  </si>
  <si>
    <t>ORF</t>
  </si>
  <si>
    <t>Norfolk, VA</t>
  </si>
  <si>
    <t>PHF</t>
  </si>
  <si>
    <t>Newport News, VA</t>
  </si>
  <si>
    <t>EWR</t>
  </si>
  <si>
    <t>Newark, NJ</t>
  </si>
  <si>
    <t>LGA</t>
  </si>
  <si>
    <t>New York, La Guardia</t>
  </si>
  <si>
    <t>JFK</t>
  </si>
  <si>
    <t>New York, NY</t>
  </si>
  <si>
    <t>MSY</t>
  </si>
  <si>
    <t>New Orleans, LA</t>
  </si>
  <si>
    <t>BNA</t>
  </si>
  <si>
    <t>Nashville, TN</t>
  </si>
  <si>
    <t>MGM</t>
  </si>
  <si>
    <t>Montgomery, AL</t>
  </si>
  <si>
    <t>MRY</t>
  </si>
  <si>
    <t>Monterey, CA</t>
  </si>
  <si>
    <t>MLI</t>
  </si>
  <si>
    <t>Moline</t>
  </si>
  <si>
    <t>MOB</t>
  </si>
  <si>
    <t>Mobile, AL</t>
  </si>
  <si>
    <t>MOT</t>
  </si>
  <si>
    <t>Minot, ND</t>
  </si>
  <si>
    <t>MSP</t>
  </si>
  <si>
    <t>Minneapolis</t>
  </si>
  <si>
    <t>MKE</t>
  </si>
  <si>
    <t>Milwaukee, WI</t>
  </si>
  <si>
    <t>MIA</t>
  </si>
  <si>
    <t>Miami, FL</t>
  </si>
  <si>
    <t>MEM</t>
  </si>
  <si>
    <t>Memphis, TN</t>
  </si>
  <si>
    <t>MLB</t>
  </si>
  <si>
    <t>Melbourne, FL</t>
  </si>
  <si>
    <t>OGG</t>
  </si>
  <si>
    <t>Maui, HI</t>
  </si>
  <si>
    <t>Marysville, CA</t>
  </si>
  <si>
    <t>March AFB, CA</t>
  </si>
  <si>
    <t>MNL</t>
  </si>
  <si>
    <t>Manila, Philippines</t>
  </si>
  <si>
    <t>MHT</t>
  </si>
  <si>
    <t>Manchester, NH</t>
  </si>
  <si>
    <t>MSN</t>
  </si>
  <si>
    <t>Madison, WI</t>
  </si>
  <si>
    <t>ATL</t>
  </si>
  <si>
    <t>Macon, GA</t>
  </si>
  <si>
    <t>SDF</t>
  </si>
  <si>
    <t>Louisville, KY</t>
  </si>
  <si>
    <t>Los Angeles, CA</t>
  </si>
  <si>
    <t>Los Alamos, NM</t>
  </si>
  <si>
    <t>Long Beach, CA</t>
  </si>
  <si>
    <t>LHR</t>
  </si>
  <si>
    <t>London, England</t>
  </si>
  <si>
    <t>LIT</t>
  </si>
  <si>
    <t>Little Rock, AR</t>
  </si>
  <si>
    <t>LIH</t>
  </si>
  <si>
    <t>Lihue, HI</t>
  </si>
  <si>
    <t>BOS</t>
  </si>
  <si>
    <t>Lexington, MA</t>
  </si>
  <si>
    <t>LEX</t>
  </si>
  <si>
    <t>Lexington, KY</t>
  </si>
  <si>
    <t>LAS</t>
  </si>
  <si>
    <t>Las Vegas, NV</t>
  </si>
  <si>
    <t>LAN</t>
  </si>
  <si>
    <t>Lansing, MI</t>
  </si>
  <si>
    <t>Lancaster, CA</t>
  </si>
  <si>
    <t>LSE</t>
  </si>
  <si>
    <t>LaCrosse, WI</t>
  </si>
  <si>
    <t>KWA</t>
  </si>
  <si>
    <t>Kwajalein</t>
  </si>
  <si>
    <t>ADQ</t>
  </si>
  <si>
    <t>Kodiak, AK</t>
  </si>
  <si>
    <t>TYS</t>
  </si>
  <si>
    <t>Knoxville, TN</t>
  </si>
  <si>
    <t>Kirtland AFB, NM</t>
  </si>
  <si>
    <t>Kansas City, MO</t>
  </si>
  <si>
    <t>HNL</t>
  </si>
  <si>
    <t>Keana Pt, HI</t>
  </si>
  <si>
    <t>JAX</t>
  </si>
  <si>
    <t>Jacksonville, FL</t>
  </si>
  <si>
    <t>JAN</t>
  </si>
  <si>
    <t>Jackson, MS</t>
  </si>
  <si>
    <t>IND</t>
  </si>
  <si>
    <t>Indianapolis, IN</t>
  </si>
  <si>
    <t>IDA</t>
  </si>
  <si>
    <t>Idaho Falls, ID</t>
  </si>
  <si>
    <t>VPS</t>
  </si>
  <si>
    <t>Hurlburt Field, FL</t>
  </si>
  <si>
    <t>HSV</t>
  </si>
  <si>
    <t>Huntsville, AL</t>
  </si>
  <si>
    <t>Huntington Beach, CA</t>
  </si>
  <si>
    <t>HOU</t>
  </si>
  <si>
    <t>IAH</t>
  </si>
  <si>
    <t>Houston, TX</t>
  </si>
  <si>
    <t>Honolulu, HI</t>
  </si>
  <si>
    <t>ITO</t>
  </si>
  <si>
    <t>Hilo, HI</t>
  </si>
  <si>
    <t>Hill AFB, UT</t>
  </si>
  <si>
    <t>BDL</t>
  </si>
  <si>
    <t>Hartford, CT</t>
  </si>
  <si>
    <t>MDT</t>
  </si>
  <si>
    <t>Harrisburg, PA</t>
  </si>
  <si>
    <t>Half Moon Bay, CA</t>
  </si>
  <si>
    <t>GUM</t>
  </si>
  <si>
    <t>Guam</t>
  </si>
  <si>
    <t>GPT</t>
  </si>
  <si>
    <t>Gulfport, MS</t>
  </si>
  <si>
    <t>GSP</t>
  </si>
  <si>
    <t>Greenville, SC</t>
  </si>
  <si>
    <t>GSO</t>
  </si>
  <si>
    <t>Greensboro, NC</t>
  </si>
  <si>
    <t>Greenbelt, MD</t>
  </si>
  <si>
    <t>GTF</t>
  </si>
  <si>
    <t>Great Falls, MT</t>
  </si>
  <si>
    <t>GFK</t>
  </si>
  <si>
    <t>Grand Forks AFB, ND</t>
  </si>
  <si>
    <t>BWI</t>
  </si>
  <si>
    <t>Goddard SFC, MD</t>
  </si>
  <si>
    <t>Frankfurt, Germany</t>
  </si>
  <si>
    <t>Ft Walton Beach, FL</t>
  </si>
  <si>
    <t>FLL</t>
  </si>
  <si>
    <t>Ft Lauderdale, FL</t>
  </si>
  <si>
    <t>(140 miles)</t>
  </si>
  <si>
    <t>SGF</t>
  </si>
  <si>
    <t>(85 miles)</t>
  </si>
  <si>
    <t>TBN</t>
  </si>
  <si>
    <t>Ft Leonardwood, MO</t>
  </si>
  <si>
    <t>FAY</t>
  </si>
  <si>
    <t>Fayetteville, NC</t>
  </si>
  <si>
    <t>Fairfield, CA</t>
  </si>
  <si>
    <t>Fairfax, VA</t>
  </si>
  <si>
    <t>FAI</t>
  </si>
  <si>
    <t>Fairbanks, AK</t>
  </si>
  <si>
    <t>Eugene, OR</t>
  </si>
  <si>
    <t>Ellsworth AFB, ND</t>
  </si>
  <si>
    <t>ELP</t>
  </si>
  <si>
    <t>El Paso, TX</t>
  </si>
  <si>
    <t>Eglin AFB, FL</t>
  </si>
  <si>
    <t>Edwards AFB, CA</t>
  </si>
  <si>
    <t>DXB</t>
  </si>
  <si>
    <t>Dubai, UAE</t>
  </si>
  <si>
    <t>Dover, DE</t>
  </si>
  <si>
    <t>DHN</t>
  </si>
  <si>
    <t>Dothan, AL</t>
  </si>
  <si>
    <t>DOH</t>
  </si>
  <si>
    <t>Doha, Qatar</t>
  </si>
  <si>
    <t>DTW</t>
  </si>
  <si>
    <t>Detroit, MI</t>
  </si>
  <si>
    <t>DEN</t>
  </si>
  <si>
    <t>Denver, CO</t>
  </si>
  <si>
    <t>DAY</t>
  </si>
  <si>
    <t>Dayton, OH</t>
  </si>
  <si>
    <t>DFW</t>
  </si>
  <si>
    <t>Dallas Ft Worth, TX</t>
  </si>
  <si>
    <t>CRP</t>
  </si>
  <si>
    <t>Corpus Christi, TX</t>
  </si>
  <si>
    <t>CMH</t>
  </si>
  <si>
    <t>Columbus, OH</t>
  </si>
  <si>
    <t>CSG</t>
  </si>
  <si>
    <t>Columbus, GA</t>
  </si>
  <si>
    <t>CAE</t>
  </si>
  <si>
    <t>Columbia, SC</t>
  </si>
  <si>
    <t>Colorado Springs, CO</t>
  </si>
  <si>
    <t>CLE</t>
  </si>
  <si>
    <t>Cleveland, OH</t>
  </si>
  <si>
    <t>CLL</t>
  </si>
  <si>
    <t>College Station, TX</t>
  </si>
  <si>
    <t>CVG</t>
  </si>
  <si>
    <t>Cincinnati, OH</t>
  </si>
  <si>
    <t>ORD</t>
  </si>
  <si>
    <t>Chicago, IL</t>
  </si>
  <si>
    <t>Cheyenne, WY</t>
  </si>
  <si>
    <t>CHA</t>
  </si>
  <si>
    <t>Chattanoga, TN</t>
  </si>
  <si>
    <t>CHO</t>
  </si>
  <si>
    <t>Charlottesville, VA</t>
  </si>
  <si>
    <t>CLT</t>
  </si>
  <si>
    <t>Charlotte, NC</t>
  </si>
  <si>
    <t>CHS</t>
  </si>
  <si>
    <t>Charleston, SC</t>
  </si>
  <si>
    <t>Chandler, AZ</t>
  </si>
  <si>
    <t>CID</t>
  </si>
  <si>
    <t>Cedar Rapids, IA</t>
  </si>
  <si>
    <t>Cape Canaveral, FL</t>
  </si>
  <si>
    <t>Camarillo, CA</t>
  </si>
  <si>
    <t>Calabassas, CA</t>
  </si>
  <si>
    <t>BUF</t>
  </si>
  <si>
    <t>Buffalo, NY</t>
  </si>
  <si>
    <t>Buckley AFB, CO</t>
  </si>
  <si>
    <t>BQK</t>
  </si>
  <si>
    <t>Brunswick, GA</t>
  </si>
  <si>
    <t>BSB</t>
  </si>
  <si>
    <t>Brasilia, Brazil</t>
  </si>
  <si>
    <t>Boston, MA</t>
  </si>
  <si>
    <t>BOI</t>
  </si>
  <si>
    <t>Boise, ID</t>
  </si>
  <si>
    <t>BIS</t>
  </si>
  <si>
    <t>Bismarck, ND</t>
  </si>
  <si>
    <t>BHM</t>
  </si>
  <si>
    <t>Birmingham, AL</t>
  </si>
  <si>
    <t>Big Sur, CA</t>
  </si>
  <si>
    <t>BTR</t>
  </si>
  <si>
    <t>Baton Rouge, LA</t>
  </si>
  <si>
    <t>Barstow, CA</t>
  </si>
  <si>
    <t>BGR</t>
  </si>
  <si>
    <t>Bangor, ME</t>
  </si>
  <si>
    <t>Baltimore, MD</t>
  </si>
  <si>
    <t>Bakersfield, CA</t>
  </si>
  <si>
    <t>AUS</t>
  </si>
  <si>
    <t>Austin, TX</t>
  </si>
  <si>
    <t>AGS</t>
  </si>
  <si>
    <t>Augusta, GA</t>
  </si>
  <si>
    <t>Atlantic City, NJ</t>
  </si>
  <si>
    <t>Atlanta, GA</t>
  </si>
  <si>
    <t>ANC</t>
  </si>
  <si>
    <t>Anchorage, AK</t>
  </si>
  <si>
    <t>Anaheim, CA</t>
  </si>
  <si>
    <t>Albuquerque, NM</t>
  </si>
  <si>
    <t>ADA</t>
  </si>
  <si>
    <t>Adana, Turkey</t>
  </si>
  <si>
    <t>ABI</t>
  </si>
  <si>
    <t>Abilene, TX</t>
  </si>
  <si>
    <t>Airport Code</t>
  </si>
  <si>
    <t>City</t>
  </si>
  <si>
    <t>www.fedtravel.com</t>
  </si>
  <si>
    <t xml:space="preserve">Remaining </t>
  </si>
  <si>
    <t>POC</t>
  </si>
  <si>
    <t>Comments</t>
  </si>
  <si>
    <t>Forecasted Mission TDYs</t>
  </si>
  <si>
    <t>Forecasted Pro-D TDYs</t>
  </si>
  <si>
    <t>Forecasted</t>
  </si>
  <si>
    <t>Start</t>
  </si>
  <si>
    <t>End</t>
  </si>
  <si>
    <t>Voucher</t>
  </si>
  <si>
    <t xml:space="preserve">Orders </t>
  </si>
  <si>
    <t>X</t>
  </si>
  <si>
    <t>Joint Logistics Course (JLC)  (recurring for 21M)</t>
  </si>
  <si>
    <t>LEGEND</t>
  </si>
  <si>
    <t xml:space="preserve">Travel Complete </t>
  </si>
  <si>
    <t>MSN/  PRO-D</t>
  </si>
  <si>
    <t>Total Expenditures</t>
  </si>
  <si>
    <t>To Sort by Quarter = Select Dropdown Arrow on MM/YY and sort by oldest to newest</t>
  </si>
  <si>
    <t>To Sort by Squadron Priority = Select Dropdown Arrow on Pri cell and sort by smallest to largest</t>
  </si>
  <si>
    <t>To View Mission or Pro-Dev Only = Select Dropdown Arrow on MSN/PRO-D and select M or P</t>
  </si>
  <si>
    <t>Total TDY Count</t>
  </si>
  <si>
    <t>Number of Travelers</t>
  </si>
  <si>
    <t>Lodging Cost for NCOA-ILE Lackland</t>
  </si>
  <si>
    <t>Lodging Cost for SNCOA Lackland</t>
  </si>
  <si>
    <t xml:space="preserve">Lodging Cost for SOS Maxwell </t>
  </si>
  <si>
    <t>Lodging Cost for Lodging Standard</t>
  </si>
  <si>
    <t>DTS</t>
  </si>
  <si>
    <t>NO baggage for Military only civilians</t>
  </si>
  <si>
    <t>Military are directed meals; civilians are full per diem</t>
  </si>
  <si>
    <t>53 mi from Village</t>
  </si>
  <si>
    <t>57 mi from VAFB</t>
  </si>
  <si>
    <t>69 mi from SM 93458</t>
  </si>
  <si>
    <t>68 mi from Orcutt 93455</t>
  </si>
  <si>
    <t>50 mi from LPC</t>
  </si>
  <si>
    <t>Alternate means such as Secure Video Teleconference or other web based communications are not sufficient to accomplish travel objectives</t>
  </si>
  <si>
    <t xml:space="preserve">Put under Other Authorizations </t>
  </si>
  <si>
    <t>HVACR Conference</t>
  </si>
  <si>
    <t>Las Vegas NV</t>
  </si>
  <si>
    <t>CTO # Toll Free: 855-794-4304</t>
  </si>
  <si>
    <t xml:space="preserve">CNX Travel </t>
  </si>
  <si>
    <t>1Q Expenditures</t>
  </si>
  <si>
    <t>2Q Expenditures</t>
  </si>
  <si>
    <t>3Q Expenditures</t>
  </si>
  <si>
    <t>4Q Expenditures</t>
  </si>
  <si>
    <t>Completed</t>
  </si>
  <si>
    <t>TDYs Completed</t>
  </si>
  <si>
    <t>Budget</t>
  </si>
  <si>
    <t>18 5L3910-7C</t>
  </si>
  <si>
    <t>18 CCSTAFF</t>
  </si>
  <si>
    <t>18 L FLIGHT</t>
  </si>
  <si>
    <t>18 M FLIGHT</t>
  </si>
  <si>
    <t>18 OPS Flight</t>
  </si>
  <si>
    <t>18 R Flight</t>
  </si>
  <si>
    <t>Military no baggage; civilians baggage</t>
  </si>
  <si>
    <t>LOA</t>
  </si>
  <si>
    <t>Deployed</t>
  </si>
  <si>
    <t>CC Staff</t>
  </si>
  <si>
    <t>Old Ops Flight do not use</t>
  </si>
  <si>
    <t>Maintenance Flight</t>
  </si>
  <si>
    <t>New Ops Flight with correct PEC</t>
  </si>
  <si>
    <t xml:space="preserve">Resources Flight </t>
  </si>
  <si>
    <t>How to create a voucher</t>
  </si>
  <si>
    <t>http://www.defensetravel.dod.mil/Docs/Training/Voucher_from_Authorization.pdf</t>
  </si>
  <si>
    <t>http://www.defensetravel.dod.mil/Docs/DTS_Guide_3_Voucher.pdf</t>
  </si>
  <si>
    <t>How to create an authorization/order</t>
  </si>
  <si>
    <t>http://www.defensetravel.dod.mil/Docs/Training/Authorization_Tri-fold.pdf</t>
  </si>
  <si>
    <t xml:space="preserve">CNX </t>
  </si>
  <si>
    <t>Recurring TDY for 21M CNX due to manning per Capt Foster 3 Jan will be projected in FY19</t>
  </si>
  <si>
    <t>IMOC</t>
  </si>
  <si>
    <t>Approved by CC 15 Nov for Refrig Cert Exam; $245.00 registration fee https://www.escogroup.org/hvac/nhetc/default.aspx Annual Requirement for changes</t>
  </si>
  <si>
    <t>Military stay on base receive GMR - $18.85</t>
  </si>
  <si>
    <t>Codes Conference</t>
  </si>
  <si>
    <t xml:space="preserve">35 mi from Buellton </t>
  </si>
  <si>
    <t xml:space="preserve">Hill AFB  </t>
  </si>
  <si>
    <t xml:space="preserve">Unit ID: </t>
  </si>
  <si>
    <t>CC Approved 19 Jan POC McLean, Timothy J CIV STRATCOM J38 (US) Conf CAN 2/28 moving to forecast for next FY</t>
  </si>
  <si>
    <t>Ops</t>
  </si>
  <si>
    <t>VQ0JFNDB</t>
  </si>
  <si>
    <t>All Registration/Conference Fees are paid for with GPC and not GTC and must have SF 182</t>
  </si>
  <si>
    <t>MW Roadshow (Minot)</t>
  </si>
  <si>
    <t>TDY for CDC Writers; TDY CNX bc rewrite due Jul moving to FY19</t>
  </si>
  <si>
    <t>Total Obligated</t>
  </si>
  <si>
    <t>To SBA</t>
  </si>
  <si>
    <t>.</t>
  </si>
  <si>
    <t>TSgt Cox</t>
  </si>
  <si>
    <t>AF Ed and Training Workshop</t>
  </si>
  <si>
    <t>Career Field TDY/Training</t>
  </si>
  <si>
    <t>Resched from Jun to Oct with Ms. Sipos due to code change; Gatekeeper approved 10-12 Oct</t>
  </si>
  <si>
    <t>CTO Fee 17.78</t>
  </si>
  <si>
    <t>Total in DFAS</t>
  </si>
  <si>
    <t>Tracking minus TRG $</t>
  </si>
  <si>
    <t>Minus Group Expenditures (Regan X2 and Tull)</t>
  </si>
  <si>
    <t>Minot 91 OG DTS</t>
  </si>
  <si>
    <t>MCCALLUM, JOSEPH W GS-06 USAF AFGSC 91 OSS/91 OSS/UPC &lt;joseph.mccallum.1@us.af.mil&gt;</t>
  </si>
  <si>
    <t>HEALD, LYNN F GS-09 USAF AFGSC 91 OG/91 OG/RA &lt;lynn.heald@us.af.mil&gt;</t>
  </si>
  <si>
    <t>SLADE, KEVIN M GS-07 USAF AFGSC 91 OSS/PRP/Security &lt;kevin.slade.2@us.af.mil&gt;</t>
  </si>
  <si>
    <t xml:space="preserve">FY19 Projected TDY Requirements </t>
  </si>
  <si>
    <t>1QFY19</t>
  </si>
  <si>
    <t>2QFY19</t>
  </si>
  <si>
    <t>3QFY19</t>
  </si>
  <si>
    <t>4QFY19</t>
  </si>
  <si>
    <t>ETIMS Training Course for TODO</t>
  </si>
  <si>
    <t>SSgt Ramirez + TBD</t>
  </si>
  <si>
    <t xml:space="preserve">Eglin AFB </t>
  </si>
  <si>
    <t>Training for new software release in CY19</t>
  </si>
  <si>
    <t>Cook</t>
  </si>
  <si>
    <t>Spratt</t>
  </si>
  <si>
    <t>Payne</t>
  </si>
  <si>
    <t>Ruan</t>
  </si>
  <si>
    <t>Anderson</t>
  </si>
  <si>
    <t>Dean</t>
  </si>
  <si>
    <t>Verdida</t>
  </si>
  <si>
    <t>James</t>
  </si>
  <si>
    <t>Meno</t>
  </si>
  <si>
    <t>David, A</t>
  </si>
  <si>
    <t>To be registered via Jeff Marquez AETC A3 b/u Sims</t>
  </si>
  <si>
    <t>To be registered via Jeff Marquez AETC A3 b/u McKenzie</t>
  </si>
  <si>
    <t>To be registered via Jeff Marquez AETC A3 b/u Johnson</t>
  </si>
  <si>
    <t>To be registered via Jeff Marquez AETC A3 b/u Burnside, S</t>
  </si>
  <si>
    <t>To be registered via Jeff Marquez AETC A3 b/u Moore</t>
  </si>
  <si>
    <t>To be registered via Jeff Marquez AETC A3 b/u Marhsall</t>
  </si>
  <si>
    <t>To be registered via Jeff Marquez AETC A3 b/u Hagstrom</t>
  </si>
  <si>
    <t>To be registered via Jeff Marquez AETC A3 b/u Raines</t>
  </si>
  <si>
    <t>To be registered via Jeff Marquez AETC A3 b/u Frost</t>
  </si>
  <si>
    <t>To be registered via Jeff Marquez AETC A3 b/u Kuhls</t>
  </si>
  <si>
    <t>To be registered via Jeff Marquez AETC A3 b/u Corrigan</t>
  </si>
  <si>
    <t xml:space="preserve">  Y12; Arnold AFB; Oakridge </t>
  </si>
  <si>
    <t xml:space="preserve">  Sandia/Los Alamos</t>
  </si>
  <si>
    <t xml:space="preserve">  LLNL</t>
  </si>
  <si>
    <t xml:space="preserve">  Nuc Symposium</t>
  </si>
  <si>
    <t xml:space="preserve">  ABM Tour On Base</t>
  </si>
  <si>
    <t xml:space="preserve">Y12; Arnold AFB; Oakridge </t>
  </si>
  <si>
    <t>LLNL</t>
  </si>
  <si>
    <t>Nuc Symposium</t>
  </si>
  <si>
    <t>P</t>
  </si>
  <si>
    <t xml:space="preserve">  KINGSBAY</t>
  </si>
  <si>
    <t xml:space="preserve">  HILL</t>
  </si>
  <si>
    <t xml:space="preserve">  Barksdale</t>
  </si>
  <si>
    <t xml:space="preserve">  PANTEX</t>
  </si>
  <si>
    <t xml:space="preserve">  Los Alamos/Sandia</t>
  </si>
  <si>
    <t xml:space="preserve">  NNSS/AFWERX</t>
  </si>
  <si>
    <t>Barksdale</t>
  </si>
  <si>
    <t>PANTEX</t>
  </si>
  <si>
    <t>Los Alamos/Sandia</t>
  </si>
  <si>
    <t>TBD</t>
  </si>
  <si>
    <t>BANGOR</t>
  </si>
  <si>
    <t>PONI Conference LLNN</t>
  </si>
  <si>
    <t>OFFUT</t>
  </si>
  <si>
    <t>NMCC/Washington DC</t>
  </si>
  <si>
    <t>HONEYWELL/WHITEMAN</t>
  </si>
  <si>
    <t>GERMANY</t>
  </si>
  <si>
    <t>KWAJ</t>
  </si>
  <si>
    <t>OFF</t>
  </si>
  <si>
    <t>Running Total</t>
  </si>
  <si>
    <t>381 TRG Offsite</t>
  </si>
  <si>
    <t>Lt Col Yamzon + MSgt Smith</t>
  </si>
  <si>
    <t>PRO-D</t>
  </si>
  <si>
    <t>OPS</t>
  </si>
  <si>
    <t>MNX</t>
  </si>
  <si>
    <t>CC STAFF</t>
  </si>
  <si>
    <t>DOA</t>
  </si>
  <si>
    <t>MULTI</t>
  </si>
  <si>
    <t>Bangor WA</t>
  </si>
  <si>
    <t>Whiteman AFB</t>
  </si>
  <si>
    <t>Offut AFB</t>
  </si>
  <si>
    <t>Livermore, CA</t>
  </si>
  <si>
    <t>Kwaj</t>
  </si>
  <si>
    <t>WDC</t>
  </si>
  <si>
    <t>Nellis AFB</t>
  </si>
  <si>
    <t>Oakridge TN</t>
  </si>
  <si>
    <t>IAW 20 AF Pro-D</t>
  </si>
  <si>
    <t>RESOURCES</t>
  </si>
  <si>
    <t xml:space="preserve">TDY for CDC Writers; TDY CNX bc rewrite due Jul moving to FY19 </t>
  </si>
  <si>
    <t>8 Personnel TBD</t>
  </si>
  <si>
    <t>Kings Bay GA</t>
  </si>
  <si>
    <t>Executed FY18 for Naval Sub Orientation</t>
  </si>
  <si>
    <t xml:space="preserve">NMCC Orientation </t>
  </si>
  <si>
    <t>Recurring TDY f/MPTupgrades/modifications; CNX 3/21 per POC/CC's direction and adding to Bangor trip</t>
  </si>
  <si>
    <t>Executed FY18 for AFGSC hosted conf</t>
  </si>
  <si>
    <t>Amarillo TX</t>
  </si>
  <si>
    <t>IAW with 20 AF Pro-D; Plant orientation</t>
  </si>
  <si>
    <t>IAW with 20 AF Pro-D</t>
  </si>
  <si>
    <t>In cord with 20 AF for Glory Trip TBD; Executed FY17 MILAIR funeded by 20 AF from HI to Kwaj</t>
  </si>
  <si>
    <t>Great opportunity for mbrs to learn SLBM mission; Executed FY18</t>
  </si>
  <si>
    <t>OTS Career Day (recurring)</t>
  </si>
  <si>
    <t>Lt Col Yamzon + Maj Rah</t>
  </si>
  <si>
    <t>I/ITSEC</t>
  </si>
  <si>
    <t>Capt White, SSgt Culver, Mr. Maltese</t>
  </si>
  <si>
    <t>Weapons and Tactics Conference at Nellis</t>
  </si>
  <si>
    <r>
      <t xml:space="preserve">CC and Capt Payne/Bair + </t>
    </r>
    <r>
      <rPr>
        <b/>
        <sz val="12"/>
        <color rgb="FFFF0000"/>
        <rFont val="Calibri"/>
        <family val="2"/>
        <scheme val="minor"/>
      </rPr>
      <t>Lt Col Regan</t>
    </r>
    <r>
      <rPr>
        <sz val="12"/>
        <rFont val="Calibri"/>
        <family val="2"/>
        <scheme val="minor"/>
      </rPr>
      <t xml:space="preserve"> due to Mr. Tran out of office</t>
    </r>
  </si>
  <si>
    <t xml:space="preserve">Nellis AFB </t>
  </si>
  <si>
    <t>Recurring TDY for Whiskey and CC (CC Booked 2K)  Lt Col Regan initially booked under 532 LOA but will update upon return</t>
  </si>
  <si>
    <t>Pathways to Blue 2018 (recurring) and LCCVT training/discussion</t>
  </si>
  <si>
    <t xml:space="preserve">Dalrymple </t>
  </si>
  <si>
    <t>Pathways to Blue 2019</t>
  </si>
  <si>
    <t>Airman's Week (recurring)</t>
  </si>
  <si>
    <r>
      <rPr>
        <strike/>
        <sz val="12"/>
        <rFont val="Calibri"/>
        <family val="2"/>
        <scheme val="minor"/>
      </rPr>
      <t>CC,</t>
    </r>
    <r>
      <rPr>
        <sz val="12"/>
        <rFont val="Calibri"/>
        <family val="2"/>
        <scheme val="minor"/>
      </rPr>
      <t xml:space="preserve"> Wagstaff (R), Burnside, A, Smith, C, David, A</t>
    </r>
    <r>
      <rPr>
        <strike/>
        <sz val="12"/>
        <rFont val="Calibri"/>
        <family val="2"/>
        <scheme val="minor"/>
      </rPr>
      <t xml:space="preserve">, Shirt (R)  </t>
    </r>
  </si>
  <si>
    <t>EWO Conference and HAC/RMP TDY</t>
  </si>
  <si>
    <t>Capt Anderson and Capt Romanofski</t>
  </si>
  <si>
    <t xml:space="preserve">EWO Conference </t>
  </si>
  <si>
    <t>ROTC Career Day</t>
  </si>
  <si>
    <t xml:space="preserve">Capt White </t>
  </si>
  <si>
    <t>CC + 3 TBD</t>
  </si>
  <si>
    <t>Lackland AFB</t>
  </si>
  <si>
    <t>Glory Trip Viewing</t>
  </si>
  <si>
    <t>Kings Bay</t>
  </si>
  <si>
    <t xml:space="preserve">BANGOR </t>
  </si>
  <si>
    <t>Orlando FL</t>
  </si>
  <si>
    <t>CC + 1 TBD</t>
  </si>
  <si>
    <t>CC Initiative 1x per Qtr</t>
  </si>
  <si>
    <t>CC + 2 TBD</t>
  </si>
  <si>
    <t>Maxwell AFB</t>
  </si>
  <si>
    <t>OTS Det TBD</t>
  </si>
  <si>
    <t>Discuss updates with ops community</t>
  </si>
  <si>
    <t>Keesler AFB</t>
  </si>
  <si>
    <t>Provide career information to ROTC cadets</t>
  </si>
  <si>
    <t>Minot BTF</t>
  </si>
  <si>
    <t>Minot AFB</t>
  </si>
  <si>
    <t>TDE and Instructors conduct Field Interviews with Students, Supervisors, and Commanders post training</t>
  </si>
  <si>
    <t>Malmstrom Back to the Field</t>
  </si>
  <si>
    <t>8 Personnel TBD (Farnsworth, Chandler, Verdida, + 5 TBD</t>
  </si>
  <si>
    <t xml:space="preserve">FY18 Projected TDY Requirements </t>
  </si>
  <si>
    <t>1QFY18</t>
  </si>
  <si>
    <t>Group owes for TRG travel (Lt Col Reganx2 + Lt Tull)</t>
  </si>
  <si>
    <t>2QFY18</t>
  </si>
  <si>
    <t>3QFY18</t>
  </si>
  <si>
    <t>4QFY18</t>
  </si>
  <si>
    <t>21M D/T Conference</t>
  </si>
  <si>
    <t>Capt Aller</t>
  </si>
  <si>
    <t xml:space="preserve">Randolph AFB </t>
  </si>
  <si>
    <t>Verbal Orders</t>
  </si>
  <si>
    <t>AETC Senior Leader Panel</t>
  </si>
  <si>
    <t>Capt Wagstaff</t>
  </si>
  <si>
    <t>CC Approved 10/11 for unit funded/rental</t>
  </si>
  <si>
    <t>Malibu CA</t>
  </si>
  <si>
    <t>CC and MSgt Puma FY17</t>
  </si>
  <si>
    <t>20 AF LLNL Conference</t>
  </si>
  <si>
    <t>Capt Payne</t>
  </si>
  <si>
    <t>Livermore CA</t>
  </si>
  <si>
    <t>Pro-D for Unit</t>
  </si>
  <si>
    <t>AF WERX</t>
  </si>
  <si>
    <r>
      <t>Boyd Ruan</t>
    </r>
    <r>
      <rPr>
        <strike/>
        <sz val="12"/>
        <rFont val="Calibri"/>
        <family val="2"/>
        <scheme val="minor"/>
      </rPr>
      <t xml:space="preserve"> Verdida </t>
    </r>
    <r>
      <rPr>
        <sz val="12"/>
        <rFont val="Calibri"/>
        <family val="2"/>
        <scheme val="minor"/>
      </rPr>
      <t>Johnson Dalrymple</t>
    </r>
  </si>
  <si>
    <t>http://afwerxdc.org/  3 locations: Austin, Washington DC, Las Vegas.</t>
  </si>
  <si>
    <t>New initiative + 2d Lt White TRSS Funded</t>
  </si>
  <si>
    <t>AFA Symposium/WDC Visit</t>
  </si>
  <si>
    <r>
      <rPr>
        <strike/>
        <sz val="12"/>
        <rFont val="Calibri"/>
        <family val="2"/>
        <scheme val="minor"/>
      </rPr>
      <t>CC</t>
    </r>
    <r>
      <rPr>
        <sz val="12"/>
        <rFont val="Calibri"/>
        <family val="2"/>
        <scheme val="minor"/>
      </rPr>
      <t xml:space="preserve"> Duncan (LIWCO) Smith Dean</t>
    </r>
  </si>
  <si>
    <t>CC CNX 9/4</t>
  </si>
  <si>
    <t>IST Grad Speaker</t>
  </si>
  <si>
    <t>Lt Col Clough</t>
  </si>
  <si>
    <t xml:space="preserve">Vandenberg AFB </t>
  </si>
  <si>
    <t>CC Approved</t>
  </si>
  <si>
    <t>Bangor NAS (ICW 20 AF)</t>
  </si>
  <si>
    <t xml:space="preserve">Capt Fox, Burnside A, Raines, Welch, Vengels, Ashcroft </t>
  </si>
  <si>
    <t>Great opportunity for mbrs to learn SLBM mission;  Hepler Attending from TRG; 1 car upgrade to full size to accommodate Hepler</t>
  </si>
  <si>
    <t>GBSD Planning Meeting</t>
  </si>
  <si>
    <t>Mr. Dominguez, Capt Romanofski, MSgt Marshall</t>
  </si>
  <si>
    <t>Barksdale AFB</t>
  </si>
  <si>
    <t>TMT Tasker</t>
  </si>
  <si>
    <t>Airman's Week</t>
  </si>
  <si>
    <t>Lt Col Yamzon +1</t>
  </si>
  <si>
    <t xml:space="preserve">Lackland AFB </t>
  </si>
  <si>
    <t>CC Orientation Moved to 2Q per CC 11/28</t>
  </si>
  <si>
    <t>Honeywell Tour (ICW 20 AF)</t>
  </si>
  <si>
    <r>
      <t>Capt Gunther (R),</t>
    </r>
    <r>
      <rPr>
        <strike/>
        <sz val="12"/>
        <rFont val="Calibri"/>
        <family val="2"/>
        <scheme val="minor"/>
      </rPr>
      <t xml:space="preserve"> Romanofski (R)</t>
    </r>
    <r>
      <rPr>
        <sz val="12"/>
        <rFont val="Calibri"/>
        <family val="2"/>
        <scheme val="minor"/>
      </rPr>
      <t>, Parsons (R), Moselle,Golden, Dinbole</t>
    </r>
  </si>
  <si>
    <t>Pushed to 4Q per Capt Gunther 6/14 touring 509th Ops, MNX and MUNS facilities Kansas City National Security Campus Hightower/Coble CNX</t>
  </si>
  <si>
    <t xml:space="preserve">Orlando FL </t>
  </si>
  <si>
    <t>Usually TDE</t>
  </si>
  <si>
    <t xml:space="preserve">IMOC Instructor </t>
  </si>
  <si>
    <t>Kwaj Glory Trip  (ICW 20 AF)</t>
  </si>
  <si>
    <r>
      <t xml:space="preserve">Capt Dalrymple </t>
    </r>
    <r>
      <rPr>
        <strike/>
        <sz val="12"/>
        <rFont val="Calibri"/>
        <family val="2"/>
        <scheme val="minor"/>
      </rPr>
      <t>and TSgt Sims</t>
    </r>
  </si>
  <si>
    <t>If Back to Field is funded; 20 AF POS TSgt Miller, CNX per Capt Gunther.  20 AF cannot support ProD attendees</t>
  </si>
  <si>
    <t>LLNL  (ICW 20 AF)</t>
  </si>
  <si>
    <t>Lt Verdida</t>
  </si>
  <si>
    <t>CC Approved 29 Sep for unit funded; 20 AF host  CNX due to rewrite</t>
  </si>
  <si>
    <r>
      <t>Capt Gunther, Moselle, Anderson, Burnside, Hernandez,</t>
    </r>
    <r>
      <rPr>
        <b/>
        <i/>
        <sz val="12"/>
        <color rgb="FFFF0000"/>
        <rFont val="Calibri"/>
        <family val="2"/>
        <scheme val="minor"/>
      </rPr>
      <t xml:space="preserve"> Gottshalk</t>
    </r>
  </si>
  <si>
    <t>Mbrs take GSA vehicles//TDY=per diem</t>
  </si>
  <si>
    <t>Sustainment Conference/ICBM Planning Conference</t>
  </si>
  <si>
    <t>Hill AFB</t>
  </si>
  <si>
    <t xml:space="preserve">Hosted by Depot CC Approved 7 Dec Never Provided with name from Capt Foster </t>
  </si>
  <si>
    <t xml:space="preserve">Nuclear Professional Continuing Education </t>
  </si>
  <si>
    <t>Approved by TRG/CC 5 Jan</t>
  </si>
  <si>
    <t>TRG</t>
  </si>
  <si>
    <t>Sheppard AFB/Reality Symposium</t>
  </si>
  <si>
    <t>Lt Col Regan</t>
  </si>
  <si>
    <t>Sheppard AFB</t>
  </si>
  <si>
    <t>Reality Symposium; Mr. Tran on leave TRG to reimburse</t>
  </si>
  <si>
    <t>Capt Gunther</t>
  </si>
  <si>
    <t>Mbrs take GSA vehicles//TDY=per diem CNX per Capt Gunther 7 Feb</t>
  </si>
  <si>
    <t>ICBM Integrated Product Team (IPT) (recurring)</t>
  </si>
  <si>
    <t>Recurring TDY for nuclear enterprise nuclear MNX initiatives</t>
  </si>
  <si>
    <t>Course for Authors (CDC rqmt)</t>
  </si>
  <si>
    <t>Pensacola FL</t>
  </si>
  <si>
    <t>Req'd course for CDC writers All CDC Writers attended course per MSgt Smith 1/4</t>
  </si>
  <si>
    <t>IMOC Rewrite</t>
  </si>
  <si>
    <t>Maj Williams, Capts Waddy and Stocker (POC Capt Sims)</t>
  </si>
  <si>
    <t>Includes CTO Fee of $6 for CR rescheduled TDY</t>
  </si>
  <si>
    <t>13N Recruit</t>
  </si>
  <si>
    <t>CC, Capt Wyatt, Capt Medow, Lt Allen</t>
  </si>
  <si>
    <t>Malm/FEW</t>
  </si>
  <si>
    <t>Recruit for 13N vacancies at Malmstrom and FE Warren; approved by 381 TRG CC 11 Jan</t>
  </si>
  <si>
    <t>TO Rewrite Working Group  (recurring)</t>
  </si>
  <si>
    <t>Ops TBD</t>
  </si>
  <si>
    <t>Recurring TDY//continued nuc enterprise initiative to further improve operations Not sending per Capt Gunther 3 Jan</t>
  </si>
  <si>
    <t>Staff</t>
  </si>
  <si>
    <t>Instructor TDY for Airmanship CNX 2Q per CC 31 Jan</t>
  </si>
  <si>
    <t>Mbrs take GSA vehicles//TDY=per diem; Cancelled per Capt Gunther 7/2</t>
  </si>
  <si>
    <t>x</t>
  </si>
  <si>
    <t xml:space="preserve">Naval Submarine Base </t>
  </si>
  <si>
    <r>
      <t xml:space="preserve">Capt Wyatt (R) Westfall (LIWCO), Glass, </t>
    </r>
    <r>
      <rPr>
        <strike/>
        <sz val="12"/>
        <rFont val="Calibri"/>
        <family val="2"/>
        <scheme val="minor"/>
      </rPr>
      <t>Parsons (R</t>
    </r>
    <r>
      <rPr>
        <sz val="12"/>
        <rFont val="Calibri"/>
        <family val="2"/>
        <scheme val="minor"/>
      </rPr>
      <t xml:space="preserve">), Pleasanton, </t>
    </r>
    <r>
      <rPr>
        <strike/>
        <sz val="12"/>
        <rFont val="Calibri"/>
        <family val="2"/>
        <scheme val="minor"/>
      </rPr>
      <t>James, J</t>
    </r>
  </si>
  <si>
    <t>Kingsbay, Georgia</t>
  </si>
  <si>
    <t>Add 6/14 - Johnson CNX 16 Aug</t>
  </si>
  <si>
    <t>Training Flow Mngt/ Mission Readiness Training and NC3 Training</t>
  </si>
  <si>
    <t>Mr. Maltese</t>
  </si>
  <si>
    <t>CC Approved 29 Jan back to back TDY</t>
  </si>
  <si>
    <t>FE Warren Back to the Field</t>
  </si>
  <si>
    <t>Weiford, Cook, J. Wyatt, C. White, Sgt Sims, Culver, Younger, Maltese, Cox</t>
  </si>
  <si>
    <t xml:space="preserve">FE Warren AFB </t>
  </si>
  <si>
    <t xml:space="preserve">20 AF cannot fund as of 9 Jan </t>
  </si>
  <si>
    <t>Maintenance Supervisor Production Course</t>
  </si>
  <si>
    <t xml:space="preserve">Verdida </t>
  </si>
  <si>
    <t>Hosted by AFGSC CC Approved 7 Dec</t>
  </si>
  <si>
    <t xml:space="preserve">Naval Submarine Base / Honeywell TDY </t>
  </si>
  <si>
    <t>Parsons (back to back w/leave in between</t>
  </si>
  <si>
    <t xml:space="preserve">NDIA Global Strike </t>
  </si>
  <si>
    <t>Lt Col Yamzon +1 OPS and Norris</t>
  </si>
  <si>
    <t>Shreveport LA</t>
  </si>
  <si>
    <t>http://www.airforceglobalstrike.org/ - CNX by CC 11/6</t>
  </si>
  <si>
    <t>NMCC/Washington DC (ICW 20 AF)</t>
  </si>
  <si>
    <t>Maj Mezak, Maj Schmidt; TSgt Johnson and SSgt Gottschalk</t>
  </si>
  <si>
    <t>If Back to Field is funded</t>
  </si>
  <si>
    <t>NNSS (ICW 20 AF)</t>
  </si>
  <si>
    <t>Capt Glass, Urban, Norris, Farias</t>
  </si>
  <si>
    <t xml:space="preserve">Nevada test Site..mbrs take GSA vehicles//TDY=per diem </t>
  </si>
  <si>
    <t>James, Reffler</t>
  </si>
  <si>
    <t>Approved by CC 15 Nov for Refrig Cert Exam; $245.00 registration fee https://www.escogroup.org/hvac/nhetc/default.aspx</t>
  </si>
  <si>
    <t>Force Development Review - Nuclear (FDR-N)</t>
  </si>
  <si>
    <t>CC and Lt Melynchuk</t>
  </si>
  <si>
    <t>Randolph and Maxwell  AFB</t>
  </si>
  <si>
    <t>AFPC Roadshow</t>
  </si>
  <si>
    <t xml:space="preserve">Maj Lusson and Capt Word POC Maj Schmidt </t>
  </si>
  <si>
    <t>Annual TDY request from CC; send LOA Auth 3/5</t>
  </si>
  <si>
    <t>IMOC Instructor - Low Priority</t>
  </si>
  <si>
    <t>Hosted by Depot CC Approved 7 Dec - Cnx and moved to following qtr per Capt Sims</t>
  </si>
  <si>
    <t>Add on LCCVT approved 23 Mar</t>
  </si>
  <si>
    <r>
      <t xml:space="preserve">Capt Hagstrom, Moore, Hill, </t>
    </r>
    <r>
      <rPr>
        <b/>
        <i/>
        <sz val="12"/>
        <color rgb="FFFF0000"/>
        <rFont val="Calibri"/>
        <family val="2"/>
        <scheme val="minor"/>
      </rPr>
      <t xml:space="preserve">TBD Anderson and enlisted replacement </t>
    </r>
  </si>
  <si>
    <t>Nevada test Site..mbrs take GSA vehicles//TDY=per diem; Add 6/14</t>
  </si>
  <si>
    <t>Capt Raines</t>
  </si>
  <si>
    <r>
      <t>MW Roadshow (Malmstrom</t>
    </r>
    <r>
      <rPr>
        <strike/>
        <sz val="12"/>
        <rFont val="Calibri"/>
        <family val="2"/>
        <scheme val="minor"/>
      </rPr>
      <t>/Minot)</t>
    </r>
  </si>
  <si>
    <r>
      <t xml:space="preserve">CC, Shirt, Capt Meno, </t>
    </r>
    <r>
      <rPr>
        <strike/>
        <sz val="12"/>
        <rFont val="Calibri"/>
        <family val="2"/>
        <scheme val="minor"/>
      </rPr>
      <t xml:space="preserve">Capt Spratt, </t>
    </r>
    <r>
      <rPr>
        <sz val="12"/>
        <rFont val="Calibri"/>
        <family val="2"/>
        <scheme val="minor"/>
      </rPr>
      <t>MSgt Miller,</t>
    </r>
    <r>
      <rPr>
        <strike/>
        <sz val="12"/>
        <rFont val="Calibri"/>
        <family val="2"/>
        <scheme val="minor"/>
      </rPr>
      <t xml:space="preserve"> TSgt Ruan,</t>
    </r>
    <r>
      <rPr>
        <sz val="12"/>
        <rFont val="Calibri"/>
        <family val="2"/>
        <scheme val="minor"/>
      </rPr>
      <t xml:space="preserve"> and Lt Nigg</t>
    </r>
  </si>
  <si>
    <t>Malmstrom</t>
  </si>
  <si>
    <t xml:space="preserve">Minot CNX only Malmstrom </t>
  </si>
  <si>
    <t>SSgt Palacios</t>
  </si>
  <si>
    <t>Barksdale Back to the Field</t>
  </si>
  <si>
    <t>TSgt Pleasanton, TSgt Ruan, Mr. Maltese and TSgt Cox</t>
  </si>
  <si>
    <t>Pending Gatekeeper approval</t>
  </si>
  <si>
    <t>Instructor TDY for Airmanship; Smith CNX</t>
  </si>
  <si>
    <t>MSgt Horn</t>
  </si>
  <si>
    <t>Hosted by AFGSC CC Approved 7 Dec; MSgt Horn cnx'd due to rewrite</t>
  </si>
  <si>
    <t>WDC Interview</t>
  </si>
  <si>
    <t>Maj Mezak</t>
  </si>
  <si>
    <t>Arlington VA</t>
  </si>
  <si>
    <t>Interview</t>
  </si>
  <si>
    <t>Offutt AFB</t>
  </si>
  <si>
    <t>Approved by CC 4 Apr</t>
  </si>
  <si>
    <t>20 AF Senior Leaders Conference</t>
  </si>
  <si>
    <t>Lt Col Yamzon and MSgt Concannon</t>
  </si>
  <si>
    <t>CC Approved 4/18 Cross Org'd by 20 AF; Cancelled last minute</t>
  </si>
  <si>
    <t>Capt Fox</t>
  </si>
  <si>
    <t>Capt S. Burnside</t>
  </si>
  <si>
    <t>Swap with Capt Turner</t>
  </si>
  <si>
    <t>PRP Conference (recurring)</t>
  </si>
  <si>
    <t>FY17 conference was CANX//need to attend to ensure compliance with chging PRP rqmts</t>
  </si>
  <si>
    <t>Instructor/Evaluator Workshop</t>
  </si>
  <si>
    <t>Capt Cook and Capt Temple</t>
  </si>
  <si>
    <t>CC Approved 16 Feb Moved from April (18/22 Jun travel dates)</t>
  </si>
  <si>
    <t>Hill AFB (recurring)</t>
  </si>
  <si>
    <t>Group  Superintendent Symposium</t>
  </si>
  <si>
    <t>MSgt Nelson and Marshall</t>
  </si>
  <si>
    <t>Requestor never provided information to pursue TDY</t>
  </si>
  <si>
    <t>MOIC - Unit funded rental</t>
  </si>
  <si>
    <t xml:space="preserve">Placeholder for recurring forecast </t>
  </si>
  <si>
    <t>21M TDY//Cost is for rental car expense Capt Aller attended FY17</t>
  </si>
  <si>
    <t>SSgt Sampson</t>
  </si>
  <si>
    <t>Cancelled day of for family emergency; CTO fee</t>
  </si>
  <si>
    <t>SSgt Eskew</t>
  </si>
  <si>
    <t>Capt Glass</t>
  </si>
  <si>
    <t>AETC Superintendent Course</t>
  </si>
  <si>
    <t>MSgt Concannon</t>
  </si>
  <si>
    <t>Approved 5/14</t>
  </si>
  <si>
    <t>ICBM Technical Interchange Meeting (TIM) (recurring)</t>
  </si>
  <si>
    <t xml:space="preserve">DOM Personnel </t>
  </si>
  <si>
    <t xml:space="preserve">Recurring TDY to review upcoming mnx of all trainers//locations vary each FY </t>
  </si>
  <si>
    <t>SSgt Ashcroft</t>
  </si>
  <si>
    <t>Member to book lodging direct</t>
  </si>
  <si>
    <t>Capt Snyder</t>
  </si>
  <si>
    <t>CNX by DO allocation given to the TRG 2/6</t>
  </si>
  <si>
    <t>Med Attendant per CC</t>
  </si>
  <si>
    <t>MSgt Podobinski</t>
  </si>
  <si>
    <t>Riverside CA</t>
  </si>
  <si>
    <t>CC directed travel for med attendant</t>
  </si>
  <si>
    <t>MSgt Miller</t>
  </si>
  <si>
    <t>B52 Crew Orientation</t>
  </si>
  <si>
    <t>Lt Col Weiford</t>
  </si>
  <si>
    <t>Host Minot B52 Crew; pay for lodging, rental, per diem; Feb GT CNX moved to next qtr to reserve funding</t>
  </si>
  <si>
    <t>MSgt Nelson</t>
  </si>
  <si>
    <t>CNX MSgt Horn due to IMOC rewrite</t>
  </si>
  <si>
    <t xml:space="preserve">Capt Romanofski (R), Fox, Raines (R), Kuhls, Hightower, and Dugat </t>
  </si>
  <si>
    <t>$185 pp; requestor to provide 182 for reg fees -  Hightower replaced Marshall  as of 19 Jul.</t>
  </si>
  <si>
    <t>AFPC and AETC/AQ Orientation / PRP Conference</t>
  </si>
  <si>
    <t>CC, Capt Dean and Turner</t>
  </si>
  <si>
    <t xml:space="preserve">Maj Marsh and TSgt Ruan FY17//CC Orientation - move to 3Q (Apr/May timeframe) </t>
  </si>
  <si>
    <t>TSgt Pleasanton</t>
  </si>
  <si>
    <t>Replace for MSgt Puma/Younger</t>
  </si>
  <si>
    <t>Hosted by Depot CC Approved 7 Dec</t>
  </si>
  <si>
    <t>2018 ALCM Users' Day and Product Improvement WG (recurring)</t>
  </si>
  <si>
    <t>TM and ALMM</t>
  </si>
  <si>
    <t>Recurring TDY for ALMM crse</t>
  </si>
  <si>
    <t>Chandler</t>
  </si>
  <si>
    <t>OTS Career Day</t>
  </si>
  <si>
    <r>
      <rPr>
        <strike/>
        <sz val="12"/>
        <rFont val="Calibri"/>
        <family val="2"/>
        <scheme val="minor"/>
      </rPr>
      <t xml:space="preserve">CC, </t>
    </r>
    <r>
      <rPr>
        <sz val="12"/>
        <rFont val="Calibri"/>
        <family val="2"/>
        <scheme val="minor"/>
      </rPr>
      <t>Capt Spratt, Lt Cardinale</t>
    </r>
  </si>
  <si>
    <t>Added 7/18; back to back  Spratt and Cardinale only going to MAX; CC and Duncan to go to AFGSC following; CC CNX 8/7</t>
  </si>
  <si>
    <t>Electronic Principles  Course</t>
  </si>
  <si>
    <t>333 TRS</t>
  </si>
  <si>
    <t>Mobile crse for EMT instructors</t>
  </si>
  <si>
    <t>AFGSC Site Visit</t>
  </si>
  <si>
    <r>
      <rPr>
        <b/>
        <sz val="12"/>
        <color rgb="FFFF0000"/>
        <rFont val="Calibri"/>
        <family val="2"/>
        <scheme val="minor"/>
      </rPr>
      <t>CC</t>
    </r>
    <r>
      <rPr>
        <sz val="12"/>
        <rFont val="Calibri"/>
        <family val="2"/>
        <scheme val="minor"/>
      </rPr>
      <t xml:space="preserve"> Duncan</t>
    </r>
  </si>
  <si>
    <t>PANTEX (ICW 20 AF)</t>
  </si>
  <si>
    <t xml:space="preserve">Knittle, Farias, Ruan and Welch </t>
  </si>
  <si>
    <r>
      <rPr>
        <b/>
        <sz val="12"/>
        <color rgb="FFFF0000"/>
        <rFont val="Calibri"/>
        <family val="2"/>
        <scheme val="minor"/>
      </rPr>
      <t xml:space="preserve">CC, </t>
    </r>
    <r>
      <rPr>
        <sz val="12"/>
        <rFont val="Calibri"/>
        <family val="2"/>
        <scheme val="minor"/>
      </rPr>
      <t xml:space="preserve">Duncan, Pratt Sims </t>
    </r>
  </si>
  <si>
    <t>Instructor TDY for Airmanship; pratt CNX 3 Aug - pratt back on 9 Aug</t>
  </si>
  <si>
    <t>PONI Summer Conference (ICW 20 AF)</t>
  </si>
  <si>
    <t>Mbrs take GSA vehicles//TDY=per diem; Cancelled per Capt Gunther 6/14</t>
  </si>
  <si>
    <t>Randolph AFB UPT DOW</t>
  </si>
  <si>
    <t>Recurring exchange prgm TDY; CNX per Capt Gunther 7/2</t>
  </si>
  <si>
    <t xml:space="preserve">Barksdale </t>
  </si>
  <si>
    <t>CNX per Capt Gunther 2 Feb</t>
  </si>
  <si>
    <t>21M Roadshow to VAFB</t>
  </si>
  <si>
    <t>Capt Justin Cassidy (Capt Chandler)</t>
  </si>
  <si>
    <t xml:space="preserve">Randolph/Vandenberg </t>
  </si>
  <si>
    <t>Cross Org Auth sent 8/7</t>
  </si>
  <si>
    <t>Sandia National Labs  (ICW 20 AF)</t>
  </si>
  <si>
    <t>CNX per Capt Gunther 1 Nov</t>
  </si>
  <si>
    <t>Cancelled per Capt Gunther 6/14</t>
  </si>
  <si>
    <t xml:space="preserve">Cancelled </t>
  </si>
  <si>
    <t>Capt C-12 and TSgt Urban</t>
  </si>
  <si>
    <t>Capt C-12 CBA invited by 20AF and unit funded</t>
  </si>
  <si>
    <t>Capt Temple and TSgt Dugat</t>
  </si>
  <si>
    <t>20 AF hosted unit funded; CC Approved for staff participation; 20 AF LOA auth 3/5</t>
  </si>
  <si>
    <t>Nashville TN</t>
  </si>
  <si>
    <t>Unv of TN in conjunction with AFA; Capt White returning to SBA 18/19 Sep - CC CNX'd</t>
  </si>
  <si>
    <t>Security+</t>
  </si>
  <si>
    <t>Lt Tull - TRSS funded for 532 Casual Student</t>
  </si>
  <si>
    <t>Vienna VA</t>
  </si>
  <si>
    <t xml:space="preserve">Mr. Tran has issues with account and will reimburse </t>
  </si>
  <si>
    <t>Y-12; Arnold AFB (ICW 20 AF)</t>
  </si>
  <si>
    <t>Capt Westfall, Mr. Farias, MSgt Hernandez</t>
  </si>
  <si>
    <t>Not ICW 20 AF which focuses on Top Hand/Weapon School/Sims CNX 11/20</t>
  </si>
  <si>
    <t>Maj Marshall;  Kuhls, J. Wyatt, Moore, S. Burnside, Sgt Golden</t>
  </si>
  <si>
    <t xml:space="preserve">Not ICW 20 AF which focuses on Top Hand/Weapon School; Frost CNX; </t>
  </si>
  <si>
    <t>HILL (MPT mods)</t>
  </si>
  <si>
    <t>Glass, Pleasanton and Hightower</t>
  </si>
  <si>
    <t>WIC/AMMOS</t>
  </si>
  <si>
    <t>GBSD RV Discussion</t>
  </si>
  <si>
    <t>POC Maj Payne CC approved 10/1</t>
  </si>
  <si>
    <r>
      <t xml:space="preserve">GOVERNMENT RATES 
OCTOBER 1, 2018 TO SEPTEMBER 30, 2019                                                                </t>
    </r>
    <r>
      <rPr>
        <i/>
        <sz val="12"/>
        <color indexed="36"/>
        <rFont val="Arial"/>
        <family val="2"/>
      </rPr>
      <t xml:space="preserve"> </t>
    </r>
    <r>
      <rPr>
        <b/>
        <i/>
        <sz val="12"/>
        <color theme="7" tint="0.39997558519241921"/>
        <rFont val="Arial"/>
        <family val="2"/>
      </rPr>
      <t>YCA City Pair Fare's are Highlighted</t>
    </r>
  </si>
  <si>
    <r>
      <t xml:space="preserve"> </t>
    </r>
    <r>
      <rPr>
        <sz val="12"/>
        <rFont val="Arial"/>
        <family val="2"/>
      </rPr>
      <t>Depart</t>
    </r>
    <r>
      <rPr>
        <b/>
        <sz val="12"/>
        <rFont val="Arial"/>
        <family val="2"/>
      </rPr>
      <t xml:space="preserve"> SMX       </t>
    </r>
    <r>
      <rPr>
        <sz val="10"/>
        <rFont val="Arial"/>
        <family val="2"/>
      </rPr>
      <t>R/T FARE</t>
    </r>
  </si>
  <si>
    <r>
      <t xml:space="preserve">Depart </t>
    </r>
    <r>
      <rPr>
        <b/>
        <sz val="12"/>
        <rFont val="Arial"/>
        <family val="2"/>
      </rPr>
      <t xml:space="preserve">SBA       </t>
    </r>
    <r>
      <rPr>
        <sz val="10"/>
        <rFont val="Arial"/>
        <family val="2"/>
      </rPr>
      <t xml:space="preserve">R/T FARE </t>
    </r>
    <r>
      <rPr>
        <b/>
        <sz val="12"/>
        <rFont val="Arial"/>
        <family val="2"/>
      </rPr>
      <t xml:space="preserve">     </t>
    </r>
    <r>
      <rPr>
        <sz val="12"/>
        <rFont val="Arial"/>
        <family val="2"/>
      </rPr>
      <t/>
    </r>
  </si>
  <si>
    <r>
      <t>Depart</t>
    </r>
    <r>
      <rPr>
        <b/>
        <sz val="12"/>
        <rFont val="Arial"/>
        <family val="2"/>
      </rPr>
      <t xml:space="preserve">  SLO     </t>
    </r>
    <r>
      <rPr>
        <sz val="10"/>
        <rFont val="Arial"/>
        <family val="2"/>
      </rPr>
      <t>R/T FARE</t>
    </r>
  </si>
  <si>
    <r>
      <t xml:space="preserve">Depart </t>
    </r>
    <r>
      <rPr>
        <b/>
        <sz val="12"/>
        <rFont val="Arial"/>
        <family val="2"/>
      </rPr>
      <t xml:space="preserve"> LAX </t>
    </r>
    <r>
      <rPr>
        <sz val="10"/>
        <rFont val="Arial"/>
        <family val="2"/>
      </rPr>
      <t xml:space="preserve">     R/T FARE</t>
    </r>
  </si>
  <si>
    <t>Manchester, UK</t>
  </si>
  <si>
    <t>MAN</t>
  </si>
  <si>
    <t>Munich</t>
  </si>
  <si>
    <t>MUC</t>
  </si>
  <si>
    <r>
      <t xml:space="preserve">Washington, DC - </t>
    </r>
    <r>
      <rPr>
        <sz val="10"/>
        <rFont val="Arial"/>
        <family val="2"/>
      </rPr>
      <t>Dulles</t>
    </r>
  </si>
  <si>
    <r>
      <t xml:space="preserve">Washington, DC - </t>
    </r>
    <r>
      <rPr>
        <sz val="10"/>
        <rFont val="Arial"/>
        <family val="2"/>
      </rPr>
      <t>Reagan</t>
    </r>
  </si>
  <si>
    <t xml:space="preserve">POC Maj Payne CC approved 10/1; MSgt Miller rental </t>
  </si>
  <si>
    <t>Med Attendant</t>
  </si>
  <si>
    <t>Lt Riley</t>
  </si>
  <si>
    <t>Travis AFB CA</t>
  </si>
  <si>
    <t>CC Verbal Directed for Medical Attendant Duties</t>
  </si>
  <si>
    <t>To be registered via Jeff Marquez AETC A3 b/u Payne/Younger CNX</t>
  </si>
  <si>
    <t>CC Initiative 1x per Qtr - CNX only 3  13N this Qtr; will conduct telecon instead</t>
  </si>
  <si>
    <t>ALMM Deep Dive</t>
  </si>
  <si>
    <t>Recurring TDY for Whiskey and CC (CC Booked 2K)  Lt Col Regan initially booked under 532 LOA but will update upon return; updated to 4 Travelers 21 Oct</t>
  </si>
  <si>
    <t>CC + MSgt Miller and SSgt Dinoble</t>
  </si>
  <si>
    <t>Maj Wagstaff paid w/TRG funds</t>
  </si>
  <si>
    <t>AFWERX</t>
  </si>
  <si>
    <t xml:space="preserve">LCC/LF VIPR TIM </t>
  </si>
  <si>
    <t xml:space="preserve">Laurel, Maryland </t>
  </si>
  <si>
    <t>John Hopkins Applied Physics Lab https://www.jhuapl.edu CC Approved 26 Oct</t>
  </si>
  <si>
    <t>Recurring TDY for 21M CNX due to manning per Capt Foster 3 Jan will be projected in FY19; approved 31 Oct</t>
  </si>
  <si>
    <t>Austin TX</t>
  </si>
  <si>
    <t>To Date</t>
  </si>
  <si>
    <t>From Date</t>
  </si>
  <si>
    <t>Frost</t>
  </si>
  <si>
    <t>Maj Payne, MSgt Miller (R)  and SSgt Dinoble</t>
  </si>
  <si>
    <t>CC, Duncan, Westfall (R), Ruan (R), Eskew, Hernandez, Tull, Thomas</t>
  </si>
  <si>
    <t>CC Duncan Payne</t>
  </si>
  <si>
    <t>SMSgt Smith and Pleasanton</t>
  </si>
  <si>
    <t>2M0X1 - CDC Writer</t>
  </si>
  <si>
    <t>2M0X2 - CDC Writer</t>
  </si>
  <si>
    <t>2M0X3 - CDC Writer</t>
  </si>
  <si>
    <t>Per CFM request; CC Approved 18 Oct; pending funding source - A4 Funded</t>
  </si>
  <si>
    <t xml:space="preserve">Not ICW 20 AF which focuses on Top Hand/Weapon School; Y12 contact Eva Irwin </t>
  </si>
  <si>
    <t xml:space="preserve">Maj Payne, Verdida, Moore and Schell </t>
  </si>
  <si>
    <t>Westfall</t>
  </si>
  <si>
    <t>IAW 20 AF Pro-D; moved from Dec to Jan</t>
  </si>
  <si>
    <t>Bangor TTR Orientation</t>
  </si>
  <si>
    <t>CC Approved 12 Dec</t>
  </si>
  <si>
    <t>NNSS</t>
  </si>
  <si>
    <t>Capt Ramie + TBD?</t>
  </si>
  <si>
    <t># of travelers</t>
  </si>
  <si>
    <t>CC +  2 TBD</t>
  </si>
  <si>
    <t>Grad/Travel</t>
  </si>
  <si>
    <t>Travel Day if flying</t>
  </si>
  <si>
    <t>PTDY</t>
  </si>
  <si>
    <t>Travel 13 Jan</t>
  </si>
  <si>
    <t>LV</t>
  </si>
  <si>
    <t>SPP1</t>
  </si>
  <si>
    <t>SPP2</t>
  </si>
  <si>
    <t>CC Approved 26 Oct; CNX per CC 2 Jan</t>
  </si>
  <si>
    <t>Capt Boyd</t>
  </si>
  <si>
    <t>IAW 20 AF Pro-D' Moved up from Mar</t>
  </si>
  <si>
    <t>TSgt Eskew and TSgt Capeheart</t>
  </si>
  <si>
    <t>Training Flow Working Group</t>
  </si>
  <si>
    <t xml:space="preserve">Annual requirement for TM attendance </t>
  </si>
  <si>
    <t>Tech / training expo ; Parson follow on at OKC for ROTC visit; includes amendment and Payne CNX CTO Fee</t>
  </si>
  <si>
    <t>Capt Hudson</t>
  </si>
  <si>
    <t>13N AFSC drop</t>
  </si>
  <si>
    <t>Approved 1/11</t>
  </si>
  <si>
    <t>AFWERX and NNSS Orientation IAW 20 AF Pro-D; moved from Jan to Mar 1/15</t>
  </si>
  <si>
    <t>GBSD RV Discussion/Acad Follow on for CC</t>
  </si>
  <si>
    <t>CC and Carey</t>
  </si>
  <si>
    <t>CC+ Westfall, Thompson and Norris</t>
  </si>
  <si>
    <t>CC+Parsons, Knowles, Urban + Payne CNX</t>
  </si>
  <si>
    <t>Glass, Hagstrom, (P) Corrigan, Capehart Mclarty</t>
  </si>
  <si>
    <t>90 MW Diversity Summit</t>
  </si>
  <si>
    <t>Capt Johnson</t>
  </si>
  <si>
    <t xml:space="preserve">DO approved 28 Jan </t>
  </si>
  <si>
    <t>FE Warren AFB</t>
  </si>
  <si>
    <t>Orbital ATK</t>
  </si>
  <si>
    <t>Capt Temple</t>
  </si>
  <si>
    <t>Salt Lake City</t>
  </si>
  <si>
    <t>Approved 23 Jan CC</t>
  </si>
  <si>
    <t>Mr. Maltese (R) and Mr. Farias</t>
  </si>
  <si>
    <t>AETC Learning Professionals Consortium</t>
  </si>
  <si>
    <t>SSgt Hernandez</t>
  </si>
  <si>
    <t>DO approved 25 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</si>
</sst>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[$-409]mmm\-yy;@"/>
    <numFmt numFmtId="166" formatCode="[$-409]d\-mmm;@"/>
  </numFmts>
  <fonts count="40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i/>
      <sz val="12"/>
      <color indexed="36"/>
      <name val="Arial"/>
      <family val="2"/>
    </font>
    <font>
      <b/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1"/>
      <name val="Tahoma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i/>
      <sz val="12"/>
      <color theme="7" tint="0.39997558519241921"/>
      <name val="Arial"/>
      <family val="2"/>
    </font>
    <font>
      <strike/>
      <sz val="12"/>
      <name val="Calibri"/>
      <family val="2"/>
      <scheme val="minor"/>
    </font>
    <font>
      <sz val="12"/>
      <color rgb="FF000000"/>
      <name val="Trebuchet MS"/>
      <family val="2"/>
    </font>
    <font>
      <sz val="10"/>
      <color rgb="FF000000"/>
      <name val="Arial"/>
      <family val="2"/>
    </font>
    <font>
      <b/>
      <u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Trebuchet MS"/>
      <family val="2"/>
    </font>
    <font>
      <sz val="12"/>
      <color theme="1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trike/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11"/>
      <name val="Calibri"/>
      <family val="2"/>
    </font>
    <font>
      <u/>
      <sz val="10"/>
      <name val="Calibri"/>
      <family val="2"/>
      <scheme val="minor"/>
    </font>
    <font>
      <sz val="8"/>
      <color rgb="FF000000"/>
      <name val="Trebuchet MS"/>
      <family val="2"/>
    </font>
    <font>
      <sz val="12"/>
      <color rgb="FF333333"/>
      <name val="Source Sans Pro"/>
    </font>
    <font>
      <sz val="8"/>
      <color rgb="FF333333"/>
      <name val="Source Sans Pro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rgb="FFCCCCCC"/>
      </right>
      <top/>
      <bottom/>
      <diagonal/>
    </border>
  </borders>
  <cellStyleXfs count="4">
    <xf numFmtId="0" fontId="0" fillId="0" borderId="0"/>
    <xf numFmtId="0" fontId="1" fillId="0" borderId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299">
    <xf numFmtId="0" fontId="0" fillId="0" borderId="0" xfId="0"/>
    <xf numFmtId="0" fontId="4" fillId="0" borderId="0" xfId="0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4" fillId="0" borderId="0" xfId="0" applyFont="1" applyFill="1" applyBorder="1" applyAlignment="1">
      <alignment horizontal="left"/>
    </xf>
    <xf numFmtId="8" fontId="4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left"/>
    </xf>
    <xf numFmtId="0" fontId="4" fillId="0" borderId="0" xfId="0" applyFont="1" applyFill="1" applyAlignment="1">
      <alignment horizontal="center"/>
    </xf>
    <xf numFmtId="0" fontId="6" fillId="0" borderId="0" xfId="0" applyFont="1" applyAlignment="1">
      <alignment horizontal="left" wrapText="1"/>
    </xf>
    <xf numFmtId="0" fontId="5" fillId="0" borderId="0" xfId="0" applyFont="1" applyFill="1" applyAlignment="1">
      <alignment horizontal="left"/>
    </xf>
    <xf numFmtId="0" fontId="5" fillId="0" borderId="0" xfId="0" applyFont="1"/>
    <xf numFmtId="164" fontId="5" fillId="0" borderId="0" xfId="0" applyNumberFormat="1" applyFont="1" applyAlignment="1">
      <alignment horizontal="left"/>
    </xf>
    <xf numFmtId="0" fontId="3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left" wrapText="1"/>
    </xf>
    <xf numFmtId="165" fontId="6" fillId="9" borderId="1" xfId="0" applyNumberFormat="1" applyFont="1" applyFill="1" applyBorder="1" applyAlignment="1">
      <alignment horizontal="left" wrapText="1"/>
    </xf>
    <xf numFmtId="164" fontId="6" fillId="9" borderId="1" xfId="0" applyNumberFormat="1" applyFont="1" applyFill="1" applyBorder="1" applyAlignment="1">
      <alignment horizontal="left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" fontId="4" fillId="0" borderId="0" xfId="0" applyNumberFormat="1" applyFont="1" applyAlignment="1">
      <alignment horizontal="right"/>
    </xf>
    <xf numFmtId="164" fontId="4" fillId="0" borderId="10" xfId="0" applyNumberFormat="1" applyFont="1" applyFill="1" applyBorder="1" applyAlignment="1">
      <alignment horizontal="left"/>
    </xf>
    <xf numFmtId="164" fontId="12" fillId="0" borderId="0" xfId="0" applyNumberFormat="1" applyFont="1" applyAlignment="1">
      <alignment horizontal="right"/>
    </xf>
    <xf numFmtId="164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4" fillId="10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11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4" fillId="0" borderId="0" xfId="0" applyNumberFormat="1" applyFont="1" applyAlignment="1">
      <alignment horizontal="right"/>
    </xf>
    <xf numFmtId="0" fontId="19" fillId="0" borderId="6" xfId="3" applyBorder="1" applyAlignment="1" applyProtection="1">
      <alignment vertical="center"/>
    </xf>
    <xf numFmtId="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" fontId="5" fillId="0" borderId="0" xfId="0" applyNumberFormat="1" applyFont="1" applyAlignment="1">
      <alignment horizontal="left"/>
    </xf>
    <xf numFmtId="8" fontId="5" fillId="0" borderId="0" xfId="0" applyNumberFormat="1" applyFont="1" applyAlignment="1">
      <alignment horizontal="left"/>
    </xf>
    <xf numFmtId="0" fontId="4" fillId="14" borderId="1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23" fillId="0" borderId="0" xfId="0" applyFont="1" applyFill="1" applyAlignment="1">
      <alignment horizontal="left" vertical="center"/>
    </xf>
    <xf numFmtId="166" fontId="4" fillId="0" borderId="0" xfId="0" applyNumberFormat="1" applyFont="1" applyAlignment="1">
      <alignment horizontal="left"/>
    </xf>
    <xf numFmtId="166" fontId="6" fillId="9" borderId="1" xfId="0" applyNumberFormat="1" applyFont="1" applyFill="1" applyBorder="1" applyAlignment="1">
      <alignment horizontal="left" wrapText="1"/>
    </xf>
    <xf numFmtId="166" fontId="5" fillId="0" borderId="0" xfId="0" applyNumberFormat="1" applyFont="1" applyAlignment="1">
      <alignment horizontal="left"/>
    </xf>
    <xf numFmtId="0" fontId="5" fillId="0" borderId="1" xfId="0" applyFont="1" applyFill="1" applyBorder="1" applyAlignment="1">
      <alignment horizontal="left"/>
    </xf>
    <xf numFmtId="0" fontId="24" fillId="9" borderId="1" xfId="0" applyFont="1" applyFill="1" applyBorder="1" applyAlignment="1">
      <alignment horizontal="left" wrapText="1"/>
    </xf>
    <xf numFmtId="164" fontId="4" fillId="13" borderId="0" xfId="0" applyNumberFormat="1" applyFont="1" applyFill="1" applyAlignment="1">
      <alignment horizontal="left"/>
    </xf>
    <xf numFmtId="0" fontId="5" fillId="0" borderId="0" xfId="0" applyFont="1" applyAlignment="1">
      <alignment horizontal="right"/>
    </xf>
    <xf numFmtId="2" fontId="5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2" fontId="22" fillId="0" borderId="0" xfId="0" applyNumberFormat="1" applyFont="1" applyAlignment="1">
      <alignment horizontal="right"/>
    </xf>
    <xf numFmtId="4" fontId="22" fillId="0" borderId="0" xfId="0" applyNumberFormat="1" applyFont="1" applyAlignment="1">
      <alignment horizontal="right"/>
    </xf>
    <xf numFmtId="0" fontId="4" fillId="0" borderId="0" xfId="0" applyFont="1" applyBorder="1" applyAlignment="1">
      <alignment horizontal="left"/>
    </xf>
    <xf numFmtId="8" fontId="26" fillId="0" borderId="0" xfId="0" applyNumberFormat="1" applyFont="1" applyAlignment="1">
      <alignment horizontal="left"/>
    </xf>
    <xf numFmtId="164" fontId="4" fillId="13" borderId="1" xfId="0" applyNumberFormat="1" applyFont="1" applyFill="1" applyBorder="1" applyAlignment="1">
      <alignment horizontal="left"/>
    </xf>
    <xf numFmtId="0" fontId="4" fillId="0" borderId="0" xfId="0" applyFont="1" applyFill="1" applyAlignment="1">
      <alignment horizontal="right"/>
    </xf>
    <xf numFmtId="164" fontId="4" fillId="0" borderId="0" xfId="0" applyNumberFormat="1" applyFont="1" applyFill="1" applyAlignment="1">
      <alignment horizontal="left"/>
    </xf>
    <xf numFmtId="8" fontId="4" fillId="0" borderId="0" xfId="0" applyNumberFormat="1" applyFont="1" applyFill="1" applyAlignment="1">
      <alignment horizontal="right"/>
    </xf>
    <xf numFmtId="0" fontId="4" fillId="0" borderId="0" xfId="0" applyFont="1" applyFill="1" applyBorder="1" applyAlignment="1"/>
    <xf numFmtId="8" fontId="25" fillId="0" borderId="1" xfId="0" applyNumberFormat="1" applyFont="1" applyFill="1" applyBorder="1" applyAlignment="1">
      <alignment horizontal="left"/>
    </xf>
    <xf numFmtId="165" fontId="5" fillId="2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164" fontId="5" fillId="2" borderId="1" xfId="0" applyNumberFormat="1" applyFont="1" applyFill="1" applyBorder="1" applyAlignment="1">
      <alignment horizontal="left"/>
    </xf>
    <xf numFmtId="0" fontId="0" fillId="4" borderId="7" xfId="0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/>
    </xf>
    <xf numFmtId="0" fontId="0" fillId="3" borderId="0" xfId="0" applyFill="1" applyBorder="1"/>
    <xf numFmtId="0" fontId="0" fillId="2" borderId="0" xfId="0" applyFill="1" applyBorder="1"/>
    <xf numFmtId="0" fontId="0" fillId="5" borderId="0" xfId="0" applyFill="1" applyBorder="1"/>
    <xf numFmtId="0" fontId="30" fillId="3" borderId="0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3" xfId="0" applyFont="1" applyFill="1" applyBorder="1"/>
    <xf numFmtId="0" fontId="0" fillId="6" borderId="1" xfId="0" applyFill="1" applyBorder="1" applyAlignment="1">
      <alignment horizontal="left"/>
    </xf>
    <xf numFmtId="0" fontId="0" fillId="6" borderId="0" xfId="0" applyFill="1"/>
    <xf numFmtId="0" fontId="0" fillId="16" borderId="3" xfId="0" applyFill="1" applyBorder="1"/>
    <xf numFmtId="0" fontId="0" fillId="16" borderId="1" xfId="0" applyFill="1" applyBorder="1" applyAlignment="1">
      <alignment horizontal="left"/>
    </xf>
    <xf numFmtId="0" fontId="0" fillId="16" borderId="3" xfId="0" applyFont="1" applyFill="1" applyBorder="1"/>
    <xf numFmtId="0" fontId="5" fillId="15" borderId="1" xfId="0" applyFont="1" applyFill="1" applyBorder="1" applyAlignment="1"/>
    <xf numFmtId="0" fontId="5" fillId="15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left" vertical="center"/>
    </xf>
    <xf numFmtId="165" fontId="24" fillId="9" borderId="1" xfId="0" applyNumberFormat="1" applyFont="1" applyFill="1" applyBorder="1" applyAlignment="1">
      <alignment horizontal="left" wrapText="1"/>
    </xf>
    <xf numFmtId="164" fontId="24" fillId="9" borderId="1" xfId="0" applyNumberFormat="1" applyFont="1" applyFill="1" applyBorder="1" applyAlignment="1">
      <alignment horizontal="left" wrapText="1"/>
    </xf>
    <xf numFmtId="164" fontId="32" fillId="2" borderId="10" xfId="0" applyNumberFormat="1" applyFont="1" applyFill="1" applyBorder="1" applyAlignment="1">
      <alignment horizontal="left"/>
    </xf>
    <xf numFmtId="8" fontId="25" fillId="11" borderId="1" xfId="0" applyNumberFormat="1" applyFont="1" applyFill="1" applyBorder="1" applyAlignment="1">
      <alignment horizontal="left"/>
    </xf>
    <xf numFmtId="165" fontId="25" fillId="8" borderId="1" xfId="0" applyNumberFormat="1" applyFont="1" applyFill="1" applyBorder="1" applyAlignment="1">
      <alignment horizontal="left"/>
    </xf>
    <xf numFmtId="0" fontId="25" fillId="8" borderId="1" xfId="0" applyFont="1" applyFill="1" applyBorder="1" applyAlignment="1">
      <alignment horizontal="left"/>
    </xf>
    <xf numFmtId="8" fontId="25" fillId="8" borderId="1" xfId="0" applyNumberFormat="1" applyFont="1" applyFill="1" applyBorder="1" applyAlignment="1">
      <alignment horizontal="left" vertical="center"/>
    </xf>
    <xf numFmtId="8" fontId="25" fillId="8" borderId="1" xfId="0" applyNumberFormat="1" applyFont="1" applyFill="1" applyBorder="1" applyAlignment="1">
      <alignment horizontal="left"/>
    </xf>
    <xf numFmtId="165" fontId="25" fillId="8" borderId="1" xfId="0" applyNumberFormat="1" applyFont="1" applyFill="1" applyBorder="1" applyAlignment="1">
      <alignment horizontal="left" vertical="center"/>
    </xf>
    <xf numFmtId="0" fontId="25" fillId="8" borderId="1" xfId="0" applyFont="1" applyFill="1" applyBorder="1" applyAlignment="1">
      <alignment horizontal="left" vertical="center"/>
    </xf>
    <xf numFmtId="164" fontId="25" fillId="8" borderId="1" xfId="0" applyNumberFormat="1" applyFont="1" applyFill="1" applyBorder="1" applyAlignment="1">
      <alignment horizontal="left"/>
    </xf>
    <xf numFmtId="0" fontId="25" fillId="8" borderId="1" xfId="0" applyFont="1" applyFill="1" applyBorder="1" applyAlignment="1"/>
    <xf numFmtId="165" fontId="4" fillId="0" borderId="0" xfId="0" applyNumberFormat="1" applyFont="1" applyFill="1" applyBorder="1" applyAlignment="1"/>
    <xf numFmtId="165" fontId="4" fillId="0" borderId="0" xfId="0" applyNumberFormat="1" applyFont="1" applyBorder="1" applyAlignment="1">
      <alignment horizontal="left"/>
    </xf>
    <xf numFmtId="165" fontId="22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5" fontId="25" fillId="17" borderId="1" xfId="0" applyNumberFormat="1" applyFont="1" applyFill="1" applyBorder="1" applyAlignment="1">
      <alignment horizontal="left" vertical="center"/>
    </xf>
    <xf numFmtId="165" fontId="25" fillId="17" borderId="1" xfId="0" applyNumberFormat="1" applyFont="1" applyFill="1" applyBorder="1" applyAlignment="1">
      <alignment horizontal="left"/>
    </xf>
    <xf numFmtId="0" fontId="25" fillId="17" borderId="1" xfId="0" applyFont="1" applyFill="1" applyBorder="1" applyAlignment="1">
      <alignment horizontal="left" vertical="center"/>
    </xf>
    <xf numFmtId="0" fontId="25" fillId="17" borderId="1" xfId="0" applyFont="1" applyFill="1" applyBorder="1" applyAlignment="1">
      <alignment horizontal="left"/>
    </xf>
    <xf numFmtId="8" fontId="25" fillId="17" borderId="1" xfId="0" applyNumberFormat="1" applyFont="1" applyFill="1" applyBorder="1" applyAlignment="1">
      <alignment horizontal="left" vertical="center"/>
    </xf>
    <xf numFmtId="8" fontId="25" fillId="17" borderId="1" xfId="0" applyNumberFormat="1" applyFont="1" applyFill="1" applyBorder="1" applyAlignment="1">
      <alignment horizontal="left"/>
    </xf>
    <xf numFmtId="164" fontId="25" fillId="17" borderId="1" xfId="0" applyNumberFormat="1" applyFont="1" applyFill="1" applyBorder="1" applyAlignment="1">
      <alignment horizontal="left"/>
    </xf>
    <xf numFmtId="165" fontId="25" fillId="10" borderId="1" xfId="0" applyNumberFormat="1" applyFont="1" applyFill="1" applyBorder="1" applyAlignment="1">
      <alignment horizontal="left"/>
    </xf>
    <xf numFmtId="0" fontId="25" fillId="10" borderId="1" xfId="0" applyFont="1" applyFill="1" applyBorder="1" applyAlignment="1">
      <alignment horizontal="left"/>
    </xf>
    <xf numFmtId="8" fontId="25" fillId="10" borderId="1" xfId="0" applyNumberFormat="1" applyFont="1" applyFill="1" applyBorder="1" applyAlignment="1">
      <alignment horizontal="left" vertical="center"/>
    </xf>
    <xf numFmtId="8" fontId="25" fillId="10" borderId="1" xfId="0" applyNumberFormat="1" applyFont="1" applyFill="1" applyBorder="1" applyAlignment="1">
      <alignment horizontal="left"/>
    </xf>
    <xf numFmtId="165" fontId="25" fillId="10" borderId="1" xfId="0" applyNumberFormat="1" applyFont="1" applyFill="1" applyBorder="1" applyAlignment="1">
      <alignment horizontal="left" vertical="center"/>
    </xf>
    <xf numFmtId="0" fontId="25" fillId="10" borderId="1" xfId="0" applyFont="1" applyFill="1" applyBorder="1" applyAlignment="1">
      <alignment horizontal="left" vertical="center"/>
    </xf>
    <xf numFmtId="164" fontId="25" fillId="10" borderId="1" xfId="0" applyNumberFormat="1" applyFont="1" applyFill="1" applyBorder="1" applyAlignment="1">
      <alignment horizontal="left"/>
    </xf>
    <xf numFmtId="0" fontId="29" fillId="10" borderId="1" xfId="0" applyFont="1" applyFill="1" applyBorder="1" applyAlignment="1">
      <alignment horizontal="left"/>
    </xf>
    <xf numFmtId="165" fontId="25" fillId="10" borderId="0" xfId="0" applyNumberFormat="1" applyFont="1" applyFill="1" applyBorder="1" applyAlignment="1">
      <alignment horizontal="left"/>
    </xf>
    <xf numFmtId="0" fontId="4" fillId="14" borderId="0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wrapText="1"/>
    </xf>
    <xf numFmtId="166" fontId="5" fillId="2" borderId="1" xfId="0" applyNumberFormat="1" applyFont="1" applyFill="1" applyBorder="1" applyAlignment="1">
      <alignment horizontal="left" wrapText="1"/>
    </xf>
    <xf numFmtId="165" fontId="5" fillId="2" borderId="1" xfId="0" applyNumberFormat="1" applyFont="1" applyFill="1" applyBorder="1" applyAlignment="1">
      <alignment horizontal="left" wrapText="1"/>
    </xf>
    <xf numFmtId="164" fontId="5" fillId="2" borderId="1" xfId="0" applyNumberFormat="1" applyFont="1" applyFill="1" applyBorder="1" applyAlignment="1">
      <alignment horizontal="left" wrapText="1"/>
    </xf>
    <xf numFmtId="0" fontId="5" fillId="2" borderId="10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166" fontId="5" fillId="2" borderId="1" xfId="0" applyNumberFormat="1" applyFont="1" applyFill="1" applyBorder="1" applyAlignment="1">
      <alignment horizontal="left"/>
    </xf>
    <xf numFmtId="0" fontId="5" fillId="0" borderId="0" xfId="0" applyFont="1" applyAlignment="1">
      <alignment horizontal="left" wrapText="1"/>
    </xf>
    <xf numFmtId="166" fontId="5" fillId="2" borderId="1" xfId="0" applyNumberFormat="1" applyFont="1" applyFill="1" applyBorder="1" applyAlignment="1">
      <alignment horizontal="left" vertical="center"/>
    </xf>
    <xf numFmtId="165" fontId="5" fillId="2" borderId="1" xfId="0" applyNumberFormat="1" applyFont="1" applyFill="1" applyBorder="1" applyAlignment="1">
      <alignment horizontal="left" vertical="center"/>
    </xf>
    <xf numFmtId="8" fontId="5" fillId="2" borderId="1" xfId="0" applyNumberFormat="1" applyFont="1" applyFill="1" applyBorder="1" applyAlignment="1">
      <alignment horizontal="left" vertical="center"/>
    </xf>
    <xf numFmtId="164" fontId="5" fillId="13" borderId="1" xfId="0" applyNumberFormat="1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4" fontId="22" fillId="0" borderId="0" xfId="0" applyNumberFormat="1" applyFont="1"/>
    <xf numFmtId="164" fontId="5" fillId="2" borderId="1" xfId="0" applyNumberFormat="1" applyFont="1" applyFill="1" applyBorder="1" applyAlignment="1">
      <alignment horizontal="left" vertical="center"/>
    </xf>
    <xf numFmtId="4" fontId="22" fillId="2" borderId="1" xfId="0" applyNumberFormat="1" applyFont="1" applyFill="1" applyBorder="1" applyAlignment="1">
      <alignment horizontal="left"/>
    </xf>
    <xf numFmtId="0" fontId="5" fillId="15" borderId="1" xfId="0" applyFont="1" applyFill="1" applyBorder="1" applyAlignment="1">
      <alignment horizontal="left" vertical="center"/>
    </xf>
    <xf numFmtId="166" fontId="5" fillId="15" borderId="1" xfId="0" applyNumberFormat="1" applyFont="1" applyFill="1" applyBorder="1" applyAlignment="1">
      <alignment horizontal="left"/>
    </xf>
    <xf numFmtId="165" fontId="5" fillId="15" borderId="1" xfId="0" applyNumberFormat="1" applyFont="1" applyFill="1" applyBorder="1" applyAlignment="1">
      <alignment horizontal="left" vertical="center"/>
    </xf>
    <xf numFmtId="164" fontId="5" fillId="15" borderId="1" xfId="0" applyNumberFormat="1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 wrapText="1"/>
    </xf>
    <xf numFmtId="0" fontId="5" fillId="13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165" fontId="5" fillId="15" borderId="1" xfId="0" applyNumberFormat="1" applyFont="1" applyFill="1" applyBorder="1" applyAlignment="1">
      <alignment horizontal="left"/>
    </xf>
    <xf numFmtId="164" fontId="5" fillId="15" borderId="1" xfId="0" applyNumberFormat="1" applyFont="1" applyFill="1" applyBorder="1" applyAlignment="1">
      <alignment horizontal="left"/>
    </xf>
    <xf numFmtId="0" fontId="5" fillId="15" borderId="2" xfId="0" applyFont="1" applyFill="1" applyBorder="1" applyAlignment="1">
      <alignment horizontal="left"/>
    </xf>
    <xf numFmtId="8" fontId="5" fillId="13" borderId="1" xfId="0" applyNumberFormat="1" applyFont="1" applyFill="1" applyBorder="1" applyAlignment="1">
      <alignment horizontal="left" vertical="center"/>
    </xf>
    <xf numFmtId="166" fontId="5" fillId="15" borderId="1" xfId="0" applyNumberFormat="1" applyFont="1" applyFill="1" applyBorder="1" applyAlignment="1">
      <alignment horizontal="left" vertical="center"/>
    </xf>
    <xf numFmtId="8" fontId="5" fillId="15" borderId="1" xfId="0" applyNumberFormat="1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27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21" fillId="15" borderId="1" xfId="0" applyFont="1" applyFill="1" applyBorder="1" applyAlignment="1">
      <alignment horizontal="left"/>
    </xf>
    <xf numFmtId="0" fontId="21" fillId="15" borderId="2" xfId="0" applyFont="1" applyFill="1" applyBorder="1" applyAlignment="1">
      <alignment horizontal="left"/>
    </xf>
    <xf numFmtId="166" fontId="5" fillId="5" borderId="1" xfId="0" applyNumberFormat="1" applyFont="1" applyFill="1" applyBorder="1" applyAlignment="1">
      <alignment horizontal="left" vertical="center"/>
    </xf>
    <xf numFmtId="165" fontId="5" fillId="5" borderId="1" xfId="0" applyNumberFormat="1" applyFont="1" applyFill="1" applyBorder="1" applyAlignment="1">
      <alignment horizontal="left" vertical="center"/>
    </xf>
    <xf numFmtId="164" fontId="13" fillId="2" borderId="1" xfId="0" applyNumberFormat="1" applyFont="1" applyFill="1" applyBorder="1" applyAlignment="1">
      <alignment horizontal="left"/>
    </xf>
    <xf numFmtId="165" fontId="5" fillId="15" borderId="10" xfId="0" applyNumberFormat="1" applyFont="1" applyFill="1" applyBorder="1" applyAlignment="1">
      <alignment horizontal="left"/>
    </xf>
    <xf numFmtId="0" fontId="5" fillId="15" borderId="10" xfId="0" applyFont="1" applyFill="1" applyBorder="1" applyAlignment="1">
      <alignment horizontal="left"/>
    </xf>
    <xf numFmtId="0" fontId="14" fillId="15" borderId="1" xfId="0" applyFont="1" applyFill="1" applyBorder="1" applyAlignment="1">
      <alignment horizontal="left"/>
    </xf>
    <xf numFmtId="165" fontId="5" fillId="15" borderId="10" xfId="0" applyNumberFormat="1" applyFont="1" applyFill="1" applyBorder="1" applyAlignment="1">
      <alignment horizontal="left" vertical="center"/>
    </xf>
    <xf numFmtId="0" fontId="5" fillId="15" borderId="10" xfId="0" applyFont="1" applyFill="1" applyBorder="1" applyAlignment="1">
      <alignment horizontal="left" vertical="center"/>
    </xf>
    <xf numFmtId="0" fontId="21" fillId="13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15" borderId="1" xfId="0" applyFont="1" applyFill="1" applyBorder="1"/>
    <xf numFmtId="164" fontId="5" fillId="15" borderId="1" xfId="0" applyNumberFormat="1" applyFont="1" applyFill="1" applyBorder="1" applyAlignment="1">
      <alignment horizontal="left" wrapText="1"/>
    </xf>
    <xf numFmtId="165" fontId="13" fillId="2" borderId="1" xfId="0" applyNumberFormat="1" applyFont="1" applyFill="1" applyBorder="1" applyAlignment="1">
      <alignment horizontal="left"/>
    </xf>
    <xf numFmtId="0" fontId="5" fillId="15" borderId="14" xfId="0" applyFont="1" applyFill="1" applyBorder="1" applyAlignment="1">
      <alignment horizontal="left"/>
    </xf>
    <xf numFmtId="165" fontId="5" fillId="2" borderId="10" xfId="0" applyNumberFormat="1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2" borderId="1" xfId="0" applyFont="1" applyFill="1" applyBorder="1" applyAlignment="1"/>
    <xf numFmtId="0" fontId="5" fillId="13" borderId="14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left" vertical="center"/>
    </xf>
    <xf numFmtId="16" fontId="25" fillId="2" borderId="1" xfId="0" applyNumberFormat="1" applyFont="1" applyFill="1" applyBorder="1" applyAlignment="1">
      <alignment horizontal="left" vertical="center"/>
    </xf>
    <xf numFmtId="165" fontId="25" fillId="2" borderId="1" xfId="0" applyNumberFormat="1" applyFont="1" applyFill="1" applyBorder="1" applyAlignment="1">
      <alignment horizontal="left" vertical="center"/>
    </xf>
    <xf numFmtId="165" fontId="25" fillId="2" borderId="1" xfId="0" applyNumberFormat="1" applyFont="1" applyFill="1" applyBorder="1" applyAlignment="1">
      <alignment horizontal="left"/>
    </xf>
    <xf numFmtId="0" fontId="25" fillId="2" borderId="1" xfId="0" applyFont="1" applyFill="1" applyBorder="1" applyAlignment="1">
      <alignment horizontal="left"/>
    </xf>
    <xf numFmtId="8" fontId="25" fillId="2" borderId="1" xfId="0" applyNumberFormat="1" applyFont="1" applyFill="1" applyBorder="1" applyAlignment="1">
      <alignment horizontal="left"/>
    </xf>
    <xf numFmtId="0" fontId="8" fillId="0" borderId="1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10" fillId="7" borderId="6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4" borderId="6" xfId="0" applyFont="1" applyFill="1" applyBorder="1"/>
    <xf numFmtId="0" fontId="8" fillId="4" borderId="1" xfId="0" applyFont="1" applyFill="1" applyBorder="1"/>
    <xf numFmtId="0" fontId="8" fillId="4" borderId="0" xfId="0" applyFont="1" applyFill="1" applyAlignment="1">
      <alignment horizontal="center" vertical="center"/>
    </xf>
    <xf numFmtId="3" fontId="8" fillId="4" borderId="1" xfId="0" applyNumberFormat="1" applyFont="1" applyFill="1" applyBorder="1" applyAlignment="1">
      <alignment horizontal="center" vertical="center"/>
    </xf>
    <xf numFmtId="3" fontId="9" fillId="18" borderId="5" xfId="0" applyNumberFormat="1" applyFont="1" applyFill="1" applyBorder="1" applyAlignment="1">
      <alignment horizontal="center" vertical="center"/>
    </xf>
    <xf numFmtId="3" fontId="8" fillId="4" borderId="5" xfId="0" applyNumberFormat="1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1" xfId="0" applyFont="1" applyBorder="1"/>
    <xf numFmtId="3" fontId="8" fillId="18" borderId="1" xfId="0" applyNumberFormat="1" applyFont="1" applyFill="1" applyBorder="1" applyAlignment="1">
      <alignment horizontal="center" vertical="center"/>
    </xf>
    <xf numFmtId="3" fontId="8" fillId="18" borderId="5" xfId="0" applyNumberFormat="1" applyFont="1" applyFill="1" applyBorder="1" applyAlignment="1">
      <alignment horizontal="center" vertical="center"/>
    </xf>
    <xf numFmtId="0" fontId="8" fillId="0" borderId="6" xfId="0" applyFont="1" applyFill="1" applyBorder="1"/>
    <xf numFmtId="0" fontId="8" fillId="0" borderId="1" xfId="0" applyFont="1" applyFill="1" applyBorder="1"/>
    <xf numFmtId="3" fontId="9" fillId="0" borderId="1" xfId="0" applyNumberFormat="1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/>
    </xf>
    <xf numFmtId="3" fontId="8" fillId="0" borderId="1" xfId="0" applyNumberFormat="1" applyFont="1" applyFill="1" applyBorder="1" applyAlignment="1">
      <alignment horizontal="center" vertical="center"/>
    </xf>
    <xf numFmtId="16" fontId="25" fillId="2" borderId="1" xfId="0" applyNumberFormat="1" applyFont="1" applyFill="1" applyBorder="1" applyAlignment="1">
      <alignment horizontal="left"/>
    </xf>
    <xf numFmtId="165" fontId="25" fillId="2" borderId="1" xfId="0" applyNumberFormat="1" applyFont="1" applyFill="1" applyBorder="1" applyAlignment="1">
      <alignment horizontal="left" wrapText="1"/>
    </xf>
    <xf numFmtId="0" fontId="25" fillId="2" borderId="1" xfId="0" applyFont="1" applyFill="1" applyBorder="1" applyAlignment="1">
      <alignment horizontal="left" wrapText="1"/>
    </xf>
    <xf numFmtId="164" fontId="25" fillId="2" borderId="1" xfId="0" applyNumberFormat="1" applyFont="1" applyFill="1" applyBorder="1" applyAlignment="1">
      <alignment horizontal="left" wrapText="1"/>
    </xf>
    <xf numFmtId="8" fontId="25" fillId="19" borderId="1" xfId="0" applyNumberFormat="1" applyFont="1" applyFill="1" applyBorder="1" applyAlignment="1">
      <alignment horizontal="left"/>
    </xf>
    <xf numFmtId="8" fontId="25" fillId="19" borderId="10" xfId="0" applyNumberFormat="1" applyFont="1" applyFill="1" applyBorder="1" applyAlignment="1">
      <alignment horizontal="left"/>
    </xf>
    <xf numFmtId="164" fontId="25" fillId="2" borderId="1" xfId="0" applyNumberFormat="1" applyFont="1" applyFill="1" applyBorder="1" applyAlignment="1">
      <alignment horizontal="left"/>
    </xf>
    <xf numFmtId="8" fontId="25" fillId="2" borderId="1" xfId="0" applyNumberFormat="1" applyFont="1" applyFill="1" applyBorder="1" applyAlignment="1">
      <alignment horizontal="left" vertical="center"/>
    </xf>
    <xf numFmtId="16" fontId="25" fillId="2" borderId="1" xfId="0" applyNumberFormat="1" applyFont="1" applyFill="1" applyBorder="1" applyAlignment="1">
      <alignment horizontal="left" wrapText="1"/>
    </xf>
    <xf numFmtId="16" fontId="25" fillId="2" borderId="10" xfId="0" applyNumberFormat="1" applyFont="1" applyFill="1" applyBorder="1" applyAlignment="1">
      <alignment horizontal="left" vertical="center"/>
    </xf>
    <xf numFmtId="165" fontId="25" fillId="2" borderId="10" xfId="0" applyNumberFormat="1" applyFont="1" applyFill="1" applyBorder="1" applyAlignment="1">
      <alignment horizontal="left"/>
    </xf>
    <xf numFmtId="0" fontId="25" fillId="2" borderId="10" xfId="0" applyFont="1" applyFill="1" applyBorder="1" applyAlignment="1">
      <alignment horizontal="left"/>
    </xf>
    <xf numFmtId="166" fontId="4" fillId="0" borderId="0" xfId="0" applyNumberFormat="1" applyFont="1" applyFill="1" applyBorder="1" applyAlignment="1">
      <alignment horizontal="left"/>
    </xf>
    <xf numFmtId="166" fontId="24" fillId="9" borderId="1" xfId="0" applyNumberFormat="1" applyFont="1" applyFill="1" applyBorder="1" applyAlignment="1">
      <alignment horizontal="left" wrapText="1"/>
    </xf>
    <xf numFmtId="166" fontId="25" fillId="2" borderId="1" xfId="0" applyNumberFormat="1" applyFont="1" applyFill="1" applyBorder="1" applyAlignment="1">
      <alignment horizontal="left" vertical="center"/>
    </xf>
    <xf numFmtId="166" fontId="25" fillId="8" borderId="1" xfId="0" applyNumberFormat="1" applyFont="1" applyFill="1" applyBorder="1" applyAlignment="1">
      <alignment horizontal="left"/>
    </xf>
    <xf numFmtId="166" fontId="25" fillId="10" borderId="1" xfId="0" applyNumberFormat="1" applyFont="1" applyFill="1" applyBorder="1" applyAlignment="1">
      <alignment horizontal="left"/>
    </xf>
    <xf numFmtId="166" fontId="25" fillId="17" borderId="1" xfId="0" applyNumberFormat="1" applyFont="1" applyFill="1" applyBorder="1" applyAlignment="1">
      <alignment horizontal="left"/>
    </xf>
    <xf numFmtId="3" fontId="4" fillId="0" borderId="0" xfId="0" applyNumberFormat="1" applyFont="1" applyFill="1" applyBorder="1" applyAlignment="1">
      <alignment horizontal="left"/>
    </xf>
    <xf numFmtId="0" fontId="34" fillId="0" borderId="0" xfId="0" applyFont="1"/>
    <xf numFmtId="0" fontId="35" fillId="2" borderId="1" xfId="0" applyFont="1" applyFill="1" applyBorder="1" applyAlignment="1">
      <alignment horizontal="left" wrapText="1"/>
    </xf>
    <xf numFmtId="16" fontId="25" fillId="8" borderId="1" xfId="0" applyNumberFormat="1" applyFont="1" applyFill="1" applyBorder="1" applyAlignment="1">
      <alignment horizontal="left"/>
    </xf>
    <xf numFmtId="15" fontId="25" fillId="10" borderId="1" xfId="0" applyNumberFormat="1" applyFont="1" applyFill="1" applyBorder="1" applyAlignment="1">
      <alignment horizontal="left" vertical="center"/>
    </xf>
    <xf numFmtId="15" fontId="25" fillId="17" borderId="1" xfId="0" applyNumberFormat="1" applyFont="1" applyFill="1" applyBorder="1" applyAlignment="1">
      <alignment horizontal="left" vertical="center"/>
    </xf>
    <xf numFmtId="165" fontId="25" fillId="17" borderId="14" xfId="0" applyNumberFormat="1" applyFont="1" applyFill="1" applyBorder="1" applyAlignment="1">
      <alignment horizontal="left"/>
    </xf>
    <xf numFmtId="8" fontId="25" fillId="17" borderId="14" xfId="0" applyNumberFormat="1" applyFont="1" applyFill="1" applyBorder="1" applyAlignment="1">
      <alignment horizontal="left"/>
    </xf>
    <xf numFmtId="0" fontId="25" fillId="14" borderId="1" xfId="0" applyFont="1" applyFill="1" applyBorder="1" applyAlignment="1">
      <alignment horizontal="left"/>
    </xf>
    <xf numFmtId="0" fontId="25" fillId="14" borderId="1" xfId="0" applyFont="1" applyFill="1" applyBorder="1" applyAlignment="1">
      <alignment horizontal="left" vertical="center"/>
    </xf>
    <xf numFmtId="166" fontId="25" fillId="2" borderId="1" xfId="0" applyNumberFormat="1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4" fillId="9" borderId="1" xfId="0" applyFont="1" applyFill="1" applyBorder="1" applyAlignment="1">
      <alignment horizontal="center" wrapText="1"/>
    </xf>
    <xf numFmtId="0" fontId="25" fillId="2" borderId="1" xfId="0" applyFont="1" applyFill="1" applyBorder="1" applyAlignment="1">
      <alignment horizontal="center" wrapText="1"/>
    </xf>
    <xf numFmtId="0" fontId="24" fillId="2" borderId="1" xfId="0" applyFont="1" applyFill="1" applyBorder="1" applyAlignment="1">
      <alignment horizontal="center" wrapText="1"/>
    </xf>
    <xf numFmtId="0" fontId="25" fillId="2" borderId="1" xfId="0" applyFont="1" applyFill="1" applyBorder="1" applyAlignment="1">
      <alignment horizontal="center"/>
    </xf>
    <xf numFmtId="0" fontId="25" fillId="13" borderId="1" xfId="0" applyFont="1" applyFill="1" applyBorder="1" applyAlignment="1">
      <alignment horizontal="center"/>
    </xf>
    <xf numFmtId="0" fontId="25" fillId="8" borderId="1" xfId="0" applyFont="1" applyFill="1" applyBorder="1" applyAlignment="1">
      <alignment horizontal="center"/>
    </xf>
    <xf numFmtId="0" fontId="25" fillId="8" borderId="2" xfId="0" applyFont="1" applyFill="1" applyBorder="1" applyAlignment="1">
      <alignment horizontal="center"/>
    </xf>
    <xf numFmtId="0" fontId="25" fillId="10" borderId="1" xfId="0" applyFont="1" applyFill="1" applyBorder="1" applyAlignment="1">
      <alignment horizontal="center"/>
    </xf>
    <xf numFmtId="0" fontId="25" fillId="10" borderId="2" xfId="0" applyFont="1" applyFill="1" applyBorder="1" applyAlignment="1">
      <alignment horizontal="center"/>
    </xf>
    <xf numFmtId="0" fontId="29" fillId="10" borderId="1" xfId="0" applyFont="1" applyFill="1" applyBorder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5" fillId="17" borderId="1" xfId="0" applyFont="1" applyFill="1" applyBorder="1" applyAlignment="1">
      <alignment horizontal="center"/>
    </xf>
    <xf numFmtId="0" fontId="25" fillId="17" borderId="2" xfId="0" applyFont="1" applyFill="1" applyBorder="1" applyAlignment="1">
      <alignment horizontal="center"/>
    </xf>
    <xf numFmtId="0" fontId="28" fillId="17" borderId="1" xfId="0" applyFont="1" applyFill="1" applyBorder="1" applyAlignment="1">
      <alignment horizontal="center"/>
    </xf>
    <xf numFmtId="8" fontId="0" fillId="0" borderId="0" xfId="0" applyNumberFormat="1"/>
    <xf numFmtId="8" fontId="36" fillId="0" borderId="0" xfId="0" applyNumberFormat="1" applyFont="1" applyAlignment="1">
      <alignment vertical="center" wrapText="1"/>
    </xf>
    <xf numFmtId="8" fontId="36" fillId="0" borderId="0" xfId="0" applyNumberFormat="1" applyFont="1"/>
    <xf numFmtId="14" fontId="37" fillId="0" borderId="0" xfId="0" applyNumberFormat="1" applyFont="1" applyAlignment="1">
      <alignment vertical="center" wrapText="1"/>
    </xf>
    <xf numFmtId="0" fontId="38" fillId="0" borderId="0" xfId="0" applyFont="1" applyAlignment="1">
      <alignment vertical="center" wrapText="1"/>
    </xf>
    <xf numFmtId="8" fontId="37" fillId="0" borderId="17" xfId="0" applyNumberFormat="1" applyFont="1" applyBorder="1" applyAlignment="1">
      <alignment horizontal="right" vertical="center" wrapText="1"/>
    </xf>
    <xf numFmtId="8" fontId="37" fillId="0" borderId="0" xfId="0" applyNumberFormat="1" applyFont="1" applyAlignment="1">
      <alignment horizontal="right" vertical="center" wrapText="1"/>
    </xf>
    <xf numFmtId="0" fontId="37" fillId="0" borderId="0" xfId="0" applyFont="1"/>
    <xf numFmtId="0" fontId="25" fillId="13" borderId="1" xfId="0" applyFont="1" applyFill="1" applyBorder="1" applyAlignment="1">
      <alignment horizontal="left"/>
    </xf>
    <xf numFmtId="0" fontId="25" fillId="17" borderId="0" xfId="0" applyFont="1" applyFill="1" applyBorder="1" applyAlignment="1">
      <alignment horizontal="left" vertical="center"/>
    </xf>
    <xf numFmtId="8" fontId="25" fillId="17" borderId="0" xfId="0" applyNumberFormat="1" applyFont="1" applyFill="1" applyBorder="1" applyAlignment="1">
      <alignment horizontal="left"/>
    </xf>
    <xf numFmtId="0" fontId="25" fillId="13" borderId="1" xfId="0" applyFont="1" applyFill="1" applyBorder="1" applyAlignment="1">
      <alignment horizontal="left" vertical="center"/>
    </xf>
    <xf numFmtId="0" fontId="25" fillId="17" borderId="0" xfId="0" applyFont="1" applyFill="1" applyBorder="1" applyAlignment="1">
      <alignment horizontal="left"/>
    </xf>
    <xf numFmtId="0" fontId="39" fillId="8" borderId="1" xfId="0" applyFont="1" applyFill="1" applyBorder="1" applyAlignment="1">
      <alignment horizontal="center"/>
    </xf>
    <xf numFmtId="0" fontId="39" fillId="8" borderId="2" xfId="0" applyFont="1" applyFill="1" applyBorder="1" applyAlignment="1">
      <alignment horizontal="center"/>
    </xf>
    <xf numFmtId="0" fontId="25" fillId="19" borderId="1" xfId="0" applyFont="1" applyFill="1" applyBorder="1" applyAlignment="1">
      <alignment horizontal="left"/>
    </xf>
    <xf numFmtId="8" fontId="25" fillId="19" borderId="1" xfId="0" applyNumberFormat="1" applyFont="1" applyFill="1" applyBorder="1" applyAlignment="1">
      <alignment horizontal="left" vertical="center"/>
    </xf>
    <xf numFmtId="0" fontId="25" fillId="19" borderId="2" xfId="0" applyFont="1" applyFill="1" applyBorder="1" applyAlignment="1">
      <alignment horizontal="center"/>
    </xf>
    <xf numFmtId="0" fontId="25" fillId="19" borderId="1" xfId="0" applyFont="1" applyFill="1" applyBorder="1" applyAlignment="1">
      <alignment horizontal="center"/>
    </xf>
    <xf numFmtId="165" fontId="25" fillId="19" borderId="1" xfId="0" applyNumberFormat="1" applyFont="1" applyFill="1" applyBorder="1" applyAlignment="1">
      <alignment horizontal="left"/>
    </xf>
    <xf numFmtId="0" fontId="25" fillId="0" borderId="0" xfId="0" applyFont="1" applyAlignment="1">
      <alignment horizontal="left"/>
    </xf>
    <xf numFmtId="0" fontId="25" fillId="8" borderId="0" xfId="0" applyFont="1" applyFill="1" applyBorder="1" applyAlignment="1">
      <alignment horizontal="left"/>
    </xf>
    <xf numFmtId="0" fontId="25" fillId="10" borderId="0" xfId="0" applyFont="1" applyFill="1" applyBorder="1" applyAlignment="1">
      <alignment horizontal="left" vertical="center"/>
    </xf>
    <xf numFmtId="0" fontId="25" fillId="0" borderId="0" xfId="0" applyFont="1" applyFill="1" applyAlignment="1">
      <alignment horizontal="left"/>
    </xf>
    <xf numFmtId="166" fontId="4" fillId="0" borderId="1" xfId="0" applyNumberFormat="1" applyFont="1" applyBorder="1" applyAlignment="1">
      <alignment horizontal="left"/>
    </xf>
    <xf numFmtId="0" fontId="4" fillId="9" borderId="1" xfId="0" applyFont="1" applyFill="1" applyBorder="1" applyAlignment="1">
      <alignment horizontal="center"/>
    </xf>
    <xf numFmtId="166" fontId="4" fillId="9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8" fontId="25" fillId="13" borderId="1" xfId="0" applyNumberFormat="1" applyFont="1" applyFill="1" applyBorder="1" applyAlignment="1">
      <alignment horizontal="left" vertical="center"/>
    </xf>
    <xf numFmtId="164" fontId="25" fillId="13" borderId="1" xfId="0" applyNumberFormat="1" applyFont="1" applyFill="1" applyBorder="1" applyAlignment="1">
      <alignment horizontal="left"/>
    </xf>
    <xf numFmtId="166" fontId="25" fillId="19" borderId="1" xfId="0" applyNumberFormat="1" applyFont="1" applyFill="1" applyBorder="1" applyAlignment="1">
      <alignment horizontal="left"/>
    </xf>
    <xf numFmtId="0" fontId="25" fillId="19" borderId="10" xfId="0" applyFont="1" applyFill="1" applyBorder="1" applyAlignment="1">
      <alignment horizontal="left"/>
    </xf>
    <xf numFmtId="8" fontId="25" fillId="19" borderId="10" xfId="0" applyNumberFormat="1" applyFont="1" applyFill="1" applyBorder="1" applyAlignment="1">
      <alignment horizontal="left" vertical="center"/>
    </xf>
    <xf numFmtId="16" fontId="25" fillId="19" borderId="1" xfId="0" applyNumberFormat="1" applyFont="1" applyFill="1" applyBorder="1" applyAlignment="1">
      <alignment horizontal="left" vertical="center"/>
    </xf>
    <xf numFmtId="165" fontId="25" fillId="19" borderId="1" xfId="0" applyNumberFormat="1" applyFont="1" applyFill="1" applyBorder="1" applyAlignment="1">
      <alignment horizontal="left" vertical="center"/>
    </xf>
    <xf numFmtId="0" fontId="25" fillId="19" borderId="1" xfId="0" applyFont="1" applyFill="1" applyBorder="1" applyAlignment="1">
      <alignment horizontal="left" vertical="center"/>
    </xf>
    <xf numFmtId="0" fontId="25" fillId="19" borderId="0" xfId="0" applyFont="1" applyFill="1" applyBorder="1" applyAlignment="1">
      <alignment horizontal="left"/>
    </xf>
    <xf numFmtId="16" fontId="25" fillId="19" borderId="1" xfId="0" applyNumberFormat="1" applyFont="1" applyFill="1" applyBorder="1" applyAlignment="1">
      <alignment horizontal="left"/>
    </xf>
    <xf numFmtId="164" fontId="25" fillId="19" borderId="1" xfId="0" applyNumberFormat="1" applyFont="1" applyFill="1" applyBorder="1" applyAlignment="1">
      <alignment horizontal="left"/>
    </xf>
  </cellXfs>
  <cellStyles count="4">
    <cellStyle name="Hyperlink 2" xfId="3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usernames" Target="revisions/userNam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0-5CC6-11CF-8D67-00AA00BDCE1D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5512D110-5CC6-11CF-8D67-00AA00BDCE1D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5512D110-5CC6-11CF-8D67-00AA00BDCE1D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5512D110-5CC6-11CF-8D67-00AA00BDCE1D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5512D11C-5CC6-11CF-8D67-00AA00BDCE1D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5512D110-5CC6-11CF-8D67-00AA00BDCE1D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5512D110-5CC6-11CF-8D67-00AA00BDCE1D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5512D110-5CC6-11CF-8D67-00AA00BDCE1D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5512D11C-5CC6-11CF-8D67-00AA00BDCE1D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5512D110-5CC6-11CF-8D67-00AA00BDCE1D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5512D110-5CC6-11CF-8D67-00AA00BDCE1D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5512D110-5CC6-11CF-8D67-00AA00BDCE1D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5512D110-5CC6-11CF-8D67-00AA00BDCE1D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5512D11C-5CC6-11CF-8D67-00AA00BDCE1D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5512D110-5CC6-11CF-8D67-00AA00BDCE1D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5512D110-5CC6-11CF-8D67-00AA00BDCE1D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5512D110-5CC6-11CF-8D67-00AA00BDCE1D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5512D11C-5CC6-11CF-8D67-00AA00BDCE1D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5512D110-5CC6-11CF-8D67-00AA00BDCE1D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5512D11C-5CC6-11CF-8D67-00AA00BDCE1D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5512D110-5CC6-11CF-8D67-00AA00BDCE1D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5512D110-5CC6-11CF-8D67-00AA00BDCE1D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5512D110-5CC6-11CF-8D67-00AA00BDCE1D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5512D11C-5CC6-11CF-8D67-00AA00BDCE1D}" ax:persistence="persistStreamInit" r:id="rId1"/>
</file>

<file path=xl/drawings/_rels/vmlDrawing3.vml.rels><?xml version="1.0" encoding="UTF-8" standalone="yes"?>
<Relationships xmlns="http://schemas.openxmlformats.org/package/2006/relationships"><Relationship Id="rId8" Type="http://schemas.openxmlformats.org/officeDocument/2006/relationships/image" Target="../media/image19.emf"/><Relationship Id="rId13" Type="http://schemas.openxmlformats.org/officeDocument/2006/relationships/image" Target="../media/image14.emf"/><Relationship Id="rId18" Type="http://schemas.openxmlformats.org/officeDocument/2006/relationships/image" Target="../media/image9.emf"/><Relationship Id="rId3" Type="http://schemas.openxmlformats.org/officeDocument/2006/relationships/image" Target="../media/image24.emf"/><Relationship Id="rId21" Type="http://schemas.openxmlformats.org/officeDocument/2006/relationships/image" Target="../media/image6.emf"/><Relationship Id="rId7" Type="http://schemas.openxmlformats.org/officeDocument/2006/relationships/image" Target="../media/image20.emf"/><Relationship Id="rId12" Type="http://schemas.openxmlformats.org/officeDocument/2006/relationships/image" Target="../media/image15.emf"/><Relationship Id="rId17" Type="http://schemas.openxmlformats.org/officeDocument/2006/relationships/image" Target="../media/image10.emf"/><Relationship Id="rId25" Type="http://schemas.openxmlformats.org/officeDocument/2006/relationships/image" Target="../media/image1.emf"/><Relationship Id="rId2" Type="http://schemas.openxmlformats.org/officeDocument/2006/relationships/image" Target="../media/image25.emf"/><Relationship Id="rId16" Type="http://schemas.openxmlformats.org/officeDocument/2006/relationships/image" Target="../media/image11.emf"/><Relationship Id="rId20" Type="http://schemas.openxmlformats.org/officeDocument/2006/relationships/image" Target="../media/image7.emf"/><Relationship Id="rId1" Type="http://schemas.openxmlformats.org/officeDocument/2006/relationships/image" Target="../media/image5.emf"/><Relationship Id="rId6" Type="http://schemas.openxmlformats.org/officeDocument/2006/relationships/image" Target="../media/image21.emf"/><Relationship Id="rId11" Type="http://schemas.openxmlformats.org/officeDocument/2006/relationships/image" Target="../media/image16.emf"/><Relationship Id="rId24" Type="http://schemas.openxmlformats.org/officeDocument/2006/relationships/image" Target="../media/image2.emf"/><Relationship Id="rId5" Type="http://schemas.openxmlformats.org/officeDocument/2006/relationships/image" Target="../media/image22.emf"/><Relationship Id="rId15" Type="http://schemas.openxmlformats.org/officeDocument/2006/relationships/image" Target="../media/image12.emf"/><Relationship Id="rId23" Type="http://schemas.openxmlformats.org/officeDocument/2006/relationships/image" Target="../media/image3.emf"/><Relationship Id="rId10" Type="http://schemas.openxmlformats.org/officeDocument/2006/relationships/image" Target="../media/image17.emf"/><Relationship Id="rId19" Type="http://schemas.openxmlformats.org/officeDocument/2006/relationships/image" Target="../media/image8.emf"/><Relationship Id="rId4" Type="http://schemas.openxmlformats.org/officeDocument/2006/relationships/image" Target="../media/image23.emf"/><Relationship Id="rId9" Type="http://schemas.openxmlformats.org/officeDocument/2006/relationships/image" Target="../media/image18.emf"/><Relationship Id="rId14" Type="http://schemas.openxmlformats.org/officeDocument/2006/relationships/image" Target="../media/image13.emf"/><Relationship Id="rId22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</xdr:row>
          <xdr:rowOff>0</xdr:rowOff>
        </xdr:from>
        <xdr:to>
          <xdr:col>0</xdr:col>
          <xdr:colOff>257175</xdr:colOff>
          <xdr:row>88</xdr:row>
          <xdr:rowOff>85725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</xdr:row>
          <xdr:rowOff>0</xdr:rowOff>
        </xdr:from>
        <xdr:to>
          <xdr:col>0</xdr:col>
          <xdr:colOff>914400</xdr:colOff>
          <xdr:row>88</xdr:row>
          <xdr:rowOff>66675</xdr:rowOff>
        </xdr:to>
        <xdr:sp macro="" textlink="">
          <xdr:nvSpPr>
            <xdr:cNvPr id="4098" name="Control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</xdr:row>
          <xdr:rowOff>0</xdr:rowOff>
        </xdr:from>
        <xdr:to>
          <xdr:col>0</xdr:col>
          <xdr:colOff>552450</xdr:colOff>
          <xdr:row>88</xdr:row>
          <xdr:rowOff>142875</xdr:rowOff>
        </xdr:to>
        <xdr:sp macro="" textlink="">
          <xdr:nvSpPr>
            <xdr:cNvPr id="4099" name="Control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</xdr:row>
          <xdr:rowOff>0</xdr:rowOff>
        </xdr:from>
        <xdr:to>
          <xdr:col>0</xdr:col>
          <xdr:colOff>447675</xdr:colOff>
          <xdr:row>88</xdr:row>
          <xdr:rowOff>142875</xdr:rowOff>
        </xdr:to>
        <xdr:sp macro="" textlink="">
          <xdr:nvSpPr>
            <xdr:cNvPr id="4100" name="Control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</xdr:row>
          <xdr:rowOff>0</xdr:rowOff>
        </xdr:from>
        <xdr:to>
          <xdr:col>0</xdr:col>
          <xdr:colOff>942975</xdr:colOff>
          <xdr:row>88</xdr:row>
          <xdr:rowOff>142875</xdr:rowOff>
        </xdr:to>
        <xdr:sp macro="" textlink="">
          <xdr:nvSpPr>
            <xdr:cNvPr id="4101" name="Control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</xdr:row>
          <xdr:rowOff>0</xdr:rowOff>
        </xdr:from>
        <xdr:to>
          <xdr:col>0</xdr:col>
          <xdr:colOff>257175</xdr:colOff>
          <xdr:row>88</xdr:row>
          <xdr:rowOff>85725</xdr:rowOff>
        </xdr:to>
        <xdr:sp macro="" textlink="">
          <xdr:nvSpPr>
            <xdr:cNvPr id="4102" name="Control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</xdr:row>
          <xdr:rowOff>0</xdr:rowOff>
        </xdr:from>
        <xdr:to>
          <xdr:col>0</xdr:col>
          <xdr:colOff>914400</xdr:colOff>
          <xdr:row>88</xdr:row>
          <xdr:rowOff>66675</xdr:rowOff>
        </xdr:to>
        <xdr:sp macro="" textlink="">
          <xdr:nvSpPr>
            <xdr:cNvPr id="4103" name="Control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</xdr:row>
          <xdr:rowOff>0</xdr:rowOff>
        </xdr:from>
        <xdr:to>
          <xdr:col>0</xdr:col>
          <xdr:colOff>552450</xdr:colOff>
          <xdr:row>88</xdr:row>
          <xdr:rowOff>142875</xdr:rowOff>
        </xdr:to>
        <xdr:sp macro="" textlink="">
          <xdr:nvSpPr>
            <xdr:cNvPr id="4104" name="Control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</xdr:row>
          <xdr:rowOff>0</xdr:rowOff>
        </xdr:from>
        <xdr:to>
          <xdr:col>0</xdr:col>
          <xdr:colOff>447675</xdr:colOff>
          <xdr:row>88</xdr:row>
          <xdr:rowOff>142875</xdr:rowOff>
        </xdr:to>
        <xdr:sp macro="" textlink="">
          <xdr:nvSpPr>
            <xdr:cNvPr id="4105" name="Control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</xdr:row>
          <xdr:rowOff>0</xdr:rowOff>
        </xdr:from>
        <xdr:to>
          <xdr:col>0</xdr:col>
          <xdr:colOff>942975</xdr:colOff>
          <xdr:row>88</xdr:row>
          <xdr:rowOff>142875</xdr:rowOff>
        </xdr:to>
        <xdr:sp macro="" textlink="">
          <xdr:nvSpPr>
            <xdr:cNvPr id="4106" name="Control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</xdr:row>
          <xdr:rowOff>0</xdr:rowOff>
        </xdr:from>
        <xdr:to>
          <xdr:col>0</xdr:col>
          <xdr:colOff>257175</xdr:colOff>
          <xdr:row>88</xdr:row>
          <xdr:rowOff>85725</xdr:rowOff>
        </xdr:to>
        <xdr:sp macro="" textlink="">
          <xdr:nvSpPr>
            <xdr:cNvPr id="4107" name="Control 1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</xdr:row>
          <xdr:rowOff>0</xdr:rowOff>
        </xdr:from>
        <xdr:to>
          <xdr:col>0</xdr:col>
          <xdr:colOff>914400</xdr:colOff>
          <xdr:row>88</xdr:row>
          <xdr:rowOff>66675</xdr:rowOff>
        </xdr:to>
        <xdr:sp macro="" textlink="">
          <xdr:nvSpPr>
            <xdr:cNvPr id="4108" name="Control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</xdr:row>
          <xdr:rowOff>0</xdr:rowOff>
        </xdr:from>
        <xdr:to>
          <xdr:col>0</xdr:col>
          <xdr:colOff>552450</xdr:colOff>
          <xdr:row>88</xdr:row>
          <xdr:rowOff>142875</xdr:rowOff>
        </xdr:to>
        <xdr:sp macro="" textlink="">
          <xdr:nvSpPr>
            <xdr:cNvPr id="4109" name="Control 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</xdr:row>
          <xdr:rowOff>0</xdr:rowOff>
        </xdr:from>
        <xdr:to>
          <xdr:col>0</xdr:col>
          <xdr:colOff>447675</xdr:colOff>
          <xdr:row>88</xdr:row>
          <xdr:rowOff>142875</xdr:rowOff>
        </xdr:to>
        <xdr:sp macro="" textlink="">
          <xdr:nvSpPr>
            <xdr:cNvPr id="4110" name="Control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</xdr:row>
          <xdr:rowOff>0</xdr:rowOff>
        </xdr:from>
        <xdr:to>
          <xdr:col>0</xdr:col>
          <xdr:colOff>942975</xdr:colOff>
          <xdr:row>88</xdr:row>
          <xdr:rowOff>142875</xdr:rowOff>
        </xdr:to>
        <xdr:sp macro="" textlink="">
          <xdr:nvSpPr>
            <xdr:cNvPr id="4111" name="Control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</xdr:row>
          <xdr:rowOff>0</xdr:rowOff>
        </xdr:from>
        <xdr:to>
          <xdr:col>0</xdr:col>
          <xdr:colOff>257175</xdr:colOff>
          <xdr:row>88</xdr:row>
          <xdr:rowOff>85725</xdr:rowOff>
        </xdr:to>
        <xdr:sp macro="" textlink="">
          <xdr:nvSpPr>
            <xdr:cNvPr id="4112" name="Control 16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</xdr:row>
          <xdr:rowOff>0</xdr:rowOff>
        </xdr:from>
        <xdr:to>
          <xdr:col>0</xdr:col>
          <xdr:colOff>914400</xdr:colOff>
          <xdr:row>88</xdr:row>
          <xdr:rowOff>66675</xdr:rowOff>
        </xdr:to>
        <xdr:sp macro="" textlink="">
          <xdr:nvSpPr>
            <xdr:cNvPr id="4113" name="Control 17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</xdr:row>
          <xdr:rowOff>0</xdr:rowOff>
        </xdr:from>
        <xdr:to>
          <xdr:col>0</xdr:col>
          <xdr:colOff>552450</xdr:colOff>
          <xdr:row>88</xdr:row>
          <xdr:rowOff>142875</xdr:rowOff>
        </xdr:to>
        <xdr:sp macro="" textlink="">
          <xdr:nvSpPr>
            <xdr:cNvPr id="4114" name="Control 18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</xdr:row>
          <xdr:rowOff>0</xdr:rowOff>
        </xdr:from>
        <xdr:to>
          <xdr:col>0</xdr:col>
          <xdr:colOff>447675</xdr:colOff>
          <xdr:row>88</xdr:row>
          <xdr:rowOff>142875</xdr:rowOff>
        </xdr:to>
        <xdr:sp macro="" textlink="">
          <xdr:nvSpPr>
            <xdr:cNvPr id="4115" name="Control 19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</xdr:row>
          <xdr:rowOff>0</xdr:rowOff>
        </xdr:from>
        <xdr:to>
          <xdr:col>0</xdr:col>
          <xdr:colOff>942975</xdr:colOff>
          <xdr:row>88</xdr:row>
          <xdr:rowOff>142875</xdr:rowOff>
        </xdr:to>
        <xdr:sp macro="" textlink="">
          <xdr:nvSpPr>
            <xdr:cNvPr id="4116" name="Control 20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</xdr:row>
          <xdr:rowOff>0</xdr:rowOff>
        </xdr:from>
        <xdr:to>
          <xdr:col>0</xdr:col>
          <xdr:colOff>257175</xdr:colOff>
          <xdr:row>88</xdr:row>
          <xdr:rowOff>85725</xdr:rowOff>
        </xdr:to>
        <xdr:sp macro="" textlink="">
          <xdr:nvSpPr>
            <xdr:cNvPr id="4117" name="Control 21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</xdr:row>
          <xdr:rowOff>0</xdr:rowOff>
        </xdr:from>
        <xdr:to>
          <xdr:col>0</xdr:col>
          <xdr:colOff>914400</xdr:colOff>
          <xdr:row>88</xdr:row>
          <xdr:rowOff>66675</xdr:rowOff>
        </xdr:to>
        <xdr:sp macro="" textlink="">
          <xdr:nvSpPr>
            <xdr:cNvPr id="4118" name="Control 22" hidden="1">
              <a:extLst>
                <a:ext uri="{63B3BB69-23CF-44E3-9099-C40C66FF867C}">
                  <a14:compatExt spid="_x0000_s4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</xdr:row>
          <xdr:rowOff>0</xdr:rowOff>
        </xdr:from>
        <xdr:to>
          <xdr:col>0</xdr:col>
          <xdr:colOff>552450</xdr:colOff>
          <xdr:row>88</xdr:row>
          <xdr:rowOff>142875</xdr:rowOff>
        </xdr:to>
        <xdr:sp macro="" textlink="">
          <xdr:nvSpPr>
            <xdr:cNvPr id="4119" name="Control 23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</xdr:row>
          <xdr:rowOff>0</xdr:rowOff>
        </xdr:from>
        <xdr:to>
          <xdr:col>0</xdr:col>
          <xdr:colOff>447675</xdr:colOff>
          <xdr:row>88</xdr:row>
          <xdr:rowOff>142875</xdr:rowOff>
        </xdr:to>
        <xdr:sp macro="" textlink="">
          <xdr:nvSpPr>
            <xdr:cNvPr id="4120" name="Control 24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</xdr:row>
          <xdr:rowOff>0</xdr:rowOff>
        </xdr:from>
        <xdr:to>
          <xdr:col>0</xdr:col>
          <xdr:colOff>942975</xdr:colOff>
          <xdr:row>88</xdr:row>
          <xdr:rowOff>142875</xdr:rowOff>
        </xdr:to>
        <xdr:sp macro="" textlink="">
          <xdr:nvSpPr>
            <xdr:cNvPr id="4121" name="Control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</xdr:row>
          <xdr:rowOff>0</xdr:rowOff>
        </xdr:from>
        <xdr:to>
          <xdr:col>0</xdr:col>
          <xdr:colOff>257175</xdr:colOff>
          <xdr:row>88</xdr:row>
          <xdr:rowOff>85725</xdr:rowOff>
        </xdr:to>
        <xdr:sp macro="" textlink="">
          <xdr:nvSpPr>
            <xdr:cNvPr id="4122" name="Control 26" hidden="1">
              <a:extLst>
                <a:ext uri="{63B3BB69-23CF-44E3-9099-C40C66FF867C}">
                  <a14:compatExt spid="_x0000_s4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</xdr:row>
          <xdr:rowOff>0</xdr:rowOff>
        </xdr:from>
        <xdr:to>
          <xdr:col>0</xdr:col>
          <xdr:colOff>914400</xdr:colOff>
          <xdr:row>88</xdr:row>
          <xdr:rowOff>66675</xdr:rowOff>
        </xdr:to>
        <xdr:sp macro="" textlink="">
          <xdr:nvSpPr>
            <xdr:cNvPr id="4123" name="Control 27" hidden="1">
              <a:extLst>
                <a:ext uri="{63B3BB69-23CF-44E3-9099-C40C66FF867C}">
                  <a14:compatExt spid="_x0000_s4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</xdr:row>
          <xdr:rowOff>0</xdr:rowOff>
        </xdr:from>
        <xdr:to>
          <xdr:col>0</xdr:col>
          <xdr:colOff>552450</xdr:colOff>
          <xdr:row>88</xdr:row>
          <xdr:rowOff>142875</xdr:rowOff>
        </xdr:to>
        <xdr:sp macro="" textlink="">
          <xdr:nvSpPr>
            <xdr:cNvPr id="4124" name="Control 28" hidden="1">
              <a:extLst>
                <a:ext uri="{63B3BB69-23CF-44E3-9099-C40C66FF867C}">
                  <a14:compatExt spid="_x0000_s4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</xdr:row>
          <xdr:rowOff>0</xdr:rowOff>
        </xdr:from>
        <xdr:to>
          <xdr:col>0</xdr:col>
          <xdr:colOff>447675</xdr:colOff>
          <xdr:row>88</xdr:row>
          <xdr:rowOff>142875</xdr:rowOff>
        </xdr:to>
        <xdr:sp macro="" textlink="">
          <xdr:nvSpPr>
            <xdr:cNvPr id="4125" name="Control 29" hidden="1">
              <a:extLst>
                <a:ext uri="{63B3BB69-23CF-44E3-9099-C40C66FF867C}">
                  <a14:compatExt spid="_x0000_s4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</xdr:row>
          <xdr:rowOff>0</xdr:rowOff>
        </xdr:from>
        <xdr:to>
          <xdr:col>0</xdr:col>
          <xdr:colOff>942975</xdr:colOff>
          <xdr:row>88</xdr:row>
          <xdr:rowOff>142875</xdr:rowOff>
        </xdr:to>
        <xdr:sp macro="" textlink="">
          <xdr:nvSpPr>
            <xdr:cNvPr id="4126" name="Control 30" hidden="1">
              <a:extLst>
                <a:ext uri="{63B3BB69-23CF-44E3-9099-C40C66FF867C}">
                  <a14:compatExt spid="_x0000_s4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532TRS/DOR/Resource%20Advisor/FY19%20Resources/Account%20Ledger/FY19%20-%20532%20TRS%20Expenditures%20Se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532TRS/DOR/Resource%20Advisor/FY18%20Resources/Account%20Ledger/FY18%20-%20532%20TRS%20Expenditures%2020%20Au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 Brief Slide"/>
      <sheetName val="Funding Distro"/>
      <sheetName val="TDY "/>
      <sheetName val="GPC Payments"/>
      <sheetName val="GPC Ledger"/>
      <sheetName val="EOFY MORD"/>
      <sheetName val="FY18 URF"/>
      <sheetName val="OCP Boots and FS"/>
      <sheetName val="GSA Lease"/>
      <sheetName val="Contracts"/>
      <sheetName val="Other"/>
      <sheetName val="AEGIR Contract"/>
      <sheetName val="LF-08 MNX"/>
      <sheetName val="JON Summary"/>
      <sheetName val="SUPPLY"/>
      <sheetName val="DLR"/>
      <sheetName val="Websites"/>
    </sheetNames>
    <sheetDataSet>
      <sheetData sheetId="0">
        <row r="37">
          <cell r="C37">
            <v>32352.900000000005</v>
          </cell>
        </row>
        <row r="38">
          <cell r="C38">
            <v>8836.86</v>
          </cell>
        </row>
        <row r="39">
          <cell r="C39">
            <v>0</v>
          </cell>
        </row>
        <row r="40">
          <cell r="C40">
            <v>0</v>
          </cell>
        </row>
      </sheetData>
      <sheetData sheetId="1"/>
      <sheetData sheetId="2">
        <row r="3">
          <cell r="B3">
            <v>41189.760000000002</v>
          </cell>
        </row>
        <row r="4">
          <cell r="B4">
            <v>15850.150000000007</v>
          </cell>
        </row>
        <row r="5">
          <cell r="B5">
            <v>57039.910000000011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 Brief Slide"/>
      <sheetName val="Annual Distro"/>
      <sheetName val="Funding Distro"/>
      <sheetName val="TDY "/>
      <sheetName val="GPC Payments"/>
      <sheetName val="GPC Ledger"/>
      <sheetName val="EOFY MORD"/>
      <sheetName val="FY18 URF"/>
      <sheetName val="EOFY Spend Plan"/>
      <sheetName val="GSA Lease"/>
      <sheetName val="Contracts"/>
      <sheetName val="Other"/>
      <sheetName val="AEGIR Contract"/>
      <sheetName val="LF-08 MNX"/>
      <sheetName val="JON Summary"/>
      <sheetName val="SUPPLY"/>
      <sheetName val="DLR"/>
      <sheetName val="Websites"/>
    </sheetNames>
    <sheetDataSet>
      <sheetData sheetId="0"/>
      <sheetData sheetId="1"/>
      <sheetData sheetId="2"/>
      <sheetData sheetId="3">
        <row r="3">
          <cell r="B3">
            <v>145672.56999999995</v>
          </cell>
        </row>
        <row r="4">
          <cell r="B4">
            <v>39444.579999999994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BFA4755-4253-4EA9-B895-4343ABD17F8A}" diskRevisions="1" revisionId="857" version="33" protected="1">
  <header guid="{690288AF-E973-48E4-8DCD-61A69990A403}" dateTime="2018-12-19T10:25:06" maxSheetId="6" userName="POTTLE, DORIS J GS-11 USAF AETC 532 TRS/DORR" r:id="rId1">
    <sheetIdMap count="5">
      <sheetId val="1"/>
      <sheetId val="2"/>
      <sheetId val="3"/>
      <sheetId val="4"/>
      <sheetId val="5"/>
    </sheetIdMap>
  </header>
  <header guid="{7272B6FA-5844-465D-AC25-A2F05AD0C246}" dateTime="2018-12-19T10:25:29" maxSheetId="6" userName="POTTLE, DORIS J GS-11 USAF AETC 532 TRS/DORR" r:id="rId2" minRId="1">
    <sheetIdMap count="5">
      <sheetId val="1"/>
      <sheetId val="2"/>
      <sheetId val="3"/>
      <sheetId val="4"/>
      <sheetId val="5"/>
    </sheetIdMap>
  </header>
  <header guid="{F622A4DD-6FAC-4893-AB8C-B96820D1564B}" dateTime="2018-12-20T09:33:53" maxSheetId="6" userName="POTTLE, DORIS J GS-11 USAF AETC 532 TRS/DORR" r:id="rId3">
    <sheetIdMap count="5">
      <sheetId val="1"/>
      <sheetId val="2"/>
      <sheetId val="3"/>
      <sheetId val="4"/>
      <sheetId val="5"/>
    </sheetIdMap>
  </header>
  <header guid="{2CC5A774-270A-4BDC-86BB-9D7CADD49168}" dateTime="2018-12-31T15:50:00" maxSheetId="7" userName="POTTLE, DORIS J GS-11 USAF AETC 532 TRS/DORR" r:id="rId4" minRId="9" maxRId="605">
    <sheetIdMap count="6">
      <sheetId val="1"/>
      <sheetId val="2"/>
      <sheetId val="3"/>
      <sheetId val="4"/>
      <sheetId val="6"/>
      <sheetId val="5"/>
    </sheetIdMap>
  </header>
  <header guid="{F2825933-F6B8-418C-85D2-3E68EF38E96E}" dateTime="2019-01-07T10:03:54" maxSheetId="7" userName="POTTLE, DORIS J GS-11 USAF AETC 532 TRS/DORR" r:id="rId5" minRId="606" maxRId="611">
    <sheetIdMap count="6">
      <sheetId val="1"/>
      <sheetId val="2"/>
      <sheetId val="3"/>
      <sheetId val="4"/>
      <sheetId val="6"/>
      <sheetId val="5"/>
    </sheetIdMap>
  </header>
  <header guid="{D16C355F-A5B9-4DA2-BFC1-1FAA0AD620E4}" dateTime="2019-01-07T14:49:17" maxSheetId="7" userName="POTTLE, DORIS J GS-11 USAF AETC 532 TRS/DORR" r:id="rId6" minRId="612" maxRId="614">
    <sheetIdMap count="6">
      <sheetId val="1"/>
      <sheetId val="2"/>
      <sheetId val="3"/>
      <sheetId val="4"/>
      <sheetId val="6"/>
      <sheetId val="5"/>
    </sheetIdMap>
  </header>
  <header guid="{B03B560C-FE0B-4EB0-ADD0-F72EEDC26016}" dateTime="2019-01-07T15:08:13" maxSheetId="7" userName="POTTLE, DORIS J GS-11 USAF AETC 532 TRS/DORR" r:id="rId7" minRId="615" maxRId="616">
    <sheetIdMap count="6">
      <sheetId val="1"/>
      <sheetId val="2"/>
      <sheetId val="3"/>
      <sheetId val="4"/>
      <sheetId val="6"/>
      <sheetId val="5"/>
    </sheetIdMap>
  </header>
  <header guid="{F26836B1-6901-4A36-8126-824AE0D1FDC4}" dateTime="2019-01-09T09:30:54" maxSheetId="7" userName="POTTLE, DORIS J GS-11 USAF AETC 532 TRS/DORR" r:id="rId8" minRId="617" maxRId="620">
    <sheetIdMap count="6">
      <sheetId val="1"/>
      <sheetId val="2"/>
      <sheetId val="3"/>
      <sheetId val="4"/>
      <sheetId val="6"/>
      <sheetId val="5"/>
    </sheetIdMap>
  </header>
  <header guid="{9464F344-68E9-4711-BC37-2F3C804994CF}" dateTime="2019-01-09T09:31:48" maxSheetId="7" userName="POTTLE, DORIS J GS-11 USAF AETC 532 TRS/DORR" r:id="rId9">
    <sheetIdMap count="6">
      <sheetId val="1"/>
      <sheetId val="2"/>
      <sheetId val="3"/>
      <sheetId val="4"/>
      <sheetId val="6"/>
      <sheetId val="5"/>
    </sheetIdMap>
  </header>
  <header guid="{4D596299-E7DC-47F6-A9DF-ABB5135561E8}" dateTime="2019-01-09T13:22:19" maxSheetId="7" userName="POTTLE, DORIS J GS-11 USAF AETC 532 TRS/DORR" r:id="rId10" minRId="621" maxRId="639">
    <sheetIdMap count="6">
      <sheetId val="1"/>
      <sheetId val="2"/>
      <sheetId val="3"/>
      <sheetId val="4"/>
      <sheetId val="6"/>
      <sheetId val="5"/>
    </sheetIdMap>
  </header>
  <header guid="{78A3228E-6602-46F0-AF04-EA60F6228EB6}" dateTime="2019-01-11T12:02:50" maxSheetId="7" userName="POTTLE, DORIS J GS-11 USAF AETC 532 TRS/DORR" r:id="rId11" minRId="640" maxRId="644">
    <sheetIdMap count="6">
      <sheetId val="1"/>
      <sheetId val="2"/>
      <sheetId val="3"/>
      <sheetId val="4"/>
      <sheetId val="6"/>
      <sheetId val="5"/>
    </sheetIdMap>
  </header>
  <header guid="{294184AB-2FC3-4000-ABB5-E906D52CFD2D}" dateTime="2019-01-11T13:42:46" maxSheetId="7" userName="POTTLE, DORIS J GS-11 USAF AETC 532 TRS/DORR" r:id="rId12" minRId="645" maxRId="652">
    <sheetIdMap count="6">
      <sheetId val="1"/>
      <sheetId val="2"/>
      <sheetId val="3"/>
      <sheetId val="4"/>
      <sheetId val="6"/>
      <sheetId val="5"/>
    </sheetIdMap>
  </header>
  <header guid="{EA0C752A-B5B7-4206-A88D-8E83C22BA9CE}" dateTime="2019-01-15T08:08:45" maxSheetId="7" userName="POTTLE, DORIS J GS-11 USAF AETC 532 TRS/DORR" r:id="rId13" minRId="660" maxRId="664">
    <sheetIdMap count="6">
      <sheetId val="1"/>
      <sheetId val="2"/>
      <sheetId val="3"/>
      <sheetId val="4"/>
      <sheetId val="6"/>
      <sheetId val="5"/>
    </sheetIdMap>
  </header>
  <header guid="{2312379F-B160-49BE-A5C6-DECB3C1478F9}" dateTime="2019-01-15T08:13:18" maxSheetId="7" userName="POTTLE, DORIS J GS-11 USAF AETC 532 TRS/DORR" r:id="rId14" minRId="672" maxRId="678">
    <sheetIdMap count="6">
      <sheetId val="1"/>
      <sheetId val="2"/>
      <sheetId val="3"/>
      <sheetId val="4"/>
      <sheetId val="6"/>
      <sheetId val="5"/>
    </sheetIdMap>
  </header>
  <header guid="{56B0190A-6EB1-470A-A0AA-42A4873E97BC}" dateTime="2019-01-15T08:13:33" maxSheetId="7" userName="POTTLE, DORIS J GS-11 USAF AETC 532 TRS/DORR" r:id="rId15">
    <sheetIdMap count="6">
      <sheetId val="1"/>
      <sheetId val="2"/>
      <sheetId val="3"/>
      <sheetId val="4"/>
      <sheetId val="6"/>
      <sheetId val="5"/>
    </sheetIdMap>
  </header>
  <header guid="{EE04752D-7A85-47F3-BCD6-53A27BCE07AC}" dateTime="2019-01-15T14:34:34" maxSheetId="7" userName="POTTLE, DORIS J GS-11 USAF AETC 532 TRS/DORR" r:id="rId16" minRId="686" maxRId="689">
    <sheetIdMap count="6">
      <sheetId val="1"/>
      <sheetId val="2"/>
      <sheetId val="3"/>
      <sheetId val="4"/>
      <sheetId val="6"/>
      <sheetId val="5"/>
    </sheetIdMap>
  </header>
  <header guid="{9EF86DAC-65C4-43EE-9998-29672D3C88E9}" dateTime="2019-01-18T09:52:47" maxSheetId="7" userName="POTTLE, DORIS J GS-11 USAF AETC 532 TRS/DORR" r:id="rId17" minRId="690" maxRId="704">
    <sheetIdMap count="6">
      <sheetId val="1"/>
      <sheetId val="2"/>
      <sheetId val="3"/>
      <sheetId val="4"/>
      <sheetId val="6"/>
      <sheetId val="5"/>
    </sheetIdMap>
  </header>
  <header guid="{CAF5DBCB-04DF-41FB-B396-0031C290141B}" dateTime="2019-01-22T15:53:08" maxSheetId="7" userName="POTTLE, DORIS J GS-11 USAF AETC 532 TRS/DORR" r:id="rId18" minRId="705" maxRId="709">
    <sheetIdMap count="6">
      <sheetId val="1"/>
      <sheetId val="2"/>
      <sheetId val="3"/>
      <sheetId val="4"/>
      <sheetId val="6"/>
      <sheetId val="5"/>
    </sheetIdMap>
  </header>
  <header guid="{06E3C6C9-8E25-4566-8682-263EB9AF576F}" dateTime="2019-01-23T08:30:42" maxSheetId="7" userName="POTTLE, DORIS J GS-11 USAF AETC 532 TRS/DORR" r:id="rId19" minRId="710" maxRId="714">
    <sheetIdMap count="6">
      <sheetId val="1"/>
      <sheetId val="2"/>
      <sheetId val="3"/>
      <sheetId val="4"/>
      <sheetId val="6"/>
      <sheetId val="5"/>
    </sheetIdMap>
  </header>
  <header guid="{91E85374-2D2F-409F-83DF-B53A0D366912}" dateTime="2019-01-23T16:55:38" maxSheetId="7" userName="POTTLE, DORIS J GS-11 USAF AETC 532 TRS/DORR" r:id="rId20" minRId="715">
    <sheetIdMap count="6">
      <sheetId val="1"/>
      <sheetId val="2"/>
      <sheetId val="3"/>
      <sheetId val="4"/>
      <sheetId val="6"/>
      <sheetId val="5"/>
    </sheetIdMap>
  </header>
  <header guid="{239202EB-BB43-4DE6-88A0-AA5379A0E1CB}" dateTime="2019-01-25T11:16:19" maxSheetId="7" userName="POTTLE, DORIS J GS-11 USAF AETC 532 TRS/DORR" r:id="rId21" minRId="716" maxRId="717">
    <sheetIdMap count="6">
      <sheetId val="1"/>
      <sheetId val="2"/>
      <sheetId val="3"/>
      <sheetId val="4"/>
      <sheetId val="6"/>
      <sheetId val="5"/>
    </sheetIdMap>
  </header>
  <header guid="{8498D036-029A-4C10-9362-ACF263A1A4E2}" dateTime="2019-01-25T14:46:54" maxSheetId="7" userName="POTTLE, DORIS J GS-11 USAF AETC 532 TRS/DORR" r:id="rId22" minRId="718" maxRId="719">
    <sheetIdMap count="6">
      <sheetId val="1"/>
      <sheetId val="2"/>
      <sheetId val="3"/>
      <sheetId val="4"/>
      <sheetId val="6"/>
      <sheetId val="5"/>
    </sheetIdMap>
  </header>
  <header guid="{B05776E7-1E59-4B3E-9C7C-02AD912454E5}" dateTime="2019-01-25T16:12:29" maxSheetId="7" userName="POTTLE, DORIS J GS-11 USAF AETC 532 TRS/DORR" r:id="rId23" minRId="720" maxRId="722">
    <sheetIdMap count="6">
      <sheetId val="1"/>
      <sheetId val="2"/>
      <sheetId val="3"/>
      <sheetId val="4"/>
      <sheetId val="6"/>
      <sheetId val="5"/>
    </sheetIdMap>
  </header>
  <header guid="{079E900F-D36D-4049-8F2A-8A3C5F929B86}" dateTime="2019-01-28T08:11:57" maxSheetId="7" userName="POTTLE, DORIS J GS-11 USAF AETC 532 TRS/DORR" r:id="rId24" minRId="723" maxRId="740">
    <sheetIdMap count="6">
      <sheetId val="1"/>
      <sheetId val="2"/>
      <sheetId val="3"/>
      <sheetId val="4"/>
      <sheetId val="6"/>
      <sheetId val="5"/>
    </sheetIdMap>
  </header>
  <header guid="{796008CE-DD89-4DC4-842C-ACA5801B4D71}" dateTime="2019-01-28T09:18:14" maxSheetId="7" userName="POTTLE, DORIS J GS-11 USAF AETC 532 TRS/DORR" r:id="rId25" minRId="748">
    <sheetIdMap count="6">
      <sheetId val="1"/>
      <sheetId val="2"/>
      <sheetId val="3"/>
      <sheetId val="4"/>
      <sheetId val="6"/>
      <sheetId val="5"/>
    </sheetIdMap>
  </header>
  <header guid="{E618C7A4-EA78-4D29-99B1-EB17FD6A071A}" dateTime="2019-01-29T12:30:48" maxSheetId="7" userName="POTTLE, DORIS J GS-11 USAF AETC 532 TRS/DORR" r:id="rId26" minRId="756" maxRId="777">
    <sheetIdMap count="6">
      <sheetId val="1"/>
      <sheetId val="2"/>
      <sheetId val="3"/>
      <sheetId val="4"/>
      <sheetId val="6"/>
      <sheetId val="5"/>
    </sheetIdMap>
  </header>
  <header guid="{1EAAB7E0-D008-4477-B9F4-2B3A1554D986}" dateTime="2019-01-29T14:44:03" maxSheetId="7" userName="POTTLE, DORIS J GS-11 USAF AETC 532 TRS/DORR" r:id="rId27" minRId="785" maxRId="786">
    <sheetIdMap count="6">
      <sheetId val="1"/>
      <sheetId val="2"/>
      <sheetId val="3"/>
      <sheetId val="4"/>
      <sheetId val="6"/>
      <sheetId val="5"/>
    </sheetIdMap>
  </header>
  <header guid="{AD8ED39F-E35A-4FBC-A4A7-90B195EE5C53}" dateTime="2019-01-31T14:43:22" maxSheetId="7" userName="POTTLE, DORIS J GS-11 USAF AETC 532 TRS/DORR" r:id="rId28" minRId="787" maxRId="798">
    <sheetIdMap count="6">
      <sheetId val="1"/>
      <sheetId val="2"/>
      <sheetId val="3"/>
      <sheetId val="4"/>
      <sheetId val="6"/>
      <sheetId val="5"/>
    </sheetIdMap>
  </header>
  <header guid="{6F5289DB-388C-4AC3-A2EA-7C009E8D4A95}" dateTime="2019-01-31T14:50:12" maxSheetId="7" userName="POTTLE, DORIS J GS-11 USAF AETC 532 TRS/DORR" r:id="rId29" minRId="806" maxRId="813">
    <sheetIdMap count="6">
      <sheetId val="1"/>
      <sheetId val="2"/>
      <sheetId val="3"/>
      <sheetId val="4"/>
      <sheetId val="6"/>
      <sheetId val="5"/>
    </sheetIdMap>
  </header>
  <header guid="{D7F500CA-D87D-403A-A686-4595652CC1D7}" dateTime="2019-02-01T13:58:47" maxSheetId="7" userName="POTTLE, DORIS J GS-11 USAF AETC 532 TRS/DORR" r:id="rId30" minRId="814">
    <sheetIdMap count="6">
      <sheetId val="1"/>
      <sheetId val="2"/>
      <sheetId val="3"/>
      <sheetId val="4"/>
      <sheetId val="6"/>
      <sheetId val="5"/>
    </sheetIdMap>
  </header>
  <header guid="{C8E3A9EB-913E-4EA2-9569-86946675FB5F}" dateTime="2019-02-04T16:48:58" maxSheetId="7" userName="POTTLE, DORIS J GS-11 USAF AETC 532 TRS/DORR" r:id="rId31">
    <sheetIdMap count="6">
      <sheetId val="1"/>
      <sheetId val="2"/>
      <sheetId val="3"/>
      <sheetId val="4"/>
      <sheetId val="6"/>
      <sheetId val="5"/>
    </sheetIdMap>
  </header>
  <header guid="{71974957-6C8F-4130-92B7-1BD543F17B0B}" dateTime="2019-02-05T14:32:08" maxSheetId="7" userName="POTTLE, DORIS J GS-11 USAF AETC 532 TRS/DORR" r:id="rId32">
    <sheetIdMap count="6">
      <sheetId val="1"/>
      <sheetId val="2"/>
      <sheetId val="3"/>
      <sheetId val="4"/>
      <sheetId val="6"/>
      <sheetId val="5"/>
    </sheetIdMap>
  </header>
  <header guid="{FBFA4755-4253-4EA9-B895-4343ABD17F8A}" dateTime="2019-02-11T12:05:43" maxSheetId="7" userName="POTTLE, DORIS J GS-11 USAF AETC 532 TRS/DORR" r:id="rId33" minRId="836" maxRId="850">
    <sheetIdMap count="6">
      <sheetId val="1"/>
      <sheetId val="2"/>
      <sheetId val="3"/>
      <sheetId val="4"/>
      <sheetId val="6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21" sId="1" ref="A38:XFD38" action="insertRow">
    <undo index="2" exp="area" ref3D="1" dr="$J$1:$J$1048576" dn="Z_7E7FFD23_D242_40BE_B707_2C8A2B8F8989_.wvu.Cols" sId="1"/>
    <undo index="1" exp="area" ref3D="1" dr="$A$1:$A$1048576" dn="Z_7E7FFD23_D242_40BE_B707_2C8A2B8F8989_.wvu.Cols" sId="1"/>
  </rrc>
  <rcc rId="622" sId="1" numFmtId="19">
    <nc r="D38">
      <v>43515</v>
    </nc>
  </rcc>
  <rcc rId="623" sId="1" odxf="1" dxf="1" numFmtId="21">
    <nc r="B38">
      <v>43521</v>
    </nc>
    <odxf>
      <numFmt numFmtId="0" formatCode="General"/>
    </odxf>
    <ndxf>
      <numFmt numFmtId="21" formatCode="d\-mmm"/>
    </ndxf>
  </rcc>
  <rcc rId="624" sId="1" odxf="1" dxf="1" numFmtId="21">
    <nc r="C38">
      <v>43524</v>
    </nc>
    <odxf>
      <numFmt numFmtId="0" formatCode="General"/>
    </odxf>
    <ndxf>
      <numFmt numFmtId="21" formatCode="d\-mmm"/>
    </ndxf>
  </rcc>
  <rcc rId="625" sId="1">
    <nc r="E38" t="inlineStr">
      <is>
        <t>RESOURCES</t>
      </is>
    </nc>
  </rcc>
  <rcc rId="626" sId="1">
    <nc r="F38" t="inlineStr">
      <is>
        <t>M</t>
      </is>
    </nc>
  </rcc>
  <rcc rId="627" sId="1">
    <nc r="G38" t="inlineStr">
      <is>
        <t>Training Flow Working Group</t>
      </is>
    </nc>
  </rcc>
  <rcc rId="628" sId="1">
    <nc r="H38" t="inlineStr">
      <is>
        <t>Mr. Maltese and Doris</t>
      </is>
    </nc>
  </rcc>
  <rcc rId="629" sId="1">
    <nc r="K38" t="inlineStr">
      <is>
        <t>Randolph AFB</t>
      </is>
    </nc>
  </rcc>
  <rcc rId="630" sId="1">
    <nc r="L38" t="inlineStr">
      <is>
        <t xml:space="preserve">Annual requirement for TM attendance </t>
      </is>
    </nc>
  </rcc>
  <rcc rId="631" sId="1">
    <oc r="L3">
      <f>SUM('\\xtrg08290F01\381TRG\532TRS\DOR\Resource Advisor\FY19 Resources\Account Ledger\[FY19 - 532 TRS Expenditures Sep.xlsx]TDY '!$B$3:$C$3)</f>
    </oc>
    <nc r="L3">
      <f>SUM('\\xtrg08290F01\381TRG\532TRS\DOR\Resource Advisor\FY19 Resources\Account Ledger\[FY19 - 532 TRS Expenditures Sep.xlsx]TDY '!$B$3:$C$3)</f>
    </nc>
  </rcc>
  <rcc rId="632" sId="1">
    <oc r="L4">
      <f>SUM('\\xtrg08290F01\381TRG\532TRS\DOR\Resource Advisor\FY19 Resources\Account Ledger\[FY19 - 532 TRS Expenditures Sep.xlsx]TDY '!$B$4:$C$4)</f>
    </oc>
    <nc r="L4">
      <f>SUM('\\xtrg08290F01\381TRG\532TRS\DOR\Resource Advisor\FY19 Resources\Account Ledger\[FY19 - 532 TRS Expenditures Sep.xlsx]TDY '!$B$4:$C$4)</f>
    </nc>
  </rcc>
  <rcc rId="633" sId="1">
    <oc r="L5">
      <f>SUM('\\xtrg08290F01\381TRG\532TRS\DOR\Resource Advisor\FY19 Resources\Account Ledger\[FY19 - 532 TRS Expenditures Sep.xlsx]TDY '!$B$5:$C$5)</f>
    </oc>
    <nc r="L5">
      <f>SUM('\\xtrg08290F01\381TRG\532TRS\DOR\Resource Advisor\FY19 Resources\Account Ledger\[FY19 - 532 TRS Expenditures Sep.xlsx]TDY '!$B$5:$C$5)</f>
    </nc>
  </rcc>
  <rcc rId="634" sId="1">
    <nc r="N22" t="inlineStr">
      <is>
        <t>X</t>
      </is>
    </nc>
  </rcc>
  <rfmt sheetId="1" sqref="N22">
    <dxf>
      <fill>
        <patternFill>
          <bgColor rgb="FF92D050"/>
        </patternFill>
      </fill>
    </dxf>
  </rfmt>
  <rcc rId="635" sId="1" numFmtId="11">
    <oc r="I22">
      <v>6800</v>
    </oc>
    <nc r="I22">
      <v>6588.54</v>
    </nc>
  </rcc>
  <rcc rId="636" sId="1" numFmtId="11">
    <oc r="I24">
      <v>1313</v>
    </oc>
    <nc r="I24">
      <v>1348.91</v>
    </nc>
  </rcc>
  <rcc rId="637" sId="1">
    <nc r="N24" t="inlineStr">
      <is>
        <t>X</t>
      </is>
    </nc>
  </rcc>
  <rfmt sheetId="1" sqref="N24">
    <dxf>
      <fill>
        <patternFill>
          <bgColor rgb="FF92D050"/>
        </patternFill>
      </fill>
    </dxf>
  </rfmt>
  <rcc rId="638" sId="1">
    <oc r="H26" t="inlineStr">
      <is>
        <t>CC+ Westfall, Thompson and Norris</t>
      </is>
    </oc>
    <nc r="H26" t="inlineStr">
      <is>
        <r>
          <rPr>
            <b/>
            <sz val="10"/>
            <color rgb="FFFF0000"/>
            <rFont val="Calibri"/>
            <family val="2"/>
          </rPr>
          <t xml:space="preserve">CC+ </t>
        </r>
        <r>
          <rPr>
            <sz val="10"/>
            <rFont val="Calibri"/>
            <family val="2"/>
          </rPr>
          <t>Westfall, Thompson and Norris</t>
        </r>
      </is>
    </nc>
  </rcc>
  <rcc rId="639" sId="1">
    <oc r="H23" t="inlineStr">
      <is>
        <t>CC and Carey</t>
      </is>
    </oc>
    <nc r="H23" t="inlineStr">
      <is>
        <r>
          <rPr>
            <b/>
            <sz val="10"/>
            <color rgb="FFFF0000"/>
            <rFont val="Calibri"/>
            <family val="2"/>
          </rPr>
          <t>CC a</t>
        </r>
        <r>
          <rPr>
            <sz val="10"/>
            <rFont val="Calibri"/>
            <family val="2"/>
          </rPr>
          <t>nd Carey</t>
        </r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0" sId="1" numFmtId="11">
    <oc r="I22">
      <v>6588.54</v>
    </oc>
    <nc r="I22">
      <v>6606.32</v>
    </nc>
  </rcc>
  <rcc rId="641" sId="1">
    <oc r="L22" t="inlineStr">
      <is>
        <t>Tech / training expo ; Parson follow on at OKC for ROTC visit</t>
      </is>
    </oc>
    <nc r="L22" t="inlineStr">
      <is>
        <t>Tech / training expo ; Parson follow on at OKC for ROTC visit; includes amendment and Payne CNX CTO Fee</t>
      </is>
    </nc>
  </rcc>
  <rcc rId="642" sId="1">
    <nc r="O22">
      <v>4</v>
    </nc>
  </rcc>
  <rcc rId="643" sId="1">
    <nc r="O24">
      <v>1</v>
    </nc>
  </rcc>
  <rcc rId="644" sId="1">
    <oc r="H48" t="inlineStr">
      <is>
        <t>TBD</t>
      </is>
    </oc>
    <nc r="H48" t="inlineStr">
      <is>
        <t>Capt Hudson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645" sheetId="1" source="I77" destination="I78" sourceSheetId="1">
    <rfmt sheetId="1" sqref="I78" start="0" length="0">
      <dxf>
        <font>
          <sz val="12"/>
          <color auto="1"/>
          <name val="Calibri"/>
          <scheme val="minor"/>
        </font>
        <numFmt numFmtId="164" formatCode="&quot;$&quot;#,##0.00"/>
        <alignment horizontal="left" vertical="top" readingOrder="0"/>
      </dxf>
    </rfmt>
  </rm>
  <rcc rId="646" sId="1" numFmtId="19">
    <nc r="D77">
      <v>43515</v>
    </nc>
  </rcc>
  <rcc rId="647" sId="1">
    <nc r="E77" t="inlineStr">
      <is>
        <t>CC STAFF</t>
      </is>
    </nc>
  </rcc>
  <rcc rId="648" sId="1">
    <nc r="F77" t="inlineStr">
      <is>
        <t>M</t>
      </is>
    </nc>
  </rcc>
  <rcc rId="649" sId="1">
    <nc r="G77" t="inlineStr">
      <is>
        <t>13N AFSC drop</t>
      </is>
    </nc>
  </rcc>
  <rcc rId="650" sId="1">
    <nc r="H77" t="inlineStr">
      <is>
        <t>CC + 1 TBD</t>
      </is>
    </nc>
  </rcc>
  <rcc rId="651" sId="1">
    <nc r="K77" t="inlineStr">
      <is>
        <t>TBD</t>
      </is>
    </nc>
  </rcc>
  <rcc rId="652" sId="1">
    <nc r="L77" t="inlineStr">
      <is>
        <t>Approved 1/11</t>
      </is>
    </nc>
  </rcc>
  <rcv guid="{7E7FFD23-D242-40BE-B707-2C8A2B8F8989}" action="delete"/>
  <rdn rId="0" localSheetId="1" customView="1" name="Z_7E7FFD23_D242_40BE_B707_2C8A2B8F8989_.wvu.PrintArea" hidden="1" oldHidden="1">
    <formula>'FY19 Travel'!$A$1:$L$60</formula>
    <oldFormula>'FY19 Travel'!$A$1:$L$60</oldFormula>
  </rdn>
  <rdn rId="0" localSheetId="1" customView="1" name="Z_7E7FFD23_D242_40BE_B707_2C8A2B8F8989_.wvu.Cols" hidden="1" oldHidden="1">
    <formula>'FY19 Travel'!$A:$A,'FY19 Travel'!$J:$J</formula>
    <oldFormula>'FY19 Travel'!$A:$A,'FY19 Travel'!$J:$J</oldFormula>
  </rdn>
  <rdn rId="0" localSheetId="1" customView="1" name="Z_7E7FFD23_D242_40BE_B707_2C8A2B8F8989_.wvu.FilterData" hidden="1" oldHidden="1">
    <formula>'FY19 Travel'!$A$13:$P$77</formula>
    <oldFormula>'FY19 Travel'!$A$13:$P$77</oldFormula>
  </rdn>
  <rdn rId="0" localSheetId="2" customView="1" name="Z_7E7FFD23_D242_40BE_B707_2C8A2B8F8989_.wvu.PrintArea" hidden="1" oldHidden="1">
    <formula>'FY18 Travel'!$A$1:$J$95</formula>
    <oldFormula>'FY18 Travel'!$A$1:$J$95</oldFormula>
  </rdn>
  <rdn rId="0" localSheetId="2" customView="1" name="Z_7E7FFD23_D242_40BE_B707_2C8A2B8F8989_.wvu.FilterData" hidden="1" oldHidden="1">
    <formula>'FY18 Travel'!$A$13:$N$112</formula>
    <oldFormula>'FY18 Travel'!$A$13:$N$112</oldFormula>
  </rdn>
  <rdn rId="0" localSheetId="3" customView="1" name="Z_7E7FFD23_D242_40BE_B707_2C8A2B8F8989_.wvu.Cols" hidden="1" oldHidden="1">
    <formula>'ProD Forecast'!$C:$I</formula>
    <oldFormula>'ProD Forecast'!$C:$I</oldFormula>
  </rdn>
  <rdn rId="0" localSheetId="4" customView="1" name="Z_7E7FFD23_D242_40BE_B707_2C8A2B8F8989_.wvu.FilterData" hidden="1" oldHidden="1">
    <formula>'FY19 Gov Rates'!$A$3:$F$199</formula>
    <oldFormula>'FY19 Gov Rates'!$A$3:$F$199</oldFormula>
  </rdn>
  <rcv guid="{7E7FFD23-D242-40BE-B707-2C8A2B8F8989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0" sId="1" numFmtId="19">
    <oc r="D28">
      <v>43466</v>
    </oc>
    <nc r="D28">
      <v>43497</v>
    </nc>
  </rcc>
  <rcc rId="661" sId="1" numFmtId="19">
    <oc r="D46">
      <v>43484</v>
    </oc>
    <nc r="D46">
      <v>43543</v>
    </nc>
  </rcc>
  <rfmt sheetId="1" sqref="K28:M28 B30:I30">
    <dxf>
      <fill>
        <patternFill>
          <bgColor rgb="FF92D050"/>
        </patternFill>
      </fill>
    </dxf>
  </rfmt>
  <rcc rId="662" sId="1" numFmtId="11">
    <oc r="I30">
      <v>3500</v>
    </oc>
    <nc r="I30">
      <v>3400</v>
    </nc>
  </rcc>
  <rcc rId="663" sId="1">
    <nc r="M30" t="inlineStr">
      <is>
        <t>X</t>
      </is>
    </nc>
  </rcc>
  <rfmt sheetId="1" sqref="B34:I34 K34:M34">
    <dxf>
      <fill>
        <patternFill>
          <bgColor rgb="FF92D050"/>
        </patternFill>
      </fill>
    </dxf>
  </rfmt>
  <rcc rId="664" sId="1">
    <nc r="M34" t="inlineStr">
      <is>
        <t>X</t>
      </is>
    </nc>
  </rcc>
  <rcv guid="{7E7FFD23-D242-40BE-B707-2C8A2B8F8989}" action="delete"/>
  <rdn rId="0" localSheetId="1" customView="1" name="Z_7E7FFD23_D242_40BE_B707_2C8A2B8F8989_.wvu.PrintArea" hidden="1" oldHidden="1">
    <formula>'FY19 Travel'!$A$1:$L$60</formula>
    <oldFormula>'FY19 Travel'!$A$1:$L$60</oldFormula>
  </rdn>
  <rdn rId="0" localSheetId="1" customView="1" name="Z_7E7FFD23_D242_40BE_B707_2C8A2B8F8989_.wvu.Cols" hidden="1" oldHidden="1">
    <formula>'FY19 Travel'!$A:$A,'FY19 Travel'!$J:$J</formula>
    <oldFormula>'FY19 Travel'!$A:$A,'FY19 Travel'!$J:$J</oldFormula>
  </rdn>
  <rdn rId="0" localSheetId="1" customView="1" name="Z_7E7FFD23_D242_40BE_B707_2C8A2B8F8989_.wvu.FilterData" hidden="1" oldHidden="1">
    <formula>'FY19 Travel'!$A$13:$P$77</formula>
    <oldFormula>'FY19 Travel'!$A$13:$P$77</oldFormula>
  </rdn>
  <rdn rId="0" localSheetId="2" customView="1" name="Z_7E7FFD23_D242_40BE_B707_2C8A2B8F8989_.wvu.PrintArea" hidden="1" oldHidden="1">
    <formula>'FY18 Travel'!$A$1:$J$95</formula>
    <oldFormula>'FY18 Travel'!$A$1:$J$95</oldFormula>
  </rdn>
  <rdn rId="0" localSheetId="2" customView="1" name="Z_7E7FFD23_D242_40BE_B707_2C8A2B8F8989_.wvu.FilterData" hidden="1" oldHidden="1">
    <formula>'FY18 Travel'!$A$13:$N$112</formula>
    <oldFormula>'FY18 Travel'!$A$13:$N$112</oldFormula>
  </rdn>
  <rdn rId="0" localSheetId="3" customView="1" name="Z_7E7FFD23_D242_40BE_B707_2C8A2B8F8989_.wvu.Cols" hidden="1" oldHidden="1">
    <formula>'ProD Forecast'!$C:$I</formula>
    <oldFormula>'ProD Forecast'!$C:$I</oldFormula>
  </rdn>
  <rdn rId="0" localSheetId="4" customView="1" name="Z_7E7FFD23_D242_40BE_B707_2C8A2B8F8989_.wvu.FilterData" hidden="1" oldHidden="1">
    <formula>'FY19 Gov Rates'!$A$3:$F$199</formula>
    <oldFormula>'FY19 Gov Rates'!$A$3:$F$199</oldFormula>
  </rdn>
  <rcv guid="{7E7FFD23-D242-40BE-B707-2C8A2B8F8989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2" sId="1" numFmtId="19">
    <oc r="D31">
      <v>43484</v>
    </oc>
    <nc r="D31">
      <v>43515</v>
    </nc>
  </rcc>
  <rfmt sheetId="1" sqref="B31" start="0" length="0">
    <dxf>
      <numFmt numFmtId="21" formatCode="d\-mmm"/>
    </dxf>
  </rfmt>
  <rcc rId="673" sId="1" numFmtId="21">
    <nc r="B31">
      <v>43500</v>
    </nc>
  </rcc>
  <rcc rId="674" sId="1" odxf="1" dxf="1" numFmtId="21">
    <nc r="C31">
      <v>43502</v>
    </nc>
    <odxf>
      <numFmt numFmtId="0" formatCode="General"/>
    </odxf>
    <ndxf>
      <numFmt numFmtId="21" formatCode="d\-mmm"/>
    </ndxf>
  </rcc>
  <rfmt sheetId="1" sqref="G32">
    <dxf>
      <fill>
        <patternFill>
          <bgColor rgb="FFFFFF00"/>
        </patternFill>
      </fill>
    </dxf>
  </rfmt>
  <rfmt sheetId="1" sqref="K41:P41 B77:I77">
    <dxf>
      <fill>
        <patternFill patternType="solid">
          <bgColor theme="9" tint="0.59999389629810485"/>
        </patternFill>
      </fill>
    </dxf>
  </rfmt>
  <rfmt sheetId="1" sqref="G33">
    <dxf>
      <fill>
        <patternFill>
          <bgColor rgb="FFFFFF00"/>
        </patternFill>
      </fill>
    </dxf>
  </rfmt>
  <rfmt sheetId="1" sqref="G31 G35 G36 G38 G37 G39 G40 G77">
    <dxf>
      <fill>
        <patternFill>
          <bgColor rgb="FFFFFF00"/>
        </patternFill>
      </fill>
    </dxf>
  </rfmt>
  <rfmt sheetId="1" sqref="K38:P38 B37:I37">
    <dxf>
      <fill>
        <patternFill>
          <bgColor theme="0" tint="-0.34998626667073579"/>
        </patternFill>
      </fill>
    </dxf>
  </rfmt>
  <rcc rId="675" sId="1" numFmtId="11">
    <oc r="I37">
      <v>1400</v>
    </oc>
    <nc r="I37">
      <v>0</v>
    </nc>
  </rcc>
  <rcc rId="676" sId="1">
    <nc r="P37" t="inlineStr">
      <is>
        <t>X</t>
      </is>
    </nc>
  </rcc>
  <rcc rId="677" sId="1" numFmtId="11">
    <nc r="I77">
      <v>2500</v>
    </nc>
  </rcc>
  <rfmt sheetId="1" sqref="K41:P41 B77:I77" start="0" length="2147483647">
    <dxf>
      <font/>
    </dxf>
  </rfmt>
  <rfmt sheetId="1" sqref="K41:P41 B77:I77" start="0" length="2147483647">
    <dxf>
      <font>
        <sz val="11"/>
      </font>
    </dxf>
  </rfmt>
  <rfmt sheetId="1" sqref="K41:P41 B77:I77" start="0" length="2147483647">
    <dxf>
      <font>
        <sz val="10"/>
      </font>
    </dxf>
  </rfmt>
  <rcc rId="678" sId="1" numFmtId="11">
    <nc r="I38">
      <v>2500</v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76" start="0" length="0">
    <dxf>
      <border>
        <left style="thin">
          <color indexed="64"/>
        </left>
      </border>
    </dxf>
  </rfmt>
  <rfmt sheetId="1" sqref="I76" start="0" length="0">
    <dxf>
      <border>
        <right style="thin">
          <color indexed="64"/>
        </right>
      </border>
    </dxf>
  </rfmt>
  <rfmt sheetId="1" sqref="B76:I76" start="0" length="0">
    <dxf>
      <border>
        <bottom style="thin">
          <color indexed="64"/>
        </bottom>
      </border>
    </dxf>
  </rfmt>
  <rfmt sheetId="1" sqref="K76" start="0" length="0">
    <dxf>
      <border>
        <left style="thin">
          <color indexed="64"/>
        </left>
      </border>
    </dxf>
  </rfmt>
  <rfmt sheetId="1" sqref="P76" start="0" length="0">
    <dxf>
      <border>
        <right style="thin">
          <color indexed="64"/>
        </right>
      </border>
    </dxf>
  </rfmt>
  <rfmt sheetId="1" sqref="K76:P76" start="0" length="0">
    <dxf>
      <border>
        <bottom style="thin">
          <color indexed="64"/>
        </bottom>
      </border>
    </dxf>
  </rfmt>
  <rfmt sheetId="1" sqref="K77:P77 B76:I7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v guid="{7E7FFD23-D242-40BE-B707-2C8A2B8F8989}" action="delete"/>
  <rdn rId="0" localSheetId="1" customView="1" name="Z_7E7FFD23_D242_40BE_B707_2C8A2B8F8989_.wvu.PrintArea" hidden="1" oldHidden="1">
    <formula>'FY19 Travel'!$A$1:$L$60</formula>
    <oldFormula>'FY19 Travel'!$A$1:$L$60</oldFormula>
  </rdn>
  <rdn rId="0" localSheetId="1" customView="1" name="Z_7E7FFD23_D242_40BE_B707_2C8A2B8F8989_.wvu.Cols" hidden="1" oldHidden="1">
    <formula>'FY19 Travel'!$A:$A,'FY19 Travel'!$J:$J</formula>
    <oldFormula>'FY19 Travel'!$A:$A,'FY19 Travel'!$J:$J</oldFormula>
  </rdn>
  <rdn rId="0" localSheetId="1" customView="1" name="Z_7E7FFD23_D242_40BE_B707_2C8A2B8F8989_.wvu.FilterData" hidden="1" oldHidden="1">
    <formula>'FY19 Travel'!$A$13:$P$77</formula>
    <oldFormula>'FY19 Travel'!$A$13:$P$77</oldFormula>
  </rdn>
  <rdn rId="0" localSheetId="2" customView="1" name="Z_7E7FFD23_D242_40BE_B707_2C8A2B8F8989_.wvu.PrintArea" hidden="1" oldHidden="1">
    <formula>'FY18 Travel'!$A$1:$J$95</formula>
    <oldFormula>'FY18 Travel'!$A$1:$J$95</oldFormula>
  </rdn>
  <rdn rId="0" localSheetId="2" customView="1" name="Z_7E7FFD23_D242_40BE_B707_2C8A2B8F8989_.wvu.FilterData" hidden="1" oldHidden="1">
    <formula>'FY18 Travel'!$A$13:$N$112</formula>
    <oldFormula>'FY18 Travel'!$A$13:$N$112</oldFormula>
  </rdn>
  <rdn rId="0" localSheetId="3" customView="1" name="Z_7E7FFD23_D242_40BE_B707_2C8A2B8F8989_.wvu.Cols" hidden="1" oldHidden="1">
    <formula>'ProD Forecast'!$C:$I</formula>
    <oldFormula>'ProD Forecast'!$C:$I</oldFormula>
  </rdn>
  <rdn rId="0" localSheetId="4" customView="1" name="Z_7E7FFD23_D242_40BE_B707_2C8A2B8F8989_.wvu.FilterData" hidden="1" oldHidden="1">
    <formula>'FY19 Gov Rates'!$A$3:$F$199</formula>
    <oldFormula>'FY19 Gov Rates'!$A$3:$F$199</oldFormula>
  </rdn>
  <rcv guid="{7E7FFD23-D242-40BE-B707-2C8A2B8F8989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6" sId="1" numFmtId="11">
    <oc r="I34">
      <v>1200</v>
    </oc>
    <nc r="I34">
      <v>1500</v>
    </nc>
  </rcc>
  <rcc rId="687" sId="1" numFmtId="11">
    <oc r="I31">
      <v>3500</v>
    </oc>
    <nc r="I31">
      <v>2500</v>
    </nc>
  </rcc>
  <rfmt sheetId="1" sqref="K34:M34 B31:I31">
    <dxf>
      <fill>
        <patternFill>
          <bgColor rgb="FF92D050"/>
        </patternFill>
      </fill>
    </dxf>
  </rfmt>
  <rcc rId="688" sId="1" numFmtId="19">
    <oc r="D32">
      <v>43484</v>
    </oc>
    <nc r="D32">
      <v>43543</v>
    </nc>
  </rcc>
  <rcc rId="689" sId="1">
    <oc r="L32" t="inlineStr">
      <is>
        <t>AFWERX and NNSS Orientation IAW 20 AF Pro-D</t>
      </is>
    </oc>
    <nc r="L32" t="inlineStr">
      <is>
        <t>AFWERX and NNSS Orientation IAW 20 AF Pro-D; moved from Jan to Mar 1/15</t>
      </is>
    </nc>
  </rcc>
  <rfmt sheetId="1" sqref="G32">
    <dxf>
      <fill>
        <patternFill>
          <bgColor theme="9" tint="0.59999389629810485"/>
        </patternFill>
      </fill>
    </dxf>
  </rfmt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0" sId="1" numFmtId="19">
    <oc r="D35">
      <v>43515</v>
    </oc>
    <nc r="D35">
      <v>43543</v>
    </nc>
  </rcc>
  <rcc rId="691" sId="1">
    <oc r="G31" t="inlineStr">
      <is>
        <t>GBSD RV Discussion</t>
      </is>
    </oc>
    <nc r="G31" t="inlineStr">
      <is>
        <t>GBSD RV Discussion/Acad Follow on for CC</t>
      </is>
    </nc>
  </rcc>
  <rcc rId="692" sId="1" numFmtId="11">
    <oc r="I23">
      <v>1800</v>
    </oc>
    <nc r="I23">
      <v>1747.91</v>
    </nc>
  </rcc>
  <rfmt sheetId="1" sqref="H23" start="0" length="2147483647">
    <dxf>
      <font>
        <color auto="1"/>
      </font>
    </dxf>
  </rfmt>
  <rfmt sheetId="1" sqref="H23" start="0" length="2147483647">
    <dxf>
      <font>
        <b/>
      </font>
    </dxf>
  </rfmt>
  <rfmt sheetId="1" sqref="H23" start="0" length="2147483647">
    <dxf>
      <font>
        <b val="0"/>
      </font>
    </dxf>
  </rfmt>
  <rfmt sheetId="1" sqref="H23" start="0" length="2147483647">
    <dxf>
      <font>
        <b/>
      </font>
    </dxf>
  </rfmt>
  <rcc rId="693" sId="1">
    <nc r="N23" t="inlineStr">
      <is>
        <t>X</t>
      </is>
    </nc>
  </rcc>
  <rcc rId="694" sId="1">
    <nc r="O23">
      <v>2</v>
    </nc>
  </rcc>
  <rfmt sheetId="1" sqref="N23">
    <dxf>
      <fill>
        <patternFill>
          <bgColor rgb="FF92D050"/>
        </patternFill>
      </fill>
    </dxf>
  </rfmt>
  <rfmt sheetId="1" sqref="H26" start="0" length="2147483647">
    <dxf>
      <font>
        <color auto="1"/>
      </font>
    </dxf>
  </rfmt>
  <rfmt sheetId="1" sqref="H26" start="0" length="2147483647">
    <dxf>
      <font>
        <b/>
      </font>
    </dxf>
  </rfmt>
  <rfmt sheetId="1" sqref="H26" start="0" length="2147483647">
    <dxf>
      <font>
        <b val="0"/>
      </font>
    </dxf>
  </rfmt>
  <rcc rId="695" sId="1" numFmtId="11">
    <oc r="I26">
      <v>5100</v>
    </oc>
    <nc r="I26">
      <v>5155.54</v>
    </nc>
  </rcc>
  <rcc rId="696" sId="1">
    <nc r="N26" t="inlineStr">
      <is>
        <t>X</t>
      </is>
    </nc>
  </rcc>
  <rcc rId="697" sId="1">
    <nc r="O26">
      <v>4</v>
    </nc>
  </rcc>
  <rfmt sheetId="1" sqref="N26:O26">
    <dxf>
      <fill>
        <patternFill>
          <bgColor rgb="FF92D050"/>
        </patternFill>
      </fill>
    </dxf>
  </rfmt>
  <rcc rId="698" sId="1" numFmtId="19">
    <oc r="D28">
      <v>43497</v>
    </oc>
    <nc r="D28">
      <v>43525</v>
    </nc>
  </rcc>
  <rcc rId="699" sId="1">
    <oc r="L7">
      <f>SUMIFS(I14:I302,N14:N302,"X",B14:B302,"&gt;=" &amp; "01-Oct-18",B14:B302,"&lt;=" &amp; "31-Dec-18")</f>
    </oc>
    <nc r="L7">
      <f>SUM('\\xtrg08290F01\381TRG\532TRS\DOR\Resource Advisor\FY19 Resources\Account Ledger\[FY19 - 532 TRS Expenditures Sep.xlsx]CC Brief Slide'!$C$37)</f>
    </nc>
  </rcc>
  <rcc rId="700" sId="1">
    <oc r="L8">
      <f>SUMIFS(I14:I302,N14:N302,"X",B14:B302,"&gt;=" &amp; "01-Jan-19",B14:B302,"&lt;=" &amp; "31-Mar-19")</f>
    </oc>
    <nc r="L8">
      <f>SUM('\\xtrg08290F01\381TRG\532TRS\DOR\Resource Advisor\FY19 Resources\Account Ledger\[FY19 - 532 TRS Expenditures Sep.xlsx]CC Brief Slide'!$C$38)</f>
    </nc>
  </rcc>
  <rcc rId="701" sId="1">
    <oc r="L9">
      <f>SUMIFS(I14:I302,N14:N302,"X",B14:B302,"&gt;=" &amp; "01-Apr-19",B14:B302,"&lt;=" &amp; "31-Jul-19")</f>
    </oc>
    <nc r="L9">
      <f>SUM('\\xtrg08290F01\381TRG\532TRS\DOR\Resource Advisor\FY19 Resources\Account Ledger\[FY19 - 532 TRS Expenditures Sep.xlsx]CC Brief Slide'!$C$39)</f>
    </nc>
  </rcc>
  <rcc rId="702" sId="1">
    <oc r="L10">
      <f>SUMIFS(I14:I302,N14:N302,"X",B14:B302,"&gt;=" &amp; "01-Jul-19",B14:B302,"&lt;=" &amp; "31-Oct-19")</f>
    </oc>
    <nc r="L10">
      <f>SUM('\\xtrg08290F01\381TRG\532TRS\DOR\Resource Advisor\FY19 Resources\Account Ledger\[FY19 - 532 TRS Expenditures Sep.xlsx]CC Brief Slide'!$C$40)</f>
    </nc>
  </rcc>
  <rcc rId="703" sId="1">
    <oc r="I4">
      <f>SUM(O14:O60)</f>
    </oc>
    <nc r="I4">
      <f>SUM(O14:O60)</f>
    </nc>
  </rcc>
  <rcc rId="704" sId="1">
    <oc r="H22" t="inlineStr">
      <is>
        <t>CC+Parsons, Knowles, Urban</t>
      </is>
    </oc>
    <nc r="H22" t="inlineStr">
      <is>
        <t>CC+Parsons, Knowles, Urban + Payne CNX</t>
      </is>
    </nc>
  </rcc>
  <rfmt sheetId="1" sqref="H23" start="0" length="2147483647">
    <dxf>
      <font>
        <b val="0"/>
      </font>
    </dxf>
  </rfmt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705" name="_xlfn.SUMIFS" function="1" oldFunction="1" hidden="1" oldHidden="1">
    <formula>#NAME?</formula>
  </rdn>
  <rcc rId="706" sId="1" numFmtId="11">
    <oc r="I34">
      <v>1500</v>
    </oc>
    <nc r="I34">
      <v>1466.4</v>
    </nc>
  </rcc>
  <rcc rId="707" sId="1" numFmtId="11">
    <oc r="I38">
      <v>2500</v>
    </oc>
    <nc r="I38">
      <v>1400</v>
    </nc>
  </rcc>
  <rcc rId="708" sId="1" numFmtId="11">
    <oc r="I31">
      <v>2500</v>
    </oc>
    <nc r="I31">
      <v>2870</v>
    </nc>
  </rcc>
  <rfmt sheetId="1" sqref="O30">
    <dxf>
      <fill>
        <patternFill>
          <bgColor rgb="FFFFFF00"/>
        </patternFill>
      </fill>
    </dxf>
  </rfmt>
  <rcc rId="709" sId="1" numFmtId="11">
    <oc r="I27">
      <v>1200</v>
    </oc>
    <nc r="I27">
      <v>1272.6400000000001</v>
    </nc>
  </rcc>
  <rfmt sheetId="1" sqref="N30:P30">
    <dxf>
      <fill>
        <patternFill>
          <bgColor rgb="FFFFFF00"/>
        </patternFill>
      </fill>
    </dxf>
  </rfmt>
  <rfmt sheetId="1" sqref="O27:P27">
    <dxf>
      <fill>
        <patternFill>
          <bgColor rgb="FFFFFF00"/>
        </patternFill>
      </fill>
    </dxf>
  </rfmt>
  <rfmt sheetId="1" sqref="P27 P30">
    <dxf>
      <fill>
        <patternFill>
          <bgColor rgb="FF92D050"/>
        </patternFill>
      </fill>
    </dxf>
  </rfmt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710" name="_xlfn.SUMIFS" function="1" oldFunction="1" hidden="1" oldHidden="1">
    <formula>#NAME?</formula>
  </rdn>
  <rcc rId="711" sId="1" numFmtId="11">
    <oc r="I30">
      <v>3400</v>
    </oc>
    <nc r="I30">
      <v>4700</v>
    </nc>
  </rcc>
  <rcc rId="712" sId="1" numFmtId="11">
    <oc r="I31">
      <v>2870</v>
    </oc>
    <nc r="I31">
      <v>3000</v>
    </nc>
  </rcc>
  <rcc rId="713" sId="1">
    <nc r="M31" t="inlineStr">
      <is>
        <t>X</t>
      </is>
    </nc>
  </rcc>
  <rcc rId="714" sId="1">
    <nc r="N27" t="inlineStr">
      <is>
        <t>X</t>
      </is>
    </nc>
  </rcc>
  <rfmt sheetId="1" sqref="N27:O27">
    <dxf>
      <fill>
        <patternFill>
          <bgColor rgb="FF92D050"/>
        </patternFill>
      </fill>
    </dxf>
  </rfmt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H20" t="inlineStr">
      <is>
        <t>CC + 2 TBD</t>
      </is>
    </oc>
    <nc r="H20" t="inlineStr">
      <is>
        <t>CC +  2 TBD</t>
      </is>
    </nc>
  </rcc>
  <rcv guid="{7E7FFD23-D242-40BE-B707-2C8A2B8F8989}" action="delete"/>
  <rdn rId="0" localSheetId="1" customView="1" name="Z_7E7FFD23_D242_40BE_B707_2C8A2B8F8989_.wvu.PrintArea" hidden="1" oldHidden="1">
    <formula>'FY19 Travel'!$A$1:$L$59</formula>
    <oldFormula>'FY19 Travel'!$A$1:$L$59</oldFormula>
  </rdn>
  <rdn rId="0" localSheetId="1" customView="1" name="Z_7E7FFD23_D242_40BE_B707_2C8A2B8F8989_.wvu.Cols" hidden="1" oldHidden="1">
    <formula>'FY19 Travel'!$A:$A,'FY19 Travel'!$J:$J</formula>
    <oldFormula>'FY19 Travel'!$A:$A,'FY19 Travel'!$J:$J</oldFormula>
  </rdn>
  <rdn rId="0" localSheetId="1" customView="1" name="Z_7E7FFD23_D242_40BE_B707_2C8A2B8F8989_.wvu.FilterData" hidden="1" oldHidden="1">
    <formula>'FY19 Travel'!$A$13:$P$76</formula>
    <oldFormula>'FY19 Travel'!$A$13:$P$76</oldFormula>
  </rdn>
  <rdn rId="0" localSheetId="2" customView="1" name="Z_7E7FFD23_D242_40BE_B707_2C8A2B8F8989_.wvu.PrintArea" hidden="1" oldHidden="1">
    <formula>'FY18 Travel'!$A$1:$J$95</formula>
    <oldFormula>'FY18 Travel'!$A$1:$J$95</oldFormula>
  </rdn>
  <rdn rId="0" localSheetId="2" customView="1" name="Z_7E7FFD23_D242_40BE_B707_2C8A2B8F8989_.wvu.FilterData" hidden="1" oldHidden="1">
    <formula>'FY18 Travel'!$A$13:$N$112</formula>
    <oldFormula>'FY18 Travel'!$A$13:$N$112</oldFormula>
  </rdn>
  <rdn rId="0" localSheetId="3" customView="1" name="Z_7E7FFD23_D242_40BE_B707_2C8A2B8F8989_.wvu.Cols" hidden="1" oldHidden="1">
    <formula>'ProD Forecast'!$C:$I</formula>
    <oldFormula>'ProD Forecast'!$C:$I</oldFormula>
  </rdn>
  <rdn rId="0" localSheetId="4" customView="1" name="Z_7E7FFD23_D242_40BE_B707_2C8A2B8F8989_.wvu.FilterData" hidden="1" oldHidden="1">
    <formula>'FY19 Gov Rates'!$A$3:$F$199</formula>
    <oldFormula>'FY19 Gov Rates'!$A$3:$F$199</oldFormula>
  </rdn>
  <rcv guid="{7E7FFD23-D242-40BE-B707-2C8A2B8F8989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5" sId="1">
    <oc r="H33" t="inlineStr">
      <is>
        <t>CC, Glass, Hagstrom, (P) Corrigan, McLarty, Capehart</t>
      </is>
    </oc>
    <nc r="H33" t="inlineStr">
      <is>
        <t>Glass, Hagstrom, (P) Corrigan, Capehart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716" name="_xlfn.SUMIFS" function="1" oldFunction="1" hidden="1" oldHidden="1">
    <formula>#NAME?</formula>
  </rdn>
  <rcc rId="717" sId="1">
    <oc r="H33" t="inlineStr">
      <is>
        <t>Glass, Hagstrom, (P) Corrigan, Capehart</t>
      </is>
    </oc>
    <nc r="H33" t="inlineStr">
      <is>
        <r>
          <rPr>
            <b/>
            <sz val="10"/>
            <rFont val="Calibri"/>
            <family val="2"/>
          </rPr>
          <t xml:space="preserve">Glass, Hagstrom, (P) </t>
        </r>
        <r>
          <rPr>
            <sz val="10"/>
            <rFont val="Calibri"/>
            <family val="2"/>
          </rPr>
          <t>Corrigan, Capehart Mclarty</t>
        </r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718" name="_xlfn.SUMIFS" function="1" oldFunction="1" hidden="1" oldHidden="1">
    <formula>#NAME?</formula>
  </rdn>
  <rcc rId="719" sId="1">
    <oc r="H33" t="inlineStr">
      <is>
        <r>
          <rPr>
            <b/>
            <sz val="10"/>
            <rFont val="Calibri"/>
            <family val="2"/>
          </rPr>
          <t xml:space="preserve">Glass, Hagstrom, (P) </t>
        </r>
        <r>
          <rPr>
            <sz val="10"/>
            <rFont val="Calibri"/>
            <family val="2"/>
          </rPr>
          <t>Corrigan, Capehart Mclarty</t>
        </r>
      </is>
    </oc>
    <nc r="H33" t="inlineStr">
      <is>
        <r>
          <rPr>
            <b/>
            <sz val="10"/>
            <rFont val="Calibri"/>
            <family val="2"/>
          </rPr>
          <t>Glass, Hagstrom, (P) Corrigan, Capehart</t>
        </r>
        <r>
          <rPr>
            <sz val="10"/>
            <rFont val="Calibri"/>
            <family val="2"/>
          </rPr>
          <t xml:space="preserve"> Mclarty</t>
        </r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720" name="_xlfn.SUMIFS" function="1" oldFunction="1" hidden="1" oldHidden="1">
    <formula>#NAME?</formula>
  </rdn>
  <rfmt sheetId="1" sqref="K30:M30 B33:I33">
    <dxf>
      <fill>
        <patternFill>
          <bgColor rgb="FF92D050"/>
        </patternFill>
      </fill>
    </dxf>
  </rfmt>
  <rfmt sheetId="1" sqref="H33" start="0" length="2147483647">
    <dxf>
      <font>
        <b/>
      </font>
    </dxf>
  </rfmt>
  <rfmt sheetId="1" sqref="H33" start="0" length="2147483647">
    <dxf>
      <font>
        <b val="0"/>
      </font>
    </dxf>
  </rfmt>
  <rfmt sheetId="1" sqref="H33" start="0" length="2147483647">
    <dxf>
      <font>
        <b/>
      </font>
    </dxf>
  </rfmt>
  <rfmt sheetId="1" sqref="H33" start="0" length="2147483647">
    <dxf>
      <font>
        <b val="0"/>
      </font>
    </dxf>
  </rfmt>
  <rcc rId="721" sId="1">
    <nc r="M33" t="inlineStr">
      <is>
        <t>X</t>
      </is>
    </nc>
  </rcc>
  <rcc rId="722" sId="1">
    <oc r="H38" t="inlineStr">
      <is>
        <t>Mr. Maltese and Doris</t>
      </is>
    </oc>
    <nc r="H38" t="inlineStr">
      <is>
        <t xml:space="preserve">Mr. Maltese 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3" sId="1">
    <oc r="L3">
      <f>SUM('\\xtrg08290F01\381TRG\532TRS\DOR\Resource Advisor\FY19 Resources\Account Ledger\[FY19 - 532 TRS Expenditures Sep.xlsx]TDY '!$B$3:$C$3)</f>
    </oc>
    <nc r="L3">
      <f>SUM('\\xtrg08290F01\381TRG\532TRS\DOR\Resource Advisor\FY19 Resources\Account Ledger\[FY19 - 532 TRS Expenditures Sep.xlsx]TDY '!$B$3:$C$3)</f>
    </nc>
  </rcc>
  <rcc rId="724" sId="1">
    <oc r="L4">
      <f>SUM('\\xtrg08290F01\381TRG\532TRS\DOR\Resource Advisor\FY19 Resources\Account Ledger\[FY19 - 532 TRS Expenditures Sep.xlsx]TDY '!$B$4:$C$4)</f>
    </oc>
    <nc r="L4">
      <f>SUM('\\xtrg08290F01\381TRG\532TRS\DOR\Resource Advisor\FY19 Resources\Account Ledger\[FY19 - 532 TRS Expenditures Sep.xlsx]TDY '!$B$4:$C$4)</f>
    </nc>
  </rcc>
  <rcc rId="725" sId="1">
    <oc r="L5">
      <f>SUM('\\xtrg08290F01\381TRG\532TRS\DOR\Resource Advisor\FY19 Resources\Account Ledger\[FY19 - 532 TRS Expenditures Sep.xlsx]TDY '!$B$5:$C$5)</f>
    </oc>
    <nc r="L5">
      <f>SUM('\\xtrg08290F01\381TRG\532TRS\DOR\Resource Advisor\FY19 Resources\Account Ledger\[FY19 - 532 TRS Expenditures Sep.xlsx]TDY '!$B$5:$C$5)</f>
    </nc>
  </rcc>
  <rcc rId="726" sId="1">
    <oc r="L7">
      <f>SUM('\\xtrg08290F01\381TRG\532TRS\DOR\Resource Advisor\FY19 Resources\Account Ledger\[FY19 - 532 TRS Expenditures Sep.xlsx]CC Brief Slide'!$C$37)</f>
    </oc>
    <nc r="L7">
      <f>SUM('\\xtrg08290F01\381TRG\532TRS\DOR\Resource Advisor\FY19 Resources\Account Ledger\[FY19 - 532 TRS Expenditures Sep.xlsx]CC Brief Slide'!$C$37)</f>
    </nc>
  </rcc>
  <rcc rId="727" sId="1">
    <oc r="L8">
      <f>SUM('\\xtrg08290F01\381TRG\532TRS\DOR\Resource Advisor\FY19 Resources\Account Ledger\[FY19 - 532 TRS Expenditures Sep.xlsx]CC Brief Slide'!$C$38)</f>
    </oc>
    <nc r="L8">
      <f>SUM('\\xtrg08290F01\381TRG\532TRS\DOR\Resource Advisor\FY19 Resources\Account Ledger\[FY19 - 532 TRS Expenditures Sep.xlsx]CC Brief Slide'!$C$38)</f>
    </nc>
  </rcc>
  <rcc rId="728" sId="1">
    <oc r="L9">
      <f>SUM('\\xtrg08290F01\381TRG\532TRS\DOR\Resource Advisor\FY19 Resources\Account Ledger\[FY19 - 532 TRS Expenditures Sep.xlsx]CC Brief Slide'!$C$39)</f>
    </oc>
    <nc r="L9">
      <f>SUM('\\xtrg08290F01\381TRG\532TRS\DOR\Resource Advisor\FY19 Resources\Account Ledger\[FY19 - 532 TRS Expenditures Sep.xlsx]CC Brief Slide'!$C$39)</f>
    </nc>
  </rcc>
  <rcc rId="729" sId="1">
    <oc r="L10">
      <f>SUM('\\xtrg08290F01\381TRG\532TRS\DOR\Resource Advisor\FY19 Resources\Account Ledger\[FY19 - 532 TRS Expenditures Sep.xlsx]CC Brief Slide'!$C$40)</f>
    </oc>
    <nc r="L10">
      <f>SUM('\\xtrg08290F01\381TRG\532TRS\DOR\Resource Advisor\FY19 Resources\Account Ledger\[FY19 - 532 TRS Expenditures Sep.xlsx]CC Brief Slide'!$C$40)</f>
    </nc>
  </rcc>
  <rm rId="730" sheetId="1" source="I78" destination="I79" sourceSheetId="1">
    <rfmt sheetId="1" sqref="I79" start="0" length="0">
      <dxf>
        <font>
          <sz val="12"/>
          <color auto="1"/>
          <name val="Calibri"/>
          <scheme val="minor"/>
        </font>
        <alignment horizontal="left" vertical="top" readingOrder="0"/>
      </dxf>
    </rfmt>
  </rm>
  <rcc rId="731" sId="1" numFmtId="19">
    <nc r="B78">
      <v>43536</v>
    </nc>
  </rcc>
  <rcc rId="732" sId="1" numFmtId="19">
    <nc r="C78">
      <v>43539</v>
    </nc>
  </rcc>
  <rcc rId="733" sId="1" numFmtId="19">
    <nc r="D78">
      <v>43525</v>
    </nc>
  </rcc>
  <rcc rId="734" sId="1">
    <nc r="E78" t="inlineStr">
      <is>
        <t>OPS</t>
      </is>
    </nc>
  </rcc>
  <rcc rId="735" sId="1">
    <nc r="F78" t="inlineStr">
      <is>
        <t>M</t>
      </is>
    </nc>
  </rcc>
  <rcc rId="736" sId="1">
    <nc r="G78" t="inlineStr">
      <is>
        <t>90 MW Diversity Summit</t>
      </is>
    </nc>
  </rcc>
  <rcc rId="737" sId="1">
    <nc r="H78" t="inlineStr">
      <is>
        <t>Capt Johnson</t>
      </is>
    </nc>
  </rcc>
  <rcc rId="738" sId="1" numFmtId="11">
    <nc r="I78">
      <v>1500</v>
    </nc>
  </rcc>
  <rcc rId="739" sId="1">
    <nc r="L78" t="inlineStr">
      <is>
        <t xml:space="preserve">DO approved 28 Jan </t>
      </is>
    </nc>
  </rcc>
  <rfmt sheetId="1" sqref="B78" start="0" length="0">
    <dxf>
      <border>
        <left style="thin">
          <color indexed="64"/>
        </left>
      </border>
    </dxf>
  </rfmt>
  <rfmt sheetId="1" sqref="I78" start="0" length="0">
    <dxf>
      <border>
        <right style="thin">
          <color indexed="64"/>
        </right>
      </border>
    </dxf>
  </rfmt>
  <rfmt sheetId="1" sqref="B78:I78" start="0" length="0">
    <dxf>
      <border>
        <bottom style="thin">
          <color indexed="64"/>
        </bottom>
      </border>
    </dxf>
  </rfmt>
  <rfmt sheetId="1" sqref="K78" start="0" length="0">
    <dxf>
      <border>
        <left style="thin">
          <color indexed="64"/>
        </left>
      </border>
    </dxf>
  </rfmt>
  <rfmt sheetId="1" sqref="P78" start="0" length="0">
    <dxf>
      <border>
        <right style="thin">
          <color indexed="64"/>
        </right>
      </border>
    </dxf>
  </rfmt>
  <rfmt sheetId="1" sqref="K78:P78" start="0" length="0">
    <dxf>
      <border>
        <bottom style="thin">
          <color indexed="64"/>
        </bottom>
      </border>
    </dxf>
  </rfmt>
  <rfmt sheetId="1" sqref="B78:I78 K78:P7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1" sqref="K44:P44 B78:I78">
    <dxf>
      <fill>
        <patternFill patternType="solid">
          <bgColor theme="9" tint="0.59999389629810485"/>
        </patternFill>
      </fill>
    </dxf>
  </rfmt>
  <rfmt sheetId="1" sqref="K44:P44 B78:I78" start="0" length="2147483647">
    <dxf>
      <font>
        <sz val="11"/>
      </font>
    </dxf>
  </rfmt>
  <rfmt sheetId="1" sqref="K43:M45 B55:I55 B78:I78 B44:I44" start="0" length="2147483647">
    <dxf>
      <font>
        <sz val="10"/>
      </font>
    </dxf>
  </rfmt>
  <rcc rId="740" sId="1">
    <nc r="K78" t="inlineStr">
      <is>
        <t>FE Warren AFB</t>
      </is>
    </nc>
  </rcc>
  <rcv guid="{7E7FFD23-D242-40BE-B707-2C8A2B8F8989}" action="delete"/>
  <rdn rId="0" localSheetId="1" customView="1" name="Z_7E7FFD23_D242_40BE_B707_2C8A2B8F8989_.wvu.PrintArea" hidden="1" oldHidden="1">
    <formula>'FY19 Travel'!$A$1:$L$60</formula>
    <oldFormula>'FY19 Travel'!$A$1:$L$60</oldFormula>
  </rdn>
  <rdn rId="0" localSheetId="1" customView="1" name="Z_7E7FFD23_D242_40BE_B707_2C8A2B8F8989_.wvu.Cols" hidden="1" oldHidden="1">
    <formula>'FY19 Travel'!$A:$A,'FY19 Travel'!$J:$J</formula>
    <oldFormula>'FY19 Travel'!$A:$A,'FY19 Travel'!$J:$J</oldFormula>
  </rdn>
  <rdn rId="0" localSheetId="1" customView="1" name="Z_7E7FFD23_D242_40BE_B707_2C8A2B8F8989_.wvu.FilterData" hidden="1" oldHidden="1">
    <formula>'FY19 Travel'!$A$13:$P$79</formula>
    <oldFormula>'FY19 Travel'!$A$13:$P$77</oldFormula>
  </rdn>
  <rdn rId="0" localSheetId="2" customView="1" name="Z_7E7FFD23_D242_40BE_B707_2C8A2B8F8989_.wvu.PrintArea" hidden="1" oldHidden="1">
    <formula>'FY18 Travel'!$A$1:$J$95</formula>
    <oldFormula>'FY18 Travel'!$A$1:$J$95</oldFormula>
  </rdn>
  <rdn rId="0" localSheetId="2" customView="1" name="Z_7E7FFD23_D242_40BE_B707_2C8A2B8F8989_.wvu.FilterData" hidden="1" oldHidden="1">
    <formula>'FY18 Travel'!$A$13:$N$112</formula>
    <oldFormula>'FY18 Travel'!$A$13:$N$112</oldFormula>
  </rdn>
  <rdn rId="0" localSheetId="3" customView="1" name="Z_7E7FFD23_D242_40BE_B707_2C8A2B8F8989_.wvu.Cols" hidden="1" oldHidden="1">
    <formula>'ProD Forecast'!$C:$I</formula>
    <oldFormula>'ProD Forecast'!$C:$I</oldFormula>
  </rdn>
  <rdn rId="0" localSheetId="4" customView="1" name="Z_7E7FFD23_D242_40BE_B707_2C8A2B8F8989_.wvu.FilterData" hidden="1" oldHidden="1">
    <formula>'FY19 Gov Rates'!$A$3:$F$199</formula>
    <oldFormula>'FY19 Gov Rates'!$A$3:$F$199</oldFormula>
  </rdn>
  <rcv guid="{7E7FFD23-D242-40BE-B707-2C8A2B8F8989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748" name="_xlfn.SUMIFS" function="1" oldFunction="1" hidden="1" oldHidden="1">
    <formula>#NAME?</formula>
  </rdn>
  <rcv guid="{7E7FFD23-D242-40BE-B707-2C8A2B8F8989}" action="delete"/>
  <rdn rId="0" localSheetId="1" customView="1" name="Z_7E7FFD23_D242_40BE_B707_2C8A2B8F8989_.wvu.PrintArea" hidden="1" oldHidden="1">
    <formula>'FY19 Travel'!$A$1:$L$60</formula>
    <oldFormula>'FY19 Travel'!$A$1:$L$60</oldFormula>
  </rdn>
  <rdn rId="0" localSheetId="1" customView="1" name="Z_7E7FFD23_D242_40BE_B707_2C8A2B8F8989_.wvu.Cols" hidden="1" oldHidden="1">
    <formula>'FY19 Travel'!$A:$A,'FY19 Travel'!$J:$J</formula>
    <oldFormula>'FY19 Travel'!$A:$A,'FY19 Travel'!$J:$J</oldFormula>
  </rdn>
  <rdn rId="0" localSheetId="1" customView="1" name="Z_7E7FFD23_D242_40BE_B707_2C8A2B8F8989_.wvu.FilterData" hidden="1" oldHidden="1">
    <formula>'FY19 Travel'!$A$13:$P$79</formula>
    <oldFormula>'FY19 Travel'!$A$13:$P$79</oldFormula>
  </rdn>
  <rdn rId="0" localSheetId="2" customView="1" name="Z_7E7FFD23_D242_40BE_B707_2C8A2B8F8989_.wvu.PrintArea" hidden="1" oldHidden="1">
    <formula>'FY18 Travel'!$A$1:$J$95</formula>
    <oldFormula>'FY18 Travel'!$A$1:$J$95</oldFormula>
  </rdn>
  <rdn rId="0" localSheetId="2" customView="1" name="Z_7E7FFD23_D242_40BE_B707_2C8A2B8F8989_.wvu.FilterData" hidden="1" oldHidden="1">
    <formula>'FY18 Travel'!$A$13:$N$112</formula>
    <oldFormula>'FY18 Travel'!$A$13:$N$112</oldFormula>
  </rdn>
  <rdn rId="0" localSheetId="3" customView="1" name="Z_7E7FFD23_D242_40BE_B707_2C8A2B8F8989_.wvu.Cols" hidden="1" oldHidden="1">
    <formula>'ProD Forecast'!$C:$I</formula>
    <oldFormula>'ProD Forecast'!$C:$I</oldFormula>
  </rdn>
  <rdn rId="0" localSheetId="4" customView="1" name="Z_7E7FFD23_D242_40BE_B707_2C8A2B8F8989_.wvu.FilterData" hidden="1" oldHidden="1">
    <formula>'FY19 Gov Rates'!$A$3:$F$199</formula>
    <oldFormula>'FY19 Gov Rates'!$A$3:$F$199</oldFormula>
  </rdn>
  <rcv guid="{7E7FFD23-D242-40BE-B707-2C8A2B8F8989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756" name="_xlfn.SUMIFS" function="1" oldFunction="1" hidden="1" oldHidden="1">
    <formula>#NAME?</formula>
  </rdn>
  <rcc rId="757" sId="1">
    <oc r="L3">
      <f>SUM('\\xtrg08290F01\381TRG\532TRS\DOR\Resource Advisor\FY19 Resources\Account Ledger\[FY19 - 532 TRS Expenditures Sep.xlsx]TDY '!$B$3:$C$3)</f>
    </oc>
    <nc r="L3">
      <f>SUM('\\xtrg08290F01\381TRG\532TRS\DOR\Resource Advisor\FY19 Resources\Account Ledger\[FY19 - 532 TRS Expenditures Sep.xlsx]TDY '!$B$3:$C$3)</f>
    </nc>
  </rcc>
  <rcc rId="758" sId="1">
    <oc r="L4">
      <f>SUM('\\xtrg08290F01\381TRG\532TRS\DOR\Resource Advisor\FY19 Resources\Account Ledger\[FY19 - 532 TRS Expenditures Sep.xlsx]TDY '!$B$4:$C$4)</f>
    </oc>
    <nc r="L4">
      <f>SUM('\\xtrg08290F01\381TRG\532TRS\DOR\Resource Advisor\FY19 Resources\Account Ledger\[FY19 - 532 TRS Expenditures Sep.xlsx]TDY '!$B$4:$C$4)</f>
    </nc>
  </rcc>
  <rcc rId="759" sId="1">
    <oc r="L5">
      <f>SUM('\\xtrg08290F01\381TRG\532TRS\DOR\Resource Advisor\FY19 Resources\Account Ledger\[FY19 - 532 TRS Expenditures Sep.xlsx]TDY '!$B$5:$C$5)</f>
    </oc>
    <nc r="L5">
      <f>SUM('\\xtrg08290F01\381TRG\532TRS\DOR\Resource Advisor\FY19 Resources\Account Ledger\[FY19 - 532 TRS Expenditures Sep.xlsx]TDY '!$B$5:$C$5)</f>
    </nc>
  </rcc>
  <rcc rId="760" sId="1">
    <oc r="L7">
      <f>SUM('\\xtrg08290F01\381TRG\532TRS\DOR\Resource Advisor\FY19 Resources\Account Ledger\[FY19 - 532 TRS Expenditures Sep.xlsx]CC Brief Slide'!$C$37)</f>
    </oc>
    <nc r="L7">
      <f>SUM('\\xtrg08290F01\381TRG\532TRS\DOR\Resource Advisor\FY19 Resources\Account Ledger\[FY19 - 532 TRS Expenditures Sep.xlsx]CC Brief Slide'!$C$37)</f>
    </nc>
  </rcc>
  <rcc rId="761" sId="1">
    <oc r="L8">
      <f>SUM('\\xtrg08290F01\381TRG\532TRS\DOR\Resource Advisor\FY19 Resources\Account Ledger\[FY19 - 532 TRS Expenditures Sep.xlsx]CC Brief Slide'!$C$38)</f>
    </oc>
    <nc r="L8">
      <f>SUM('\\xtrg08290F01\381TRG\532TRS\DOR\Resource Advisor\FY19 Resources\Account Ledger\[FY19 - 532 TRS Expenditures Sep.xlsx]CC Brief Slide'!$C$38)</f>
    </nc>
  </rcc>
  <rcc rId="762" sId="1">
    <oc r="L9">
      <f>SUM('\\xtrg08290F01\381TRG\532TRS\DOR\Resource Advisor\FY19 Resources\Account Ledger\[FY19 - 532 TRS Expenditures Sep.xlsx]CC Brief Slide'!$C$39)</f>
    </oc>
    <nc r="L9">
      <f>SUM('\\xtrg08290F01\381TRG\532TRS\DOR\Resource Advisor\FY19 Resources\Account Ledger\[FY19 - 532 TRS Expenditures Sep.xlsx]CC Brief Slide'!$C$39)</f>
    </nc>
  </rcc>
  <rcc rId="763" sId="1">
    <oc r="L10">
      <f>SUM('\\xtrg08290F01\381TRG\532TRS\DOR\Resource Advisor\FY19 Resources\Account Ledger\[FY19 - 532 TRS Expenditures Sep.xlsx]CC Brief Slide'!$C$40)</f>
    </oc>
    <nc r="L10">
      <f>SUM('\\xtrg08290F01\381TRG\532TRS\DOR\Resource Advisor\FY19 Resources\Account Ledger\[FY19 - 532 TRS Expenditures Sep.xlsx]CC Brief Slide'!$C$40)</f>
    </nc>
  </rcc>
  <rcc rId="764" sId="1" numFmtId="11">
    <oc r="I44">
      <v>11000</v>
    </oc>
    <nc r="I44">
      <v>0</v>
    </nc>
  </rcc>
  <rfmt sheetId="1" sqref="N45:P45 K45:L45 B44:C44 F44:I44">
    <dxf>
      <fill>
        <patternFill>
          <bgColor theme="0" tint="-0.249977111117893"/>
        </patternFill>
      </fill>
    </dxf>
  </rfmt>
  <rcc rId="765" sId="1">
    <nc r="P44" t="inlineStr">
      <is>
        <t>X</t>
      </is>
    </nc>
  </rcc>
  <rm rId="766" sheetId="1" source="I79" destination="I80" sourceSheetId="1">
    <rfmt sheetId="1" sqref="I80" start="0" length="0">
      <dxf>
        <font>
          <sz val="12"/>
          <color auto="1"/>
          <name val="Calibri"/>
          <scheme val="minor"/>
        </font>
        <numFmt numFmtId="164" formatCode="&quot;$&quot;#,##0.00"/>
        <alignment horizontal="left" vertical="top" readingOrder="0"/>
      </dxf>
    </rfmt>
  </rm>
  <rfmt sheetId="1" sqref="D45:E45 I44:M44">
    <dxf>
      <fill>
        <patternFill>
          <bgColor theme="0" tint="-0.249977111117893"/>
        </patternFill>
      </fill>
    </dxf>
  </rfmt>
  <rcc rId="767" sId="1" numFmtId="19">
    <nc r="D79">
      <v>43484</v>
    </nc>
  </rcc>
  <rcc rId="768" sId="1">
    <nc r="E79" t="inlineStr">
      <is>
        <t>OPS</t>
      </is>
    </nc>
  </rcc>
  <rcc rId="769" sId="1">
    <nc r="F79" t="inlineStr">
      <is>
        <t>M</t>
      </is>
    </nc>
  </rcc>
  <rcc rId="770" sId="1">
    <nc r="G79" t="inlineStr">
      <is>
        <t>Orbital ATK</t>
      </is>
    </nc>
  </rcc>
  <rcc rId="771" sId="1">
    <nc r="H79" t="inlineStr">
      <is>
        <t>Capt Temple</t>
      </is>
    </nc>
  </rcc>
  <rcc rId="772" sId="1" numFmtId="11">
    <nc r="I79">
      <v>1646.42</v>
    </nc>
  </rcc>
  <rcc rId="773" sId="1">
    <nc r="K79" t="inlineStr">
      <is>
        <t>Salt Lake City</t>
      </is>
    </nc>
  </rcc>
  <rcc rId="774" sId="1">
    <nc r="L79" t="inlineStr">
      <is>
        <t>Approved 23 Jan CC</t>
      </is>
    </nc>
  </rcc>
  <rcc rId="775" sId="1">
    <nc r="M79" t="inlineStr">
      <is>
        <t>X</t>
      </is>
    </nc>
  </rcc>
  <rfmt sheetId="1" sqref="N79">
    <dxf>
      <fill>
        <patternFill patternType="solid">
          <bgColor rgb="FFFFFF00"/>
        </patternFill>
      </fill>
    </dxf>
  </rfmt>
  <rcc rId="776" sId="1" numFmtId="19">
    <nc r="B79">
      <v>43492</v>
    </nc>
  </rcc>
  <rcc rId="777" sId="1" numFmtId="19">
    <nc r="C79">
      <v>43497</v>
    </nc>
  </rcc>
  <rfmt sheetId="1" sqref="B76" start="0" length="0">
    <dxf>
      <border>
        <left style="thin">
          <color indexed="64"/>
        </left>
      </border>
    </dxf>
  </rfmt>
  <rfmt sheetId="1" sqref="I76" start="0" length="0">
    <dxf>
      <border>
        <right style="thin">
          <color indexed="64"/>
        </right>
      </border>
    </dxf>
  </rfmt>
  <rfmt sheetId="1" sqref="B76:I76" start="0" length="0">
    <dxf>
      <border>
        <bottom style="thin">
          <color indexed="64"/>
        </bottom>
      </border>
    </dxf>
  </rfmt>
  <rfmt sheetId="1" sqref="K76" start="0" length="0">
    <dxf>
      <border>
        <left style="thin">
          <color indexed="64"/>
        </left>
      </border>
    </dxf>
  </rfmt>
  <rfmt sheetId="1" sqref="P76" start="0" length="0">
    <dxf>
      <border>
        <right style="thin">
          <color indexed="64"/>
        </right>
      </border>
    </dxf>
  </rfmt>
  <rfmt sheetId="1" sqref="K76:P76" start="0" length="0">
    <dxf>
      <border>
        <bottom style="thin">
          <color indexed="64"/>
        </bottom>
      </border>
    </dxf>
  </rfmt>
  <rfmt sheetId="1" sqref="K79:P79 B76:I7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1" sqref="K30:M30 B79:I79">
    <dxf>
      <fill>
        <patternFill patternType="solid">
          <bgColor rgb="FF92D050"/>
        </patternFill>
      </fill>
    </dxf>
  </rfmt>
  <rfmt sheetId="1" sqref="K30:XFD30 B79:I79" start="0" length="2147483647">
    <dxf>
      <font>
        <sz val="11"/>
      </font>
    </dxf>
  </rfmt>
  <rfmt sheetId="1" sqref="K30:XFD30 B79:I79" start="0" length="2147483647">
    <dxf>
      <font>
        <sz val="10"/>
      </font>
    </dxf>
  </rfmt>
  <rfmt sheetId="1" sqref="O79">
    <dxf>
      <fill>
        <patternFill patternType="solid">
          <bgColor rgb="FFFFFF00"/>
        </patternFill>
      </fill>
    </dxf>
  </rfmt>
  <rfmt sheetId="1" sqref="P79">
    <dxf>
      <fill>
        <patternFill patternType="solid">
          <bgColor rgb="FF92D050"/>
        </patternFill>
      </fill>
    </dxf>
  </rfmt>
  <rcv guid="{7E7FFD23-D242-40BE-B707-2C8A2B8F8989}" action="delete"/>
  <rdn rId="0" localSheetId="1" customView="1" name="Z_7E7FFD23_D242_40BE_B707_2C8A2B8F8989_.wvu.PrintArea" hidden="1" oldHidden="1">
    <formula>'FY19 Travel'!$A$1:$L$60</formula>
    <oldFormula>'FY19 Travel'!$A$1:$L$60</oldFormula>
  </rdn>
  <rdn rId="0" localSheetId="1" customView="1" name="Z_7E7FFD23_D242_40BE_B707_2C8A2B8F8989_.wvu.Cols" hidden="1" oldHidden="1">
    <formula>'FY19 Travel'!$A:$A,'FY19 Travel'!$J:$J</formula>
    <oldFormula>'FY19 Travel'!$A:$A,'FY19 Travel'!$J:$J</oldFormula>
  </rdn>
  <rdn rId="0" localSheetId="1" customView="1" name="Z_7E7FFD23_D242_40BE_B707_2C8A2B8F8989_.wvu.FilterData" hidden="1" oldHidden="1">
    <formula>'FY19 Travel'!$A$13:$P$79</formula>
    <oldFormula>'FY19 Travel'!$A$13:$P$79</oldFormula>
  </rdn>
  <rdn rId="0" localSheetId="2" customView="1" name="Z_7E7FFD23_D242_40BE_B707_2C8A2B8F8989_.wvu.PrintArea" hidden="1" oldHidden="1">
    <formula>'FY18 Travel'!$A$1:$J$95</formula>
    <oldFormula>'FY18 Travel'!$A$1:$J$95</oldFormula>
  </rdn>
  <rdn rId="0" localSheetId="2" customView="1" name="Z_7E7FFD23_D242_40BE_B707_2C8A2B8F8989_.wvu.FilterData" hidden="1" oldHidden="1">
    <formula>'FY18 Travel'!$A$13:$N$112</formula>
    <oldFormula>'FY18 Travel'!$A$13:$N$112</oldFormula>
  </rdn>
  <rdn rId="0" localSheetId="3" customView="1" name="Z_7E7FFD23_D242_40BE_B707_2C8A2B8F8989_.wvu.Cols" hidden="1" oldHidden="1">
    <formula>'ProD Forecast'!$C:$I</formula>
    <oldFormula>'ProD Forecast'!$C:$I</oldFormula>
  </rdn>
  <rdn rId="0" localSheetId="4" customView="1" name="Z_7E7FFD23_D242_40BE_B707_2C8A2B8F8989_.wvu.FilterData" hidden="1" oldHidden="1">
    <formula>'FY19 Gov Rates'!$A$3:$F$199</formula>
    <oldFormula>'FY19 Gov Rates'!$A$3:$F$199</oldFormula>
  </rdn>
  <rcv guid="{7E7FFD23-D242-40BE-B707-2C8A2B8F8989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5" sId="1" numFmtId="11">
    <oc r="I38">
      <v>1400</v>
    </oc>
    <nc r="I38">
      <v>2800</v>
    </nc>
  </rcc>
  <rcc rId="786" sId="1">
    <oc r="H38" t="inlineStr">
      <is>
        <t xml:space="preserve">Mr. Maltese </t>
      </is>
    </oc>
    <nc r="H38" t="inlineStr">
      <is>
        <t>Mr. Maltese (R) and Mr. Farias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787" name="_xlfn.SUMIFS" function="1" oldFunction="1" hidden="1" oldHidden="1">
    <formula>#NAME?</formula>
  </rdn>
  <rm rId="788" sheetId="1" source="I80" destination="I81" sourceSheetId="1">
    <rfmt sheetId="1" sqref="I81" start="0" length="0">
      <dxf>
        <font>
          <sz val="12"/>
          <color auto="1"/>
          <name val="Calibri"/>
          <scheme val="minor"/>
        </font>
        <numFmt numFmtId="164" formatCode="&quot;$&quot;#,##0.00"/>
        <alignment horizontal="left" vertical="top" readingOrder="0"/>
      </dxf>
    </rfmt>
  </rm>
  <rcc rId="789" sId="1">
    <nc r="E80" t="inlineStr">
      <is>
        <t>MNX</t>
      </is>
    </nc>
  </rcc>
  <rcc rId="790" sId="1">
    <nc r="F80" t="inlineStr">
      <is>
        <t>M</t>
      </is>
    </nc>
  </rcc>
  <rcc rId="791" sId="1">
    <nc r="G80" t="inlineStr">
      <is>
        <t xml:space="preserve">AETC </t>
      </is>
    </nc>
  </rcc>
  <rcc rId="792" sId="1" numFmtId="11">
    <nc r="I80">
      <v>1400</v>
    </nc>
  </rcc>
  <rcc rId="793" sId="1">
    <nc r="K80" t="inlineStr">
      <is>
        <t>Randolph AFB</t>
      </is>
    </nc>
  </rcc>
  <rcc rId="794" sId="1">
    <nc r="L80" t="inlineStr">
      <is>
        <t>CC Approved</t>
      </is>
    </nc>
  </rcc>
  <rfmt sheetId="1" sqref="B80" start="0" length="0">
    <dxf>
      <border>
        <left style="thin">
          <color indexed="64"/>
        </left>
      </border>
    </dxf>
  </rfmt>
  <rfmt sheetId="1" sqref="I80" start="0" length="0">
    <dxf>
      <border>
        <right style="thin">
          <color indexed="64"/>
        </right>
      </border>
    </dxf>
  </rfmt>
  <rfmt sheetId="1" sqref="B80:I80" start="0" length="0">
    <dxf>
      <border>
        <bottom style="thin">
          <color indexed="64"/>
        </bottom>
      </border>
    </dxf>
  </rfmt>
  <rfmt sheetId="1" sqref="K80" start="0" length="0">
    <dxf>
      <border>
        <left style="thin">
          <color indexed="64"/>
        </left>
      </border>
    </dxf>
  </rfmt>
  <rfmt sheetId="1" sqref="P80" start="0" length="0">
    <dxf>
      <border>
        <right style="thin">
          <color indexed="64"/>
        </right>
      </border>
    </dxf>
  </rfmt>
  <rfmt sheetId="1" sqref="K80:P80" start="0" length="0">
    <dxf>
      <border>
        <bottom style="thin">
          <color indexed="64"/>
        </bottom>
      </border>
    </dxf>
  </rfmt>
  <rfmt sheetId="1" sqref="B80:I80 K80:P8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795" sId="1" odxf="1" dxf="1" numFmtId="19">
    <nc r="D80">
      <v>43525</v>
    </nc>
    <ndxf>
      <font>
        <sz val="12"/>
        <name val="Calibri"/>
        <scheme val="minor"/>
      </font>
      <fill>
        <patternFill patternType="solid">
          <bgColor theme="9" tint="0.59999389629810485"/>
        </patternFill>
      </fill>
      <alignment vertical="center" readingOrder="0"/>
    </ndxf>
  </rcc>
  <rcc rId="796" sId="1" numFmtId="11">
    <oc r="I30">
      <v>4700</v>
    </oc>
    <nc r="I30">
      <v>4327.93</v>
    </nc>
  </rcc>
  <rcc rId="797" sId="1">
    <nc r="N30" t="inlineStr">
      <is>
        <t>X</t>
      </is>
    </nc>
  </rcc>
  <rcc rId="798" sId="1">
    <nc r="O30">
      <v>4</v>
    </nc>
  </rcc>
  <rfmt sheetId="1" sqref="N30:P30">
    <dxf>
      <fill>
        <patternFill>
          <bgColor rgb="FF92D050"/>
        </patternFill>
      </fill>
    </dxf>
  </rfmt>
  <rcv guid="{7E7FFD23-D242-40BE-B707-2C8A2B8F8989}" action="delete"/>
  <rdn rId="0" localSheetId="1" customView="1" name="Z_7E7FFD23_D242_40BE_B707_2C8A2B8F8989_.wvu.PrintArea" hidden="1" oldHidden="1">
    <formula>'FY19 Travel'!$A$1:$L$60</formula>
    <oldFormula>'FY19 Travel'!$A$1:$L$60</oldFormula>
  </rdn>
  <rdn rId="0" localSheetId="1" customView="1" name="Z_7E7FFD23_D242_40BE_B707_2C8A2B8F8989_.wvu.Cols" hidden="1" oldHidden="1">
    <formula>'FY19 Travel'!$A:$A,'FY19 Travel'!$J:$J</formula>
    <oldFormula>'FY19 Travel'!$A:$A,'FY19 Travel'!$J:$J</oldFormula>
  </rdn>
  <rdn rId="0" localSheetId="1" customView="1" name="Z_7E7FFD23_D242_40BE_B707_2C8A2B8F8989_.wvu.FilterData" hidden="1" oldHidden="1">
    <formula>'FY19 Travel'!$A$13:$P$79</formula>
    <oldFormula>'FY19 Travel'!$A$13:$P$79</oldFormula>
  </rdn>
  <rdn rId="0" localSheetId="2" customView="1" name="Z_7E7FFD23_D242_40BE_B707_2C8A2B8F8989_.wvu.PrintArea" hidden="1" oldHidden="1">
    <formula>'FY18 Travel'!$A$1:$J$95</formula>
    <oldFormula>'FY18 Travel'!$A$1:$J$95</oldFormula>
  </rdn>
  <rdn rId="0" localSheetId="2" customView="1" name="Z_7E7FFD23_D242_40BE_B707_2C8A2B8F8989_.wvu.FilterData" hidden="1" oldHidden="1">
    <formula>'FY18 Travel'!$A$13:$N$112</formula>
    <oldFormula>'FY18 Travel'!$A$13:$N$112</oldFormula>
  </rdn>
  <rdn rId="0" localSheetId="3" customView="1" name="Z_7E7FFD23_D242_40BE_B707_2C8A2B8F8989_.wvu.Cols" hidden="1" oldHidden="1">
    <formula>'ProD Forecast'!$C:$I</formula>
    <oldFormula>'ProD Forecast'!$C:$I</oldFormula>
  </rdn>
  <rdn rId="0" localSheetId="4" customView="1" name="Z_7E7FFD23_D242_40BE_B707_2C8A2B8F8989_.wvu.FilterData" hidden="1" oldHidden="1">
    <formula>'FY19 Gov Rates'!$A$3:$F$199</formula>
    <oldFormula>'FY19 Gov Rates'!$A$3:$F$199</oldFormula>
  </rdn>
  <rcv guid="{7E7FFD23-D242-40BE-B707-2C8A2B8F8989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P33">
    <dxf>
      <fill>
        <patternFill>
          <bgColor rgb="FF92D050"/>
        </patternFill>
      </fill>
    </dxf>
  </rfmt>
  <rfmt sheetId="1" sqref="N33:O33">
    <dxf>
      <fill>
        <patternFill>
          <bgColor rgb="FFFFFF00"/>
        </patternFill>
      </fill>
    </dxf>
  </rfmt>
  <rfmt sheetId="1" sqref="N34" start="0" length="0">
    <dxf>
      <fill>
        <patternFill>
          <bgColor rgb="FFFFFF00"/>
        </patternFill>
      </fill>
    </dxf>
  </rfmt>
  <rfmt sheetId="1" sqref="O34" start="0" length="0">
    <dxf>
      <fill>
        <patternFill>
          <bgColor rgb="FFFFFF00"/>
        </patternFill>
      </fill>
    </dxf>
  </rfmt>
  <rfmt sheetId="1" sqref="P34" start="0" length="0">
    <dxf>
      <fill>
        <patternFill>
          <bgColor rgb="FF92D050"/>
        </patternFill>
      </fill>
    </dxf>
  </rfmt>
  <rfmt sheetId="1" sqref="N31" start="0" length="0">
    <dxf>
      <fill>
        <patternFill>
          <bgColor rgb="FFFFFF00"/>
        </patternFill>
      </fill>
    </dxf>
  </rfmt>
  <rfmt sheetId="1" sqref="O31" start="0" length="0">
    <dxf>
      <fill>
        <patternFill>
          <bgColor rgb="FFFFFF00"/>
        </patternFill>
      </fill>
    </dxf>
  </rfmt>
  <rfmt sheetId="1" sqref="P31" start="0" length="0">
    <dxf>
      <fill>
        <patternFill>
          <bgColor rgb="FF92D050"/>
        </patternFill>
      </fill>
    </dxf>
  </rfmt>
  <rcc rId="806" sId="1" numFmtId="11">
    <oc r="I33">
      <v>8000</v>
    </oc>
    <nc r="I33">
      <v>7000</v>
    </nc>
  </rcc>
  <rcc rId="807" sId="1" numFmtId="19">
    <nc r="B80">
      <v>43521</v>
    </nc>
  </rcc>
  <rcc rId="808" sId="1" numFmtId="19">
    <nc r="C80">
      <v>43524</v>
    </nc>
  </rcc>
  <rcc rId="809" sId="1">
    <oc r="G80" t="inlineStr">
      <is>
        <t xml:space="preserve">AETC </t>
      </is>
    </oc>
    <nc r="G80" t="inlineStr">
      <is>
        <t>AETC Learning Professionals Consortium</t>
      </is>
    </nc>
  </rcc>
  <rcc rId="810" sId="1">
    <nc r="H80" t="inlineStr">
      <is>
        <t>SSgt Hernandez</t>
      </is>
    </nc>
  </rcc>
  <rfmt sheetId="1" sqref="I80" start="0" length="2147483647">
    <dxf>
      <font>
        <sz val="11"/>
      </font>
    </dxf>
  </rfmt>
  <rfmt sheetId="1" sqref="I80" start="0" length="2147483647">
    <dxf>
      <font>
        <sz val="10"/>
      </font>
    </dxf>
  </rfmt>
  <rfmt sheetId="1" sqref="K47:XFD47 B80:I80" start="0" length="2147483647">
    <dxf>
      <font>
        <sz val="10"/>
      </font>
    </dxf>
  </rfmt>
  <rfmt sheetId="1" sqref="K47:P47 B80:I80">
    <dxf>
      <fill>
        <patternFill>
          <bgColor theme="9" tint="0.59999389629810485"/>
        </patternFill>
      </fill>
    </dxf>
  </rfmt>
  <rcc rId="811" sId="1">
    <nc r="M80" t="inlineStr">
      <is>
        <t>X</t>
      </is>
    </nc>
  </rcc>
  <rfmt sheetId="1" sqref="K47:M47 B80:I80">
    <dxf>
      <fill>
        <patternFill>
          <bgColor rgb="FF92D050"/>
        </patternFill>
      </fill>
    </dxf>
  </rfmt>
  <rcc rId="812" sId="1" numFmtId="19">
    <oc r="D80">
      <v>43525</v>
    </oc>
    <nc r="D80">
      <v>43497</v>
    </nc>
  </rcc>
  <rfmt sheetId="1" sqref="N80" start="0" length="0">
    <dxf>
      <fill>
        <patternFill>
          <bgColor rgb="FFFFFF00"/>
        </patternFill>
      </fill>
    </dxf>
  </rfmt>
  <rfmt sheetId="1" sqref="O80" start="0" length="0">
    <dxf>
      <fill>
        <patternFill>
          <bgColor rgb="FFFFFF00"/>
        </patternFill>
      </fill>
    </dxf>
  </rfmt>
  <rfmt sheetId="1" sqref="P80" start="0" length="0">
    <dxf>
      <fill>
        <patternFill>
          <bgColor rgb="FF92D050"/>
        </patternFill>
      </fill>
    </dxf>
  </rfmt>
  <rcc rId="813" sId="1">
    <oc r="L80" t="inlineStr">
      <is>
        <t>CC Approved</t>
      </is>
    </oc>
    <nc r="L80" t="inlineStr">
      <is>
        <t>DO approved 25 Jan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M1:P1048576">
    <dxf>
      <alignment horizontal="center" readingOrder="0"/>
    </dxf>
  </rfmt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4" sId="1">
    <nc r="O27">
      <v>1</v>
    </nc>
  </rcc>
  <rcv guid="{7E7FFD23-D242-40BE-B707-2C8A2B8F8989}" action="delete"/>
  <rdn rId="0" localSheetId="1" customView="1" name="Z_7E7FFD23_D242_40BE_B707_2C8A2B8F8989_.wvu.PrintArea" hidden="1" oldHidden="1">
    <formula>'FY19 Travel'!$A$1:$L$60</formula>
    <oldFormula>'FY19 Travel'!$A$1:$L$60</oldFormula>
  </rdn>
  <rdn rId="0" localSheetId="1" customView="1" name="Z_7E7FFD23_D242_40BE_B707_2C8A2B8F8989_.wvu.Cols" hidden="1" oldHidden="1">
    <formula>'FY19 Travel'!$A:$A,'FY19 Travel'!$J:$J</formula>
    <oldFormula>'FY19 Travel'!$A:$A,'FY19 Travel'!$J:$J</oldFormula>
  </rdn>
  <rdn rId="0" localSheetId="1" customView="1" name="Z_7E7FFD23_D242_40BE_B707_2C8A2B8F8989_.wvu.FilterData" hidden="1" oldHidden="1">
    <formula>'FY19 Travel'!$A$13:$P$79</formula>
    <oldFormula>'FY19 Travel'!$A$13:$P$79</oldFormula>
  </rdn>
  <rdn rId="0" localSheetId="2" customView="1" name="Z_7E7FFD23_D242_40BE_B707_2C8A2B8F8989_.wvu.PrintArea" hidden="1" oldHidden="1">
    <formula>'FY18 Travel'!$A$1:$J$95</formula>
    <oldFormula>'FY18 Travel'!$A$1:$J$95</oldFormula>
  </rdn>
  <rdn rId="0" localSheetId="2" customView="1" name="Z_7E7FFD23_D242_40BE_B707_2C8A2B8F8989_.wvu.FilterData" hidden="1" oldHidden="1">
    <formula>'FY18 Travel'!$A$13:$N$112</formula>
    <oldFormula>'FY18 Travel'!$A$13:$N$112</oldFormula>
  </rdn>
  <rdn rId="0" localSheetId="3" customView="1" name="Z_7E7FFD23_D242_40BE_B707_2C8A2B8F8989_.wvu.Cols" hidden="1" oldHidden="1">
    <formula>'ProD Forecast'!$C:$I</formula>
    <oldFormula>'ProD Forecast'!$C:$I</oldFormula>
  </rdn>
  <rdn rId="0" localSheetId="4" customView="1" name="Z_7E7FFD23_D242_40BE_B707_2C8A2B8F8989_.wvu.FilterData" hidden="1" oldHidden="1">
    <formula>'FY19 Gov Rates'!$A$3:$F$199</formula>
    <oldFormula>'FY19 Gov Rates'!$A$3:$F$199</oldFormula>
  </rdn>
  <rcv guid="{7E7FFD23-D242-40BE-B707-2C8A2B8F8989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E7FFD23-D242-40BE-B707-2C8A2B8F8989}" action="delete"/>
  <rdn rId="0" localSheetId="1" customView="1" name="Z_7E7FFD23_D242_40BE_B707_2C8A2B8F8989_.wvu.PrintArea" hidden="1" oldHidden="1">
    <formula>'FY19 Travel'!$A$1:$L$60</formula>
    <oldFormula>'FY19 Travel'!$A$1:$L$60</oldFormula>
  </rdn>
  <rdn rId="0" localSheetId="1" customView="1" name="Z_7E7FFD23_D242_40BE_B707_2C8A2B8F8989_.wvu.Cols" hidden="1" oldHidden="1">
    <formula>'FY19 Travel'!$A:$A,'FY19 Travel'!$J:$J</formula>
    <oldFormula>'FY19 Travel'!$A:$A,'FY19 Travel'!$J:$J</oldFormula>
  </rdn>
  <rdn rId="0" localSheetId="1" customView="1" name="Z_7E7FFD23_D242_40BE_B707_2C8A2B8F8989_.wvu.FilterData" hidden="1" oldHidden="1">
    <formula>'FY19 Travel'!$A$13:$P$79</formula>
    <oldFormula>'FY19 Travel'!$A$13:$P$79</oldFormula>
  </rdn>
  <rdn rId="0" localSheetId="2" customView="1" name="Z_7E7FFD23_D242_40BE_B707_2C8A2B8F8989_.wvu.PrintArea" hidden="1" oldHidden="1">
    <formula>'FY18 Travel'!$A$1:$J$95</formula>
    <oldFormula>'FY18 Travel'!$A$1:$J$95</oldFormula>
  </rdn>
  <rdn rId="0" localSheetId="2" customView="1" name="Z_7E7FFD23_D242_40BE_B707_2C8A2B8F8989_.wvu.FilterData" hidden="1" oldHidden="1">
    <formula>'FY18 Travel'!$A$13:$N$112</formula>
    <oldFormula>'FY18 Travel'!$A$13:$N$112</oldFormula>
  </rdn>
  <rdn rId="0" localSheetId="3" customView="1" name="Z_7E7FFD23_D242_40BE_B707_2C8A2B8F8989_.wvu.Cols" hidden="1" oldHidden="1">
    <formula>'ProD Forecast'!$C:$I</formula>
    <oldFormula>'ProD Forecast'!$C:$I</oldFormula>
  </rdn>
  <rdn rId="0" localSheetId="4" customView="1" name="Z_7E7FFD23_D242_40BE_B707_2C8A2B8F8989_.wvu.FilterData" hidden="1" oldHidden="1">
    <formula>'FY19 Gov Rates'!$A$3:$F$199</formula>
    <oldFormula>'FY19 Gov Rates'!$A$3:$F$199</oldFormula>
  </rdn>
  <rcv guid="{7E7FFD23-D242-40BE-B707-2C8A2B8F8989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E7FFD23-D242-40BE-B707-2C8A2B8F8989}" action="delete"/>
  <rdn rId="0" localSheetId="1" customView="1" name="Z_7E7FFD23_D242_40BE_B707_2C8A2B8F8989_.wvu.PrintArea" hidden="1" oldHidden="1">
    <formula>'FY19 Travel'!$A$1:$L$60</formula>
    <oldFormula>'FY19 Travel'!$A$1:$L$60</oldFormula>
  </rdn>
  <rdn rId="0" localSheetId="1" customView="1" name="Z_7E7FFD23_D242_40BE_B707_2C8A2B8F8989_.wvu.Cols" hidden="1" oldHidden="1">
    <formula>'FY19 Travel'!$A:$A,'FY19 Travel'!$J:$J</formula>
    <oldFormula>'FY19 Travel'!$A:$A,'FY19 Travel'!$J:$J</oldFormula>
  </rdn>
  <rdn rId="0" localSheetId="1" customView="1" name="Z_7E7FFD23_D242_40BE_B707_2C8A2B8F8989_.wvu.FilterData" hidden="1" oldHidden="1">
    <formula>'FY19 Travel'!$A$13:$P$79</formula>
    <oldFormula>'FY19 Travel'!$A$13:$P$79</oldFormula>
  </rdn>
  <rdn rId="0" localSheetId="2" customView="1" name="Z_7E7FFD23_D242_40BE_B707_2C8A2B8F8989_.wvu.PrintArea" hidden="1" oldHidden="1">
    <formula>'FY18 Travel'!$A$1:$J$95</formula>
    <oldFormula>'FY18 Travel'!$A$1:$J$95</oldFormula>
  </rdn>
  <rdn rId="0" localSheetId="2" customView="1" name="Z_7E7FFD23_D242_40BE_B707_2C8A2B8F8989_.wvu.FilterData" hidden="1" oldHidden="1">
    <formula>'FY18 Travel'!$A$13:$N$112</formula>
    <oldFormula>'FY18 Travel'!$A$13:$N$112</oldFormula>
  </rdn>
  <rdn rId="0" localSheetId="3" customView="1" name="Z_7E7FFD23_D242_40BE_B707_2C8A2B8F8989_.wvu.Cols" hidden="1" oldHidden="1">
    <formula>'ProD Forecast'!$C:$I</formula>
    <oldFormula>'ProD Forecast'!$C:$I</oldFormula>
  </rdn>
  <rdn rId="0" localSheetId="4" customView="1" name="Z_7E7FFD23_D242_40BE_B707_2C8A2B8F8989_.wvu.FilterData" hidden="1" oldHidden="1">
    <formula>'FY19 Gov Rates'!$A$3:$F$199</formula>
    <oldFormula>'FY19 Gov Rates'!$A$3:$F$199</oldFormula>
  </rdn>
  <rcv guid="{7E7FFD23-D242-40BE-B707-2C8A2B8F8989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836" name="_xlfn.SUMIFS" function="1" oldFunction="1" hidden="1" oldHidden="1">
    <formula>#NAME?</formula>
  </rdn>
  <rfmt sheetId="1" sqref="G41">
    <dxf>
      <fill>
        <patternFill>
          <bgColor rgb="FF92D050"/>
        </patternFill>
      </fill>
    </dxf>
  </rfmt>
  <rfmt sheetId="1" sqref="G42 G43">
    <dxf>
      <fill>
        <patternFill>
          <bgColor rgb="FFFFFF00"/>
        </patternFill>
      </fill>
    </dxf>
  </rfmt>
  <rfmt sheetId="1" sqref="B38:M38">
    <dxf>
      <fill>
        <patternFill>
          <bgColor rgb="FF92D050"/>
        </patternFill>
      </fill>
    </dxf>
  </rfmt>
  <rcc rId="837" sId="1">
    <nc r="M38" t="inlineStr">
      <is>
        <t>X</t>
      </is>
    </nc>
  </rcc>
  <rfmt sheetId="1" sqref="I36 I79 I33 I34 I80 I31">
    <dxf>
      <fill>
        <patternFill>
          <bgColor rgb="FFFFFF00"/>
        </patternFill>
      </fill>
    </dxf>
  </rfmt>
  <rm rId="838" sheetId="1" source="H2:I4" destination="H3:I5" sourceSheetId="1">
    <rfmt sheetId="1" sqref="H5" start="0" length="0">
      <dxf>
        <font>
          <sz val="12"/>
          <color auto="1"/>
          <name val="Calibri"/>
          <scheme val="minor"/>
        </font>
        <alignment horizontal="left" vertical="top" readingOrder="0"/>
      </dxf>
    </rfmt>
    <rfmt sheetId="1" sqref="I5" start="0" length="0">
      <dxf>
        <font>
          <sz val="12"/>
          <color auto="1"/>
          <name val="Calibri"/>
          <scheme val="minor"/>
        </font>
        <numFmt numFmtId="164" formatCode="&quot;$&quot;#,##0.00"/>
        <alignment horizontal="left" vertical="top" readingOrder="0"/>
      </dxf>
    </rfmt>
  </rm>
  <rcc rId="839" sId="1" odxf="1" dxf="1">
    <nc r="H2" t="inlineStr">
      <is>
        <t>Forecasted Mission TDYs</t>
      </is>
    </nc>
    <odxf>
      <font>
        <b val="0"/>
        <sz val="12"/>
        <name val="Calibri"/>
        <scheme val="minor"/>
      </font>
      <numFmt numFmtId="0" formatCode="General"/>
      <alignment horizontal="left" readingOrder="0"/>
    </odxf>
    <ndxf>
      <font>
        <b/>
        <sz val="12"/>
        <name val="Calibri"/>
        <scheme val="minor"/>
      </font>
      <numFmt numFmtId="4" formatCode="#,##0.00"/>
      <alignment horizontal="right" readingOrder="0"/>
    </ndxf>
  </rcc>
  <rfmt sheetId="1" sqref="I2" start="0" length="2147483647">
    <dxf>
      <font>
        <b/>
      </font>
    </dxf>
  </rfmt>
  <rm rId="840" sheetId="1" source="H4:I5" destination="H5:I6" sourceSheetId="1">
    <rfmt sheetId="1" sqref="H6" start="0" length="0">
      <dxf>
        <font>
          <b/>
          <sz val="12"/>
          <color auto="1"/>
          <name val="Calibri"/>
          <scheme val="minor"/>
        </font>
        <numFmt numFmtId="164" formatCode="&quot;$&quot;#,##0.00"/>
        <alignment horizontal="right" vertical="top" readingOrder="0"/>
      </dxf>
    </rfmt>
    <rfmt sheetId="1" sqref="I6" start="0" length="0">
      <dxf>
        <font>
          <b/>
          <sz val="12"/>
          <color auto="1"/>
          <name val="Calibri"/>
          <scheme val="minor"/>
        </font>
        <numFmt numFmtId="164" formatCode="&quot;$&quot;#,##0.00"/>
        <alignment horizontal="left" vertical="top" readingOrder="0"/>
      </dxf>
    </rfmt>
  </rm>
  <rm rId="841" sheetId="1" source="G8:G10" destination="B8:B10" sourceSheetId="1">
    <rfmt sheetId="1" sqref="B8" start="0" length="0">
      <dxf>
        <font>
          <sz val="12"/>
          <color auto="1"/>
          <name val="Calibri"/>
          <scheme val="minor"/>
        </font>
        <numFmt numFmtId="166" formatCode="[$-409]d\-mmm;@"/>
        <alignment horizontal="left" vertical="top" readingOrder="0"/>
      </dxf>
    </rfmt>
    <rfmt sheetId="1" sqref="B9" start="0" length="0">
      <dxf>
        <font>
          <sz val="12"/>
          <color auto="1"/>
          <name val="Calibri"/>
          <scheme val="minor"/>
        </font>
        <numFmt numFmtId="166" formatCode="[$-409]d\-mmm;@"/>
        <alignment horizontal="left" vertical="top" readingOrder="0"/>
      </dxf>
    </rfmt>
    <rfmt sheetId="1" sqref="B10" start="0" length="0">
      <dxf>
        <font>
          <b/>
          <sz val="12"/>
          <color auto="1"/>
          <name val="Calibri"/>
          <scheme val="minor"/>
        </font>
        <numFmt numFmtId="166" formatCode="[$-409]d\-mmm;@"/>
        <alignment horizontal="left" vertical="top" readingOrder="0"/>
      </dxf>
    </rfmt>
  </rm>
  <rfmt sheetId="1" sqref="H4" start="0" length="0">
    <dxf>
      <font>
        <b/>
        <sz val="12"/>
        <name val="Calibri"/>
        <scheme val="minor"/>
      </font>
      <numFmt numFmtId="4" formatCode="#,##0.00"/>
      <alignment horizontal="right" readingOrder="0"/>
    </dxf>
  </rfmt>
  <rfmt sheetId="1" sqref="I4" start="0" length="0">
    <dxf>
      <font>
        <b/>
        <sz val="12"/>
        <name val="Calibri"/>
        <scheme val="minor"/>
      </font>
    </dxf>
  </rfmt>
  <rcc rId="842" sId="1">
    <nc r="H4" t="inlineStr">
      <is>
        <t>Forecasted Pro-D TDYs</t>
      </is>
    </nc>
  </rcc>
  <rm rId="843" sheetId="1" source="H5:I5" destination="H7:I7" sourceSheetId="1">
    <rfmt sheetId="1" sqref="H7" start="0" length="0">
      <dxf>
        <font>
          <b/>
          <sz val="11"/>
          <color auto="1"/>
          <name val="Calibri"/>
          <scheme val="minor"/>
        </font>
        <numFmt numFmtId="164" formatCode="&quot;$&quot;#,##0.00"/>
        <alignment horizontal="right" vertical="top" readingOrder="0"/>
      </dxf>
    </rfmt>
    <rfmt sheetId="1" sqref="I7" start="0" length="0">
      <dxf>
        <font>
          <sz val="12"/>
          <color auto="1"/>
          <name val="Calibri"/>
          <scheme val="minor"/>
        </font>
        <numFmt numFmtId="164" formatCode="&quot;$&quot;#,##0.00"/>
        <alignment horizontal="left" vertical="top" readingOrder="0"/>
      </dxf>
    </rfmt>
  </rm>
  <rm rId="844" sheetId="1" source="H6:I7" destination="H5:I6" sourceSheetId="1">
    <rfmt sheetId="1" sqref="H5" start="0" length="0">
      <dxf>
        <font>
          <sz val="12"/>
          <color auto="1"/>
          <name val="Calibri"/>
          <scheme val="minor"/>
        </font>
        <alignment horizontal="left" vertical="top" readingOrder="0"/>
      </dxf>
    </rfmt>
    <rfmt sheetId="1" sqref="I5" start="0" length="0">
      <dxf>
        <font>
          <sz val="12"/>
          <color auto="1"/>
          <name val="Calibri"/>
          <scheme val="minor"/>
        </font>
        <numFmt numFmtId="164" formatCode="&quot;$&quot;#,##0.00"/>
        <alignment horizontal="left" vertical="top" readingOrder="0"/>
      </dxf>
    </rfmt>
  </rm>
  <rcc rId="845" sId="1">
    <oc r="F29" t="inlineStr">
      <is>
        <t>P</t>
      </is>
    </oc>
    <nc r="F29"/>
  </rcc>
  <rcc rId="846" sId="1">
    <oc r="F37" t="inlineStr">
      <is>
        <t>M</t>
      </is>
    </oc>
    <nc r="F37"/>
  </rcc>
  <rcc rId="847" sId="1">
    <oc r="F44" t="inlineStr">
      <is>
        <t>M</t>
      </is>
    </oc>
    <nc r="F44"/>
  </rcc>
  <rcc rId="848" sId="1">
    <oc r="I81">
      <f>SUM(I14:I76)</f>
    </oc>
    <nc r="I81">
      <f>SUM(I14:I80)</f>
    </nc>
  </rcc>
  <rfmt sheetId="1" sqref="B19:I20 K19:P20 B25:I25 K25:P25 B29:I29 K29:P29 K45:P45 B45:I45 B37:I37 K37:P37">
    <dxf>
      <fill>
        <patternFill>
          <bgColor theme="0" tint="-0.249977111117893"/>
        </patternFill>
      </fill>
    </dxf>
  </rfmt>
  <rfmt sheetId="1" sqref="N38" start="0" length="0">
    <dxf>
      <fill>
        <patternFill>
          <bgColor rgb="FFFFFF00"/>
        </patternFill>
      </fill>
    </dxf>
  </rfmt>
  <rfmt sheetId="1" sqref="O38" start="0" length="0">
    <dxf>
      <fill>
        <patternFill>
          <bgColor rgb="FFFFFF00"/>
        </patternFill>
      </fill>
    </dxf>
  </rfmt>
  <rfmt sheetId="1" sqref="P38" start="0" length="0">
    <dxf>
      <fill>
        <patternFill>
          <bgColor rgb="FF92D050"/>
        </patternFill>
      </fill>
    </dxf>
  </rfmt>
  <rcc rId="849" sId="1">
    <nc r="I2">
      <f>SUMIF(F14:F80,"M",I14:I80)</f>
    </nc>
  </rcc>
  <rcc rId="850" sId="1">
    <nc r="I4">
      <f>SUMIF(F14:F80,"P",I14:I80)</f>
    </nc>
  </rcc>
  <rcv guid="{7E7FFD23-D242-40BE-B707-2C8A2B8F8989}" action="delete"/>
  <rdn rId="0" localSheetId="1" customView="1" name="Z_7E7FFD23_D242_40BE_B707_2C8A2B8F8989_.wvu.PrintArea" hidden="1" oldHidden="1">
    <formula>'FY19 Travel'!$A$1:$L$60</formula>
    <oldFormula>'FY19 Travel'!$A$1:$L$60</oldFormula>
  </rdn>
  <rdn rId="0" localSheetId="1" customView="1" name="Z_7E7FFD23_D242_40BE_B707_2C8A2B8F8989_.wvu.Cols" hidden="1" oldHidden="1">
    <formula>'FY19 Travel'!$A:$A,'FY19 Travel'!$J:$J</formula>
    <oldFormula>'FY19 Travel'!$A:$A,'FY19 Travel'!$J:$J</oldFormula>
  </rdn>
  <rdn rId="0" localSheetId="1" customView="1" name="Z_7E7FFD23_D242_40BE_B707_2C8A2B8F8989_.wvu.FilterData" hidden="1" oldHidden="1">
    <formula>'FY19 Travel'!$A$13:$P$79</formula>
    <oldFormula>'FY19 Travel'!$A$13:$P$79</oldFormula>
  </rdn>
  <rdn rId="0" localSheetId="2" customView="1" name="Z_7E7FFD23_D242_40BE_B707_2C8A2B8F8989_.wvu.PrintArea" hidden="1" oldHidden="1">
    <formula>'FY18 Travel'!$A$1:$J$95</formula>
    <oldFormula>'FY18 Travel'!$A$1:$J$95</oldFormula>
  </rdn>
  <rdn rId="0" localSheetId="2" customView="1" name="Z_7E7FFD23_D242_40BE_B707_2C8A2B8F8989_.wvu.FilterData" hidden="1" oldHidden="1">
    <formula>'FY18 Travel'!$A$13:$N$112</formula>
    <oldFormula>'FY18 Travel'!$A$13:$N$112</oldFormula>
  </rdn>
  <rdn rId="0" localSheetId="3" customView="1" name="Z_7E7FFD23_D242_40BE_B707_2C8A2B8F8989_.wvu.Cols" hidden="1" oldHidden="1">
    <formula>'ProD Forecast'!$C:$I</formula>
    <oldFormula>'ProD Forecast'!$C:$I</oldFormula>
  </rdn>
  <rdn rId="0" localSheetId="4" customView="1" name="Z_7E7FFD23_D242_40BE_B707_2C8A2B8F8989_.wvu.FilterData" hidden="1" oldHidden="1">
    <formula>'FY19 Gov Rates'!$A$3:$F$199</formula>
    <oldFormula>'FY19 Gov Rates'!$A$3:$F$199</oldFormula>
  </rdn>
  <rcv guid="{7E7FFD23-D242-40BE-B707-2C8A2B8F8989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N206" start="0" length="0">
    <dxf>
      <numFmt numFmtId="12" formatCode="&quot;$&quot;#,##0.00_);[Red]\(&quot;$&quot;#,##0.00\)"/>
    </dxf>
  </rfmt>
  <rfmt sheetId="4" xfDxf="1" sqref="N206" start="0" length="0">
    <dxf>
      <font>
        <sz val="8"/>
        <color rgb="FF000000"/>
        <name val="Trebuchet MS"/>
        <scheme val="none"/>
      </font>
      <numFmt numFmtId="12" formatCode="&quot;$&quot;#,##0.00_);[Red]\(&quot;$&quot;#,##0.00\)"/>
      <alignment vertical="center" wrapText="1" readingOrder="0"/>
    </dxf>
  </rfmt>
  <rfmt sheetId="4" sqref="N205" start="0" length="0">
    <dxf>
      <numFmt numFmtId="12" formatCode="&quot;$&quot;#,##0.00_);[Red]\(&quot;$&quot;#,##0.00\)"/>
    </dxf>
  </rfmt>
  <rfmt sheetId="4" xfDxf="1" sqref="N205" start="0" length="0">
    <dxf>
      <font>
        <sz val="8"/>
        <color rgb="FF000000"/>
        <name val="Trebuchet MS"/>
        <scheme val="none"/>
      </font>
      <numFmt numFmtId="12" formatCode="&quot;$&quot;#,##0.00_);[Red]\(&quot;$&quot;#,##0.00\)"/>
    </dxf>
  </rfmt>
  <rfmt sheetId="4" sqref="N208" start="0" length="0">
    <dxf>
      <numFmt numFmtId="12" formatCode="&quot;$&quot;#,##0.00_);[Red]\(&quot;$&quot;#,##0.00\)"/>
    </dxf>
  </rfmt>
  <rfmt sheetId="4" sqref="N211" start="0" length="0">
    <dxf>
      <numFmt numFmtId="12" formatCode="&quot;$&quot;#,##0.00_);[Red]\(&quot;$&quot;#,##0.00\)"/>
    </dxf>
  </rfmt>
  <rfmt sheetId="4" xfDxf="1" sqref="N211" start="0" length="0">
    <dxf>
      <font>
        <sz val="8"/>
        <color rgb="FF000000"/>
        <name val="Trebuchet MS"/>
        <scheme val="none"/>
      </font>
      <numFmt numFmtId="12" formatCode="&quot;$&quot;#,##0.00_);[Red]\(&quot;$&quot;#,##0.00\)"/>
    </dxf>
  </rfmt>
  <rfmt sheetId="4" sqref="N212" start="0" length="0">
    <dxf>
      <numFmt numFmtId="12" formatCode="&quot;$&quot;#,##0.00_);[Red]\(&quot;$&quot;#,##0.00\)"/>
    </dxf>
  </rfmt>
  <rfmt sheetId="4" xfDxf="1" sqref="N212" start="0" length="0">
    <dxf>
      <font>
        <sz val="8"/>
        <color rgb="FF000000"/>
        <name val="Trebuchet MS"/>
        <scheme val="none"/>
      </font>
      <numFmt numFmtId="12" formatCode="&quot;$&quot;#,##0.00_);[Red]\(&quot;$&quot;#,##0.00\)"/>
    </dxf>
  </rfmt>
  <rfmt sheetId="4" sqref="N213" start="0" length="0">
    <dxf>
      <numFmt numFmtId="12" formatCode="&quot;$&quot;#,##0.00_);[Red]\(&quot;$&quot;#,##0.00\)"/>
    </dxf>
  </rfmt>
  <ris rId="9" sheetId="6" name="[FY19 TDY Projection-Oct.xlsx]Sheet1" sheetPosition="4"/>
  <rfmt sheetId="6" sqref="A7" start="0" length="0">
    <dxf>
      <numFmt numFmtId="19" formatCode="m/d/yyyy"/>
    </dxf>
  </rfmt>
  <rfmt sheetId="6" sqref="A9" start="0" length="0">
    <dxf>
      <numFmt numFmtId="12" formatCode="&quot;$&quot;#,##0.00_);[Red]\(&quot;$&quot;#,##0.00\)"/>
    </dxf>
  </rfmt>
  <rfmt sheetId="6" sqref="A10" start="0" length="0">
    <dxf>
      <numFmt numFmtId="12" formatCode="&quot;$&quot;#,##0.00_);[Red]\(&quot;$&quot;#,##0.00\)"/>
    </dxf>
  </rfmt>
  <rfmt sheetId="6" sqref="A11" start="0" length="0">
    <dxf>
      <numFmt numFmtId="12" formatCode="&quot;$&quot;#,##0.00_);[Red]\(&quot;$&quot;#,##0.00\)"/>
    </dxf>
  </rfmt>
  <rfmt sheetId="6" sqref="A12" start="0" length="0">
    <dxf>
      <numFmt numFmtId="19" formatCode="m/d/yyyy"/>
    </dxf>
  </rfmt>
  <rfmt sheetId="6" sqref="A14" start="0" length="0">
    <dxf>
      <numFmt numFmtId="12" formatCode="&quot;$&quot;#,##0.00_);[Red]\(&quot;$&quot;#,##0.00\)"/>
    </dxf>
  </rfmt>
  <rfmt sheetId="6" sqref="A15" start="0" length="0">
    <dxf>
      <numFmt numFmtId="12" formatCode="&quot;$&quot;#,##0.00_);[Red]\(&quot;$&quot;#,##0.00\)"/>
    </dxf>
  </rfmt>
  <rfmt sheetId="6" sqref="A16" start="0" length="0">
    <dxf>
      <numFmt numFmtId="12" formatCode="&quot;$&quot;#,##0.00_);[Red]\(&quot;$&quot;#,##0.00\)"/>
    </dxf>
  </rfmt>
  <rfmt sheetId="6" sqref="A17" start="0" length="0">
    <dxf>
      <numFmt numFmtId="19" formatCode="m/d/yyyy"/>
    </dxf>
  </rfmt>
  <rfmt sheetId="6" sqref="A19" start="0" length="0">
    <dxf>
      <numFmt numFmtId="12" formatCode="&quot;$&quot;#,##0.00_);[Red]\(&quot;$&quot;#,##0.00\)"/>
    </dxf>
  </rfmt>
  <rfmt sheetId="6" sqref="A20" start="0" length="0">
    <dxf>
      <numFmt numFmtId="12" formatCode="&quot;$&quot;#,##0.00_);[Red]\(&quot;$&quot;#,##0.00\)"/>
    </dxf>
  </rfmt>
  <rfmt sheetId="6" sqref="A21" start="0" length="0">
    <dxf>
      <numFmt numFmtId="12" formatCode="&quot;$&quot;#,##0.00_);[Red]\(&quot;$&quot;#,##0.00\)"/>
    </dxf>
  </rfmt>
  <rfmt sheetId="6" sqref="A22" start="0" length="0">
    <dxf>
      <numFmt numFmtId="19" formatCode="m/d/yyyy"/>
    </dxf>
  </rfmt>
  <rfmt sheetId="6" sqref="A24" start="0" length="0">
    <dxf>
      <numFmt numFmtId="12" formatCode="&quot;$&quot;#,##0.00_);[Red]\(&quot;$&quot;#,##0.00\)"/>
    </dxf>
  </rfmt>
  <rfmt sheetId="6" sqref="A25" start="0" length="0">
    <dxf>
      <numFmt numFmtId="12" formatCode="&quot;$&quot;#,##0.00_);[Red]\(&quot;$&quot;#,##0.00\)"/>
    </dxf>
  </rfmt>
  <rfmt sheetId="6" sqref="A26" start="0" length="0">
    <dxf>
      <numFmt numFmtId="12" formatCode="&quot;$&quot;#,##0.00_);[Red]\(&quot;$&quot;#,##0.00\)"/>
    </dxf>
  </rfmt>
  <rfmt sheetId="6" sqref="A27" start="0" length="0">
    <dxf>
      <numFmt numFmtId="19" formatCode="m/d/yyyy"/>
    </dxf>
  </rfmt>
  <rfmt sheetId="6" sqref="A29" start="0" length="0">
    <dxf>
      <numFmt numFmtId="12" formatCode="&quot;$&quot;#,##0.00_);[Red]\(&quot;$&quot;#,##0.00\)"/>
    </dxf>
  </rfmt>
  <rfmt sheetId="6" sqref="A30" start="0" length="0">
    <dxf>
      <numFmt numFmtId="12" formatCode="&quot;$&quot;#,##0.00_);[Red]\(&quot;$&quot;#,##0.00\)"/>
    </dxf>
  </rfmt>
  <rfmt sheetId="6" sqref="A31" start="0" length="0">
    <dxf>
      <numFmt numFmtId="12" formatCode="&quot;$&quot;#,##0.00_);[Red]\(&quot;$&quot;#,##0.00\)"/>
    </dxf>
  </rfmt>
  <rfmt sheetId="6" sqref="A32" start="0" length="0">
    <dxf>
      <numFmt numFmtId="19" formatCode="m/d/yyyy"/>
    </dxf>
  </rfmt>
  <rfmt sheetId="6" sqref="A34" start="0" length="0">
    <dxf>
      <numFmt numFmtId="12" formatCode="&quot;$&quot;#,##0.00_);[Red]\(&quot;$&quot;#,##0.00\)"/>
    </dxf>
  </rfmt>
  <rfmt sheetId="6" sqref="A35" start="0" length="0">
    <dxf>
      <numFmt numFmtId="12" formatCode="&quot;$&quot;#,##0.00_);[Red]\(&quot;$&quot;#,##0.00\)"/>
    </dxf>
  </rfmt>
  <rfmt sheetId="6" sqref="A36" start="0" length="0">
    <dxf>
      <numFmt numFmtId="12" formatCode="&quot;$&quot;#,##0.00_);[Red]\(&quot;$&quot;#,##0.00\)"/>
    </dxf>
  </rfmt>
  <rfmt sheetId="6" sqref="A37" start="0" length="0">
    <dxf>
      <numFmt numFmtId="19" formatCode="m/d/yyyy"/>
    </dxf>
  </rfmt>
  <rfmt sheetId="6" sqref="A39" start="0" length="0">
    <dxf>
      <numFmt numFmtId="12" formatCode="&quot;$&quot;#,##0.00_);[Red]\(&quot;$&quot;#,##0.00\)"/>
    </dxf>
  </rfmt>
  <rfmt sheetId="6" sqref="A40" start="0" length="0">
    <dxf>
      <numFmt numFmtId="12" formatCode="&quot;$&quot;#,##0.00_);[Red]\(&quot;$&quot;#,##0.00\)"/>
    </dxf>
  </rfmt>
  <rfmt sheetId="6" sqref="A41" start="0" length="0">
    <dxf>
      <numFmt numFmtId="12" formatCode="&quot;$&quot;#,##0.00_);[Red]\(&quot;$&quot;#,##0.00\)"/>
    </dxf>
  </rfmt>
  <rfmt sheetId="6" sqref="A42" start="0" length="0">
    <dxf>
      <numFmt numFmtId="19" formatCode="m/d/yyyy"/>
    </dxf>
  </rfmt>
  <rfmt sheetId="6" sqref="A44" start="0" length="0">
    <dxf>
      <numFmt numFmtId="12" formatCode="&quot;$&quot;#,##0.00_);[Red]\(&quot;$&quot;#,##0.00\)"/>
    </dxf>
  </rfmt>
  <rfmt sheetId="6" sqref="A45" start="0" length="0">
    <dxf>
      <numFmt numFmtId="12" formatCode="&quot;$&quot;#,##0.00_);[Red]\(&quot;$&quot;#,##0.00\)"/>
    </dxf>
  </rfmt>
  <rfmt sheetId="6" sqref="A46" start="0" length="0">
    <dxf>
      <numFmt numFmtId="12" formatCode="&quot;$&quot;#,##0.00_);[Red]\(&quot;$&quot;#,##0.00\)"/>
    </dxf>
  </rfmt>
  <rfmt sheetId="6" sqref="A47" start="0" length="0">
    <dxf>
      <numFmt numFmtId="19" formatCode="m/d/yyyy"/>
    </dxf>
  </rfmt>
  <rfmt sheetId="6" sqref="A49" start="0" length="0">
    <dxf>
      <numFmt numFmtId="12" formatCode="&quot;$&quot;#,##0.00_);[Red]\(&quot;$&quot;#,##0.00\)"/>
    </dxf>
  </rfmt>
  <rfmt sheetId="6" sqref="A50" start="0" length="0">
    <dxf>
      <numFmt numFmtId="12" formatCode="&quot;$&quot;#,##0.00_);[Red]\(&quot;$&quot;#,##0.00\)"/>
    </dxf>
  </rfmt>
  <rfmt sheetId="6" sqref="A51" start="0" length="0">
    <dxf>
      <numFmt numFmtId="12" formatCode="&quot;$&quot;#,##0.00_);[Red]\(&quot;$&quot;#,##0.00\)"/>
    </dxf>
  </rfmt>
  <rfmt sheetId="6" sqref="A52" start="0" length="0">
    <dxf>
      <numFmt numFmtId="19" formatCode="m/d/yyyy"/>
    </dxf>
  </rfmt>
  <rfmt sheetId="6" sqref="A54" start="0" length="0">
    <dxf>
      <numFmt numFmtId="12" formatCode="&quot;$&quot;#,##0.00_);[Red]\(&quot;$&quot;#,##0.00\)"/>
    </dxf>
  </rfmt>
  <rfmt sheetId="6" sqref="A55" start="0" length="0">
    <dxf>
      <numFmt numFmtId="12" formatCode="&quot;$&quot;#,##0.00_);[Red]\(&quot;$&quot;#,##0.00\)"/>
    </dxf>
  </rfmt>
  <rfmt sheetId="6" sqref="A56" start="0" length="0">
    <dxf>
      <numFmt numFmtId="12" formatCode="&quot;$&quot;#,##0.00_);[Red]\(&quot;$&quot;#,##0.00\)"/>
    </dxf>
  </rfmt>
  <rfmt sheetId="6" sqref="A57" start="0" length="0">
    <dxf>
      <numFmt numFmtId="19" formatCode="m/d/yyyy"/>
    </dxf>
  </rfmt>
  <rfmt sheetId="6" sqref="A59" start="0" length="0">
    <dxf>
      <numFmt numFmtId="12" formatCode="&quot;$&quot;#,##0.00_);[Red]\(&quot;$&quot;#,##0.00\)"/>
    </dxf>
  </rfmt>
  <rfmt sheetId="6" sqref="A60" start="0" length="0">
    <dxf>
      <numFmt numFmtId="12" formatCode="&quot;$&quot;#,##0.00_);[Red]\(&quot;$&quot;#,##0.00\)"/>
    </dxf>
  </rfmt>
  <rfmt sheetId="6" sqref="A61" start="0" length="0">
    <dxf>
      <numFmt numFmtId="12" formatCode="&quot;$&quot;#,##0.00_);[Red]\(&quot;$&quot;#,##0.00\)"/>
    </dxf>
  </rfmt>
  <rfmt sheetId="6" sqref="A62" start="0" length="0">
    <dxf>
      <numFmt numFmtId="19" formatCode="m/d/yyyy"/>
    </dxf>
  </rfmt>
  <rfmt sheetId="6" sqref="A64" start="0" length="0">
    <dxf>
      <numFmt numFmtId="12" formatCode="&quot;$&quot;#,##0.00_);[Red]\(&quot;$&quot;#,##0.00\)"/>
    </dxf>
  </rfmt>
  <rfmt sheetId="6" sqref="A65" start="0" length="0">
    <dxf>
      <numFmt numFmtId="12" formatCode="&quot;$&quot;#,##0.00_);[Red]\(&quot;$&quot;#,##0.00\)"/>
    </dxf>
  </rfmt>
  <rfmt sheetId="6" sqref="A66" start="0" length="0">
    <dxf>
      <numFmt numFmtId="12" formatCode="&quot;$&quot;#,##0.00_);[Red]\(&quot;$&quot;#,##0.00\)"/>
    </dxf>
  </rfmt>
  <rfmt sheetId="6" sqref="A67" start="0" length="0">
    <dxf>
      <numFmt numFmtId="19" formatCode="m/d/yyyy"/>
    </dxf>
  </rfmt>
  <rfmt sheetId="6" sqref="A69" start="0" length="0">
    <dxf>
      <numFmt numFmtId="12" formatCode="&quot;$&quot;#,##0.00_);[Red]\(&quot;$&quot;#,##0.00\)"/>
    </dxf>
  </rfmt>
  <rfmt sheetId="6" sqref="A70" start="0" length="0">
    <dxf>
      <numFmt numFmtId="12" formatCode="&quot;$&quot;#,##0.00_);[Red]\(&quot;$&quot;#,##0.00\)"/>
    </dxf>
  </rfmt>
  <rfmt sheetId="6" sqref="A71" start="0" length="0">
    <dxf>
      <numFmt numFmtId="12" formatCode="&quot;$&quot;#,##0.00_);[Red]\(&quot;$&quot;#,##0.00\)"/>
    </dxf>
  </rfmt>
  <rfmt sheetId="6" sqref="A72" start="0" length="0">
    <dxf>
      <numFmt numFmtId="19" formatCode="m/d/yyyy"/>
    </dxf>
  </rfmt>
  <rfmt sheetId="6" sqref="A74" start="0" length="0">
    <dxf>
      <numFmt numFmtId="12" formatCode="&quot;$&quot;#,##0.00_);[Red]\(&quot;$&quot;#,##0.00\)"/>
    </dxf>
  </rfmt>
  <rfmt sheetId="6" sqref="A75" start="0" length="0">
    <dxf>
      <numFmt numFmtId="12" formatCode="&quot;$&quot;#,##0.00_);[Red]\(&quot;$&quot;#,##0.00\)"/>
    </dxf>
  </rfmt>
  <rfmt sheetId="6" sqref="A76" start="0" length="0">
    <dxf>
      <numFmt numFmtId="12" formatCode="&quot;$&quot;#,##0.00_);[Red]\(&quot;$&quot;#,##0.00\)"/>
    </dxf>
  </rfmt>
  <rfmt sheetId="6" sqref="A77" start="0" length="0">
    <dxf>
      <numFmt numFmtId="19" formatCode="m/d/yyyy"/>
    </dxf>
  </rfmt>
  <rfmt sheetId="6" sqref="A79" start="0" length="0">
    <dxf>
      <numFmt numFmtId="12" formatCode="&quot;$&quot;#,##0.00_);[Red]\(&quot;$&quot;#,##0.00\)"/>
    </dxf>
  </rfmt>
  <rfmt sheetId="6" sqref="A80" start="0" length="0">
    <dxf>
      <numFmt numFmtId="12" formatCode="&quot;$&quot;#,##0.00_);[Red]\(&quot;$&quot;#,##0.00\)"/>
    </dxf>
  </rfmt>
  <rfmt sheetId="6" sqref="A81" start="0" length="0">
    <dxf>
      <numFmt numFmtId="12" formatCode="&quot;$&quot;#,##0.00_);[Red]\(&quot;$&quot;#,##0.00\)"/>
    </dxf>
  </rfmt>
  <rfmt sheetId="6" sqref="A82" start="0" length="0">
    <dxf>
      <numFmt numFmtId="19" formatCode="m/d/yyyy"/>
    </dxf>
  </rfmt>
  <rfmt sheetId="6" sqref="A84" start="0" length="0">
    <dxf>
      <numFmt numFmtId="12" formatCode="&quot;$&quot;#,##0.00_);[Red]\(&quot;$&quot;#,##0.00\)"/>
    </dxf>
  </rfmt>
  <rfmt sheetId="6" sqref="A85" start="0" length="0">
    <dxf>
      <numFmt numFmtId="12" formatCode="&quot;$&quot;#,##0.00_);[Red]\(&quot;$&quot;#,##0.00\)"/>
    </dxf>
  </rfmt>
  <rfmt sheetId="6" sqref="A86" start="0" length="0">
    <dxf>
      <numFmt numFmtId="12" formatCode="&quot;$&quot;#,##0.00_);[Red]\(&quot;$&quot;#,##0.00\)"/>
    </dxf>
  </rfmt>
  <rfmt sheetId="6" sqref="A87" start="0" length="0">
    <dxf>
      <numFmt numFmtId="19" formatCode="m/d/yyyy"/>
    </dxf>
  </rfmt>
  <rfmt sheetId="6" sqref="A89" start="0" length="0">
    <dxf>
      <numFmt numFmtId="12" formatCode="&quot;$&quot;#,##0.00_);[Red]\(&quot;$&quot;#,##0.00\)"/>
    </dxf>
  </rfmt>
  <rfmt sheetId="6" sqref="A90" start="0" length="0">
    <dxf>
      <numFmt numFmtId="12" formatCode="&quot;$&quot;#,##0.00_);[Red]\(&quot;$&quot;#,##0.00\)"/>
    </dxf>
  </rfmt>
  <rfmt sheetId="6" sqref="A91" start="0" length="0">
    <dxf>
      <numFmt numFmtId="12" formatCode="&quot;$&quot;#,##0.00_);[Red]\(&quot;$&quot;#,##0.00\)"/>
    </dxf>
  </rfmt>
  <rfmt sheetId="6" sqref="A92" start="0" length="0">
    <dxf>
      <numFmt numFmtId="19" formatCode="m/d/yyyy"/>
    </dxf>
  </rfmt>
  <rfmt sheetId="6" sqref="A94" start="0" length="0">
    <dxf>
      <numFmt numFmtId="12" formatCode="&quot;$&quot;#,##0.00_);[Red]\(&quot;$&quot;#,##0.00\)"/>
    </dxf>
  </rfmt>
  <rfmt sheetId="6" sqref="A95" start="0" length="0">
    <dxf>
      <numFmt numFmtId="12" formatCode="&quot;$&quot;#,##0.00_);[Red]\(&quot;$&quot;#,##0.00\)"/>
    </dxf>
  </rfmt>
  <rfmt sheetId="6" sqref="A96" start="0" length="0">
    <dxf>
      <numFmt numFmtId="12" formatCode="&quot;$&quot;#,##0.00_);[Red]\(&quot;$&quot;#,##0.00\)"/>
    </dxf>
  </rfmt>
  <rfmt sheetId="6" sqref="A97" start="0" length="0">
    <dxf>
      <numFmt numFmtId="19" formatCode="m/d/yyyy"/>
    </dxf>
  </rfmt>
  <rfmt sheetId="6" sqref="A99" start="0" length="0">
    <dxf>
      <numFmt numFmtId="12" formatCode="&quot;$&quot;#,##0.00_);[Red]\(&quot;$&quot;#,##0.00\)"/>
    </dxf>
  </rfmt>
  <rfmt sheetId="6" sqref="A100" start="0" length="0">
    <dxf>
      <numFmt numFmtId="12" formatCode="&quot;$&quot;#,##0.00_);[Red]\(&quot;$&quot;#,##0.00\)"/>
    </dxf>
  </rfmt>
  <rfmt sheetId="6" sqref="A101" start="0" length="0">
    <dxf>
      <numFmt numFmtId="12" formatCode="&quot;$&quot;#,##0.00_);[Red]\(&quot;$&quot;#,##0.00\)"/>
    </dxf>
  </rfmt>
  <rfmt sheetId="6" sqref="A102" start="0" length="0">
    <dxf>
      <numFmt numFmtId="19" formatCode="m/d/yyyy"/>
    </dxf>
  </rfmt>
  <rfmt sheetId="6" sqref="A104" start="0" length="0">
    <dxf>
      <numFmt numFmtId="12" formatCode="&quot;$&quot;#,##0.00_);[Red]\(&quot;$&quot;#,##0.00\)"/>
    </dxf>
  </rfmt>
  <rfmt sheetId="6" sqref="A105" start="0" length="0">
    <dxf>
      <numFmt numFmtId="12" formatCode="&quot;$&quot;#,##0.00_);[Red]\(&quot;$&quot;#,##0.00\)"/>
    </dxf>
  </rfmt>
  <rfmt sheetId="6" sqref="A106" start="0" length="0">
    <dxf>
      <numFmt numFmtId="12" formatCode="&quot;$&quot;#,##0.00_);[Red]\(&quot;$&quot;#,##0.00\)"/>
    </dxf>
  </rfmt>
  <rfmt sheetId="6" sqref="A107" start="0" length="0">
    <dxf>
      <numFmt numFmtId="19" formatCode="m/d/yyyy"/>
    </dxf>
  </rfmt>
  <rfmt sheetId="6" sqref="A109" start="0" length="0">
    <dxf>
      <numFmt numFmtId="12" formatCode="&quot;$&quot;#,##0.00_);[Red]\(&quot;$&quot;#,##0.00\)"/>
    </dxf>
  </rfmt>
  <rfmt sheetId="6" sqref="A110" start="0" length="0">
    <dxf>
      <numFmt numFmtId="12" formatCode="&quot;$&quot;#,##0.00_);[Red]\(&quot;$&quot;#,##0.00\)"/>
    </dxf>
  </rfmt>
  <rfmt sheetId="6" sqref="A111" start="0" length="0">
    <dxf>
      <numFmt numFmtId="12" formatCode="&quot;$&quot;#,##0.00_);[Red]\(&quot;$&quot;#,##0.00\)"/>
    </dxf>
  </rfmt>
  <rfmt sheetId="6" sqref="A112" start="0" length="0">
    <dxf>
      <numFmt numFmtId="19" formatCode="m/d/yyyy"/>
    </dxf>
  </rfmt>
  <rfmt sheetId="6" sqref="A114" start="0" length="0">
    <dxf>
      <numFmt numFmtId="12" formatCode="&quot;$&quot;#,##0.00_);[Red]\(&quot;$&quot;#,##0.00\)"/>
    </dxf>
  </rfmt>
  <rfmt sheetId="6" sqref="A115" start="0" length="0">
    <dxf>
      <numFmt numFmtId="12" formatCode="&quot;$&quot;#,##0.00_);[Red]\(&quot;$&quot;#,##0.00\)"/>
    </dxf>
  </rfmt>
  <rfmt sheetId="6" sqref="A116" start="0" length="0">
    <dxf>
      <numFmt numFmtId="12" formatCode="&quot;$&quot;#,##0.00_);[Red]\(&quot;$&quot;#,##0.00\)"/>
    </dxf>
  </rfmt>
  <rfmt sheetId="6" sqref="A117" start="0" length="0">
    <dxf>
      <numFmt numFmtId="19" formatCode="m/d/yyyy"/>
    </dxf>
  </rfmt>
  <rfmt sheetId="6" sqref="A119" start="0" length="0">
    <dxf>
      <numFmt numFmtId="12" formatCode="&quot;$&quot;#,##0.00_);[Red]\(&quot;$&quot;#,##0.00\)"/>
    </dxf>
  </rfmt>
  <rfmt sheetId="6" sqref="A120" start="0" length="0">
    <dxf>
      <numFmt numFmtId="12" formatCode="&quot;$&quot;#,##0.00_);[Red]\(&quot;$&quot;#,##0.00\)"/>
    </dxf>
  </rfmt>
  <rfmt sheetId="6" sqref="A121" start="0" length="0">
    <dxf>
      <numFmt numFmtId="12" formatCode="&quot;$&quot;#,##0.00_);[Red]\(&quot;$&quot;#,##0.00\)"/>
    </dxf>
  </rfmt>
  <rfmt sheetId="6" sqref="A122" start="0" length="0">
    <dxf>
      <numFmt numFmtId="19" formatCode="m/d/yyyy"/>
    </dxf>
  </rfmt>
  <rfmt sheetId="6" sqref="A124" start="0" length="0">
    <dxf>
      <numFmt numFmtId="12" formatCode="&quot;$&quot;#,##0.00_);[Red]\(&quot;$&quot;#,##0.00\)"/>
    </dxf>
  </rfmt>
  <rfmt sheetId="6" sqref="A125" start="0" length="0">
    <dxf>
      <numFmt numFmtId="12" formatCode="&quot;$&quot;#,##0.00_);[Red]\(&quot;$&quot;#,##0.00\)"/>
    </dxf>
  </rfmt>
  <rfmt sheetId="6" sqref="A126" start="0" length="0">
    <dxf>
      <numFmt numFmtId="12" formatCode="&quot;$&quot;#,##0.00_);[Red]\(&quot;$&quot;#,##0.00\)"/>
    </dxf>
  </rfmt>
  <rfmt sheetId="6" sqref="A127" start="0" length="0">
    <dxf>
      <numFmt numFmtId="19" formatCode="m/d/yyyy"/>
    </dxf>
  </rfmt>
  <rfmt sheetId="6" sqref="A129" start="0" length="0">
    <dxf>
      <numFmt numFmtId="12" formatCode="&quot;$&quot;#,##0.00_);[Red]\(&quot;$&quot;#,##0.00\)"/>
    </dxf>
  </rfmt>
  <rfmt sheetId="6" sqref="A130" start="0" length="0">
    <dxf>
      <numFmt numFmtId="12" formatCode="&quot;$&quot;#,##0.00_);[Red]\(&quot;$&quot;#,##0.00\)"/>
    </dxf>
  </rfmt>
  <rfmt sheetId="6" sqref="A131" start="0" length="0">
    <dxf>
      <numFmt numFmtId="12" formatCode="&quot;$&quot;#,##0.00_);[Red]\(&quot;$&quot;#,##0.00\)"/>
    </dxf>
  </rfmt>
  <rfmt sheetId="6" sqref="A132" start="0" length="0">
    <dxf>
      <numFmt numFmtId="19" formatCode="m/d/yyyy"/>
    </dxf>
  </rfmt>
  <rfmt sheetId="6" sqref="A134" start="0" length="0">
    <dxf>
      <numFmt numFmtId="12" formatCode="&quot;$&quot;#,##0.00_);[Red]\(&quot;$&quot;#,##0.00\)"/>
    </dxf>
  </rfmt>
  <rfmt sheetId="6" sqref="A135" start="0" length="0">
    <dxf>
      <numFmt numFmtId="12" formatCode="&quot;$&quot;#,##0.00_);[Red]\(&quot;$&quot;#,##0.00\)"/>
    </dxf>
  </rfmt>
  <rfmt sheetId="6" sqref="A136" start="0" length="0">
    <dxf>
      <numFmt numFmtId="12" formatCode="&quot;$&quot;#,##0.00_);[Red]\(&quot;$&quot;#,##0.00\)"/>
    </dxf>
  </rfmt>
  <rfmt sheetId="6" sqref="A137" start="0" length="0">
    <dxf>
      <numFmt numFmtId="19" formatCode="m/d/yyyy"/>
    </dxf>
  </rfmt>
  <rfmt sheetId="6" sqref="A139" start="0" length="0">
    <dxf>
      <numFmt numFmtId="12" formatCode="&quot;$&quot;#,##0.00_);[Red]\(&quot;$&quot;#,##0.00\)"/>
    </dxf>
  </rfmt>
  <rfmt sheetId="6" sqref="A140" start="0" length="0">
    <dxf>
      <numFmt numFmtId="12" formatCode="&quot;$&quot;#,##0.00_);[Red]\(&quot;$&quot;#,##0.00\)"/>
    </dxf>
  </rfmt>
  <rfmt sheetId="6" sqref="A141" start="0" length="0">
    <dxf>
      <numFmt numFmtId="12" formatCode="&quot;$&quot;#,##0.00_);[Red]\(&quot;$&quot;#,##0.00\)"/>
    </dxf>
  </rfmt>
  <rfmt sheetId="6" sqref="A142" start="0" length="0">
    <dxf>
      <numFmt numFmtId="19" formatCode="m/d/yyyy"/>
    </dxf>
  </rfmt>
  <rfmt sheetId="6" sqref="A144" start="0" length="0">
    <dxf>
      <numFmt numFmtId="12" formatCode="&quot;$&quot;#,##0.00_);[Red]\(&quot;$&quot;#,##0.00\)"/>
    </dxf>
  </rfmt>
  <rfmt sheetId="6" sqref="A145" start="0" length="0">
    <dxf>
      <numFmt numFmtId="12" formatCode="&quot;$&quot;#,##0.00_);[Red]\(&quot;$&quot;#,##0.00\)"/>
    </dxf>
  </rfmt>
  <rfmt sheetId="6" sqref="A146" start="0" length="0">
    <dxf>
      <numFmt numFmtId="12" formatCode="&quot;$&quot;#,##0.00_);[Red]\(&quot;$&quot;#,##0.00\)"/>
    </dxf>
  </rfmt>
  <rfmt sheetId="6" sqref="A147" start="0" length="0">
    <dxf>
      <numFmt numFmtId="19" formatCode="m/d/yyyy"/>
    </dxf>
  </rfmt>
  <rfmt sheetId="6" sqref="A149" start="0" length="0">
    <dxf>
      <numFmt numFmtId="12" formatCode="&quot;$&quot;#,##0.00_);[Red]\(&quot;$&quot;#,##0.00\)"/>
    </dxf>
  </rfmt>
  <rfmt sheetId="6" sqref="A150" start="0" length="0">
    <dxf>
      <numFmt numFmtId="12" formatCode="&quot;$&quot;#,##0.00_);[Red]\(&quot;$&quot;#,##0.00\)"/>
    </dxf>
  </rfmt>
  <rfmt sheetId="6" sqref="A151" start="0" length="0">
    <dxf>
      <numFmt numFmtId="12" formatCode="&quot;$&quot;#,##0.00_);[Red]\(&quot;$&quot;#,##0.00\)"/>
    </dxf>
  </rfmt>
  <rfmt sheetId="6" sqref="A152" start="0" length="0">
    <dxf>
      <numFmt numFmtId="19" formatCode="m/d/yyyy"/>
    </dxf>
  </rfmt>
  <rfmt sheetId="6" sqref="A154" start="0" length="0">
    <dxf>
      <numFmt numFmtId="12" formatCode="&quot;$&quot;#,##0.00_);[Red]\(&quot;$&quot;#,##0.00\)"/>
    </dxf>
  </rfmt>
  <rfmt sheetId="6" sqref="A155" start="0" length="0">
    <dxf>
      <numFmt numFmtId="12" formatCode="&quot;$&quot;#,##0.00_);[Red]\(&quot;$&quot;#,##0.00\)"/>
    </dxf>
  </rfmt>
  <rfmt sheetId="6" sqref="A156" start="0" length="0">
    <dxf>
      <numFmt numFmtId="12" formatCode="&quot;$&quot;#,##0.00_);[Red]\(&quot;$&quot;#,##0.00\)"/>
    </dxf>
  </rfmt>
  <rfmt sheetId="6" sqref="A157" start="0" length="0">
    <dxf>
      <numFmt numFmtId="19" formatCode="m/d/yyyy"/>
    </dxf>
  </rfmt>
  <rfmt sheetId="6" sqref="A159" start="0" length="0">
    <dxf>
      <numFmt numFmtId="12" formatCode="&quot;$&quot;#,##0.00_);[Red]\(&quot;$&quot;#,##0.00\)"/>
    </dxf>
  </rfmt>
  <rfmt sheetId="6" sqref="A160" start="0" length="0">
    <dxf>
      <numFmt numFmtId="12" formatCode="&quot;$&quot;#,##0.00_);[Red]\(&quot;$&quot;#,##0.00\)"/>
    </dxf>
  </rfmt>
  <rfmt sheetId="6" sqref="A161" start="0" length="0">
    <dxf>
      <numFmt numFmtId="12" formatCode="&quot;$&quot;#,##0.00_);[Red]\(&quot;$&quot;#,##0.00\)"/>
    </dxf>
  </rfmt>
  <rfmt sheetId="6" sqref="A162" start="0" length="0">
    <dxf>
      <numFmt numFmtId="19" formatCode="m/d/yyyy"/>
    </dxf>
  </rfmt>
  <rfmt sheetId="6" sqref="A164" start="0" length="0">
    <dxf>
      <numFmt numFmtId="12" formatCode="&quot;$&quot;#,##0.00_);[Red]\(&quot;$&quot;#,##0.00\)"/>
    </dxf>
  </rfmt>
  <rfmt sheetId="6" sqref="A165" start="0" length="0">
    <dxf>
      <numFmt numFmtId="12" formatCode="&quot;$&quot;#,##0.00_);[Red]\(&quot;$&quot;#,##0.00\)"/>
    </dxf>
  </rfmt>
  <rfmt sheetId="6" sqref="A166" start="0" length="0">
    <dxf>
      <numFmt numFmtId="12" formatCode="&quot;$&quot;#,##0.00_);[Red]\(&quot;$&quot;#,##0.00\)"/>
    </dxf>
  </rfmt>
  <rfmt sheetId="6" sqref="A167" start="0" length="0">
    <dxf>
      <numFmt numFmtId="19" formatCode="m/d/yyyy"/>
    </dxf>
  </rfmt>
  <rfmt sheetId="6" sqref="A169" start="0" length="0">
    <dxf>
      <numFmt numFmtId="12" formatCode="&quot;$&quot;#,##0.00_);[Red]\(&quot;$&quot;#,##0.00\)"/>
    </dxf>
  </rfmt>
  <rfmt sheetId="6" sqref="A170" start="0" length="0">
    <dxf>
      <numFmt numFmtId="12" formatCode="&quot;$&quot;#,##0.00_);[Red]\(&quot;$&quot;#,##0.00\)"/>
    </dxf>
  </rfmt>
  <rfmt sheetId="6" sqref="A171" start="0" length="0">
    <dxf>
      <numFmt numFmtId="12" formatCode="&quot;$&quot;#,##0.00_);[Red]\(&quot;$&quot;#,##0.00\)"/>
    </dxf>
  </rfmt>
  <rfmt sheetId="6" sqref="A172" start="0" length="0">
    <dxf>
      <numFmt numFmtId="19" formatCode="m/d/yyyy"/>
    </dxf>
  </rfmt>
  <rfmt sheetId="6" sqref="A174" start="0" length="0">
    <dxf>
      <numFmt numFmtId="12" formatCode="&quot;$&quot;#,##0.00_);[Red]\(&quot;$&quot;#,##0.00\)"/>
    </dxf>
  </rfmt>
  <rfmt sheetId="6" sqref="A175" start="0" length="0">
    <dxf>
      <numFmt numFmtId="12" formatCode="&quot;$&quot;#,##0.00_);[Red]\(&quot;$&quot;#,##0.00\)"/>
    </dxf>
  </rfmt>
  <rfmt sheetId="6" sqref="A176" start="0" length="0">
    <dxf>
      <numFmt numFmtId="12" formatCode="&quot;$&quot;#,##0.00_);[Red]\(&quot;$&quot;#,##0.00\)"/>
    </dxf>
  </rfmt>
  <rfmt sheetId="6" sqref="A177" start="0" length="0">
    <dxf>
      <numFmt numFmtId="19" formatCode="m/d/yyyy"/>
    </dxf>
  </rfmt>
  <rfmt sheetId="6" sqref="A179" start="0" length="0">
    <dxf>
      <numFmt numFmtId="12" formatCode="&quot;$&quot;#,##0.00_);[Red]\(&quot;$&quot;#,##0.00\)"/>
    </dxf>
  </rfmt>
  <rfmt sheetId="6" sqref="A180" start="0" length="0">
    <dxf>
      <numFmt numFmtId="12" formatCode="&quot;$&quot;#,##0.00_);[Red]\(&quot;$&quot;#,##0.00\)"/>
    </dxf>
  </rfmt>
  <rfmt sheetId="6" sqref="A181" start="0" length="0">
    <dxf>
      <numFmt numFmtId="12" formatCode="&quot;$&quot;#,##0.00_);[Red]\(&quot;$&quot;#,##0.00\)"/>
    </dxf>
  </rfmt>
  <rfmt sheetId="6" sqref="A182" start="0" length="0">
    <dxf>
      <numFmt numFmtId="19" formatCode="m/d/yyyy"/>
    </dxf>
  </rfmt>
  <rfmt sheetId="6" sqref="A184" start="0" length="0">
    <dxf>
      <numFmt numFmtId="12" formatCode="&quot;$&quot;#,##0.00_);[Red]\(&quot;$&quot;#,##0.00\)"/>
    </dxf>
  </rfmt>
  <rfmt sheetId="6" sqref="A185" start="0" length="0">
    <dxf>
      <numFmt numFmtId="12" formatCode="&quot;$&quot;#,##0.00_);[Red]\(&quot;$&quot;#,##0.00\)"/>
    </dxf>
  </rfmt>
  <rfmt sheetId="6" sqref="A186" start="0" length="0">
    <dxf>
      <numFmt numFmtId="12" formatCode="&quot;$&quot;#,##0.00_);[Red]\(&quot;$&quot;#,##0.00\)"/>
    </dxf>
  </rfmt>
  <rfmt sheetId="6" sqref="A187" start="0" length="0">
    <dxf>
      <numFmt numFmtId="19" formatCode="m/d/yyyy"/>
    </dxf>
  </rfmt>
  <rfmt sheetId="6" sqref="A189" start="0" length="0">
    <dxf>
      <numFmt numFmtId="12" formatCode="&quot;$&quot;#,##0.00_);[Red]\(&quot;$&quot;#,##0.00\)"/>
    </dxf>
  </rfmt>
  <rfmt sheetId="6" sqref="A190" start="0" length="0">
    <dxf>
      <numFmt numFmtId="12" formatCode="&quot;$&quot;#,##0.00_);[Red]\(&quot;$&quot;#,##0.00\)"/>
    </dxf>
  </rfmt>
  <rfmt sheetId="6" sqref="A191" start="0" length="0">
    <dxf>
      <numFmt numFmtId="12" formatCode="&quot;$&quot;#,##0.00_);[Red]\(&quot;$&quot;#,##0.00\)"/>
    </dxf>
  </rfmt>
  <rfmt sheetId="6" sqref="A192" start="0" length="0">
    <dxf>
      <numFmt numFmtId="19" formatCode="m/d/yyyy"/>
    </dxf>
  </rfmt>
  <rfmt sheetId="6" sqref="A194" start="0" length="0">
    <dxf>
      <numFmt numFmtId="12" formatCode="&quot;$&quot;#,##0.00_);[Red]\(&quot;$&quot;#,##0.00\)"/>
    </dxf>
  </rfmt>
  <rfmt sheetId="6" sqref="A195" start="0" length="0">
    <dxf>
      <numFmt numFmtId="12" formatCode="&quot;$&quot;#,##0.00_);[Red]\(&quot;$&quot;#,##0.00\)"/>
    </dxf>
  </rfmt>
  <rfmt sheetId="6" sqref="A196" start="0" length="0">
    <dxf>
      <numFmt numFmtId="12" formatCode="&quot;$&quot;#,##0.00_);[Red]\(&quot;$&quot;#,##0.00\)"/>
    </dxf>
  </rfmt>
  <rfmt sheetId="6" sqref="A197" start="0" length="0">
    <dxf>
      <numFmt numFmtId="19" formatCode="m/d/yyyy"/>
    </dxf>
  </rfmt>
  <rfmt sheetId="6" sqref="A199" start="0" length="0">
    <dxf>
      <numFmt numFmtId="12" formatCode="&quot;$&quot;#,##0.00_);[Red]\(&quot;$&quot;#,##0.00\)"/>
    </dxf>
  </rfmt>
  <rfmt sheetId="6" sqref="A200" start="0" length="0">
    <dxf>
      <numFmt numFmtId="12" formatCode="&quot;$&quot;#,##0.00_);[Red]\(&quot;$&quot;#,##0.00\)"/>
    </dxf>
  </rfmt>
  <rfmt sheetId="6" sqref="A201" start="0" length="0">
    <dxf>
      <numFmt numFmtId="12" formatCode="&quot;$&quot;#,##0.00_);[Red]\(&quot;$&quot;#,##0.00\)"/>
    </dxf>
  </rfmt>
  <rfmt sheetId="6" sqref="A202" start="0" length="0">
    <dxf>
      <numFmt numFmtId="19" formatCode="m/d/yyyy"/>
    </dxf>
  </rfmt>
  <rfmt sheetId="6" sqref="A204" start="0" length="0">
    <dxf>
      <numFmt numFmtId="12" formatCode="&quot;$&quot;#,##0.00_);[Red]\(&quot;$&quot;#,##0.00\)"/>
    </dxf>
  </rfmt>
  <rfmt sheetId="6" sqref="A205" start="0" length="0">
    <dxf>
      <numFmt numFmtId="12" formatCode="&quot;$&quot;#,##0.00_);[Red]\(&quot;$&quot;#,##0.00\)"/>
    </dxf>
  </rfmt>
  <rfmt sheetId="6" sqref="A206" start="0" length="0">
    <dxf>
      <numFmt numFmtId="12" formatCode="&quot;$&quot;#,##0.00_);[Red]\(&quot;$&quot;#,##0.00\)"/>
    </dxf>
  </rfmt>
  <rfmt sheetId="6" sqref="A207" start="0" length="0">
    <dxf>
      <numFmt numFmtId="19" formatCode="m/d/yyyy"/>
    </dxf>
  </rfmt>
  <rfmt sheetId="6" sqref="A209" start="0" length="0">
    <dxf>
      <numFmt numFmtId="12" formatCode="&quot;$&quot;#,##0.00_);[Red]\(&quot;$&quot;#,##0.00\)"/>
    </dxf>
  </rfmt>
  <rfmt sheetId="6" sqref="A210" start="0" length="0">
    <dxf>
      <numFmt numFmtId="12" formatCode="&quot;$&quot;#,##0.00_);[Red]\(&quot;$&quot;#,##0.00\)"/>
    </dxf>
  </rfmt>
  <rfmt sheetId="6" sqref="A211" start="0" length="0">
    <dxf>
      <numFmt numFmtId="12" formatCode="&quot;$&quot;#,##0.00_);[Red]\(&quot;$&quot;#,##0.00\)"/>
    </dxf>
  </rfmt>
  <rfmt sheetId="6" sqref="A212" start="0" length="0">
    <dxf>
      <numFmt numFmtId="19" formatCode="m/d/yyyy"/>
    </dxf>
  </rfmt>
  <rfmt sheetId="6" sqref="A214" start="0" length="0">
    <dxf>
      <numFmt numFmtId="12" formatCode="&quot;$&quot;#,##0.00_);[Red]\(&quot;$&quot;#,##0.00\)"/>
    </dxf>
  </rfmt>
  <rfmt sheetId="6" sqref="A215" start="0" length="0">
    <dxf>
      <numFmt numFmtId="12" formatCode="&quot;$&quot;#,##0.00_);[Red]\(&quot;$&quot;#,##0.00\)"/>
    </dxf>
  </rfmt>
  <rfmt sheetId="6" sqref="A216" start="0" length="0">
    <dxf>
      <numFmt numFmtId="12" formatCode="&quot;$&quot;#,##0.00_);[Red]\(&quot;$&quot;#,##0.00\)"/>
    </dxf>
  </rfmt>
  <rfmt sheetId="6" sqref="A217" start="0" length="0">
    <dxf>
      <numFmt numFmtId="19" formatCode="m/d/yyyy"/>
    </dxf>
  </rfmt>
  <rfmt sheetId="6" sqref="A219" start="0" length="0">
    <dxf>
      <numFmt numFmtId="12" formatCode="&quot;$&quot;#,##0.00_);[Red]\(&quot;$&quot;#,##0.00\)"/>
    </dxf>
  </rfmt>
  <rfmt sheetId="6" sqref="A220" start="0" length="0">
    <dxf>
      <numFmt numFmtId="12" formatCode="&quot;$&quot;#,##0.00_);[Red]\(&quot;$&quot;#,##0.00\)"/>
    </dxf>
  </rfmt>
  <rfmt sheetId="6" sqref="A221" start="0" length="0">
    <dxf>
      <numFmt numFmtId="12" formatCode="&quot;$&quot;#,##0.00_);[Red]\(&quot;$&quot;#,##0.00\)"/>
    </dxf>
  </rfmt>
  <rfmt sheetId="6" sqref="A222" start="0" length="0">
    <dxf>
      <numFmt numFmtId="19" formatCode="m/d/yyyy"/>
    </dxf>
  </rfmt>
  <rfmt sheetId="6" sqref="A224" start="0" length="0">
    <dxf>
      <numFmt numFmtId="12" formatCode="&quot;$&quot;#,##0.00_);[Red]\(&quot;$&quot;#,##0.00\)"/>
    </dxf>
  </rfmt>
  <rfmt sheetId="6" sqref="A225" start="0" length="0">
    <dxf>
      <numFmt numFmtId="12" formatCode="&quot;$&quot;#,##0.00_);[Red]\(&quot;$&quot;#,##0.00\)"/>
    </dxf>
  </rfmt>
  <rfmt sheetId="6" sqref="A226" start="0" length="0">
    <dxf>
      <numFmt numFmtId="12" formatCode="&quot;$&quot;#,##0.00_);[Red]\(&quot;$&quot;#,##0.00\)"/>
    </dxf>
  </rfmt>
  <rfmt sheetId="6" sqref="A227" start="0" length="0">
    <dxf>
      <numFmt numFmtId="19" formatCode="m/d/yyyy"/>
    </dxf>
  </rfmt>
  <rfmt sheetId="6" sqref="A229" start="0" length="0">
    <dxf>
      <numFmt numFmtId="12" formatCode="&quot;$&quot;#,##0.00_);[Red]\(&quot;$&quot;#,##0.00\)"/>
    </dxf>
  </rfmt>
  <rfmt sheetId="6" sqref="A230" start="0" length="0">
    <dxf>
      <numFmt numFmtId="12" formatCode="&quot;$&quot;#,##0.00_);[Red]\(&quot;$&quot;#,##0.00\)"/>
    </dxf>
  </rfmt>
  <rfmt sheetId="6" sqref="A231" start="0" length="0">
    <dxf>
      <numFmt numFmtId="12" formatCode="&quot;$&quot;#,##0.00_);[Red]\(&quot;$&quot;#,##0.00\)"/>
    </dxf>
  </rfmt>
  <rcc rId="10" sId="6" xfDxf="1" dxf="1" numFmtId="19">
    <nc r="A7">
      <v>43479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cc rId="11" sId="6" xfDxf="1" dxf="1">
    <nc r="A8" t="inlineStr">
      <is>
        <t>Code: MEAL B L D</t>
      </is>
    </nc>
    <ndxf>
      <font>
        <sz val="8"/>
        <color rgb="FF333333"/>
        <name val="Source Sans Pro"/>
        <scheme val="none"/>
      </font>
      <alignment vertical="center" wrapText="1" readingOrder="0"/>
    </ndxf>
  </rcc>
  <rfmt sheetId="6" xfDxf="1" sqref="A9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dxf>
  </rfmt>
  <rcc rId="12" sId="6" xfDxf="1" dxf="1" numFmtId="11">
    <nc r="A10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fmt sheetId="6" xfDxf="1" sqref="A11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dxf>
  </rfmt>
  <rcc rId="13" sId="6" xfDxf="1" dxf="1" numFmtId="19">
    <nc r="A12">
      <v>43480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cc rId="14" sId="6" xfDxf="1" dxf="1">
    <nc r="A13" t="inlineStr">
      <is>
        <t>Code: MESS B L D</t>
      </is>
    </nc>
    <ndxf>
      <font>
        <sz val="8"/>
        <color rgb="FF333333"/>
        <name val="Source Sans Pro"/>
        <scheme val="none"/>
      </font>
      <alignment vertical="center" wrapText="1" readingOrder="0"/>
    </ndxf>
  </rcc>
  <rcc rId="15" sId="6" xfDxf="1" dxf="1" numFmtId="11">
    <nc r="A14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fmt sheetId="6" xfDxf="1" sqref="A15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dxf>
  </rfmt>
  <rcc rId="16" sId="6" xfDxf="1" dxf="1" numFmtId="11">
    <nc r="A16">
      <v>18.899999999999999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17" sId="6" xfDxf="1" dxf="1" numFmtId="19">
    <nc r="A17">
      <v>43481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fmt sheetId="6" xfDxf="1" sqref="A18" start="0" length="0">
    <dxf>
      <font>
        <sz val="8"/>
        <color rgb="FF333333"/>
        <name val="Source Sans Pro"/>
        <scheme val="none"/>
      </font>
      <alignment vertical="center" wrapText="1" readingOrder="0"/>
    </dxf>
  </rfmt>
  <rfmt sheetId="6" xfDxf="1" sqref="A19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dxf>
  </rfmt>
  <rfmt sheetId="6" xfDxf="1" sqref="A20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dxf>
  </rfmt>
  <rfmt sheetId="6" xfDxf="1" sqref="A21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dxf>
  </rfmt>
  <rcc rId="18" sId="6" xfDxf="1" dxf="1" numFmtId="19">
    <nc r="A22">
      <v>43482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fmt sheetId="6" xfDxf="1" sqref="A23" start="0" length="0">
    <dxf>
      <font>
        <sz val="8"/>
        <color rgb="FF333333"/>
        <name val="Source Sans Pro"/>
        <scheme val="none"/>
      </font>
      <alignment vertical="center" wrapText="1" readingOrder="0"/>
    </dxf>
  </rfmt>
  <rfmt sheetId="6" xfDxf="1" sqref="A24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dxf>
  </rfmt>
  <rfmt sheetId="6" xfDxf="1" sqref="A25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dxf>
  </rfmt>
  <rfmt sheetId="6" xfDxf="1" sqref="A26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dxf>
  </rfmt>
  <rcc rId="19" sId="6" xfDxf="1" dxf="1" numFmtId="19">
    <nc r="A27">
      <v>43483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fmt sheetId="6" xfDxf="1" sqref="A28" start="0" length="0">
    <dxf>
      <font>
        <sz val="8"/>
        <color rgb="FF333333"/>
        <name val="Source Sans Pro"/>
        <scheme val="none"/>
      </font>
      <alignment vertical="center" wrapText="1" readingOrder="0"/>
    </dxf>
  </rfmt>
  <rfmt sheetId="6" xfDxf="1" sqref="A29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dxf>
  </rfmt>
  <rfmt sheetId="6" xfDxf="1" sqref="A30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dxf>
  </rfmt>
  <rfmt sheetId="6" xfDxf="1" sqref="A31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dxf>
  </rfmt>
  <rcc rId="20" sId="6" xfDxf="1" dxf="1" numFmtId="19">
    <nc r="A32">
      <v>43484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fmt sheetId="6" xfDxf="1" sqref="A33" start="0" length="0">
    <dxf>
      <font>
        <sz val="8"/>
        <color rgb="FF333333"/>
        <name val="Source Sans Pro"/>
        <scheme val="none"/>
      </font>
      <alignment vertical="center" wrapText="1" readingOrder="0"/>
    </dxf>
  </rfmt>
  <rfmt sheetId="6" xfDxf="1" sqref="A34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dxf>
  </rfmt>
  <rfmt sheetId="6" xfDxf="1" sqref="A35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dxf>
  </rfmt>
  <rfmt sheetId="6" xfDxf="1" sqref="A36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dxf>
  </rfmt>
  <rcc rId="21" sId="6" xfDxf="1" dxf="1" numFmtId="19">
    <nc r="A37">
      <v>43485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fmt sheetId="6" xfDxf="1" sqref="A38" start="0" length="0">
    <dxf>
      <font>
        <sz val="8"/>
        <color rgb="FF333333"/>
        <name val="Source Sans Pro"/>
        <scheme val="none"/>
      </font>
      <alignment vertical="center" wrapText="1" readingOrder="0"/>
    </dxf>
  </rfmt>
  <rfmt sheetId="6" xfDxf="1" sqref="A39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dxf>
  </rfmt>
  <rfmt sheetId="6" xfDxf="1" sqref="A40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dxf>
  </rfmt>
  <rfmt sheetId="6" xfDxf="1" sqref="A41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dxf>
  </rfmt>
  <rcc rId="22" sId="6" xfDxf="1" dxf="1" numFmtId="19">
    <nc r="A42">
      <v>43486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fmt sheetId="6" xfDxf="1" sqref="A43" start="0" length="0">
    <dxf>
      <font>
        <sz val="8"/>
        <color rgb="FF333333"/>
        <name val="Source Sans Pro"/>
        <scheme val="none"/>
      </font>
      <alignment vertical="center" wrapText="1" readingOrder="0"/>
    </dxf>
  </rfmt>
  <rfmt sheetId="6" xfDxf="1" sqref="A44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dxf>
  </rfmt>
  <rfmt sheetId="6" xfDxf="1" sqref="A45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dxf>
  </rfmt>
  <rfmt sheetId="6" xfDxf="1" sqref="A46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dxf>
  </rfmt>
  <rcc rId="23" sId="6" xfDxf="1" dxf="1" numFmtId="19">
    <nc r="A47">
      <v>43487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fmt sheetId="6" xfDxf="1" sqref="A48" start="0" length="0">
    <dxf>
      <font>
        <sz val="8"/>
        <color rgb="FF333333"/>
        <name val="Source Sans Pro"/>
        <scheme val="none"/>
      </font>
      <alignment vertical="center" wrapText="1" readingOrder="0"/>
    </dxf>
  </rfmt>
  <rfmt sheetId="6" xfDxf="1" sqref="A49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dxf>
  </rfmt>
  <rfmt sheetId="6" xfDxf="1" sqref="A50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dxf>
  </rfmt>
  <rfmt sheetId="6" xfDxf="1" sqref="A51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dxf>
  </rfmt>
  <rcc rId="24" sId="6" xfDxf="1" dxf="1" numFmtId="19">
    <nc r="A52">
      <v>43488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cc rId="25" sId="6" xfDxf="1" dxf="1">
    <nc r="A53" t="inlineStr">
      <is>
        <t>Code: MESS B L D</t>
      </is>
    </nc>
    <ndxf>
      <font>
        <sz val="8"/>
        <color rgb="FF333333"/>
        <name val="Source Sans Pro"/>
        <scheme val="none"/>
      </font>
      <alignment vertical="center" wrapText="1" readingOrder="0"/>
    </ndxf>
  </rcc>
  <rfmt sheetId="6" xfDxf="1" sqref="A54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dxf>
  </rfmt>
  <rfmt sheetId="6" xfDxf="1" sqref="A55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dxf>
  </rfmt>
  <rfmt sheetId="6" xfDxf="1" sqref="A56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dxf>
  </rfmt>
  <rcc rId="26" sId="6" xfDxf="1" dxf="1" numFmtId="19">
    <nc r="A57">
      <v>43489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fmt sheetId="6" xfDxf="1" sqref="A58" start="0" length="0">
    <dxf>
      <font>
        <sz val="8"/>
        <color rgb="FF333333"/>
        <name val="Source Sans Pro"/>
        <scheme val="none"/>
      </font>
      <alignment vertical="center" wrapText="1" readingOrder="0"/>
    </dxf>
  </rfmt>
  <rfmt sheetId="6" xfDxf="1" sqref="A59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dxf>
  </rfmt>
  <rfmt sheetId="6" xfDxf="1" sqref="A60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dxf>
  </rfmt>
  <rfmt sheetId="6" xfDxf="1" sqref="A61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dxf>
  </rfmt>
  <rcc rId="27" sId="6" xfDxf="1" dxf="1" numFmtId="19">
    <nc r="A62">
      <v>43490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fmt sheetId="6" xfDxf="1" sqref="A63" start="0" length="0">
    <dxf>
      <font>
        <sz val="8"/>
        <color rgb="FF333333"/>
        <name val="Source Sans Pro"/>
        <scheme val="none"/>
      </font>
      <alignment vertical="center" wrapText="1" readingOrder="0"/>
    </dxf>
  </rfmt>
  <rfmt sheetId="6" xfDxf="1" sqref="A64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dxf>
  </rfmt>
  <rfmt sheetId="6" xfDxf="1" sqref="A65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dxf>
  </rfmt>
  <rfmt sheetId="6" xfDxf="1" sqref="A66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dxf>
  </rfmt>
  <rcc rId="28" sId="6" xfDxf="1" dxf="1" numFmtId="19">
    <nc r="A67">
      <v>43491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cc rId="29" sId="6" xfDxf="1" dxf="1">
    <nc r="A68" t="inlineStr">
      <is>
        <t>Code: MESS B L D</t>
      </is>
    </nc>
    <ndxf>
      <font>
        <sz val="8"/>
        <color rgb="FF333333"/>
        <name val="Source Sans Pro"/>
        <scheme val="none"/>
      </font>
      <alignment vertical="center" wrapText="1" readingOrder="0"/>
    </ndxf>
  </rcc>
  <rcc rId="30" sId="6" xfDxf="1" dxf="1" numFmtId="11">
    <nc r="A69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31" sId="6" xfDxf="1" dxf="1" numFmtId="11">
    <nc r="A70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32" sId="6" xfDxf="1" dxf="1" numFmtId="11">
    <nc r="A71">
      <v>18.899999999999999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33" sId="6" xfDxf="1" dxf="1" numFmtId="19">
    <nc r="A72">
      <v>43492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cc rId="34" sId="6" xfDxf="1" dxf="1">
    <nc r="A73" t="inlineStr">
      <is>
        <t>Code: MESS B L D</t>
      </is>
    </nc>
    <ndxf>
      <font>
        <sz val="8"/>
        <color rgb="FF333333"/>
        <name val="Source Sans Pro"/>
        <scheme val="none"/>
      </font>
      <alignment vertical="center" wrapText="1" readingOrder="0"/>
    </ndxf>
  </rcc>
  <rcc rId="35" sId="6" xfDxf="1" dxf="1" numFmtId="11">
    <nc r="A74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36" sId="6" xfDxf="1" dxf="1" numFmtId="11">
    <nc r="A75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37" sId="6" xfDxf="1" dxf="1" numFmtId="11">
    <nc r="A76">
      <v>18.899999999999999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38" sId="6" xfDxf="1" dxf="1" numFmtId="19">
    <nc r="A77">
      <v>43493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cc rId="39" sId="6" xfDxf="1" dxf="1">
    <nc r="A78" t="inlineStr">
      <is>
        <t>Code: MESS B L D</t>
      </is>
    </nc>
    <ndxf>
      <font>
        <sz val="8"/>
        <color rgb="FF333333"/>
        <name val="Source Sans Pro"/>
        <scheme val="none"/>
      </font>
      <alignment vertical="center" wrapText="1" readingOrder="0"/>
    </ndxf>
  </rcc>
  <rcc rId="40" sId="6" xfDxf="1" dxf="1" numFmtId="11">
    <nc r="A79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41" sId="6" xfDxf="1" dxf="1" numFmtId="11">
    <nc r="A80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42" sId="6" xfDxf="1" dxf="1" numFmtId="11">
    <nc r="A81">
      <v>18.899999999999999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43" sId="6" xfDxf="1" dxf="1" numFmtId="19">
    <nc r="A82">
      <v>43494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cc rId="44" sId="6" xfDxf="1" dxf="1">
    <nc r="A83" t="inlineStr">
      <is>
        <t>Code: MESS B L D</t>
      </is>
    </nc>
    <ndxf>
      <font>
        <sz val="8"/>
        <color rgb="FF333333"/>
        <name val="Source Sans Pro"/>
        <scheme val="none"/>
      </font>
      <alignment vertical="center" wrapText="1" readingOrder="0"/>
    </ndxf>
  </rcc>
  <rcc rId="45" sId="6" xfDxf="1" dxf="1" numFmtId="11">
    <nc r="A84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46" sId="6" xfDxf="1" dxf="1" numFmtId="11">
    <nc r="A85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47" sId="6" xfDxf="1" dxf="1" numFmtId="11">
    <nc r="A86">
      <v>18.899999999999999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48" sId="6" xfDxf="1" dxf="1" numFmtId="19">
    <nc r="A87">
      <v>43495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cc rId="49" sId="6" xfDxf="1" dxf="1">
    <nc r="A88" t="inlineStr">
      <is>
        <t>Code: MESS B L D</t>
      </is>
    </nc>
    <ndxf>
      <font>
        <sz val="8"/>
        <color rgb="FF333333"/>
        <name val="Source Sans Pro"/>
        <scheme val="none"/>
      </font>
      <alignment vertical="center" wrapText="1" readingOrder="0"/>
    </ndxf>
  </rcc>
  <rcc rId="50" sId="6" xfDxf="1" dxf="1" numFmtId="11">
    <nc r="A89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51" sId="6" xfDxf="1" dxf="1" numFmtId="11">
    <nc r="A90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52" sId="6" xfDxf="1" dxf="1" numFmtId="11">
    <nc r="A91">
      <v>18.899999999999999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53" sId="6" xfDxf="1" dxf="1" numFmtId="19">
    <nc r="A92">
      <v>43496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cc rId="54" sId="6" xfDxf="1" dxf="1">
    <nc r="A93" t="inlineStr">
      <is>
        <t>Code: MESS B L D</t>
      </is>
    </nc>
    <ndxf>
      <font>
        <sz val="8"/>
        <color rgb="FF333333"/>
        <name val="Source Sans Pro"/>
        <scheme val="none"/>
      </font>
      <alignment vertical="center" wrapText="1" readingOrder="0"/>
    </ndxf>
  </rcc>
  <rcc rId="55" sId="6" xfDxf="1" dxf="1" numFmtId="11">
    <nc r="A94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56" sId="6" xfDxf="1" dxf="1" numFmtId="11">
    <nc r="A95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57" sId="6" xfDxf="1" dxf="1" numFmtId="11">
    <nc r="A96">
      <v>18.899999999999999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58" sId="6" xfDxf="1" dxf="1" numFmtId="19">
    <nc r="A97">
      <v>43497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cc rId="59" sId="6" xfDxf="1" dxf="1">
    <nc r="A98" t="inlineStr">
      <is>
        <t>Code: MESS B L D</t>
      </is>
    </nc>
    <ndxf>
      <font>
        <sz val="8"/>
        <color rgb="FF333333"/>
        <name val="Source Sans Pro"/>
        <scheme val="none"/>
      </font>
      <alignment vertical="center" wrapText="1" readingOrder="0"/>
    </ndxf>
  </rcc>
  <rcc rId="60" sId="6" xfDxf="1" dxf="1" numFmtId="11">
    <nc r="A99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61" sId="6" xfDxf="1" dxf="1" numFmtId="11">
    <nc r="A100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62" sId="6" xfDxf="1" dxf="1" numFmtId="11">
    <nc r="A101">
      <v>18.899999999999999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63" sId="6" xfDxf="1" dxf="1" numFmtId="19">
    <nc r="A102">
      <v>43498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cc rId="64" sId="6" xfDxf="1" dxf="1">
    <nc r="A103" t="inlineStr">
      <is>
        <t>Code: MESS B L D</t>
      </is>
    </nc>
    <ndxf>
      <font>
        <sz val="8"/>
        <color rgb="FF333333"/>
        <name val="Source Sans Pro"/>
        <scheme val="none"/>
      </font>
      <alignment vertical="center" wrapText="1" readingOrder="0"/>
    </ndxf>
  </rcc>
  <rcc rId="65" sId="6" xfDxf="1" dxf="1" numFmtId="11">
    <nc r="A104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66" sId="6" xfDxf="1" dxf="1" numFmtId="11">
    <nc r="A105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67" sId="6" xfDxf="1" dxf="1" numFmtId="11">
    <nc r="A106">
      <v>18.899999999999999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68" sId="6" xfDxf="1" dxf="1" numFmtId="19">
    <nc r="A107">
      <v>43499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cc rId="69" sId="6" xfDxf="1" dxf="1">
    <nc r="A108" t="inlineStr">
      <is>
        <t>Code: MESS B L D</t>
      </is>
    </nc>
    <ndxf>
      <font>
        <sz val="8"/>
        <color rgb="FF333333"/>
        <name val="Source Sans Pro"/>
        <scheme val="none"/>
      </font>
      <alignment vertical="center" wrapText="1" readingOrder="0"/>
    </ndxf>
  </rcc>
  <rcc rId="70" sId="6" xfDxf="1" dxf="1" numFmtId="11">
    <nc r="A109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71" sId="6" xfDxf="1" dxf="1" numFmtId="11">
    <nc r="A110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72" sId="6" xfDxf="1" dxf="1" numFmtId="11">
    <nc r="A111">
      <v>18.899999999999999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73" sId="6" xfDxf="1" dxf="1" numFmtId="19">
    <nc r="A112">
      <v>43500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cc rId="74" sId="6" xfDxf="1" dxf="1">
    <nc r="A113" t="inlineStr">
      <is>
        <t>Code: MESS B L D</t>
      </is>
    </nc>
    <ndxf>
      <font>
        <sz val="8"/>
        <color rgb="FF333333"/>
        <name val="Source Sans Pro"/>
        <scheme val="none"/>
      </font>
      <alignment vertical="center" wrapText="1" readingOrder="0"/>
    </ndxf>
  </rcc>
  <rcc rId="75" sId="6" xfDxf="1" dxf="1" numFmtId="11">
    <nc r="A114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76" sId="6" xfDxf="1" dxf="1" numFmtId="11">
    <nc r="A115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77" sId="6" xfDxf="1" dxf="1" numFmtId="11">
    <nc r="A116">
      <v>18.899999999999999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78" sId="6" xfDxf="1" dxf="1" numFmtId="19">
    <nc r="A117">
      <v>43501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cc rId="79" sId="6" xfDxf="1" dxf="1">
    <nc r="A118" t="inlineStr">
      <is>
        <t>Code: MESS B L D</t>
      </is>
    </nc>
    <ndxf>
      <font>
        <sz val="8"/>
        <color rgb="FF333333"/>
        <name val="Source Sans Pro"/>
        <scheme val="none"/>
      </font>
      <alignment vertical="center" wrapText="1" readingOrder="0"/>
    </ndxf>
  </rcc>
  <rcc rId="80" sId="6" xfDxf="1" dxf="1" numFmtId="11">
    <nc r="A119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81" sId="6" xfDxf="1" dxf="1" numFmtId="11">
    <nc r="A120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82" sId="6" xfDxf="1" dxf="1" numFmtId="11">
    <nc r="A121">
      <v>18.899999999999999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83" sId="6" xfDxf="1" dxf="1" numFmtId="19">
    <nc r="A122">
      <v>43502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cc rId="84" sId="6" xfDxf="1" dxf="1">
    <nc r="A123" t="inlineStr">
      <is>
        <t>Code: MESS B L D</t>
      </is>
    </nc>
    <ndxf>
      <font>
        <sz val="8"/>
        <color rgb="FF333333"/>
        <name val="Source Sans Pro"/>
        <scheme val="none"/>
      </font>
      <alignment vertical="center" wrapText="1" readingOrder="0"/>
    </ndxf>
  </rcc>
  <rcc rId="85" sId="6" xfDxf="1" dxf="1" numFmtId="11">
    <nc r="A124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86" sId="6" xfDxf="1" dxf="1" numFmtId="11">
    <nc r="A125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87" sId="6" xfDxf="1" dxf="1" numFmtId="11">
    <nc r="A126">
      <v>18.899999999999999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88" sId="6" xfDxf="1" dxf="1" numFmtId="19">
    <nc r="A127">
      <v>43503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cc rId="89" sId="6" xfDxf="1" dxf="1">
    <nc r="A128" t="inlineStr">
      <is>
        <t>Code: MESS B L D</t>
      </is>
    </nc>
    <ndxf>
      <font>
        <sz val="8"/>
        <color rgb="FF333333"/>
        <name val="Source Sans Pro"/>
        <scheme val="none"/>
      </font>
      <alignment vertical="center" wrapText="1" readingOrder="0"/>
    </ndxf>
  </rcc>
  <rcc rId="90" sId="6" xfDxf="1" dxf="1" numFmtId="11">
    <nc r="A129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91" sId="6" xfDxf="1" dxf="1" numFmtId="11">
    <nc r="A130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92" sId="6" xfDxf="1" dxf="1" numFmtId="11">
    <nc r="A131">
      <v>18.899999999999999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93" sId="6" xfDxf="1" dxf="1" numFmtId="19">
    <nc r="A132">
      <v>43504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cc rId="94" sId="6" xfDxf="1" dxf="1">
    <nc r="A133" t="inlineStr">
      <is>
        <t>Code: MESS B L D</t>
      </is>
    </nc>
    <ndxf>
      <font>
        <sz val="8"/>
        <color rgb="FF333333"/>
        <name val="Source Sans Pro"/>
        <scheme val="none"/>
      </font>
      <alignment vertical="center" wrapText="1" readingOrder="0"/>
    </ndxf>
  </rcc>
  <rcc rId="95" sId="6" xfDxf="1" dxf="1" numFmtId="11">
    <nc r="A134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96" sId="6" xfDxf="1" dxf="1" numFmtId="11">
    <nc r="A135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97" sId="6" xfDxf="1" dxf="1" numFmtId="11">
    <nc r="A136">
      <v>18.899999999999999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98" sId="6" xfDxf="1" dxf="1" numFmtId="19">
    <nc r="A137">
      <v>43505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cc rId="99" sId="6" xfDxf="1" dxf="1">
    <nc r="A138" t="inlineStr">
      <is>
        <t>Code: MESS B L D</t>
      </is>
    </nc>
    <ndxf>
      <font>
        <sz val="8"/>
        <color rgb="FF333333"/>
        <name val="Source Sans Pro"/>
        <scheme val="none"/>
      </font>
      <alignment vertical="center" wrapText="1" readingOrder="0"/>
    </ndxf>
  </rcc>
  <rcc rId="100" sId="6" xfDxf="1" dxf="1" numFmtId="11">
    <nc r="A139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101" sId="6" xfDxf="1" dxf="1" numFmtId="11">
    <nc r="A140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102" sId="6" xfDxf="1" dxf="1" numFmtId="11">
    <nc r="A141">
      <v>18.899999999999999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103" sId="6" xfDxf="1" dxf="1" numFmtId="19">
    <nc r="A142">
      <v>43506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cc rId="104" sId="6" xfDxf="1" dxf="1">
    <nc r="A143" t="inlineStr">
      <is>
        <t>Code: MESS B L D</t>
      </is>
    </nc>
    <ndxf>
      <font>
        <sz val="8"/>
        <color rgb="FF333333"/>
        <name val="Source Sans Pro"/>
        <scheme val="none"/>
      </font>
      <alignment vertical="center" wrapText="1" readingOrder="0"/>
    </ndxf>
  </rcc>
  <rcc rId="105" sId="6" xfDxf="1" dxf="1" numFmtId="11">
    <nc r="A144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106" sId="6" xfDxf="1" dxf="1" numFmtId="11">
    <nc r="A145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107" sId="6" xfDxf="1" dxf="1" numFmtId="11">
    <nc r="A146">
      <v>18.899999999999999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108" sId="6" xfDxf="1" dxf="1" numFmtId="19">
    <nc r="A147">
      <v>43507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cc rId="109" sId="6" xfDxf="1" dxf="1">
    <nc r="A148" t="inlineStr">
      <is>
        <t>Code: MESS B L D</t>
      </is>
    </nc>
    <ndxf>
      <font>
        <sz val="8"/>
        <color rgb="FF333333"/>
        <name val="Source Sans Pro"/>
        <scheme val="none"/>
      </font>
      <alignment vertical="center" wrapText="1" readingOrder="0"/>
    </ndxf>
  </rcc>
  <rcc rId="110" sId="6" xfDxf="1" dxf="1" numFmtId="11">
    <nc r="A149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111" sId="6" xfDxf="1" dxf="1" numFmtId="11">
    <nc r="A150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112" sId="6" xfDxf="1" dxf="1" numFmtId="11">
    <nc r="A151">
      <v>18.899999999999999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113" sId="6" xfDxf="1" dxf="1" numFmtId="19">
    <nc r="A152">
      <v>43508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cc rId="114" sId="6" xfDxf="1" dxf="1">
    <nc r="A153" t="inlineStr">
      <is>
        <t>Code: MESS B L D</t>
      </is>
    </nc>
    <ndxf>
      <font>
        <sz val="8"/>
        <color rgb="FF333333"/>
        <name val="Source Sans Pro"/>
        <scheme val="none"/>
      </font>
      <alignment vertical="center" wrapText="1" readingOrder="0"/>
    </ndxf>
  </rcc>
  <rcc rId="115" sId="6" xfDxf="1" dxf="1" numFmtId="11">
    <nc r="A154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116" sId="6" xfDxf="1" dxf="1" numFmtId="11">
    <nc r="A155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117" sId="6" xfDxf="1" dxf="1" numFmtId="11">
    <nc r="A156">
      <v>18.899999999999999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118" sId="6" xfDxf="1" dxf="1" numFmtId="19">
    <nc r="A157">
      <v>43509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cc rId="119" sId="6" xfDxf="1" dxf="1">
    <nc r="A158" t="inlineStr">
      <is>
        <t>Code: MESS B L D</t>
      </is>
    </nc>
    <ndxf>
      <font>
        <sz val="8"/>
        <color rgb="FF333333"/>
        <name val="Source Sans Pro"/>
        <scheme val="none"/>
      </font>
      <alignment vertical="center" wrapText="1" readingOrder="0"/>
    </ndxf>
  </rcc>
  <rcc rId="120" sId="6" xfDxf="1" dxf="1" numFmtId="11">
    <nc r="A159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121" sId="6" xfDxf="1" dxf="1" numFmtId="11">
    <nc r="A160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122" sId="6" xfDxf="1" dxf="1" numFmtId="11">
    <nc r="A161">
      <v>18.899999999999999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123" sId="6" xfDxf="1" dxf="1" numFmtId="19">
    <nc r="A162">
      <v>43510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cc rId="124" sId="6" xfDxf="1" dxf="1">
    <nc r="A163" t="inlineStr">
      <is>
        <t>Code: MESS B L D</t>
      </is>
    </nc>
    <ndxf>
      <font>
        <sz val="8"/>
        <color rgb="FF333333"/>
        <name val="Source Sans Pro"/>
        <scheme val="none"/>
      </font>
      <alignment vertical="center" wrapText="1" readingOrder="0"/>
    </ndxf>
  </rcc>
  <rcc rId="125" sId="6" xfDxf="1" dxf="1" numFmtId="11">
    <nc r="A164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126" sId="6" xfDxf="1" dxf="1" numFmtId="11">
    <nc r="A165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127" sId="6" xfDxf="1" dxf="1" numFmtId="11">
    <nc r="A166">
      <v>18.899999999999999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128" sId="6" xfDxf="1" dxf="1" numFmtId="19">
    <nc r="A167">
      <v>43511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cc rId="129" sId="6" xfDxf="1" dxf="1">
    <nc r="A168" t="inlineStr">
      <is>
        <t>Code: MESS B L D</t>
      </is>
    </nc>
    <ndxf>
      <font>
        <sz val="8"/>
        <color rgb="FF333333"/>
        <name val="Source Sans Pro"/>
        <scheme val="none"/>
      </font>
      <alignment vertical="center" wrapText="1" readingOrder="0"/>
    </ndxf>
  </rcc>
  <rcc rId="130" sId="6" xfDxf="1" dxf="1" numFmtId="11">
    <nc r="A169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131" sId="6" xfDxf="1" dxf="1" numFmtId="11">
    <nc r="A170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132" sId="6" xfDxf="1" dxf="1" numFmtId="11">
    <nc r="A171">
      <v>18.899999999999999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133" sId="6" xfDxf="1" dxf="1" numFmtId="19">
    <nc r="A172">
      <v>43512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cc rId="134" sId="6" xfDxf="1" dxf="1">
    <nc r="A173" t="inlineStr">
      <is>
        <t>Code: MESS B L D</t>
      </is>
    </nc>
    <ndxf>
      <font>
        <sz val="8"/>
        <color rgb="FF333333"/>
        <name val="Source Sans Pro"/>
        <scheme val="none"/>
      </font>
      <alignment vertical="center" wrapText="1" readingOrder="0"/>
    </ndxf>
  </rcc>
  <rcc rId="135" sId="6" xfDxf="1" dxf="1" numFmtId="11">
    <nc r="A174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136" sId="6" xfDxf="1" dxf="1" numFmtId="11">
    <nc r="A175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137" sId="6" xfDxf="1" dxf="1" numFmtId="11">
    <nc r="A176">
      <v>18.899999999999999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138" sId="6" xfDxf="1" dxf="1" numFmtId="19">
    <nc r="A177">
      <v>43513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cc rId="139" sId="6" xfDxf="1" dxf="1">
    <nc r="A178" t="inlineStr">
      <is>
        <t>Code: MESS B L D</t>
      </is>
    </nc>
    <ndxf>
      <font>
        <sz val="8"/>
        <color rgb="FF333333"/>
        <name val="Source Sans Pro"/>
        <scheme val="none"/>
      </font>
      <alignment vertical="center" wrapText="1" readingOrder="0"/>
    </ndxf>
  </rcc>
  <rcc rId="140" sId="6" xfDxf="1" dxf="1" numFmtId="11">
    <nc r="A179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141" sId="6" xfDxf="1" dxf="1" numFmtId="11">
    <nc r="A180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142" sId="6" xfDxf="1" dxf="1" numFmtId="11">
    <nc r="A181">
      <v>18.899999999999999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143" sId="6" xfDxf="1" dxf="1" numFmtId="19">
    <nc r="A182">
      <v>43514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cc rId="144" sId="6" xfDxf="1" dxf="1">
    <nc r="A183" t="inlineStr">
      <is>
        <t>Code: MESS B L D</t>
      </is>
    </nc>
    <ndxf>
      <font>
        <sz val="8"/>
        <color rgb="FF333333"/>
        <name val="Source Sans Pro"/>
        <scheme val="none"/>
      </font>
      <alignment vertical="center" wrapText="1" readingOrder="0"/>
    </ndxf>
  </rcc>
  <rcc rId="145" sId="6" xfDxf="1" dxf="1" numFmtId="11">
    <nc r="A184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146" sId="6" xfDxf="1" dxf="1" numFmtId="11">
    <nc r="A185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147" sId="6" xfDxf="1" dxf="1" numFmtId="11">
    <nc r="A186">
      <v>18.899999999999999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148" sId="6" xfDxf="1" dxf="1" numFmtId="19">
    <nc r="A187">
      <v>43515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cc rId="149" sId="6" xfDxf="1" dxf="1">
    <nc r="A188" t="inlineStr">
      <is>
        <t>Code: MESS B L D</t>
      </is>
    </nc>
    <ndxf>
      <font>
        <sz val="8"/>
        <color rgb="FF333333"/>
        <name val="Source Sans Pro"/>
        <scheme val="none"/>
      </font>
      <alignment vertical="center" wrapText="1" readingOrder="0"/>
    </ndxf>
  </rcc>
  <rcc rId="150" sId="6" xfDxf="1" dxf="1" numFmtId="11">
    <nc r="A189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151" sId="6" xfDxf="1" dxf="1" numFmtId="11">
    <nc r="A190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152" sId="6" xfDxf="1" dxf="1" numFmtId="11">
    <nc r="A191">
      <v>18.899999999999999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153" sId="6" xfDxf="1" dxf="1" numFmtId="19">
    <nc r="A192">
      <v>43516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cc rId="154" sId="6" xfDxf="1" dxf="1">
    <nc r="A193" t="inlineStr">
      <is>
        <t>Code: MESS B L D</t>
      </is>
    </nc>
    <ndxf>
      <font>
        <sz val="8"/>
        <color rgb="FF333333"/>
        <name val="Source Sans Pro"/>
        <scheme val="none"/>
      </font>
      <alignment vertical="center" wrapText="1" readingOrder="0"/>
    </ndxf>
  </rcc>
  <rcc rId="155" sId="6" xfDxf="1" dxf="1" numFmtId="11">
    <nc r="A194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156" sId="6" xfDxf="1" dxf="1" numFmtId="11">
    <nc r="A195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157" sId="6" xfDxf="1" dxf="1" numFmtId="11">
    <nc r="A196">
      <v>18.899999999999999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158" sId="6" xfDxf="1" dxf="1" numFmtId="19">
    <nc r="A197">
      <v>43517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cc rId="159" sId="6" xfDxf="1" dxf="1">
    <nc r="A198" t="inlineStr">
      <is>
        <t>Code: MESS B L D</t>
      </is>
    </nc>
    <ndxf>
      <font>
        <sz val="8"/>
        <color rgb="FF333333"/>
        <name val="Source Sans Pro"/>
        <scheme val="none"/>
      </font>
      <alignment vertical="center" wrapText="1" readingOrder="0"/>
    </ndxf>
  </rcc>
  <rcc rId="160" sId="6" xfDxf="1" dxf="1" numFmtId="11">
    <nc r="A199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161" sId="6" xfDxf="1" dxf="1" numFmtId="11">
    <nc r="A200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162" sId="6" xfDxf="1" dxf="1" numFmtId="11">
    <nc r="A201">
      <v>18.899999999999999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163" sId="6" xfDxf="1" dxf="1" numFmtId="19">
    <nc r="A202">
      <v>43518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cc rId="164" sId="6" xfDxf="1" dxf="1">
    <nc r="A203" t="inlineStr">
      <is>
        <t>Code: MESS B L D</t>
      </is>
    </nc>
    <ndxf>
      <font>
        <sz val="8"/>
        <color rgb="FF333333"/>
        <name val="Source Sans Pro"/>
        <scheme val="none"/>
      </font>
      <alignment vertical="center" wrapText="1" readingOrder="0"/>
    </ndxf>
  </rcc>
  <rcc rId="165" sId="6" xfDxf="1" dxf="1" numFmtId="11">
    <nc r="A204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166" sId="6" xfDxf="1" dxf="1" numFmtId="11">
    <nc r="A205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167" sId="6" xfDxf="1" dxf="1" numFmtId="11">
    <nc r="A206">
      <v>18.899999999999999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168" sId="6" xfDxf="1" dxf="1" numFmtId="19">
    <nc r="A207">
      <v>43519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cc rId="169" sId="6" xfDxf="1" dxf="1">
    <nc r="A208" t="inlineStr">
      <is>
        <t>Code: MESS B L D</t>
      </is>
    </nc>
    <ndxf>
      <font>
        <sz val="8"/>
        <color rgb="FF333333"/>
        <name val="Source Sans Pro"/>
        <scheme val="none"/>
      </font>
      <alignment vertical="center" wrapText="1" readingOrder="0"/>
    </ndxf>
  </rcc>
  <rcc rId="170" sId="6" xfDxf="1" dxf="1" numFmtId="11">
    <nc r="A209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171" sId="6" xfDxf="1" dxf="1" numFmtId="11">
    <nc r="A210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172" sId="6" xfDxf="1" dxf="1" numFmtId="11">
    <nc r="A211">
      <v>18.899999999999999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173" sId="6" xfDxf="1" dxf="1" numFmtId="19">
    <nc r="A212">
      <v>43520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cc rId="174" sId="6" xfDxf="1" dxf="1">
    <nc r="A213" t="inlineStr">
      <is>
        <t>Code: MESS B L D</t>
      </is>
    </nc>
    <ndxf>
      <font>
        <sz val="8"/>
        <color rgb="FF333333"/>
        <name val="Source Sans Pro"/>
        <scheme val="none"/>
      </font>
      <alignment vertical="center" wrapText="1" readingOrder="0"/>
    </ndxf>
  </rcc>
  <rcc rId="175" sId="6" xfDxf="1" dxf="1" numFmtId="11">
    <nc r="A214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176" sId="6" xfDxf="1" dxf="1" numFmtId="11">
    <nc r="A215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177" sId="6" xfDxf="1" dxf="1" numFmtId="11">
    <nc r="A216">
      <v>18.899999999999999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178" sId="6" xfDxf="1" dxf="1" numFmtId="19">
    <nc r="A217">
      <v>43521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cc rId="179" sId="6" xfDxf="1" dxf="1">
    <nc r="A218" t="inlineStr">
      <is>
        <t>Code: MESS B L D</t>
      </is>
    </nc>
    <ndxf>
      <font>
        <sz val="8"/>
        <color rgb="FF333333"/>
        <name val="Source Sans Pro"/>
        <scheme val="none"/>
      </font>
      <alignment vertical="center" wrapText="1" readingOrder="0"/>
    </ndxf>
  </rcc>
  <rcc rId="180" sId="6" xfDxf="1" dxf="1" numFmtId="11">
    <nc r="A219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181" sId="6" xfDxf="1" dxf="1" numFmtId="11">
    <nc r="A220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182" sId="6" xfDxf="1" dxf="1" numFmtId="11">
    <nc r="A221">
      <v>18.899999999999999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183" sId="6" xfDxf="1" dxf="1" numFmtId="19">
    <nc r="A222">
      <v>43522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cc rId="184" sId="6" xfDxf="1" dxf="1">
    <nc r="A223" t="inlineStr">
      <is>
        <t>Code: MESS B L D</t>
      </is>
    </nc>
    <ndxf>
      <font>
        <sz val="8"/>
        <color rgb="FF333333"/>
        <name val="Source Sans Pro"/>
        <scheme val="none"/>
      </font>
      <alignment vertical="center" wrapText="1" readingOrder="0"/>
    </ndxf>
  </rcc>
  <rcc rId="185" sId="6" xfDxf="1" dxf="1" numFmtId="11">
    <nc r="A224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186" sId="6" xfDxf="1" dxf="1" numFmtId="11">
    <nc r="A225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187" sId="6" xfDxf="1" dxf="1" numFmtId="11">
    <nc r="A226">
      <v>18.899999999999999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188" sId="6" xfDxf="1" dxf="1" numFmtId="19">
    <nc r="A227">
      <v>43523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cc rId="189" sId="6" xfDxf="1" dxf="1">
    <nc r="A228" t="inlineStr">
      <is>
        <t>Code: MESS B L D</t>
      </is>
    </nc>
    <ndxf>
      <font>
        <sz val="8"/>
        <color rgb="FF333333"/>
        <name val="Source Sans Pro"/>
        <scheme val="none"/>
      </font>
      <alignment vertical="center" wrapText="1" readingOrder="0"/>
    </ndxf>
  </rcc>
  <rcc rId="190" sId="6" xfDxf="1" dxf="1" numFmtId="11">
    <nc r="A229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191" sId="6" xfDxf="1" dxf="1" numFmtId="11">
    <nc r="A230">
      <v>60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192" sId="6" xfDxf="1" dxf="1" numFmtId="11">
    <nc r="A231">
      <v>18.899999999999999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rc rId="193" sId="6" ref="A9:XFD9" action="deleteRow">
    <rfmt sheetId="6" xfDxf="1" sqref="A9:XFD9" start="0" length="0"/>
    <rfmt sheetId="6" sqref="A9" start="0" length="0">
      <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dxf>
    </rfmt>
  </rrc>
  <rcc rId="194" sId="6" numFmtId="11">
    <nc r="A10">
      <v>18.899999999999999</v>
    </nc>
  </rcc>
  <rm rId="195" sheetId="6" source="A9" destination="B9" sourceSheetId="6"/>
  <rm rId="196" sheetId="6" source="B9" destination="B7" sourceSheetId="6"/>
  <rm rId="197" sheetId="6" source="A10" destination="C7" sourceSheetId="6"/>
  <rrc rId="198" sId="6" ref="A8:XFD8" action="deleteRow">
    <rfmt sheetId="6" xfDxf="1" sqref="A8:XFD8" start="0" length="0"/>
    <rcc rId="0" sId="6" dxf="1">
      <nc r="A8" t="inlineStr">
        <is>
          <t>Code: MEAL B L D</t>
        </is>
      </nc>
      <ndxf>
        <font>
          <sz val="8"/>
          <color rgb="FF333333"/>
          <name val="Source Sans Pro"/>
          <scheme val="none"/>
        </font>
        <alignment vertical="center" wrapText="1" readingOrder="0"/>
      </ndxf>
    </rcc>
  </rrc>
  <rrc rId="199" sId="6" ref="A8:XFD8" action="deleteRow">
    <rfmt sheetId="6" xfDxf="1" sqref="A8:XFD8" start="0" length="0"/>
  </rrc>
  <rrc rId="200" sId="6" ref="A8:XFD8" action="deleteRow">
    <rfmt sheetId="6" xfDxf="1" sqref="A8:XFD8" start="0" length="0"/>
  </rrc>
  <rm rId="201" sheetId="6" source="A10" destination="B8" sourceSheetId="6"/>
  <rm rId="202" sheetId="6" source="A12" destination="C8" sourceSheetId="6"/>
  <rm rId="203" sheetId="6" source="A13" destination="A9" sourceSheetId="6">
    <rcc rId="0" sId="6" dxf="1">
      <nc r="A9" t="inlineStr">
        <is>
          <t>Code: MESS B L D</t>
        </is>
      </nc>
      <ndxf>
        <font>
          <sz val="8"/>
          <color rgb="FF333333"/>
          <name val="Source Sans Pro"/>
          <scheme val="none"/>
        </font>
        <alignment vertical="center" wrapText="1" readingOrder="0"/>
      </ndxf>
    </rcc>
  </rm>
  <rm rId="204" sheetId="6" source="A18" destination="A10" sourceSheetId="6"/>
  <rm rId="205" sheetId="6" source="A23" destination="A11" sourceSheetId="6">
    <rfmt sheetId="6" sqref="A11" start="0" length="0">
      <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dxf>
    </rfmt>
  </rm>
  <rm rId="206" sheetId="6" source="A28" destination="A12" sourceSheetId="6"/>
  <rm rId="207" sheetId="6" source="A33" destination="A13" sourceSheetId="6"/>
  <rm rId="208" sheetId="6" source="A38" destination="A14" sourceSheetId="6">
    <rfmt sheetId="6" sqref="A14" start="0" length="0">
      <dxf>
        <font>
          <sz val="8"/>
          <color rgb="FF333333"/>
          <name val="Source Sans Pro"/>
          <scheme val="none"/>
        </font>
        <alignment vertical="center" wrapText="1" readingOrder="0"/>
      </dxf>
    </rfmt>
  </rm>
  <rm rId="209" sheetId="6" source="A43" destination="A15" sourceSheetId="6">
    <rfmt sheetId="6" sqref="A15" start="0" length="0">
      <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dxf>
    </rfmt>
  </rm>
  <rm rId="210" sheetId="6" source="A48" destination="A16" sourceSheetId="6">
    <rfmt sheetId="6" sqref="A16" start="0" length="0">
      <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dxf>
    </rfmt>
  </rm>
  <rrc rId="211" sId="6" ref="A27:XFD27" action="deleteRow">
    <rfmt sheetId="6" xfDxf="1" sqref="A27:XFD27" start="0" length="0"/>
    <rfmt sheetId="6" sqref="A27" start="0" length="0">
      <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dxf>
    </rfmt>
  </rrc>
  <rrc rId="212" sId="6" ref="A27:XFD27" action="deleteRow">
    <rfmt sheetId="6" xfDxf="1" sqref="A27:XFD27" start="0" length="0"/>
  </rrc>
  <rrc rId="213" sId="6" ref="A27:XFD27" action="deleteRow">
    <rfmt sheetId="6" xfDxf="1" sqref="A27:XFD27" start="0" length="0"/>
    <rfmt sheetId="6" sqref="A27" start="0" length="0">
      <dxf>
        <font>
          <sz val="8"/>
          <color rgb="FF333333"/>
          <name val="Source Sans Pro"/>
          <scheme val="none"/>
        </font>
        <alignment vertical="center" wrapText="1" readingOrder="0"/>
      </dxf>
    </rfmt>
  </rrc>
  <rrc rId="214" sId="6" ref="A27:XFD27" action="deleteRow">
    <rfmt sheetId="6" xfDxf="1" sqref="A27:XFD27" start="0" length="0"/>
    <rfmt sheetId="6" sqref="A27" start="0" length="0">
      <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dxf>
    </rfmt>
  </rrc>
  <rrc rId="215" sId="6" ref="A27:XFD27" action="deleteRow">
    <rfmt sheetId="6" xfDxf="1" sqref="A27:XFD27" start="0" length="0"/>
    <rfmt sheetId="6" sqref="A27" start="0" length="0">
      <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dxf>
    </rfmt>
  </rrc>
  <rrc rId="216" sId="6" ref="A27:XFD27" action="deleteRow">
    <rfmt sheetId="6" xfDxf="1" sqref="A27:XFD27" start="0" length="0"/>
    <rfmt sheetId="6" sqref="A27" start="0" length="0">
      <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dxf>
    </rfmt>
  </rrc>
  <rrc rId="217" sId="6" ref="A27:XFD27" action="deleteRow">
    <rfmt sheetId="6" xfDxf="1" sqref="A27:XFD27" start="0" length="0"/>
  </rrc>
  <rrc rId="218" sId="6" ref="A27:XFD27" action="deleteRow">
    <rfmt sheetId="6" xfDxf="1" sqref="A27:XFD27" start="0" length="0"/>
    <rfmt sheetId="6" sqref="A27" start="0" length="0">
      <dxf>
        <font>
          <sz val="8"/>
          <color rgb="FF333333"/>
          <name val="Source Sans Pro"/>
          <scheme val="none"/>
        </font>
        <alignment vertical="center" wrapText="1" readingOrder="0"/>
      </dxf>
    </rfmt>
  </rrc>
  <rrc rId="219" sId="6" ref="A27:XFD27" action="deleteRow">
    <rfmt sheetId="6" xfDxf="1" sqref="A27:XFD27" start="0" length="0"/>
    <rfmt sheetId="6" sqref="A27" start="0" length="0">
      <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dxf>
    </rfmt>
  </rrc>
  <rrc rId="220" sId="6" ref="A27:XFD27" action="deleteRow">
    <rfmt sheetId="6" xfDxf="1" sqref="A27:XFD27" start="0" length="0"/>
    <rfmt sheetId="6" sqref="A27" start="0" length="0">
      <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dxf>
    </rfmt>
  </rrc>
  <rrc rId="221" sId="6" ref="A27:XFD27" action="deleteRow">
    <rfmt sheetId="6" xfDxf="1" sqref="A27:XFD27" start="0" length="0"/>
    <rfmt sheetId="6" sqref="A27" start="0" length="0">
      <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dxf>
    </rfmt>
  </rrc>
  <rrc rId="222" sId="6" ref="A27:XFD27" action="deleteRow">
    <rfmt sheetId="6" xfDxf="1" sqref="A27:XFD27" start="0" length="0"/>
  </rrc>
  <rrc rId="223" sId="6" ref="A27:XFD27" action="deleteRow">
    <rfmt sheetId="6" xfDxf="1" sqref="A27:XFD27" start="0" length="0"/>
    <rfmt sheetId="6" sqref="A27" start="0" length="0">
      <dxf>
        <font>
          <sz val="8"/>
          <color rgb="FF333333"/>
          <name val="Source Sans Pro"/>
          <scheme val="none"/>
        </font>
        <alignment vertical="center" wrapText="1" readingOrder="0"/>
      </dxf>
    </rfmt>
  </rrc>
  <rrc rId="224" sId="6" ref="A27:XFD27" action="deleteRow">
    <rfmt sheetId="6" xfDxf="1" sqref="A27:XFD27" start="0" length="0"/>
    <rfmt sheetId="6" sqref="A27" start="0" length="0">
      <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dxf>
    </rfmt>
  </rrc>
  <rrc rId="225" sId="6" ref="A27:XFD27" action="deleteRow">
    <rfmt sheetId="6" xfDxf="1" sqref="A27:XFD27" start="0" length="0"/>
    <rfmt sheetId="6" sqref="A27" start="0" length="0">
      <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dxf>
    </rfmt>
  </rrc>
  <rrc rId="226" sId="6" ref="A27:XFD27" action="deleteRow">
    <rfmt sheetId="6" xfDxf="1" sqref="A27:XFD27" start="0" length="0"/>
    <rfmt sheetId="6" sqref="A27" start="0" length="0">
      <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dxf>
    </rfmt>
  </rrc>
  <rrc rId="227" sId="6" ref="A27:XFD27" action="deleteRow">
    <rfmt sheetId="6" xfDxf="1" sqref="A27:XFD27" start="0" length="0"/>
  </rrc>
  <rrc rId="228" sId="6" ref="A27:XFD27" action="deleteRow">
    <rfmt sheetId="6" xfDxf="1" sqref="A27:XFD27" start="0" length="0"/>
    <rfmt sheetId="6" sqref="A27" start="0" length="0">
      <dxf>
        <font>
          <sz val="8"/>
          <color rgb="FF333333"/>
          <name val="Source Sans Pro"/>
          <scheme val="none"/>
        </font>
        <alignment vertical="center" wrapText="1" readingOrder="0"/>
      </dxf>
    </rfmt>
  </rrc>
  <rrc rId="229" sId="6" ref="A27:XFD27" action="deleteRow">
    <rfmt sheetId="6" xfDxf="1" sqref="A27:XFD27" start="0" length="0"/>
    <rfmt sheetId="6" sqref="A27" start="0" length="0">
      <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dxf>
    </rfmt>
  </rrc>
  <rrc rId="230" sId="6" ref="A27:XFD27" action="deleteRow">
    <rfmt sheetId="6" xfDxf="1" sqref="A27:XFD27" start="0" length="0"/>
    <rfmt sheetId="6" sqref="A27" start="0" length="0">
      <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dxf>
    </rfmt>
  </rrc>
  <rrc rId="231" sId="6" ref="A27:XFD27" action="deleteRow">
    <rfmt sheetId="6" xfDxf="1" sqref="A27:XFD27" start="0" length="0"/>
    <rfmt sheetId="6" sqref="A27" start="0" length="0">
      <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dxf>
    </rfmt>
  </rrc>
  <rrc rId="232" sId="6" ref="A27:XFD27" action="deleteRow">
    <rfmt sheetId="6" xfDxf="1" sqref="A27:XFD27" start="0" length="0"/>
  </rrc>
  <rrc rId="233" sId="6" ref="A27:XFD27" action="deleteRow">
    <rfmt sheetId="6" xfDxf="1" sqref="A27:XFD27" start="0" length="0"/>
    <rcc rId="0" sId="6" dxf="1">
      <nc r="A27" t="inlineStr">
        <is>
          <t>Code: MESS B L D</t>
        </is>
      </nc>
      <ndxf>
        <font>
          <sz val="8"/>
          <color rgb="FF333333"/>
          <name val="Source Sans Pro"/>
          <scheme val="none"/>
        </font>
        <alignment vertical="center" wrapText="1" readingOrder="0"/>
      </ndxf>
    </rcc>
  </rrc>
  <rm rId="234" sheetId="6" source="A30" destination="A17" sourceSheetId="6">
    <rfmt sheetId="6" sqref="A17" start="0" length="0">
      <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dxf>
    </rfmt>
  </rm>
  <rm rId="235" sheetId="6" source="A35" destination="A18" sourceSheetId="6"/>
  <rrc rId="236" sId="6" ref="A19:XFD19" action="deleteRow">
    <rfmt sheetId="6" xfDxf="1" sqref="A19:XFD19" start="0" length="0"/>
    <rfmt sheetId="6" sqref="A19" start="0" length="0">
      <dxf>
        <font>
          <sz val="8"/>
          <color rgb="FF333333"/>
          <name val="Source Sans Pro"/>
          <scheme val="none"/>
        </font>
        <alignment vertical="center" wrapText="1" readingOrder="0"/>
      </dxf>
    </rfmt>
  </rrc>
  <rrc rId="237" sId="6" ref="A19:XFD19" action="deleteRow">
    <rfmt sheetId="6" xfDxf="1" sqref="A19:XFD19" start="0" length="0"/>
    <rfmt sheetId="6" sqref="A19" start="0" length="0">
      <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dxf>
    </rfmt>
  </rrc>
  <rrc rId="238" sId="6" ref="A19:XFD19" action="deleteRow">
    <rfmt sheetId="6" xfDxf="1" sqref="A19:XFD19" start="0" length="0"/>
    <rfmt sheetId="6" sqref="A19" start="0" length="0">
      <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dxf>
    </rfmt>
  </rrc>
  <rrc rId="239" sId="6" ref="A19:XFD19" action="deleteRow">
    <rfmt sheetId="6" xfDxf="1" sqref="A19:XFD19" start="0" length="0"/>
    <rfmt sheetId="6" sqref="A19" start="0" length="0">
      <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dxf>
    </rfmt>
  </rrc>
  <rrc rId="240" sId="6" ref="A19:XFD19" action="deleteRow">
    <rfmt sheetId="6" xfDxf="1" sqref="A19:XFD19" start="0" length="0"/>
  </rrc>
  <rrc rId="241" sId="6" ref="A19:XFD19" action="deleteRow">
    <rfmt sheetId="6" xfDxf="1" sqref="A19:XFD19" start="0" length="0"/>
    <rfmt sheetId="6" sqref="A19" start="0" length="0">
      <dxf>
        <font>
          <sz val="8"/>
          <color rgb="FF333333"/>
          <name val="Source Sans Pro"/>
          <scheme val="none"/>
        </font>
        <alignment vertical="center" wrapText="1" readingOrder="0"/>
      </dxf>
    </rfmt>
  </rrc>
  <rrc rId="242" sId="6" ref="A19:XFD19" action="deleteRow">
    <rfmt sheetId="6" xfDxf="1" sqref="A19:XFD19" start="0" length="0"/>
    <rfmt sheetId="6" sqref="A19" start="0" length="0">
      <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dxf>
    </rfmt>
  </rrc>
  <rrc rId="243" sId="6" ref="A19:XFD19" action="deleteRow">
    <rfmt sheetId="6" xfDxf="1" sqref="A19:XFD19" start="0" length="0"/>
    <rfmt sheetId="6" sqref="A19" start="0" length="0">
      <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dxf>
    </rfmt>
  </rrc>
  <rrc rId="244" sId="6" ref="A19:XFD19" action="deleteRow">
    <rfmt sheetId="6" xfDxf="1" sqref="A19:XFD19" start="0" length="0"/>
    <rfmt sheetId="6" sqref="A19" start="0" length="0">
      <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dxf>
    </rfmt>
  </rrc>
  <rrc rId="245" sId="6" ref="A19:XFD19" action="deleteRow">
    <rfmt sheetId="6" xfDxf="1" sqref="A19:XFD19" start="0" length="0"/>
    <rfmt sheetId="6" sqref="A19" start="0" length="0">
      <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dxf>
    </rfmt>
  </rrc>
  <rrc rId="246" sId="6" ref="A19:XFD19" action="deleteRow">
    <rfmt sheetId="6" xfDxf="1" sqref="A19:XFD19" start="0" length="0"/>
    <rfmt sheetId="6" sqref="A19" start="0" length="0">
      <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dxf>
    </rfmt>
  </rrc>
  <rrc rId="247" sId="6" ref="A19:XFD19" action="deleteRow">
    <rfmt sheetId="6" xfDxf="1" sqref="A19:XFD19" start="0" length="0"/>
  </rrc>
  <rrc rId="248" sId="6" ref="A19:XFD19" action="deleteRow">
    <rfmt sheetId="6" xfDxf="1" sqref="A19:XFD19" start="0" length="0"/>
    <rfmt sheetId="6" sqref="A19" start="0" length="0">
      <dxf>
        <font>
          <sz val="8"/>
          <color rgb="FF333333"/>
          <name val="Source Sans Pro"/>
          <scheme val="none"/>
        </font>
        <alignment vertical="center" wrapText="1" readingOrder="0"/>
      </dxf>
    </rfmt>
  </rrc>
  <rrc rId="249" sId="6" ref="A19:XFD19" action="deleteRow">
    <rfmt sheetId="6" xfDxf="1" sqref="A19:XFD19" start="0" length="0"/>
    <rfmt sheetId="6" sqref="A19" start="0" length="0">
      <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dxf>
    </rfmt>
  </rrc>
  <rrc rId="250" sId="6" ref="A19:XFD19" action="deleteRow">
    <rfmt sheetId="6" xfDxf="1" sqref="A19:XFD19" start="0" length="0"/>
    <rfmt sheetId="6" sqref="A19" start="0" length="0">
      <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dxf>
    </rfmt>
  </rrc>
  <rrc rId="251" sId="6" ref="A19:XFD19" action="deleteRow">
    <rfmt sheetId="6" xfDxf="1" sqref="A19:XFD19" start="0" length="0"/>
    <rfmt sheetId="6" sqref="A19" start="0" length="0">
      <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dxf>
    </rfmt>
  </rrc>
  <rrc rId="252" sId="6" ref="A19:XFD19" action="deleteRow">
    <rfmt sheetId="6" xfDxf="1" sqref="A19:XFD19" start="0" length="0"/>
  </rrc>
  <rrc rId="253" sId="6" ref="A19:XFD19" action="deleteRow">
    <rfmt sheetId="6" xfDxf="1" sqref="A19:XFD19" start="0" length="0"/>
    <rfmt sheetId="6" sqref="A19" start="0" length="0">
      <dxf>
        <font>
          <sz val="8"/>
          <color rgb="FF333333"/>
          <name val="Source Sans Pro"/>
          <scheme val="none"/>
        </font>
        <alignment vertical="center" wrapText="1" readingOrder="0"/>
      </dxf>
    </rfmt>
  </rrc>
  <rrc rId="254" sId="6" ref="A19:XFD19" action="deleteRow">
    <rfmt sheetId="6" xfDxf="1" sqref="A19:XFD19" start="0" length="0"/>
    <rfmt sheetId="6" sqref="A19" start="0" length="0">
      <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dxf>
    </rfmt>
  </rrc>
  <rrc rId="255" sId="6" ref="A19:XFD19" action="deleteRow">
    <rfmt sheetId="6" xfDxf="1" sqref="A19:XFD19" start="0" length="0"/>
    <rfmt sheetId="6" sqref="A19" start="0" length="0">
      <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dxf>
    </rfmt>
  </rrc>
  <rrc rId="256" sId="6" ref="A19:XFD19" action="deleteRow">
    <rfmt sheetId="6" xfDxf="1" sqref="A19:XFD19" start="0" length="0"/>
    <rfmt sheetId="6" sqref="A19" start="0" length="0">
      <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dxf>
    </rfmt>
  </rrc>
  <rrc rId="257" sId="6" ref="A20:XFD20" action="deleteRow">
    <rfmt sheetId="6" xfDxf="1" sqref="A20:XFD20" start="0" length="0"/>
    <rcc rId="0" sId="6" dxf="1">
      <nc r="A20" t="inlineStr">
        <is>
          <t>Code: MESS B L D</t>
        </is>
      </nc>
      <ndxf>
        <font>
          <sz val="8"/>
          <color rgb="FF333333"/>
          <name val="Source Sans Pro"/>
          <scheme val="none"/>
        </font>
        <alignment vertical="center" wrapText="1" readingOrder="0"/>
      </ndxf>
    </rcc>
  </rrc>
  <rrc rId="258" sId="6" ref="A20:XFD20" action="deleteRow">
    <rfmt sheetId="6" xfDxf="1" sqref="A20:XFD20" start="0" length="0"/>
    <rcc rId="0" sId="6" dxf="1" numFmtId="11">
      <nc r="A20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259" sId="6" ref="A20:XFD20" action="deleteRow">
    <rfmt sheetId="6" xfDxf="1" sqref="A20:XFD20" start="0" length="0"/>
    <rcc rId="0" sId="6" dxf="1" numFmtId="11">
      <nc r="A20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260" sId="6" ref="A20:XFD20" action="deleteRow">
    <rfmt sheetId="6" xfDxf="1" sqref="A20:XFD20" start="0" length="0"/>
    <rcc rId="0" sId="6" dxf="1" numFmtId="11">
      <nc r="A20">
        <v>18.899999999999999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ndxf>
    </rcc>
  </rrc>
  <rrc rId="261" sId="6" ref="A41:XFD41" action="deleteRow">
    <rfmt sheetId="6" xfDxf="1" sqref="A41:XFD41" start="0" length="0"/>
    <rcc rId="0" sId="6" dxf="1">
      <nc r="A41" t="inlineStr">
        <is>
          <t>Code: MESS B L D</t>
        </is>
      </nc>
      <ndxf>
        <font>
          <sz val="8"/>
          <color rgb="FF333333"/>
          <name val="Source Sans Pro"/>
          <scheme val="none"/>
        </font>
        <alignment vertical="center" wrapText="1" readingOrder="0"/>
      </ndxf>
    </rcc>
  </rrc>
  <rrc rId="262" sId="6" ref="A41:XFD41" action="deleteRow">
    <rfmt sheetId="6" xfDxf="1" sqref="A41:XFD41" start="0" length="0"/>
    <rcc rId="0" sId="6" dxf="1" numFmtId="11">
      <nc r="A41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263" sId="6" ref="A41:XFD41" action="deleteRow">
    <rfmt sheetId="6" xfDxf="1" sqref="A41:XFD41" start="0" length="0"/>
    <rcc rId="0" sId="6" dxf="1" numFmtId="11">
      <nc r="A41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264" sId="6" ref="A41:XFD41" action="deleteRow">
    <rfmt sheetId="6" xfDxf="1" sqref="A41:XFD41" start="0" length="0"/>
    <rcc rId="0" sId="6" dxf="1" numFmtId="11">
      <nc r="A41">
        <v>18.899999999999999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ndxf>
    </rcc>
  </rrc>
  <rrc rId="265" sId="6" ref="A36:XFD36" action="deleteRow">
    <rfmt sheetId="6" xfDxf="1" sqref="A36:XFD36" start="0" length="0"/>
    <rcc rId="0" sId="6" dxf="1">
      <nc r="A36" t="inlineStr">
        <is>
          <t>Code: MESS B L D</t>
        </is>
      </nc>
      <ndxf>
        <font>
          <sz val="8"/>
          <color rgb="FF333333"/>
          <name val="Source Sans Pro"/>
          <scheme val="none"/>
        </font>
        <alignment vertical="center" wrapText="1" readingOrder="0"/>
      </ndxf>
    </rcc>
  </rrc>
  <rrc rId="266" sId="6" ref="A36:XFD36" action="deleteRow">
    <rfmt sheetId="6" xfDxf="1" sqref="A36:XFD36" start="0" length="0"/>
    <rcc rId="0" sId="6" dxf="1" numFmtId="11">
      <nc r="A36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267" sId="6" ref="A36:XFD36" action="deleteRow">
    <rfmt sheetId="6" xfDxf="1" sqref="A36:XFD36" start="0" length="0"/>
    <rcc rId="0" sId="6" dxf="1" numFmtId="11">
      <nc r="A36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268" sId="6" ref="A36:XFD36" action="deleteRow">
    <rfmt sheetId="6" xfDxf="1" sqref="A36:XFD36" start="0" length="0"/>
    <rcc rId="0" sId="6" dxf="1" numFmtId="11">
      <nc r="A36">
        <v>18.899999999999999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ndxf>
    </rcc>
  </rrc>
  <rrc rId="269" sId="6" ref="A31:XFD31" action="deleteRow">
    <rfmt sheetId="6" xfDxf="1" sqref="A31:XFD31" start="0" length="0"/>
    <rcc rId="0" sId="6" dxf="1">
      <nc r="A31" t="inlineStr">
        <is>
          <t>Code: MESS B L D</t>
        </is>
      </nc>
      <ndxf>
        <font>
          <sz val="8"/>
          <color rgb="FF333333"/>
          <name val="Source Sans Pro"/>
          <scheme val="none"/>
        </font>
        <alignment vertical="center" wrapText="1" readingOrder="0"/>
      </ndxf>
    </rcc>
  </rrc>
  <rrc rId="270" sId="6" ref="A31:XFD31" action="deleteRow">
    <rfmt sheetId="6" xfDxf="1" sqref="A31:XFD31" start="0" length="0"/>
    <rcc rId="0" sId="6" dxf="1" numFmtId="11">
      <nc r="A31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271" sId="6" ref="A31:XFD31" action="deleteRow">
    <rfmt sheetId="6" xfDxf="1" sqref="A31:XFD31" start="0" length="0"/>
    <rcc rId="0" sId="6" dxf="1" numFmtId="11">
      <nc r="A31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272" sId="6" ref="A31:XFD31" action="deleteRow">
    <rfmt sheetId="6" xfDxf="1" sqref="A31:XFD31" start="0" length="0"/>
    <rcc rId="0" sId="6" dxf="1" numFmtId="11">
      <nc r="A31">
        <v>18.899999999999999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ndxf>
    </rcc>
  </rrc>
  <rrc rId="273" sId="6" ref="A26:XFD26" action="deleteRow">
    <rfmt sheetId="6" xfDxf="1" sqref="A26:XFD26" start="0" length="0"/>
    <rcc rId="0" sId="6" dxf="1">
      <nc r="A26" t="inlineStr">
        <is>
          <t>Code: MESS B L D</t>
        </is>
      </nc>
      <ndxf>
        <font>
          <sz val="8"/>
          <color rgb="FF333333"/>
          <name val="Source Sans Pro"/>
          <scheme val="none"/>
        </font>
        <alignment vertical="center" wrapText="1" readingOrder="0"/>
      </ndxf>
    </rcc>
  </rrc>
  <rrc rId="274" sId="6" ref="A26:XFD26" action="deleteRow">
    <rfmt sheetId="6" xfDxf="1" sqref="A26:XFD26" start="0" length="0"/>
    <rcc rId="0" sId="6" dxf="1" numFmtId="11">
      <nc r="A26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275" sId="6" ref="A26:XFD26" action="deleteRow">
    <rfmt sheetId="6" xfDxf="1" sqref="A26:XFD26" start="0" length="0"/>
    <rcc rId="0" sId="6" dxf="1" numFmtId="11">
      <nc r="A26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276" sId="6" ref="A26:XFD26" action="deleteRow">
    <rfmt sheetId="6" xfDxf="1" sqref="A26:XFD26" start="0" length="0"/>
    <rcc rId="0" sId="6" dxf="1" numFmtId="11">
      <nc r="A26">
        <v>18.899999999999999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ndxf>
    </rcc>
  </rrc>
  <rrc rId="277" sId="6" ref="A21:XFD21" action="deleteRow">
    <rfmt sheetId="6" xfDxf="1" sqref="A21:XFD21" start="0" length="0"/>
    <rcc rId="0" sId="6" dxf="1">
      <nc r="A21" t="inlineStr">
        <is>
          <t>Code: MESS B L D</t>
        </is>
      </nc>
      <ndxf>
        <font>
          <sz val="8"/>
          <color rgb="FF333333"/>
          <name val="Source Sans Pro"/>
          <scheme val="none"/>
        </font>
        <alignment vertical="center" wrapText="1" readingOrder="0"/>
      </ndxf>
    </rcc>
  </rrc>
  <rrc rId="278" sId="6" ref="A21:XFD21" action="deleteRow">
    <rfmt sheetId="6" xfDxf="1" sqref="A21:XFD21" start="0" length="0"/>
    <rcc rId="0" sId="6" dxf="1" numFmtId="11">
      <nc r="A21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279" sId="6" ref="A21:XFD21" action="deleteRow">
    <rfmt sheetId="6" xfDxf="1" sqref="A21:XFD21" start="0" length="0"/>
    <rcc rId="0" sId="6" dxf="1" numFmtId="11">
      <nc r="A21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280" sId="6" ref="A21:XFD21" action="deleteRow">
    <rfmt sheetId="6" xfDxf="1" sqref="A21:XFD21" start="0" length="0"/>
    <rcc rId="0" sId="6" dxf="1" numFmtId="11">
      <nc r="A21">
        <v>18.899999999999999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ndxf>
    </rcc>
  </rrc>
  <rrc rId="281" sId="6" ref="A26:XFD26" action="deleteRow">
    <rfmt sheetId="6" xfDxf="1" sqref="A26:XFD26" start="0" length="0"/>
    <rcc rId="0" sId="6" dxf="1">
      <nc r="A26" t="inlineStr">
        <is>
          <t>Code: MESS B L D</t>
        </is>
      </nc>
      <ndxf>
        <font>
          <sz val="8"/>
          <color rgb="FF333333"/>
          <name val="Source Sans Pro"/>
          <scheme val="none"/>
        </font>
        <alignment vertical="center" wrapText="1" readingOrder="0"/>
      </ndxf>
    </rcc>
  </rrc>
  <rrc rId="282" sId="6" ref="A26:XFD26" action="deleteRow">
    <rfmt sheetId="6" xfDxf="1" sqref="A26:XFD26" start="0" length="0"/>
    <rcc rId="0" sId="6" dxf="1" numFmtId="11">
      <nc r="A26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283" sId="6" ref="A26:XFD26" action="deleteRow">
    <rfmt sheetId="6" xfDxf="1" sqref="A26:XFD26" start="0" length="0"/>
    <rcc rId="0" sId="6" dxf="1" numFmtId="11">
      <nc r="A26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284" sId="6" ref="A26:XFD26" action="deleteRow">
    <rfmt sheetId="6" xfDxf="1" sqref="A26:XFD26" start="0" length="0"/>
    <rcc rId="0" sId="6" dxf="1" numFmtId="11">
      <nc r="A26">
        <v>18.899999999999999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ndxf>
    </rcc>
  </rrc>
  <rrc rId="285" sId="6" ref="A42:XFD42" action="deleteRow">
    <rfmt sheetId="6" xfDxf="1" sqref="A42:XFD42" start="0" length="0"/>
    <rcc rId="0" sId="6" dxf="1">
      <nc r="A42" t="inlineStr">
        <is>
          <t>Code: MESS B L D</t>
        </is>
      </nc>
      <ndxf>
        <font>
          <sz val="8"/>
          <color rgb="FF333333"/>
          <name val="Source Sans Pro"/>
          <scheme val="none"/>
        </font>
        <alignment vertical="center" wrapText="1" readingOrder="0"/>
      </ndxf>
    </rcc>
  </rrc>
  <rrc rId="286" sId="6" ref="A42:XFD42" action="deleteRow">
    <rfmt sheetId="6" xfDxf="1" sqref="A42:XFD42" start="0" length="0"/>
    <rcc rId="0" sId="6" dxf="1" numFmtId="11">
      <nc r="A42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287" sId="6" ref="A42:XFD42" action="deleteRow">
    <rfmt sheetId="6" xfDxf="1" sqref="A42:XFD42" start="0" length="0"/>
    <rcc rId="0" sId="6" dxf="1" numFmtId="11">
      <nc r="A42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288" sId="6" ref="A42:XFD42" action="deleteRow">
    <rfmt sheetId="6" xfDxf="1" sqref="A42:XFD42" start="0" length="0"/>
    <rcc rId="0" sId="6" dxf="1" numFmtId="11">
      <nc r="A42">
        <v>18.899999999999999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ndxf>
    </rcc>
  </rrc>
  <rrc rId="289" sId="6" ref="A37:XFD37" action="deleteRow">
    <rfmt sheetId="6" xfDxf="1" sqref="A37:XFD37" start="0" length="0"/>
    <rcc rId="0" sId="6" dxf="1">
      <nc r="A37" t="inlineStr">
        <is>
          <t>Code: MESS B L D</t>
        </is>
      </nc>
      <ndxf>
        <font>
          <sz val="8"/>
          <color rgb="FF333333"/>
          <name val="Source Sans Pro"/>
          <scheme val="none"/>
        </font>
        <alignment vertical="center" wrapText="1" readingOrder="0"/>
      </ndxf>
    </rcc>
  </rrc>
  <rrc rId="290" sId="6" ref="A37:XFD37" action="deleteRow">
    <rfmt sheetId="6" xfDxf="1" sqref="A37:XFD37" start="0" length="0"/>
    <rcc rId="0" sId="6" dxf="1" numFmtId="11">
      <nc r="A37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291" sId="6" ref="A37:XFD37" action="deleteRow">
    <rfmt sheetId="6" xfDxf="1" sqref="A37:XFD37" start="0" length="0"/>
    <rcc rId="0" sId="6" dxf="1" numFmtId="11">
      <nc r="A37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292" sId="6" ref="A37:XFD37" action="deleteRow">
    <rfmt sheetId="6" xfDxf="1" sqref="A37:XFD37" start="0" length="0"/>
    <rcc rId="0" sId="6" dxf="1" numFmtId="11">
      <nc r="A37">
        <v>18.899999999999999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ndxf>
    </rcc>
  </rrc>
  <rrc rId="293" sId="6" ref="A32:XFD32" action="deleteRow">
    <rfmt sheetId="6" xfDxf="1" sqref="A32:XFD32" start="0" length="0"/>
    <rcc rId="0" sId="6" dxf="1">
      <nc r="A32" t="inlineStr">
        <is>
          <t>Code: MESS B L D</t>
        </is>
      </nc>
      <ndxf>
        <font>
          <sz val="8"/>
          <color rgb="FF333333"/>
          <name val="Source Sans Pro"/>
          <scheme val="none"/>
        </font>
        <alignment vertical="center" wrapText="1" readingOrder="0"/>
      </ndxf>
    </rcc>
  </rrc>
  <rrc rId="294" sId="6" ref="A32:XFD32" action="deleteRow">
    <rfmt sheetId="6" xfDxf="1" sqref="A32:XFD32" start="0" length="0"/>
    <rcc rId="0" sId="6" dxf="1" numFmtId="11">
      <nc r="A32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295" sId="6" ref="A32:XFD32" action="deleteRow">
    <rfmt sheetId="6" xfDxf="1" sqref="A32:XFD32" start="0" length="0"/>
    <rcc rId="0" sId="6" dxf="1" numFmtId="11">
      <nc r="A32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296" sId="6" ref="A32:XFD32" action="deleteRow">
    <rfmt sheetId="6" xfDxf="1" sqref="A32:XFD32" start="0" length="0"/>
    <rcc rId="0" sId="6" dxf="1" numFmtId="11">
      <nc r="A32">
        <v>18.899999999999999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ndxf>
    </rcc>
  </rrc>
  <rrc rId="297" sId="6" ref="A27:XFD27" action="deleteRow">
    <rfmt sheetId="6" xfDxf="1" sqref="A27:XFD27" start="0" length="0"/>
    <rcc rId="0" sId="6" dxf="1">
      <nc r="A27" t="inlineStr">
        <is>
          <t>Code: MESS B L D</t>
        </is>
      </nc>
      <ndxf>
        <font>
          <sz val="8"/>
          <color rgb="FF333333"/>
          <name val="Source Sans Pro"/>
          <scheme val="none"/>
        </font>
        <alignment vertical="center" wrapText="1" readingOrder="0"/>
      </ndxf>
    </rcc>
  </rrc>
  <rrc rId="298" sId="6" ref="A27:XFD27" action="deleteRow">
    <rfmt sheetId="6" xfDxf="1" sqref="A27:XFD27" start="0" length="0"/>
    <rcc rId="0" sId="6" dxf="1" numFmtId="11">
      <nc r="A27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299" sId="6" ref="A27:XFD27" action="deleteRow">
    <rfmt sheetId="6" xfDxf="1" sqref="A27:XFD27" start="0" length="0"/>
    <rcc rId="0" sId="6" dxf="1" numFmtId="11">
      <nc r="A27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300" sId="6" ref="A27:XFD27" action="deleteRow">
    <rfmt sheetId="6" xfDxf="1" sqref="A27:XFD27" start="0" length="0"/>
    <rcc rId="0" sId="6" dxf="1" numFmtId="11">
      <nc r="A27">
        <v>18.899999999999999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ndxf>
    </rcc>
  </rrc>
  <rrc rId="301" sId="6" ref="A56:XFD56" action="deleteRow">
    <rfmt sheetId="6" xfDxf="1" sqref="A56:XFD56" start="0" length="0"/>
    <rcc rId="0" sId="6" dxf="1">
      <nc r="A56" t="inlineStr">
        <is>
          <t>Code: MESS B L D</t>
        </is>
      </nc>
      <ndxf>
        <font>
          <sz val="8"/>
          <color rgb="FF333333"/>
          <name val="Source Sans Pro"/>
          <scheme val="none"/>
        </font>
        <alignment vertical="center" wrapText="1" readingOrder="0"/>
      </ndxf>
    </rcc>
  </rrc>
  <rrc rId="302" sId="6" ref="A56:XFD56" action="deleteRow">
    <rfmt sheetId="6" xfDxf="1" sqref="A56:XFD56" start="0" length="0"/>
    <rcc rId="0" sId="6" dxf="1" numFmtId="11">
      <nc r="A56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303" sId="6" ref="A56:XFD56" action="deleteRow">
    <rfmt sheetId="6" xfDxf="1" sqref="A56:XFD56" start="0" length="0"/>
    <rcc rId="0" sId="6" dxf="1" numFmtId="11">
      <nc r="A56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304" sId="6" ref="A56:XFD56" action="deleteRow">
    <rfmt sheetId="6" xfDxf="1" sqref="A56:XFD56" start="0" length="0"/>
    <rcc rId="0" sId="6" dxf="1" numFmtId="11">
      <nc r="A56">
        <v>18.899999999999999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ndxf>
    </rcc>
  </rrc>
  <rrc rId="305" sId="6" ref="A51:XFD51" action="deleteRow">
    <rfmt sheetId="6" xfDxf="1" sqref="A51:XFD51" start="0" length="0"/>
    <rcc rId="0" sId="6" dxf="1">
      <nc r="A51" t="inlineStr">
        <is>
          <t>Code: MESS B L D</t>
        </is>
      </nc>
      <ndxf>
        <font>
          <sz val="8"/>
          <color rgb="FF333333"/>
          <name val="Source Sans Pro"/>
          <scheme val="none"/>
        </font>
        <alignment vertical="center" wrapText="1" readingOrder="0"/>
      </ndxf>
    </rcc>
  </rrc>
  <rrc rId="306" sId="6" ref="A51:XFD51" action="deleteRow">
    <rfmt sheetId="6" xfDxf="1" sqref="A51:XFD51" start="0" length="0"/>
    <rcc rId="0" sId="6" dxf="1" numFmtId="11">
      <nc r="A51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307" sId="6" ref="A51:XFD51" action="deleteRow">
    <rfmt sheetId="6" xfDxf="1" sqref="A51:XFD51" start="0" length="0"/>
    <rcc rId="0" sId="6" dxf="1" numFmtId="11">
      <nc r="A51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308" sId="6" ref="A51:XFD51" action="deleteRow">
    <rfmt sheetId="6" xfDxf="1" sqref="A51:XFD51" start="0" length="0"/>
    <rcc rId="0" sId="6" dxf="1" numFmtId="11">
      <nc r="A51">
        <v>18.899999999999999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ndxf>
    </rcc>
  </rrc>
  <rrc rId="309" sId="6" ref="A46:XFD46" action="deleteRow">
    <rfmt sheetId="6" xfDxf="1" sqref="A46:XFD46" start="0" length="0"/>
    <rcc rId="0" sId="6" dxf="1">
      <nc r="A46" t="inlineStr">
        <is>
          <t>Code: MESS B L D</t>
        </is>
      </nc>
      <ndxf>
        <font>
          <sz val="8"/>
          <color rgb="FF333333"/>
          <name val="Source Sans Pro"/>
          <scheme val="none"/>
        </font>
        <alignment vertical="center" wrapText="1" readingOrder="0"/>
      </ndxf>
    </rcc>
  </rrc>
  <rrc rId="310" sId="6" ref="A46:XFD46" action="deleteRow">
    <rfmt sheetId="6" xfDxf="1" sqref="A46:XFD46" start="0" length="0"/>
    <rcc rId="0" sId="6" dxf="1" numFmtId="11">
      <nc r="A46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311" sId="6" ref="A46:XFD46" action="deleteRow">
    <rfmt sheetId="6" xfDxf="1" sqref="A46:XFD46" start="0" length="0"/>
    <rcc rId="0" sId="6" dxf="1" numFmtId="11">
      <nc r="A46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312" sId="6" ref="A46:XFD46" action="deleteRow">
    <rfmt sheetId="6" xfDxf="1" sqref="A46:XFD46" start="0" length="0"/>
    <rcc rId="0" sId="6" dxf="1" numFmtId="11">
      <nc r="A46">
        <v>18.899999999999999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ndxf>
    </rcc>
  </rrc>
  <rrc rId="313" sId="6" ref="A41:XFD41" action="deleteRow">
    <rfmt sheetId="6" xfDxf="1" sqref="A41:XFD41" start="0" length="0"/>
    <rcc rId="0" sId="6" dxf="1">
      <nc r="A41" t="inlineStr">
        <is>
          <t>Code: MESS B L D</t>
        </is>
      </nc>
      <ndxf>
        <font>
          <sz val="8"/>
          <color rgb="FF333333"/>
          <name val="Source Sans Pro"/>
          <scheme val="none"/>
        </font>
        <alignment vertical="center" wrapText="1" readingOrder="0"/>
      </ndxf>
    </rcc>
  </rrc>
  <rrc rId="314" sId="6" ref="A41:XFD41" action="deleteRow">
    <rfmt sheetId="6" xfDxf="1" sqref="A41:XFD41" start="0" length="0"/>
    <rcc rId="0" sId="6" dxf="1" numFmtId="11">
      <nc r="A41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315" sId="6" ref="A41:XFD41" action="deleteRow">
    <rfmt sheetId="6" xfDxf="1" sqref="A41:XFD41" start="0" length="0"/>
    <rcc rId="0" sId="6" dxf="1" numFmtId="11">
      <nc r="A41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316" sId="6" ref="A41:XFD41" action="deleteRow">
    <rfmt sheetId="6" xfDxf="1" sqref="A41:XFD41" start="0" length="0"/>
    <rcc rId="0" sId="6" dxf="1" numFmtId="11">
      <nc r="A41">
        <v>18.899999999999999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ndxf>
    </rcc>
  </rrc>
  <rrc rId="317" sId="6" ref="A36:XFD36" action="deleteRow">
    <rfmt sheetId="6" xfDxf="1" sqref="A36:XFD36" start="0" length="0"/>
    <rcc rId="0" sId="6" dxf="1">
      <nc r="A36" t="inlineStr">
        <is>
          <t>Code: MESS B L D</t>
        </is>
      </nc>
      <ndxf>
        <font>
          <sz val="8"/>
          <color rgb="FF333333"/>
          <name val="Source Sans Pro"/>
          <scheme val="none"/>
        </font>
        <alignment vertical="center" wrapText="1" readingOrder="0"/>
      </ndxf>
    </rcc>
  </rrc>
  <rrc rId="318" sId="6" ref="A36:XFD36" action="deleteRow">
    <rfmt sheetId="6" xfDxf="1" sqref="A36:XFD36" start="0" length="0"/>
    <rcc rId="0" sId="6" dxf="1" numFmtId="11">
      <nc r="A36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319" sId="6" ref="A36:XFD36" action="deleteRow">
    <rfmt sheetId="6" xfDxf="1" sqref="A36:XFD36" start="0" length="0"/>
    <rcc rId="0" sId="6" dxf="1" numFmtId="11">
      <nc r="A36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320" sId="6" ref="A36:XFD36" action="deleteRow">
    <rfmt sheetId="6" xfDxf="1" sqref="A36:XFD36" start="0" length="0"/>
    <rcc rId="0" sId="6" dxf="1" numFmtId="11">
      <nc r="A36">
        <v>18.899999999999999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ndxf>
    </rcc>
  </rrc>
  <rrc rId="321" sId="6" ref="A31:XFD31" action="deleteRow">
    <rfmt sheetId="6" xfDxf="1" sqref="A31:XFD31" start="0" length="0"/>
    <rcc rId="0" sId="6" dxf="1">
      <nc r="A31" t="inlineStr">
        <is>
          <t>Code: MESS B L D</t>
        </is>
      </nc>
      <ndxf>
        <font>
          <sz val="8"/>
          <color rgb="FF333333"/>
          <name val="Source Sans Pro"/>
          <scheme val="none"/>
        </font>
        <alignment vertical="center" wrapText="1" readingOrder="0"/>
      </ndxf>
    </rcc>
  </rrc>
  <rrc rId="322" sId="6" ref="A31:XFD31" action="deleteRow">
    <rfmt sheetId="6" xfDxf="1" sqref="A31:XFD31" start="0" length="0"/>
    <rcc rId="0" sId="6" dxf="1" numFmtId="11">
      <nc r="A31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323" sId="6" ref="A31:XFD31" action="deleteRow">
    <rfmt sheetId="6" xfDxf="1" sqref="A31:XFD31" start="0" length="0"/>
    <rcc rId="0" sId="6" dxf="1" numFmtId="11">
      <nc r="A31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324" sId="6" ref="A31:XFD31" action="deleteRow">
    <rfmt sheetId="6" xfDxf="1" sqref="A31:XFD31" start="0" length="0"/>
    <rcc rId="0" sId="6" dxf="1" numFmtId="11">
      <nc r="A31">
        <v>18.899999999999999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ndxf>
    </rcc>
  </rrc>
  <rrc rId="325" sId="6" ref="A37:XFD37" action="deleteRow">
    <rfmt sheetId="6" xfDxf="1" sqref="A37:XFD37" start="0" length="0"/>
    <rcc rId="0" sId="6" dxf="1">
      <nc r="A37" t="inlineStr">
        <is>
          <t>Code: MESS B L D</t>
        </is>
      </nc>
      <ndxf>
        <font>
          <sz val="8"/>
          <color rgb="FF333333"/>
          <name val="Source Sans Pro"/>
          <scheme val="none"/>
        </font>
        <alignment vertical="center" wrapText="1" readingOrder="0"/>
      </ndxf>
    </rcc>
  </rrc>
  <rrc rId="326" sId="6" ref="A37:XFD37" action="deleteRow">
    <rfmt sheetId="6" xfDxf="1" sqref="A37:XFD37" start="0" length="0"/>
    <rcc rId="0" sId="6" dxf="1" numFmtId="11">
      <nc r="A37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327" sId="6" ref="A37:XFD37" action="deleteRow">
    <rfmt sheetId="6" xfDxf="1" sqref="A37:XFD37" start="0" length="0"/>
    <rcc rId="0" sId="6" dxf="1" numFmtId="11">
      <nc r="A37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328" sId="6" ref="A37:XFD37" action="deleteRow">
    <rfmt sheetId="6" xfDxf="1" sqref="A37:XFD37" start="0" length="0"/>
    <rcc rId="0" sId="6" dxf="1" numFmtId="11">
      <nc r="A37">
        <v>18.899999999999999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ndxf>
    </rcc>
  </rrc>
  <rrc rId="329" sId="6" ref="A63:XFD63" action="deleteRow">
    <rfmt sheetId="6" xfDxf="1" sqref="A63:XFD63" start="0" length="0"/>
    <rcc rId="0" sId="6" dxf="1">
      <nc r="A63" t="inlineStr">
        <is>
          <t>Code: MESS B L D</t>
        </is>
      </nc>
      <ndxf>
        <font>
          <sz val="8"/>
          <color rgb="FF333333"/>
          <name val="Source Sans Pro"/>
          <scheme val="none"/>
        </font>
        <alignment vertical="center" wrapText="1" readingOrder="0"/>
      </ndxf>
    </rcc>
  </rrc>
  <rrc rId="330" sId="6" ref="A63:XFD63" action="deleteRow">
    <rfmt sheetId="6" xfDxf="1" sqref="A63:XFD63" start="0" length="0"/>
    <rcc rId="0" sId="6" dxf="1" numFmtId="11">
      <nc r="A63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331" sId="6" ref="A63:XFD63" action="deleteRow">
    <rfmt sheetId="6" xfDxf="1" sqref="A63:XFD63" start="0" length="0"/>
    <rcc rId="0" sId="6" dxf="1" numFmtId="11">
      <nc r="A63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332" sId="6" ref="A63:XFD63" action="deleteRow">
    <rfmt sheetId="6" xfDxf="1" sqref="A63:XFD63" start="0" length="0"/>
    <rcc rId="0" sId="6" dxf="1" numFmtId="11">
      <nc r="A63">
        <v>18.899999999999999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ndxf>
    </rcc>
  </rrc>
  <rrc rId="333" sId="6" ref="A58:XFD58" action="deleteRow">
    <rfmt sheetId="6" xfDxf="1" sqref="A58:XFD58" start="0" length="0"/>
    <rcc rId="0" sId="6" dxf="1">
      <nc r="A58" t="inlineStr">
        <is>
          <t>Code: MESS B L D</t>
        </is>
      </nc>
      <ndxf>
        <font>
          <sz val="8"/>
          <color rgb="FF333333"/>
          <name val="Source Sans Pro"/>
          <scheme val="none"/>
        </font>
        <alignment vertical="center" wrapText="1" readingOrder="0"/>
      </ndxf>
    </rcc>
  </rrc>
  <rrc rId="334" sId="6" ref="A58:XFD58" action="deleteRow">
    <rfmt sheetId="6" xfDxf="1" sqref="A58:XFD58" start="0" length="0"/>
    <rcc rId="0" sId="6" dxf="1" numFmtId="11">
      <nc r="A58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335" sId="6" ref="A58:XFD58" action="deleteRow">
    <rfmt sheetId="6" xfDxf="1" sqref="A58:XFD58" start="0" length="0"/>
    <rcc rId="0" sId="6" dxf="1" numFmtId="11">
      <nc r="A58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336" sId="6" ref="A58:XFD58" action="deleteRow">
    <rfmt sheetId="6" xfDxf="1" sqref="A58:XFD58" start="0" length="0"/>
    <rcc rId="0" sId="6" dxf="1" numFmtId="11">
      <nc r="A58">
        <v>18.899999999999999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ndxf>
    </rcc>
  </rrc>
  <rrc rId="337" sId="6" ref="A53:XFD53" action="deleteRow">
    <rfmt sheetId="6" xfDxf="1" sqref="A53:XFD53" start="0" length="0"/>
    <rcc rId="0" sId="6" dxf="1">
      <nc r="A53" t="inlineStr">
        <is>
          <t>Code: MESS B L D</t>
        </is>
      </nc>
      <ndxf>
        <font>
          <sz val="8"/>
          <color rgb="FF333333"/>
          <name val="Source Sans Pro"/>
          <scheme val="none"/>
        </font>
        <alignment vertical="center" wrapText="1" readingOrder="0"/>
      </ndxf>
    </rcc>
  </rrc>
  <rrc rId="338" sId="6" ref="A53:XFD53" action="deleteRow">
    <rfmt sheetId="6" xfDxf="1" sqref="A53:XFD53" start="0" length="0"/>
    <rcc rId="0" sId="6" dxf="1" numFmtId="11">
      <nc r="A53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339" sId="6" ref="A53:XFD53" action="deleteRow">
    <rfmt sheetId="6" xfDxf="1" sqref="A53:XFD53" start="0" length="0"/>
    <rcc rId="0" sId="6" dxf="1" numFmtId="11">
      <nc r="A53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340" sId="6" ref="A53:XFD53" action="deleteRow">
    <rfmt sheetId="6" xfDxf="1" sqref="A53:XFD53" start="0" length="0"/>
    <rcc rId="0" sId="6" dxf="1" numFmtId="11">
      <nc r="A53">
        <v>18.899999999999999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ndxf>
    </rcc>
  </rrc>
  <rrc rId="341" sId="6" ref="A48:XFD48" action="deleteRow">
    <rfmt sheetId="6" xfDxf="1" sqref="A48:XFD48" start="0" length="0"/>
    <rcc rId="0" sId="6" dxf="1">
      <nc r="A48" t="inlineStr">
        <is>
          <t>Code: MESS B L D</t>
        </is>
      </nc>
      <ndxf>
        <font>
          <sz val="8"/>
          <color rgb="FF333333"/>
          <name val="Source Sans Pro"/>
          <scheme val="none"/>
        </font>
        <alignment vertical="center" wrapText="1" readingOrder="0"/>
      </ndxf>
    </rcc>
  </rrc>
  <rrc rId="342" sId="6" ref="A48:XFD48" action="deleteRow">
    <rfmt sheetId="6" xfDxf="1" sqref="A48:XFD48" start="0" length="0"/>
    <rcc rId="0" sId="6" dxf="1" numFmtId="11">
      <nc r="A48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343" sId="6" ref="A48:XFD48" action="deleteRow">
    <rfmt sheetId="6" xfDxf="1" sqref="A48:XFD48" start="0" length="0"/>
    <rcc rId="0" sId="6" dxf="1" numFmtId="11">
      <nc r="A48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344" sId="6" ref="A48:XFD48" action="deleteRow">
    <rfmt sheetId="6" xfDxf="1" sqref="A48:XFD48" start="0" length="0"/>
    <rcc rId="0" sId="6" dxf="1" numFmtId="11">
      <nc r="A48">
        <v>18.899999999999999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ndxf>
    </rcc>
  </rrc>
  <rrc rId="345" sId="6" ref="A43:XFD43" action="deleteRow">
    <rfmt sheetId="6" xfDxf="1" sqref="A43:XFD43" start="0" length="0"/>
    <rcc rId="0" sId="6" dxf="1">
      <nc r="A43" t="inlineStr">
        <is>
          <t>Code: MESS B L D</t>
        </is>
      </nc>
      <ndxf>
        <font>
          <sz val="8"/>
          <color rgb="FF333333"/>
          <name val="Source Sans Pro"/>
          <scheme val="none"/>
        </font>
        <alignment vertical="center" wrapText="1" readingOrder="0"/>
      </ndxf>
    </rcc>
  </rrc>
  <rrc rId="346" sId="6" ref="A43:XFD43" action="deleteRow">
    <rfmt sheetId="6" xfDxf="1" sqref="A43:XFD43" start="0" length="0"/>
    <rcc rId="0" sId="6" dxf="1" numFmtId="11">
      <nc r="A43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347" sId="6" ref="A43:XFD43" action="deleteRow">
    <rfmt sheetId="6" xfDxf="1" sqref="A43:XFD43" start="0" length="0"/>
    <rcc rId="0" sId="6" dxf="1" numFmtId="11">
      <nc r="A43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348" sId="6" ref="A43:XFD43" action="deleteRow">
    <rfmt sheetId="6" xfDxf="1" sqref="A43:XFD43" start="0" length="0"/>
    <rcc rId="0" sId="6" dxf="1" numFmtId="11">
      <nc r="A43">
        <v>18.899999999999999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ndxf>
    </rcc>
  </rrc>
  <rrc rId="349" sId="6" ref="A38:XFD38" action="deleteRow">
    <rfmt sheetId="6" xfDxf="1" sqref="A38:XFD38" start="0" length="0"/>
    <rcc rId="0" sId="6" dxf="1">
      <nc r="A38" t="inlineStr">
        <is>
          <t>Code: MESS B L D</t>
        </is>
      </nc>
      <ndxf>
        <font>
          <sz val="8"/>
          <color rgb="FF333333"/>
          <name val="Source Sans Pro"/>
          <scheme val="none"/>
        </font>
        <alignment vertical="center" wrapText="1" readingOrder="0"/>
      </ndxf>
    </rcc>
  </rrc>
  <rrc rId="350" sId="6" ref="A38:XFD38" action="deleteRow">
    <rfmt sheetId="6" xfDxf="1" sqref="A38:XFD38" start="0" length="0"/>
    <rcc rId="0" sId="6" dxf="1" numFmtId="11">
      <nc r="A38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351" sId="6" ref="A38:XFD38" action="deleteRow">
    <rfmt sheetId="6" xfDxf="1" sqref="A38:XFD38" start="0" length="0"/>
    <rcc rId="0" sId="6" dxf="1" numFmtId="11">
      <nc r="A38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352" sId="6" ref="A38:XFD38" action="deleteRow">
    <rfmt sheetId="6" xfDxf="1" sqref="A38:XFD38" start="0" length="0"/>
    <rcc rId="0" sId="6" dxf="1" numFmtId="11">
      <nc r="A38">
        <v>18.899999999999999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ndxf>
    </rcc>
  </rrc>
  <rrc rId="353" sId="6" ref="A44:XFD44" action="deleteRow">
    <rfmt sheetId="6" xfDxf="1" sqref="A44:XFD44" start="0" length="0"/>
    <rcc rId="0" sId="6" dxf="1">
      <nc r="A44" t="inlineStr">
        <is>
          <t>Code: MESS B L D</t>
        </is>
      </nc>
      <ndxf>
        <font>
          <sz val="8"/>
          <color rgb="FF333333"/>
          <name val="Source Sans Pro"/>
          <scheme val="none"/>
        </font>
        <alignment vertical="center" wrapText="1" readingOrder="0"/>
      </ndxf>
    </rcc>
  </rrc>
  <rrc rId="354" sId="6" ref="A44:XFD44" action="deleteRow">
    <rfmt sheetId="6" xfDxf="1" sqref="A44:XFD44" start="0" length="0"/>
    <rcc rId="0" sId="6" dxf="1" numFmtId="11">
      <nc r="A44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355" sId="6" ref="A44:XFD44" action="deleteRow">
    <rfmt sheetId="6" xfDxf="1" sqref="A44:XFD44" start="0" length="0"/>
    <rcc rId="0" sId="6" dxf="1" numFmtId="11">
      <nc r="A44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356" sId="6" ref="A44:XFD44" action="deleteRow">
    <rfmt sheetId="6" xfDxf="1" sqref="A44:XFD44" start="0" length="0"/>
    <rcc rId="0" sId="6" dxf="1" numFmtId="11">
      <nc r="A44">
        <v>18.899999999999999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ndxf>
    </rcc>
  </rrc>
  <rrc rId="357" sId="6" ref="A65:XFD65" action="deleteRow">
    <rfmt sheetId="6" xfDxf="1" sqref="A65:XFD65" start="0" length="0"/>
    <rcc rId="0" sId="6" dxf="1">
      <nc r="A65" t="inlineStr">
        <is>
          <t>Code: MESS B L D</t>
        </is>
      </nc>
      <ndxf>
        <font>
          <sz val="8"/>
          <color rgb="FF333333"/>
          <name val="Source Sans Pro"/>
          <scheme val="none"/>
        </font>
        <alignment vertical="center" wrapText="1" readingOrder="0"/>
      </ndxf>
    </rcc>
  </rrc>
  <rrc rId="358" sId="6" ref="A65:XFD65" action="deleteRow">
    <rfmt sheetId="6" xfDxf="1" sqref="A65:XFD65" start="0" length="0"/>
    <rcc rId="0" sId="6" dxf="1" numFmtId="11">
      <nc r="A65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359" sId="6" ref="A65:XFD65" action="deleteRow">
    <rfmt sheetId="6" xfDxf="1" sqref="A65:XFD65" start="0" length="0"/>
    <rcc rId="0" sId="6" dxf="1" numFmtId="11">
      <nc r="A65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360" sId="6" ref="A65:XFD65" action="deleteRow">
    <rfmt sheetId="6" xfDxf="1" sqref="A65:XFD65" start="0" length="0"/>
    <rcc rId="0" sId="6" dxf="1" numFmtId="11">
      <nc r="A65">
        <v>18.899999999999999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ndxf>
    </rcc>
  </rrc>
  <rrc rId="361" sId="6" ref="A60:XFD60" action="deleteRow">
    <rfmt sheetId="6" xfDxf="1" sqref="A60:XFD60" start="0" length="0"/>
    <rcc rId="0" sId="6" dxf="1">
      <nc r="A60" t="inlineStr">
        <is>
          <t>Code: MESS B L D</t>
        </is>
      </nc>
      <ndxf>
        <font>
          <sz val="8"/>
          <color rgb="FF333333"/>
          <name val="Source Sans Pro"/>
          <scheme val="none"/>
        </font>
        <alignment vertical="center" wrapText="1" readingOrder="0"/>
      </ndxf>
    </rcc>
  </rrc>
  <rrc rId="362" sId="6" ref="A60:XFD60" action="deleteRow">
    <rfmt sheetId="6" xfDxf="1" sqref="A60:XFD60" start="0" length="0"/>
    <rcc rId="0" sId="6" dxf="1" numFmtId="11">
      <nc r="A60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363" sId="6" ref="A60:XFD60" action="deleteRow">
    <rfmt sheetId="6" xfDxf="1" sqref="A60:XFD60" start="0" length="0"/>
    <rcc rId="0" sId="6" dxf="1" numFmtId="11">
      <nc r="A60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364" sId="6" ref="A60:XFD60" action="deleteRow">
    <rfmt sheetId="6" xfDxf="1" sqref="A60:XFD60" start="0" length="0"/>
    <rcc rId="0" sId="6" dxf="1" numFmtId="11">
      <nc r="A60">
        <v>18.899999999999999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ndxf>
    </rcc>
  </rrc>
  <rrc rId="365" sId="6" ref="A55:XFD55" action="deleteRow">
    <rfmt sheetId="6" xfDxf="1" sqref="A55:XFD55" start="0" length="0"/>
    <rcc rId="0" sId="6" dxf="1">
      <nc r="A55" t="inlineStr">
        <is>
          <t>Code: MESS B L D</t>
        </is>
      </nc>
      <ndxf>
        <font>
          <sz val="8"/>
          <color rgb="FF333333"/>
          <name val="Source Sans Pro"/>
          <scheme val="none"/>
        </font>
        <alignment vertical="center" wrapText="1" readingOrder="0"/>
      </ndxf>
    </rcc>
  </rrc>
  <rrc rId="366" sId="6" ref="A55:XFD55" action="deleteRow">
    <rfmt sheetId="6" xfDxf="1" sqref="A55:XFD55" start="0" length="0"/>
    <rcc rId="0" sId="6" dxf="1" numFmtId="11">
      <nc r="A55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367" sId="6" ref="A55:XFD55" action="deleteRow">
    <rfmt sheetId="6" xfDxf="1" sqref="A55:XFD55" start="0" length="0"/>
    <rcc rId="0" sId="6" dxf="1" numFmtId="11">
      <nc r="A55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368" sId="6" ref="A55:XFD55" action="deleteRow">
    <rfmt sheetId="6" xfDxf="1" sqref="A55:XFD55" start="0" length="0"/>
    <rcc rId="0" sId="6" dxf="1" numFmtId="11">
      <nc r="A55">
        <v>18.899999999999999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ndxf>
    </rcc>
  </rrc>
  <rrc rId="369" sId="6" ref="A50:XFD50" action="deleteRow">
    <rfmt sheetId="6" xfDxf="1" sqref="A50:XFD50" start="0" length="0"/>
    <rcc rId="0" sId="6" dxf="1">
      <nc r="A50" t="inlineStr">
        <is>
          <t>Code: MESS B L D</t>
        </is>
      </nc>
      <ndxf>
        <font>
          <sz val="8"/>
          <color rgb="FF333333"/>
          <name val="Source Sans Pro"/>
          <scheme val="none"/>
        </font>
        <alignment vertical="center" wrapText="1" readingOrder="0"/>
      </ndxf>
    </rcc>
  </rrc>
  <rrc rId="370" sId="6" ref="A50:XFD50" action="deleteRow">
    <rfmt sheetId="6" xfDxf="1" sqref="A50:XFD50" start="0" length="0"/>
    <rcc rId="0" sId="6" dxf="1" numFmtId="11">
      <nc r="A50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371" sId="6" ref="A50:XFD50" action="deleteRow">
    <rfmt sheetId="6" xfDxf="1" sqref="A50:XFD50" start="0" length="0"/>
    <rcc rId="0" sId="6" dxf="1" numFmtId="11">
      <nc r="A50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372" sId="6" ref="A50:XFD50" action="deleteRow">
    <rfmt sheetId="6" xfDxf="1" sqref="A50:XFD50" start="0" length="0"/>
    <rcc rId="0" sId="6" dxf="1" numFmtId="11">
      <nc r="A50">
        <v>18.899999999999999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ndxf>
    </rcc>
  </rrc>
  <rrc rId="373" sId="6" ref="A45:XFD45" action="deleteRow">
    <rfmt sheetId="6" xfDxf="1" sqref="A45:XFD45" start="0" length="0"/>
    <rcc rId="0" sId="6" dxf="1">
      <nc r="A45" t="inlineStr">
        <is>
          <t>Code: MESS B L D</t>
        </is>
      </nc>
      <ndxf>
        <font>
          <sz val="8"/>
          <color rgb="FF333333"/>
          <name val="Source Sans Pro"/>
          <scheme val="none"/>
        </font>
        <alignment vertical="center" wrapText="1" readingOrder="0"/>
      </ndxf>
    </rcc>
  </rrc>
  <rrc rId="374" sId="6" ref="A45:XFD45" action="deleteRow">
    <rfmt sheetId="6" xfDxf="1" sqref="A45:XFD45" start="0" length="0"/>
    <rcc rId="0" sId="6" dxf="1" numFmtId="11">
      <nc r="A45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375" sId="6" ref="A45:XFD45" action="deleteRow">
    <rfmt sheetId="6" xfDxf="1" sqref="A45:XFD45" start="0" length="0"/>
    <rcc rId="0" sId="6" dxf="1" numFmtId="11">
      <nc r="A45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376" sId="6" ref="A45:XFD45" action="deleteRow">
    <rfmt sheetId="6" xfDxf="1" sqref="A45:XFD45" start="0" length="0"/>
    <rcc rId="0" sId="6" dxf="1" numFmtId="11">
      <nc r="A45">
        <v>18.899999999999999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ndxf>
    </rcc>
  </rrc>
  <rrc rId="377" sId="6" ref="A60:XFD60" action="deleteRow">
    <rfmt sheetId="6" xfDxf="1" sqref="A60:XFD60" start="0" length="0"/>
    <rcc rId="0" sId="6" dxf="1">
      <nc r="A60" t="inlineStr">
        <is>
          <t>Code: MESS B L D</t>
        </is>
      </nc>
      <ndxf>
        <font>
          <sz val="8"/>
          <color rgb="FF333333"/>
          <name val="Source Sans Pro"/>
          <scheme val="none"/>
        </font>
        <alignment vertical="center" wrapText="1" readingOrder="0"/>
      </ndxf>
    </rcc>
  </rrc>
  <rrc rId="378" sId="6" ref="A60:XFD60" action="deleteRow">
    <rfmt sheetId="6" xfDxf="1" sqref="A60:XFD60" start="0" length="0"/>
    <rcc rId="0" sId="6" dxf="1" numFmtId="11">
      <nc r="A60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379" sId="6" ref="A60:XFD60" action="deleteRow">
    <rfmt sheetId="6" xfDxf="1" sqref="A60:XFD60" start="0" length="0"/>
    <rcc rId="0" sId="6" dxf="1" numFmtId="11">
      <nc r="A60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380" sId="6" ref="A60:XFD60" action="deleteRow">
    <rfmt sheetId="6" xfDxf="1" sqref="A60:XFD60" start="0" length="0"/>
    <rcc rId="0" sId="6" dxf="1" numFmtId="11">
      <nc r="A60">
        <v>18.899999999999999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ndxf>
    </rcc>
  </rrc>
  <rrc rId="381" sId="6" ref="A55:XFD55" action="deleteRow">
    <rfmt sheetId="6" xfDxf="1" sqref="A55:XFD55" start="0" length="0"/>
    <rcc rId="0" sId="6" dxf="1">
      <nc r="A55" t="inlineStr">
        <is>
          <t>Code: MESS B L D</t>
        </is>
      </nc>
      <ndxf>
        <font>
          <sz val="8"/>
          <color rgb="FF333333"/>
          <name val="Source Sans Pro"/>
          <scheme val="none"/>
        </font>
        <alignment vertical="center" wrapText="1" readingOrder="0"/>
      </ndxf>
    </rcc>
  </rrc>
  <rrc rId="382" sId="6" ref="A55:XFD55" action="deleteRow">
    <rfmt sheetId="6" xfDxf="1" sqref="A55:XFD55" start="0" length="0"/>
    <rcc rId="0" sId="6" dxf="1" numFmtId="11">
      <nc r="A55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383" sId="6" ref="A55:XFD55" action="deleteRow">
    <rfmt sheetId="6" xfDxf="1" sqref="A55:XFD55" start="0" length="0"/>
    <rcc rId="0" sId="6" dxf="1" numFmtId="11">
      <nc r="A55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384" sId="6" ref="A55:XFD55" action="deleteRow">
    <rfmt sheetId="6" xfDxf="1" sqref="A55:XFD55" start="0" length="0"/>
    <rcc rId="0" sId="6" dxf="1" numFmtId="11">
      <nc r="A55">
        <v>18.899999999999999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ndxf>
    </rcc>
  </rrc>
  <rrc rId="385" sId="6" ref="A50:XFD50" action="deleteRow">
    <rfmt sheetId="6" xfDxf="1" sqref="A50:XFD50" start="0" length="0"/>
    <rcc rId="0" sId="6" dxf="1">
      <nc r="A50" t="inlineStr">
        <is>
          <t>Code: MESS B L D</t>
        </is>
      </nc>
      <ndxf>
        <font>
          <sz val="8"/>
          <color rgb="FF333333"/>
          <name val="Source Sans Pro"/>
          <scheme val="none"/>
        </font>
        <alignment vertical="center" wrapText="1" readingOrder="0"/>
      </ndxf>
    </rcc>
  </rrc>
  <rrc rId="386" sId="6" ref="A50:XFD50" action="deleteRow">
    <rfmt sheetId="6" xfDxf="1" sqref="A50:XFD50" start="0" length="0"/>
    <rcc rId="0" sId="6" dxf="1" numFmtId="11">
      <nc r="A50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387" sId="6" ref="A50:XFD50" action="deleteRow">
    <rfmt sheetId="6" xfDxf="1" sqref="A50:XFD50" start="0" length="0"/>
    <rcc rId="0" sId="6" dxf="1" numFmtId="11">
      <nc r="A50">
        <v>60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</rrc>
  <rrc rId="388" sId="6" ref="A50:XFD50" action="deleteRow">
    <rfmt sheetId="6" xfDxf="1" sqref="A50:XFD50" start="0" length="0"/>
    <rcc rId="0" sId="6" dxf="1" numFmtId="11">
      <nc r="A50">
        <v>18.899999999999999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ndxf>
    </rcc>
  </rrc>
  <rrc rId="389" sId="6" eol="1" ref="A52:XFD52" action="insertRow"/>
  <rfmt sheetId="6" sqref="A52" start="0" length="0">
    <dxf>
      <numFmt numFmtId="19" formatCode="m/d/yyyy"/>
    </dxf>
  </rfmt>
  <rfmt sheetId="6" sqref="A52" start="0" length="0">
    <dxf>
      <font>
        <sz val="12"/>
        <color rgb="FF333333"/>
        <name val="Source Sans Pro"/>
        <scheme val="none"/>
      </font>
      <alignment vertical="center" wrapText="1" readingOrder="0"/>
    </dxf>
  </rfmt>
  <rcc rId="390" sId="6" numFmtId="19">
    <nc r="A52">
      <v>43524</v>
    </nc>
  </rcc>
  <rcc rId="391" sId="6" odxf="1" dxf="1" numFmtId="11">
    <nc r="B9">
      <v>60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392" sId="6" odxf="1" dxf="1" numFmtId="11">
    <nc r="C9">
      <v>18.899999999999999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393" sId="6" odxf="1" dxf="1" numFmtId="11">
    <nc r="B10">
      <v>60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394" sId="6" odxf="1" dxf="1" numFmtId="11">
    <nc r="C10">
      <v>18.899999999999999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395" sId="6" odxf="1" dxf="1" numFmtId="11">
    <nc r="B11">
      <v>60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396" sId="6" odxf="1" dxf="1" numFmtId="11">
    <nc r="C11">
      <v>18.899999999999999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397" sId="6" odxf="1" dxf="1" numFmtId="11">
    <nc r="B12">
      <v>60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398" sId="6" odxf="1" dxf="1" numFmtId="11">
    <nc r="C12">
      <v>18.899999999999999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399" sId="6" odxf="1" dxf="1" numFmtId="11">
    <nc r="B13">
      <v>60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400" sId="6" odxf="1" dxf="1" numFmtId="11">
    <nc r="C13">
      <v>18.899999999999999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401" sId="6" odxf="1" dxf="1" numFmtId="11">
    <nc r="B14">
      <v>60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402" sId="6" odxf="1" dxf="1" numFmtId="11">
    <nc r="C14">
      <v>18.899999999999999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403" sId="6" odxf="1" dxf="1" numFmtId="11">
    <nc r="B15">
      <v>60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404" sId="6" odxf="1" dxf="1" numFmtId="11">
    <nc r="C15">
      <v>18.899999999999999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405" sId="6" odxf="1" dxf="1" numFmtId="11">
    <nc r="B16">
      <v>60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406" sId="6" odxf="1" dxf="1" numFmtId="11">
    <nc r="C16">
      <v>18.899999999999999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407" sId="6" odxf="1" dxf="1" numFmtId="11">
    <nc r="B17">
      <v>60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408" sId="6" odxf="1" dxf="1" numFmtId="11">
    <nc r="C17">
      <v>18.899999999999999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409" sId="6" odxf="1" dxf="1" numFmtId="11">
    <nc r="B18">
      <v>60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410" sId="6" odxf="1" dxf="1" numFmtId="11">
    <nc r="C18">
      <v>18.899999999999999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411" sId="6" odxf="1" dxf="1" numFmtId="11">
    <nc r="B19">
      <v>60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412" sId="6" odxf="1" dxf="1" numFmtId="11">
    <nc r="C19">
      <v>18.899999999999999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413" sId="6" odxf="1" dxf="1" numFmtId="11">
    <nc r="B20">
      <v>60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414" sId="6" odxf="1" dxf="1" numFmtId="11">
    <nc r="C20">
      <v>18.899999999999999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415" sId="6" odxf="1" dxf="1" numFmtId="11">
    <nc r="B21">
      <v>60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416" sId="6" odxf="1" dxf="1" numFmtId="11">
    <nc r="C21">
      <v>18.899999999999999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417" sId="6" odxf="1" dxf="1" numFmtId="11">
    <nc r="B22">
      <v>60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418" sId="6" odxf="1" dxf="1" numFmtId="11">
    <nc r="C22">
      <v>18.899999999999999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419" sId="6" odxf="1" dxf="1" numFmtId="11">
    <nc r="B23">
      <v>60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420" sId="6" odxf="1" dxf="1" numFmtId="11">
    <nc r="C23">
      <v>18.899999999999999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421" sId="6" odxf="1" dxf="1" numFmtId="11">
    <nc r="B24">
      <v>60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422" sId="6" odxf="1" dxf="1" numFmtId="11">
    <nc r="C24">
      <v>18.899999999999999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423" sId="6" odxf="1" dxf="1" numFmtId="11">
    <nc r="B25">
      <v>60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424" sId="6" odxf="1" dxf="1" numFmtId="11">
    <nc r="C25">
      <v>18.899999999999999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425" sId="6" odxf="1" dxf="1" numFmtId="11">
    <nc r="B26">
      <v>60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426" sId="6" odxf="1" dxf="1" numFmtId="11">
    <nc r="C26">
      <v>18.899999999999999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427" sId="6" odxf="1" dxf="1" numFmtId="11">
    <nc r="B27">
      <v>60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428" sId="6" odxf="1" dxf="1" numFmtId="11">
    <nc r="C27">
      <v>18.899999999999999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429" sId="6" odxf="1" dxf="1" numFmtId="11">
    <nc r="B28">
      <v>60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430" sId="6" odxf="1" dxf="1" numFmtId="11">
    <nc r="C28">
      <v>18.899999999999999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431" sId="6" odxf="1" dxf="1" numFmtId="11">
    <nc r="B29">
      <v>60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432" sId="6" odxf="1" dxf="1" numFmtId="11">
    <nc r="C29">
      <v>18.899999999999999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433" sId="6" odxf="1" dxf="1" numFmtId="11">
    <nc r="B30">
      <v>60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434" sId="6" odxf="1" dxf="1" numFmtId="11">
    <nc r="C30">
      <v>18.899999999999999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435" sId="6" odxf="1" dxf="1" numFmtId="11">
    <nc r="B31">
      <v>60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436" sId="6" odxf="1" dxf="1" numFmtId="11">
    <nc r="C31">
      <v>18.899999999999999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437" sId="6" odxf="1" dxf="1" numFmtId="11">
    <nc r="B32">
      <v>60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438" sId="6" odxf="1" dxf="1" numFmtId="11">
    <nc r="C32">
      <v>18.899999999999999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439" sId="6" odxf="1" dxf="1" numFmtId="11">
    <nc r="B33">
      <v>60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440" sId="6" odxf="1" dxf="1" numFmtId="11">
    <nc r="C33">
      <v>18.899999999999999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441" sId="6" odxf="1" dxf="1" numFmtId="11">
    <nc r="B34">
      <v>60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442" sId="6" odxf="1" dxf="1" numFmtId="11">
    <nc r="C34">
      <v>18.899999999999999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443" sId="6" odxf="1" dxf="1" numFmtId="11">
    <nc r="B35">
      <v>60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444" sId="6" odxf="1" dxf="1" numFmtId="11">
    <nc r="C35">
      <v>18.899999999999999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445" sId="6" odxf="1" dxf="1" numFmtId="11">
    <nc r="B36">
      <v>60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446" sId="6" odxf="1" dxf="1" numFmtId="11">
    <nc r="C36">
      <v>18.899999999999999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447" sId="6" odxf="1" dxf="1" numFmtId="11">
    <nc r="B37">
      <v>60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448" sId="6" odxf="1" dxf="1" numFmtId="11">
    <nc r="C37">
      <v>18.899999999999999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449" sId="6" odxf="1" dxf="1" numFmtId="11">
    <nc r="B38">
      <v>60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450" sId="6" odxf="1" dxf="1" numFmtId="11">
    <nc r="C38">
      <v>18.899999999999999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451" sId="6" odxf="1" dxf="1" numFmtId="11">
    <nc r="B39">
      <v>60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452" sId="6" odxf="1" dxf="1" numFmtId="11">
    <nc r="C39">
      <v>18.899999999999999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453" sId="6" odxf="1" dxf="1" numFmtId="11">
    <nc r="B40">
      <v>60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454" sId="6" odxf="1" dxf="1" numFmtId="11">
    <nc r="C40">
      <v>18.899999999999999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455" sId="6" odxf="1" dxf="1" numFmtId="11">
    <nc r="B41">
      <v>60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456" sId="6" odxf="1" dxf="1" numFmtId="11">
    <nc r="C41">
      <v>18.899999999999999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457" sId="6" odxf="1" dxf="1" numFmtId="11">
    <nc r="B42">
      <v>60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458" sId="6" odxf="1" dxf="1" numFmtId="11">
    <nc r="C42">
      <v>18.899999999999999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459" sId="6" odxf="1" dxf="1" numFmtId="11">
    <nc r="B43">
      <v>60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460" sId="6" odxf="1" dxf="1" numFmtId="11">
    <nc r="C43">
      <v>18.899999999999999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461" sId="6" odxf="1" dxf="1" numFmtId="11">
    <nc r="B44">
      <v>60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462" sId="6" odxf="1" dxf="1" numFmtId="11">
    <nc r="C44">
      <v>18.899999999999999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463" sId="6" odxf="1" dxf="1" numFmtId="11">
    <nc r="B45">
      <v>60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464" sId="6" odxf="1" dxf="1" numFmtId="11">
    <nc r="C45">
      <v>18.899999999999999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465" sId="6" odxf="1" dxf="1" numFmtId="11">
    <nc r="B46">
      <v>60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466" sId="6" odxf="1" dxf="1" numFmtId="11">
    <nc r="C46">
      <v>18.899999999999999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467" sId="6" odxf="1" dxf="1" numFmtId="11">
    <nc r="B47">
      <v>60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468" sId="6" odxf="1" dxf="1" numFmtId="11">
    <nc r="C47">
      <v>18.899999999999999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469" sId="6" odxf="1" dxf="1" numFmtId="11">
    <nc r="B48">
      <v>60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470" sId="6" odxf="1" dxf="1" numFmtId="11">
    <nc r="C48">
      <v>18.899999999999999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471" sId="6" odxf="1" dxf="1" numFmtId="11">
    <nc r="B49">
      <v>60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472" sId="6" odxf="1" dxf="1" numFmtId="11">
    <nc r="C49">
      <v>18.899999999999999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473" sId="6" odxf="1" dxf="1" numFmtId="11">
    <nc r="B50">
      <v>60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474" sId="6" odxf="1" dxf="1" numFmtId="11">
    <nc r="C50">
      <v>18.899999999999999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475" sId="6" odxf="1" dxf="1" numFmtId="11">
    <nc r="B51">
      <v>60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476" sId="6" odxf="1" dxf="1" numFmtId="11">
    <nc r="C51">
      <v>18.899999999999999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fmt sheetId="6" sqref="B52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dxf>
  </rfmt>
  <rfmt sheetId="6" sqref="C52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dxf>
  </rfmt>
  <rcc rId="477" sId="6" numFmtId="11">
    <nc r="B52">
      <v>0</v>
    </nc>
  </rcc>
  <rcc rId="478" sId="6">
    <nc r="D7" t="inlineStr">
      <is>
        <t>Start</t>
      </is>
    </nc>
  </rcc>
  <rfmt sheetId="6" sqref="A6" start="0" length="0">
    <dxf>
      <numFmt numFmtId="19" formatCode="m/d/yyyy"/>
    </dxf>
  </rfmt>
  <rfmt sheetId="6" sqref="A6" start="0" length="0">
    <dxf>
      <font>
        <sz val="12"/>
        <color rgb="FF333333"/>
        <name val="Source Sans Pro"/>
        <scheme val="none"/>
      </font>
      <alignment vertical="center" wrapText="1" readingOrder="0"/>
    </dxf>
  </rfmt>
  <rcc rId="479" sId="6" numFmtId="19">
    <nc r="A6">
      <v>43478</v>
    </nc>
  </rcc>
  <rcc rId="480" sId="6" odxf="1" dxf="1" numFmtId="11">
    <nc r="B6">
      <v>60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fmt sheetId="6" sqref="C6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dxf>
  </rfmt>
  <rcc rId="481" sId="6">
    <nc r="D52" t="inlineStr">
      <is>
        <t>Grad/Travel</t>
      </is>
    </nc>
  </rcc>
  <rrc rId="482" sId="6" eol="1" ref="A53:XFD53" action="insertRow"/>
  <rfmt sheetId="6" sqref="B53" start="0" length="0">
    <dxf>
      <numFmt numFmtId="12" formatCode="&quot;$&quot;#,##0.00_);[Red]\(&quot;$&quot;#,##0.00\)"/>
    </dxf>
  </rfmt>
  <rfmt sheetId="6" sqref="C53" start="0" length="0">
    <dxf>
      <numFmt numFmtId="12" formatCode="&quot;$&quot;#,##0.00_);[Red]\(&quot;$&quot;#,##0.00\)"/>
    </dxf>
  </rfmt>
  <rrc rId="483" sId="6" ref="A1:XFD5" action="insertRow"/>
  <rfmt sheetId="6" sqref="A3" start="0" length="0">
    <dxf>
      <font>
        <sz val="12"/>
        <color rgb="FF333333"/>
        <name val="Source Sans Pro"/>
        <scheme val="none"/>
      </font>
      <numFmt numFmtId="19" formatCode="m/d/yyyy"/>
      <alignment vertical="center" wrapText="1" readingOrder="0"/>
    </dxf>
  </rfmt>
  <rfmt sheetId="6" sqref="A4" start="0" length="0">
    <dxf>
      <font>
        <sz val="12"/>
        <color rgb="FF333333"/>
        <name val="Source Sans Pro"/>
        <scheme val="none"/>
      </font>
      <numFmt numFmtId="19" formatCode="m/d/yyyy"/>
      <alignment vertical="center" wrapText="1" readingOrder="0"/>
    </dxf>
  </rfmt>
  <rfmt sheetId="6" sqref="A5" start="0" length="0">
    <dxf>
      <font>
        <sz val="12"/>
        <color rgb="FF333333"/>
        <name val="Source Sans Pro"/>
        <scheme val="none"/>
      </font>
      <numFmt numFmtId="19" formatCode="m/d/yyyy"/>
      <alignment vertical="center" wrapText="1" readingOrder="0"/>
    </dxf>
  </rfmt>
  <rfmt sheetId="6" sqref="A6" start="0" length="0">
    <dxf>
      <font>
        <sz val="12"/>
        <color rgb="FF333333"/>
        <name val="Source Sans Pro"/>
        <scheme val="none"/>
      </font>
      <numFmt numFmtId="19" formatCode="m/d/yyyy"/>
      <alignment vertical="center" wrapText="1" readingOrder="0"/>
    </dxf>
  </rfmt>
  <rfmt sheetId="6" sqref="A7" start="0" length="0">
    <dxf>
      <font>
        <sz val="12"/>
        <color rgb="FF333333"/>
        <name val="Source Sans Pro"/>
        <scheme val="none"/>
      </font>
      <numFmt numFmtId="19" formatCode="m/d/yyyy"/>
      <alignment vertical="center" wrapText="1" readingOrder="0"/>
    </dxf>
  </rfmt>
  <rfmt sheetId="6" sqref="A8" start="0" length="0">
    <dxf>
      <font>
        <sz val="12"/>
        <color rgb="FF333333"/>
        <name val="Source Sans Pro"/>
        <scheme val="none"/>
      </font>
      <numFmt numFmtId="19" formatCode="m/d/yyyy"/>
      <alignment vertical="center" wrapText="1" readingOrder="0"/>
    </dxf>
  </rfmt>
  <rfmt sheetId="6" sqref="A9" start="0" length="0">
    <dxf>
      <font>
        <sz val="12"/>
        <color rgb="FF333333"/>
        <name val="Source Sans Pro"/>
        <scheme val="none"/>
      </font>
      <numFmt numFmtId="19" formatCode="m/d/yyyy"/>
      <alignment vertical="center" wrapText="1" readingOrder="0"/>
    </dxf>
  </rfmt>
  <rfmt sheetId="6" sqref="A10" start="0" length="0">
    <dxf>
      <font>
        <sz val="12"/>
        <color rgb="FF333333"/>
        <name val="Source Sans Pro"/>
        <scheme val="none"/>
      </font>
      <numFmt numFmtId="19" formatCode="m/d/yyyy"/>
      <alignment vertical="center" wrapText="1" readingOrder="0"/>
    </dxf>
  </rfmt>
  <rcc rId="484" sId="6" numFmtId="19">
    <nc r="A10">
      <v>43477</v>
    </nc>
  </rcc>
  <rcc rId="485" sId="6" numFmtId="19">
    <nc r="A9">
      <v>43476</v>
    </nc>
  </rcc>
  <rcc rId="486" sId="6" numFmtId="19">
    <nc r="A8">
      <v>43475</v>
    </nc>
  </rcc>
  <rcc rId="487" sId="6" numFmtId="19">
    <nc r="A7">
      <v>43474</v>
    </nc>
  </rcc>
  <rcc rId="488" sId="6" numFmtId="19">
    <nc r="A6">
      <v>43473</v>
    </nc>
  </rcc>
  <rcc rId="489" sId="6" numFmtId="19">
    <nc r="A5">
      <v>43472</v>
    </nc>
  </rcc>
  <rcc rId="490" sId="6" numFmtId="19">
    <nc r="A4">
      <v>43471</v>
    </nc>
  </rcc>
  <rcc rId="491" sId="6" numFmtId="19">
    <nc r="A3">
      <v>43470</v>
    </nc>
  </rcc>
  <rrc rId="492" sId="6" ref="A3:XFD7" action="insertRow"/>
  <rfmt sheetId="6" sqref="A7" start="0" length="0">
    <dxf>
      <font>
        <sz val="12"/>
        <color rgb="FF333333"/>
        <name val="Source Sans Pro"/>
        <scheme val="none"/>
      </font>
      <numFmt numFmtId="19" formatCode="m/d/yyyy"/>
      <alignment vertical="center" wrapText="1" readingOrder="0"/>
    </dxf>
  </rfmt>
  <rfmt sheetId="6" sqref="A6" start="0" length="0">
    <dxf>
      <font>
        <sz val="12"/>
        <color rgb="FF333333"/>
        <name val="Source Sans Pro"/>
        <scheme val="none"/>
      </font>
      <numFmt numFmtId="19" formatCode="m/d/yyyy"/>
      <alignment vertical="center" wrapText="1" readingOrder="0"/>
    </dxf>
  </rfmt>
  <rcc rId="493" sId="6" numFmtId="19">
    <nc r="A6">
      <v>43468</v>
    </nc>
  </rcc>
  <rcc rId="494" sId="6" numFmtId="19">
    <nc r="A7">
      <v>43469</v>
    </nc>
  </rcc>
  <rm rId="495" sheetId="6" source="B16:D16" destination="B6:D6" sourceSheetId="6">
    <undo index="0" exp="area" dr="B16:B62" r="B63" sId="6"/>
    <undo index="0" exp="area" dr="C16:C62" r="C63" sId="6"/>
  </rm>
  <rcc rId="496" sId="6">
    <nc r="D16" t="inlineStr">
      <is>
        <t>Travel Day if flying</t>
      </is>
    </nc>
  </rcc>
  <rfmt sheetId="6" sqref="B16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dxf>
  </rfmt>
  <rfmt sheetId="6" sqref="C16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dxf>
  </rfmt>
  <rcc rId="497" sId="6" numFmtId="11">
    <nc r="B16">
      <v>0</v>
    </nc>
  </rcc>
  <rcc rId="498" sId="6" numFmtId="11">
    <nc r="C16">
      <v>0</v>
    </nc>
  </rcc>
  <rm rId="499" sheetId="6" source="D16" destination="E16" sourceSheetId="6"/>
  <rcc rId="500" sId="6">
    <nc r="D16" t="inlineStr">
      <is>
        <t>PTDY</t>
      </is>
    </nc>
  </rcc>
  <rcc rId="501" sId="6">
    <nc r="D12" t="inlineStr">
      <is>
        <t>PTDY</t>
      </is>
    </nc>
  </rcc>
  <rcc rId="502" sId="6">
    <nc r="D13" t="inlineStr">
      <is>
        <t>PTDY</t>
      </is>
    </nc>
  </rcc>
  <rcc rId="503" sId="6">
    <nc r="D14" t="inlineStr">
      <is>
        <t>PTDY</t>
      </is>
    </nc>
  </rcc>
  <rcc rId="504" sId="6">
    <nc r="D15" t="inlineStr">
      <is>
        <t>PTDY</t>
      </is>
    </nc>
  </rcc>
  <rcc rId="505" sId="6" odxf="1" dxf="1" numFmtId="11">
    <nc r="B12">
      <v>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506" sId="6" odxf="1" dxf="1" numFmtId="11">
    <nc r="C12">
      <v>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507" sId="6" odxf="1" dxf="1" numFmtId="11">
    <nc r="B13">
      <v>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508" sId="6" odxf="1" dxf="1" numFmtId="11">
    <nc r="C13">
      <v>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509" sId="6" odxf="1" dxf="1" numFmtId="11">
    <nc r="B14">
      <v>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510" sId="6" odxf="1" dxf="1" numFmtId="11">
    <nc r="C14">
      <v>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511" sId="6" odxf="1" dxf="1" numFmtId="11">
    <nc r="B15">
      <v>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512" sId="6" odxf="1" dxf="1" numFmtId="11">
    <nc r="C15">
      <v>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513" sId="6">
    <nc r="D6" t="inlineStr">
      <is>
        <t>Travel 13 Jan</t>
      </is>
    </nc>
  </rcc>
  <rm rId="514" sheetId="6" source="D6" destination="E5" sourceSheetId="6"/>
  <rm rId="515" sheetId="6" source="E5" destination="E6" sourceSheetId="6"/>
  <rcc rId="516" sId="6">
    <nc r="D6" t="inlineStr">
      <is>
        <t>LV</t>
      </is>
    </nc>
  </rcc>
  <rcc rId="517" sId="6" odxf="1" dxf="1" numFmtId="11">
    <nc r="B11">
      <v>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518" sId="6" odxf="1" dxf="1" numFmtId="11">
    <nc r="C11">
      <v>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519" sId="6">
    <nc r="D11" t="inlineStr">
      <is>
        <t>PTDY</t>
      </is>
    </nc>
  </rcc>
  <rcc rId="520" sId="6" odxf="1" dxf="1" numFmtId="11">
    <nc r="B7">
      <v>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521" sId="6" odxf="1" dxf="1" numFmtId="11">
    <nc r="C7">
      <v>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522" sId="6" odxf="1" dxf="1" numFmtId="11">
    <nc r="B8">
      <v>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523" sId="6" odxf="1" dxf="1" numFmtId="11">
    <nc r="C8">
      <v>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524" sId="6" odxf="1" dxf="1" numFmtId="11">
    <nc r="B9">
      <v>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525" sId="6" odxf="1" dxf="1" numFmtId="11">
    <nc r="C9">
      <v>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526" sId="6" odxf="1" dxf="1" numFmtId="11">
    <nc r="B10">
      <v>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527" sId="6" odxf="1" dxf="1" numFmtId="11">
    <nc r="C10">
      <v>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528" sId="6">
    <nc r="D7" t="inlineStr">
      <is>
        <t>LV</t>
      </is>
    </nc>
  </rcc>
  <rcc rId="529" sId="6">
    <nc r="D8" t="inlineStr">
      <is>
        <t>LV</t>
      </is>
    </nc>
  </rcc>
  <rcc rId="530" sId="6">
    <nc r="D9" t="inlineStr">
      <is>
        <t>LV</t>
      </is>
    </nc>
  </rcc>
  <rcc rId="531" sId="6">
    <nc r="D10" t="inlineStr">
      <is>
        <t>LV</t>
      </is>
    </nc>
  </rcc>
  <rcc rId="532" sId="6" numFmtId="11">
    <nc r="C62">
      <v>0</v>
    </nc>
  </rcc>
  <rrc rId="533" sId="6" ref="A63:XFD70" action="insertRow"/>
  <rfmt sheetId="6" sqref="A63" start="0" length="0">
    <dxf>
      <font>
        <sz val="10"/>
        <color auto="1"/>
        <name val="Arial"/>
        <scheme val="none"/>
      </font>
      <numFmt numFmtId="0" formatCode="General"/>
      <alignment vertical="bottom" wrapText="0" readingOrder="0"/>
    </dxf>
  </rfmt>
  <rfmt sheetId="6" sqref="A64" start="0" length="0">
    <dxf>
      <font>
        <sz val="10"/>
        <color auto="1"/>
        <name val="Arial"/>
        <scheme val="none"/>
      </font>
      <numFmt numFmtId="0" formatCode="General"/>
      <alignment vertical="bottom" wrapText="0" readingOrder="0"/>
    </dxf>
  </rfmt>
  <rfmt sheetId="6" sqref="A65" start="0" length="0">
    <dxf>
      <font>
        <sz val="10"/>
        <color auto="1"/>
        <name val="Arial"/>
        <scheme val="none"/>
      </font>
      <numFmt numFmtId="0" formatCode="General"/>
      <alignment vertical="bottom" wrapText="0" readingOrder="0"/>
    </dxf>
  </rfmt>
  <rfmt sheetId="6" sqref="A66" start="0" length="0">
    <dxf>
      <font>
        <sz val="10"/>
        <color auto="1"/>
        <name val="Arial"/>
        <scheme val="none"/>
      </font>
      <numFmt numFmtId="0" formatCode="General"/>
      <alignment vertical="bottom" wrapText="0" readingOrder="0"/>
    </dxf>
  </rfmt>
  <rfmt sheetId="6" sqref="A67" start="0" length="0">
    <dxf>
      <font>
        <sz val="10"/>
        <color auto="1"/>
        <name val="Arial"/>
        <scheme val="none"/>
      </font>
      <numFmt numFmtId="0" formatCode="General"/>
      <alignment vertical="bottom" wrapText="0" readingOrder="0"/>
    </dxf>
  </rfmt>
  <rfmt sheetId="6" sqref="A68" start="0" length="0">
    <dxf>
      <font>
        <sz val="10"/>
        <color auto="1"/>
        <name val="Arial"/>
        <scheme val="none"/>
      </font>
      <numFmt numFmtId="0" formatCode="General"/>
      <alignment vertical="bottom" wrapText="0" readingOrder="0"/>
    </dxf>
  </rfmt>
  <rfmt sheetId="6" sqref="A69" start="0" length="0">
    <dxf>
      <font>
        <sz val="10"/>
        <color auto="1"/>
        <name val="Arial"/>
        <scheme val="none"/>
      </font>
      <numFmt numFmtId="0" formatCode="General"/>
      <alignment vertical="bottom" wrapText="0" readingOrder="0"/>
    </dxf>
  </rfmt>
  <rfmt sheetId="6" sqref="A70" start="0" length="0">
    <dxf>
      <font>
        <sz val="10"/>
        <color auto="1"/>
        <name val="Arial"/>
        <scheme val="none"/>
      </font>
      <numFmt numFmtId="0" formatCode="General"/>
      <alignment vertical="bottom" wrapText="0" readingOrder="0"/>
    </dxf>
  </rfmt>
  <rfmt sheetId="6" sqref="A63" start="0" length="0">
    <dxf>
      <numFmt numFmtId="19" formatCode="m/d/yyyy"/>
    </dxf>
  </rfmt>
  <rfmt sheetId="6" sqref="A65" start="0" length="0">
    <dxf>
      <numFmt numFmtId="12" formatCode="&quot;$&quot;#,##0.00_);[Red]\(&quot;$&quot;#,##0.00\)"/>
    </dxf>
  </rfmt>
  <rfmt sheetId="6" sqref="A66" start="0" length="0">
    <dxf>
      <numFmt numFmtId="12" formatCode="&quot;$&quot;#,##0.00_);[Red]\(&quot;$&quot;#,##0.00\)"/>
    </dxf>
  </rfmt>
  <rfmt sheetId="6" sqref="A67" start="0" length="0">
    <dxf>
      <numFmt numFmtId="12" formatCode="&quot;$&quot;#,##0.00_);[Red]\(&quot;$&quot;#,##0.00\)"/>
    </dxf>
  </rfmt>
  <rfmt sheetId="6" sqref="A68" start="0" length="0">
    <dxf>
      <numFmt numFmtId="19" formatCode="m/d/yyyy"/>
    </dxf>
  </rfmt>
  <rfmt sheetId="6" sqref="A70" start="0" length="0">
    <dxf>
      <numFmt numFmtId="12" formatCode="&quot;$&quot;#,##0.00_);[Red]\(&quot;$&quot;#,##0.00\)"/>
    </dxf>
  </rfmt>
  <rfmt sheetId="6" sqref="A71" start="0" length="0">
    <dxf>
      <numFmt numFmtId="12" formatCode="&quot;$&quot;#,##0.00_);[Red]\(&quot;$&quot;#,##0.00\)"/>
    </dxf>
  </rfmt>
  <rfmt sheetId="6" sqref="A72" start="0" length="0">
    <dxf>
      <numFmt numFmtId="12" formatCode="&quot;$&quot;#,##0.00_);[Red]\(&quot;$&quot;#,##0.00\)"/>
    </dxf>
  </rfmt>
  <rfmt sheetId="6" sqref="A73" start="0" length="0">
    <dxf>
      <numFmt numFmtId="19" formatCode="m/d/yyyy"/>
    </dxf>
  </rfmt>
  <rfmt sheetId="6" sqref="A75" start="0" length="0">
    <dxf>
      <numFmt numFmtId="12" formatCode="&quot;$&quot;#,##0.00_);[Red]\(&quot;$&quot;#,##0.00\)"/>
    </dxf>
  </rfmt>
  <rfmt sheetId="6" sqref="A76" start="0" length="0">
    <dxf>
      <numFmt numFmtId="12" formatCode="&quot;$&quot;#,##0.00_);[Red]\(&quot;$&quot;#,##0.00\)"/>
    </dxf>
  </rfmt>
  <rfmt sheetId="6" sqref="A77" start="0" length="0">
    <dxf>
      <numFmt numFmtId="12" formatCode="&quot;$&quot;#,##0.00_);[Red]\(&quot;$&quot;#,##0.00\)"/>
    </dxf>
  </rfmt>
  <rfmt sheetId="6" sqref="A78" start="0" length="0">
    <dxf>
      <numFmt numFmtId="19" formatCode="m/d/yyyy"/>
    </dxf>
  </rfmt>
  <rfmt sheetId="6" sqref="A80" start="0" length="0">
    <dxf>
      <numFmt numFmtId="12" formatCode="&quot;$&quot;#,##0.00_);[Red]\(&quot;$&quot;#,##0.00\)"/>
    </dxf>
  </rfmt>
  <rfmt sheetId="6" sqref="A81" start="0" length="0">
    <dxf>
      <numFmt numFmtId="12" formatCode="&quot;$&quot;#,##0.00_);[Red]\(&quot;$&quot;#,##0.00\)"/>
    </dxf>
  </rfmt>
  <rfmt sheetId="6" sqref="A82" start="0" length="0">
    <dxf>
      <numFmt numFmtId="12" formatCode="&quot;$&quot;#,##0.00_);[Red]\(&quot;$&quot;#,##0.00\)"/>
    </dxf>
  </rfmt>
  <rfmt sheetId="6" sqref="A83" start="0" length="0">
    <dxf>
      <numFmt numFmtId="19" formatCode="m/d/yyyy"/>
    </dxf>
  </rfmt>
  <rfmt sheetId="6" sqref="A85" start="0" length="0">
    <dxf>
      <numFmt numFmtId="12" formatCode="&quot;$&quot;#,##0.00_);[Red]\(&quot;$&quot;#,##0.00\)"/>
    </dxf>
  </rfmt>
  <rfmt sheetId="6" sqref="A86" start="0" length="0">
    <dxf>
      <numFmt numFmtId="12" formatCode="&quot;$&quot;#,##0.00_);[Red]\(&quot;$&quot;#,##0.00\)"/>
    </dxf>
  </rfmt>
  <rfmt sheetId="6" sqref="A87" start="0" length="0">
    <dxf>
      <numFmt numFmtId="12" formatCode="&quot;$&quot;#,##0.00_);[Red]\(&quot;$&quot;#,##0.00\)"/>
    </dxf>
  </rfmt>
  <rfmt sheetId="6" sqref="A88" start="0" length="0">
    <dxf>
      <numFmt numFmtId="19" formatCode="m/d/yyyy"/>
    </dxf>
  </rfmt>
  <rfmt sheetId="6" sqref="A90" start="0" length="0">
    <dxf>
      <numFmt numFmtId="12" formatCode="&quot;$&quot;#,##0.00_);[Red]\(&quot;$&quot;#,##0.00\)"/>
    </dxf>
  </rfmt>
  <rfmt sheetId="6" sqref="A91" start="0" length="0">
    <dxf>
      <numFmt numFmtId="12" formatCode="&quot;$&quot;#,##0.00_);[Red]\(&quot;$&quot;#,##0.00\)"/>
    </dxf>
  </rfmt>
  <rfmt sheetId="6" sqref="A92" start="0" length="0">
    <dxf>
      <numFmt numFmtId="12" formatCode="&quot;$&quot;#,##0.00_);[Red]\(&quot;$&quot;#,##0.00\)"/>
    </dxf>
  </rfmt>
  <rfmt sheetId="6" sqref="A93" start="0" length="0">
    <dxf>
      <numFmt numFmtId="19" formatCode="m/d/yyyy"/>
    </dxf>
  </rfmt>
  <rfmt sheetId="6" sqref="A95" start="0" length="0">
    <dxf>
      <numFmt numFmtId="12" formatCode="&quot;$&quot;#,##0.00_);[Red]\(&quot;$&quot;#,##0.00\)"/>
    </dxf>
  </rfmt>
  <rfmt sheetId="6" sqref="A96" start="0" length="0">
    <dxf>
      <numFmt numFmtId="12" formatCode="&quot;$&quot;#,##0.00_);[Red]\(&quot;$&quot;#,##0.00\)"/>
    </dxf>
  </rfmt>
  <rfmt sheetId="6" sqref="A97" start="0" length="0">
    <dxf>
      <numFmt numFmtId="12" formatCode="&quot;$&quot;#,##0.00_);[Red]\(&quot;$&quot;#,##0.00\)"/>
    </dxf>
  </rfmt>
  <rfmt sheetId="6" sqref="A98" start="0" length="0">
    <dxf>
      <numFmt numFmtId="19" formatCode="m/d/yyyy"/>
    </dxf>
  </rfmt>
  <rfmt sheetId="6" sqref="A100" start="0" length="0">
    <dxf>
      <numFmt numFmtId="12" formatCode="&quot;$&quot;#,##0.00_);[Red]\(&quot;$&quot;#,##0.00\)"/>
    </dxf>
  </rfmt>
  <rfmt sheetId="6" sqref="A101" start="0" length="0">
    <dxf>
      <numFmt numFmtId="12" formatCode="&quot;$&quot;#,##0.00_);[Red]\(&quot;$&quot;#,##0.00\)"/>
    </dxf>
  </rfmt>
  <rfmt sheetId="6" sqref="A102" start="0" length="0">
    <dxf>
      <numFmt numFmtId="12" formatCode="&quot;$&quot;#,##0.00_);[Red]\(&quot;$&quot;#,##0.00\)"/>
    </dxf>
  </rfmt>
  <rcc rId="534" sId="6" xfDxf="1" dxf="1" numFmtId="19">
    <nc r="A63">
      <v>43525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cc rId="535" sId="6" xfDxf="1" dxf="1">
    <nc r="A64" t="inlineStr">
      <is>
        <t>Code: SPEC</t>
      </is>
    </nc>
    <ndxf>
      <font>
        <sz val="8"/>
        <color rgb="FF333333"/>
        <name val="Source Sans Pro"/>
        <scheme val="none"/>
      </font>
      <alignment vertical="center" wrapText="1" readingOrder="0"/>
    </ndxf>
  </rcc>
  <rcc rId="536" sId="6" xfDxf="1" dxf="1" numFmtId="11">
    <nc r="A65">
      <v>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537" sId="6" xfDxf="1" dxf="1" numFmtId="11">
    <nc r="A66">
      <v>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538" sId="6" xfDxf="1" dxf="1" numFmtId="11">
    <nc r="A67">
      <v>0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539" sId="6" xfDxf="1" dxf="1" numFmtId="19">
    <nc r="A68">
      <v>43526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fmt sheetId="6" xfDxf="1" sqref="A69" start="0" length="0">
    <dxf>
      <font>
        <sz val="8"/>
        <color rgb="FF333333"/>
        <name val="Source Sans Pro"/>
        <scheme val="none"/>
      </font>
      <alignment vertical="center" wrapText="1" readingOrder="0"/>
    </dxf>
  </rfmt>
  <rfmt sheetId="6" xfDxf="1" sqref="A70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dxf>
  </rfmt>
  <rfmt sheetId="6" xfDxf="1" sqref="A71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dxf>
  </rfmt>
  <rfmt sheetId="6" xfDxf="1" sqref="A72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dxf>
  </rfmt>
  <rcc rId="540" sId="6" xfDxf="1" dxf="1" numFmtId="19">
    <nc r="A73">
      <v>43527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fmt sheetId="6" xfDxf="1" sqref="A74" start="0" length="0">
    <dxf>
      <font>
        <sz val="8"/>
        <color rgb="FF333333"/>
        <name val="Source Sans Pro"/>
        <scheme val="none"/>
      </font>
      <alignment vertical="center" wrapText="1" readingOrder="0"/>
    </dxf>
  </rfmt>
  <rfmt sheetId="6" xfDxf="1" sqref="A75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dxf>
  </rfmt>
  <rfmt sheetId="6" xfDxf="1" sqref="A76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dxf>
  </rfmt>
  <rfmt sheetId="6" xfDxf="1" sqref="A77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dxf>
  </rfmt>
  <rcc rId="541" sId="6" xfDxf="1" dxf="1" numFmtId="19">
    <nc r="A78">
      <v>43528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fmt sheetId="6" xfDxf="1" sqref="A79" start="0" length="0">
    <dxf>
      <font>
        <sz val="8"/>
        <color rgb="FF333333"/>
        <name val="Source Sans Pro"/>
        <scheme val="none"/>
      </font>
      <alignment vertical="center" wrapText="1" readingOrder="0"/>
    </dxf>
  </rfmt>
  <rfmt sheetId="6" xfDxf="1" sqref="A80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dxf>
  </rfmt>
  <rfmt sheetId="6" xfDxf="1" sqref="A81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dxf>
  </rfmt>
  <rfmt sheetId="6" xfDxf="1" sqref="A82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dxf>
  </rfmt>
  <rcc rId="542" sId="6" xfDxf="1" dxf="1" numFmtId="19">
    <nc r="A83">
      <v>43529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fmt sheetId="6" xfDxf="1" sqref="A84" start="0" length="0">
    <dxf>
      <font>
        <sz val="8"/>
        <color rgb="FF333333"/>
        <name val="Source Sans Pro"/>
        <scheme val="none"/>
      </font>
      <alignment vertical="center" wrapText="1" readingOrder="0"/>
    </dxf>
  </rfmt>
  <rfmt sheetId="6" xfDxf="1" sqref="A85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dxf>
  </rfmt>
  <rfmt sheetId="6" xfDxf="1" sqref="A86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dxf>
  </rfmt>
  <rfmt sheetId="6" xfDxf="1" sqref="A87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dxf>
  </rfmt>
  <rcc rId="543" sId="6" xfDxf="1" dxf="1" numFmtId="19">
    <nc r="A88">
      <v>43530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fmt sheetId="6" xfDxf="1" sqref="A89" start="0" length="0">
    <dxf>
      <font>
        <sz val="8"/>
        <color rgb="FF333333"/>
        <name val="Source Sans Pro"/>
        <scheme val="none"/>
      </font>
      <alignment vertical="center" wrapText="1" readingOrder="0"/>
    </dxf>
  </rfmt>
  <rfmt sheetId="6" xfDxf="1" sqref="A90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dxf>
  </rfmt>
  <rfmt sheetId="6" xfDxf="1" sqref="A91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dxf>
  </rfmt>
  <rfmt sheetId="6" xfDxf="1" sqref="A92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dxf>
  </rfmt>
  <rcc rId="544" sId="6" xfDxf="1" dxf="1" numFmtId="19">
    <nc r="A93">
      <v>43531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fmt sheetId="6" xfDxf="1" sqref="A94" start="0" length="0">
    <dxf>
      <font>
        <sz val="8"/>
        <color rgb="FF333333"/>
        <name val="Source Sans Pro"/>
        <scheme val="none"/>
      </font>
      <alignment vertical="center" wrapText="1" readingOrder="0"/>
    </dxf>
  </rfmt>
  <rfmt sheetId="6" xfDxf="1" sqref="A95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dxf>
  </rfmt>
  <rfmt sheetId="6" xfDxf="1" sqref="A96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dxf>
  </rfmt>
  <rfmt sheetId="6" xfDxf="1" sqref="A97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dxf>
  </rfmt>
  <rcc rId="545" sId="6" xfDxf="1" dxf="1" numFmtId="19">
    <nc r="A98">
      <v>43532</v>
    </nc>
    <ndxf>
      <font>
        <sz val="12"/>
        <color rgb="FF333333"/>
        <name val="Source Sans Pro"/>
        <scheme val="none"/>
      </font>
      <numFmt numFmtId="19" formatCode="m/d/yyyy"/>
      <alignment vertical="center" wrapText="1" readingOrder="0"/>
    </ndxf>
  </rcc>
  <rfmt sheetId="6" xfDxf="1" sqref="A99" start="0" length="0">
    <dxf>
      <font>
        <sz val="8"/>
        <color rgb="FF333333"/>
        <name val="Source Sans Pro"/>
        <scheme val="none"/>
      </font>
      <alignment vertical="center" wrapText="1" readingOrder="0"/>
    </dxf>
  </rfmt>
  <rfmt sheetId="6" xfDxf="1" sqref="A100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dxf>
  </rfmt>
  <rfmt sheetId="6" xfDxf="1" sqref="A101" start="0" length="0">
    <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dxf>
  </rfmt>
  <rcc rId="546" sId="6" xfDxf="1" dxf="1" numFmtId="11">
    <nc r="A102">
      <v>41.25</v>
    </nc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rc rId="547" sId="6" ref="A64:XFD64" action="deleteRow">
    <rfmt sheetId="6" xfDxf="1" sqref="A64:XFD64" start="0" length="0"/>
    <rcc rId="0" sId="6" dxf="1">
      <nc r="A64" t="inlineStr">
        <is>
          <t>Code: SPEC</t>
        </is>
      </nc>
      <ndxf>
        <font>
          <sz val="8"/>
          <color rgb="FF333333"/>
          <name val="Source Sans Pro"/>
          <scheme val="none"/>
        </font>
        <alignment vertical="center" wrapText="1" readingOrder="0"/>
      </ndxf>
    </rcc>
    <rfmt sheetId="6" sqref="B64" start="0" length="0">
      <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dxf>
    </rfmt>
    <rfmt sheetId="6" sqref="C64" start="0" length="0">
      <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dxf>
    </rfmt>
  </rrc>
  <rrc rId="548" sId="6" ref="A64:XFD64" action="deleteRow">
    <rfmt sheetId="6" xfDxf="1" sqref="A64:XFD64" start="0" length="0"/>
    <rcc rId="0" sId="6" dxf="1" numFmtId="11">
      <nc r="A64">
        <v>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  <rfmt sheetId="6" sqref="B64" start="0" length="0">
      <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dxf>
    </rfmt>
    <rfmt sheetId="6" sqref="C64" start="0" length="0">
      <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dxf>
    </rfmt>
  </rrc>
  <rrc rId="549" sId="6" ref="A64:XFD64" action="deleteRow">
    <rfmt sheetId="6" xfDxf="1" sqref="A64:XFD64" start="0" length="0"/>
    <rcc rId="0" sId="6" dxf="1" numFmtId="11">
      <nc r="A64">
        <v>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ndxf>
    </rcc>
    <rfmt sheetId="6" sqref="B64" start="0" length="0">
      <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dxf>
    </rfmt>
    <rfmt sheetId="6" sqref="C64" start="0" length="0">
      <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dxf>
    </rfmt>
  </rrc>
  <rrc rId="550" sId="6" ref="A64:XFD64" action="deleteRow">
    <rfmt sheetId="6" xfDxf="1" sqref="A64:XFD64" start="0" length="0"/>
    <rcc rId="0" sId="6" dxf="1" numFmtId="11">
      <nc r="A64">
        <v>0</v>
      </nc>
      <n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ndxf>
    </rcc>
    <rfmt sheetId="6" sqref="B64" start="0" length="0">
      <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dxf>
    </rfmt>
    <rfmt sheetId="6" sqref="C64" start="0" length="0">
      <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dxf>
    </rfmt>
  </rrc>
  <rm rId="551" sheetId="6" source="B67:C67" destination="H66:I66" sourceSheetId="6"/>
  <rm rId="552" sheetId="6" source="A69" destination="A65" sourceSheetId="6">
    <rfmt sheetId="6" sqref="A65" start="0" length="0">
      <dxf>
        <font>
          <sz val="8"/>
          <color rgb="FF333333"/>
          <name val="Source Sans Pro"/>
          <scheme val="none"/>
        </font>
        <alignment vertical="center" wrapText="1" readingOrder="0"/>
      </dxf>
    </rfmt>
  </rm>
  <rm rId="553" sheetId="6" source="A74" destination="A66" sourceSheetId="6">
    <rfmt sheetId="6" sqref="A66" start="0" length="0">
      <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dxf>
    </rfmt>
  </rm>
  <rm rId="554" sheetId="6" source="A79" destination="A67" sourceSheetId="6">
    <rfmt sheetId="6" sqref="A67" start="0" length="0">
      <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  <border outline="0">
          <right style="medium">
            <color rgb="FFCCCCCC"/>
          </right>
        </border>
      </dxf>
    </rfmt>
  </rm>
  <rm rId="555" sheetId="6" source="A84" destination="A68" sourceSheetId="6">
    <rfmt sheetId="6" sqref="A68" start="0" length="0">
      <dxf>
        <font>
          <sz val="12"/>
          <color rgb="FF333333"/>
          <name val="Source Sans Pro"/>
          <scheme val="none"/>
        </font>
        <numFmt numFmtId="12" formatCode="&quot;$&quot;#,##0.00_);[Red]\(&quot;$&quot;#,##0.00\)"/>
        <alignment horizontal="right" vertical="center" wrapText="1" readingOrder="0"/>
      </dxf>
    </rfmt>
  </rm>
  <rm rId="556" sheetId="6" source="A89" destination="A69" sourceSheetId="6"/>
  <rm rId="557" sheetId="6" source="A94" destination="A70" sourceSheetId="6">
    <rfmt sheetId="6" sqref="A70" start="0" length="0">
      <dxf>
        <font>
          <sz val="8"/>
          <color rgb="FF333333"/>
          <name val="Source Sans Pro"/>
          <scheme val="none"/>
        </font>
        <alignment vertical="center" wrapText="1" readingOrder="0"/>
      </dxf>
    </rfmt>
  </rm>
  <rm rId="558" sheetId="6" source="A98" destination="C70" sourceSheetId="6"/>
  <rcc rId="559" sId="6" odxf="1" dxf="1" numFmtId="11">
    <nc r="B63">
      <v>0</v>
    </nc>
    <odxf>
      <border outline="0">
        <right/>
      </border>
    </odxf>
    <ndxf>
      <border outline="0">
        <right style="medium">
          <color rgb="FFCCCCCC"/>
        </right>
      </border>
    </ndxf>
  </rcc>
  <rcc rId="560" sId="6" odxf="1" dxf="1" numFmtId="11">
    <nc r="B64">
      <v>0</v>
    </nc>
    <odxf>
      <border outline="0">
        <right/>
      </border>
    </odxf>
    <ndxf>
      <border outline="0">
        <right style="medium">
          <color rgb="FFCCCCCC"/>
        </right>
      </border>
    </ndxf>
  </rcc>
  <rcc rId="561" sId="6" odxf="1" dxf="1" numFmtId="11">
    <nc r="B65">
      <v>0</v>
    </nc>
    <odxf>
      <border outline="0">
        <right/>
      </border>
    </odxf>
    <ndxf>
      <border outline="0">
        <right style="medium">
          <color rgb="FFCCCCCC"/>
        </right>
      </border>
    </ndxf>
  </rcc>
  <rcc rId="562" sId="6" odxf="1" dxf="1" numFmtId="11">
    <nc r="B66">
      <v>0</v>
    </nc>
    <odxf>
      <border outline="0">
        <right/>
      </border>
    </odxf>
    <ndxf>
      <border outline="0">
        <right style="medium">
          <color rgb="FFCCCCCC"/>
        </right>
      </border>
    </ndxf>
  </rcc>
  <rcc rId="563" sId="6" odxf="1" dxf="1" numFmtId="11">
    <nc r="B67">
      <v>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564" sId="6">
    <nc r="D67" t="inlineStr">
      <is>
        <t>PTDY</t>
      </is>
    </nc>
  </rcc>
  <rcc rId="565" sId="6">
    <nc r="D66" t="inlineStr">
      <is>
        <t>PTDY</t>
      </is>
    </nc>
  </rcc>
  <rcc rId="566" sId="6">
    <nc r="D65" t="inlineStr">
      <is>
        <t>PTDY</t>
      </is>
    </nc>
  </rcc>
  <rcc rId="567" sId="6">
    <nc r="D64" t="inlineStr">
      <is>
        <t>PTDY</t>
      </is>
    </nc>
  </rcc>
  <rcc rId="568" sId="6">
    <nc r="D63" t="inlineStr">
      <is>
        <t>PTDY</t>
      </is>
    </nc>
  </rcc>
  <rm rId="569" sheetId="6" source="D62" destination="E62" sourceSheetId="6"/>
  <rcc rId="570" sId="6">
    <nc r="D62" t="inlineStr">
      <is>
        <t>PTDY</t>
      </is>
    </nc>
  </rcc>
  <rcc rId="571" sId="6" numFmtId="11">
    <nc r="C63">
      <v>0</v>
    </nc>
  </rcc>
  <rcc rId="572" sId="6" numFmtId="11">
    <nc r="C64">
      <v>0</v>
    </nc>
  </rcc>
  <rcc rId="573" sId="6" numFmtId="11">
    <nc r="C65">
      <v>0</v>
    </nc>
  </rcc>
  <rcc rId="574" sId="6" numFmtId="11">
    <nc r="C66">
      <v>0</v>
    </nc>
  </rcc>
  <rcc rId="575" sId="6" odxf="1" dxf="1" numFmtId="11">
    <nc r="C67">
      <v>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576" sId="6" odxf="1" dxf="1" numFmtId="11">
    <nc r="B68">
      <v>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577" sId="6" odxf="1" dxf="1" numFmtId="11">
    <nc r="C68">
      <v>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578" sId="6" odxf="1" dxf="1" numFmtId="11">
    <nc r="B69">
      <v>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579" sId="6" odxf="1" dxf="1" numFmtId="11">
    <nc r="C69">
      <v>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</ndxf>
  </rcc>
  <rcc rId="580" sId="6" odxf="1" dxf="1" numFmtId="11">
    <nc r="B70">
      <v>0</v>
    </nc>
    <odxf>
      <font>
        <sz val="10"/>
        <color auto="1"/>
        <name val="Arial"/>
        <scheme val="none"/>
      </font>
      <numFmt numFmtId="0" formatCode="General"/>
      <alignment horizontal="general" vertical="bottom" wrapText="0" readingOrder="0"/>
      <border outline="0">
        <right/>
      </border>
    </odxf>
    <ndxf>
      <font>
        <sz val="12"/>
        <color rgb="FF333333"/>
        <name val="Source Sans Pro"/>
        <scheme val="none"/>
      </font>
      <numFmt numFmtId="12" formatCode="&quot;$&quot;#,##0.00_);[Red]\(&quot;$&quot;#,##0.00\)"/>
      <alignment horizontal="right" vertical="center" wrapText="1" readingOrder="0"/>
      <border outline="0">
        <right style="medium">
          <color rgb="FFCCCCCC"/>
        </right>
      </border>
    </ndxf>
  </rcc>
  <rcc rId="581" sId="6">
    <nc r="D68" t="inlineStr">
      <is>
        <t>LV</t>
      </is>
    </nc>
  </rcc>
  <rcc rId="582" sId="6">
    <nc r="D69" t="inlineStr">
      <is>
        <t>LV</t>
      </is>
    </nc>
  </rcc>
  <rcc rId="583" sId="6">
    <nc r="D70" t="inlineStr">
      <is>
        <t>LV</t>
      </is>
    </nc>
  </rcc>
  <rm rId="584" sheetId="6" source="H66" destination="B71" sourceSheetId="6"/>
  <rcc rId="585" sId="6">
    <nc r="B71">
      <f>SUM(B6:B70)</f>
    </nc>
  </rcc>
  <rrc rId="586" sId="6" ref="A1:XFD1" action="deleteRow">
    <rfmt sheetId="6" xfDxf="1" sqref="A1:XFD1" start="0" length="0"/>
  </rrc>
  <rrc rId="587" sId="6" ref="A1:XFD1" action="deleteRow">
    <rfmt sheetId="6" xfDxf="1" sqref="A1:XFD1" start="0" length="0"/>
  </rrc>
  <rrc rId="588" sId="6" ref="A1:XFD1" action="deleteRow">
    <rfmt sheetId="6" xfDxf="1" sqref="A1:XFD1" start="0" length="0"/>
  </rrc>
  <rrc rId="589" sId="6" ref="A1:XFD1" action="deleteRow">
    <rfmt sheetId="6" xfDxf="1" sqref="A1:XFD1" start="0" length="0"/>
  </rrc>
  <rrc rId="590" sId="6" ref="A1:XFD1" action="deleteRow">
    <rfmt sheetId="6" xfDxf="1" sqref="A1:XFD1" start="0" length="0"/>
  </rrc>
  <rm rId="591" sheetId="6" source="I61" destination="C66" sourceSheetId="6"/>
  <rcc rId="592" sId="6">
    <nc r="C66">
      <f>SUM(C1:C65)</f>
    </nc>
  </rcc>
  <rcc rId="593" sId="6" numFmtId="11">
    <nc r="C1">
      <v>41.25</v>
    </nc>
  </rcc>
  <rcc rId="594" sId="6" xfDxf="1" dxf="1">
    <nc r="D73">
      <v>2838.59</v>
    </nc>
    <ndxf>
      <font>
        <sz val="12"/>
        <color rgb="FF333333"/>
        <name val="Source Sans Pro"/>
        <scheme val="none"/>
      </font>
    </ndxf>
  </rcc>
  <rcc rId="595" sId="6" xfDxf="1" dxf="1">
    <nc r="D75">
      <v>2051.4</v>
    </nc>
    <ndxf>
      <font>
        <sz val="12"/>
        <color rgb="FF333333"/>
        <name val="Source Sans Pro"/>
        <scheme val="none"/>
      </font>
    </ndxf>
  </rcc>
  <rcc rId="596" sId="6">
    <nc r="C73" t="inlineStr">
      <is>
        <t>SPP1</t>
      </is>
    </nc>
  </rcc>
  <rcc rId="597" sId="6">
    <nc r="C75" t="inlineStr">
      <is>
        <t>SPP2</t>
      </is>
    </nc>
  </rcc>
  <rrc rId="598" sId="6" ref="A74:XFD74" action="deleteRow">
    <rfmt sheetId="6" xfDxf="1" sqref="A74:XFD74" start="0" length="0"/>
  </rrc>
  <rcc rId="599" sId="6">
    <nc r="D75">
      <f>SUM(D73:D74)</f>
    </nc>
  </rcc>
  <rcc rId="600" sId="6" odxf="1" dxf="1">
    <nc r="D66">
      <f>SUM(B66:C66)</f>
    </nc>
    <odxf>
      <numFmt numFmtId="0" formatCode="General"/>
    </odxf>
    <ndxf>
      <numFmt numFmtId="12" formatCode="&quot;$&quot;#,##0.00_);[Red]\(&quot;$&quot;#,##0.00\)"/>
    </ndxf>
  </rcc>
  <rcc rId="601" sId="6">
    <nc r="E66">
      <v>921</v>
    </nc>
  </rcc>
  <rcc rId="602" sId="6">
    <nc r="F66">
      <v>17.78</v>
    </nc>
  </rcc>
  <rm rId="603" sheetId="6" source="E66" destination="C67" sourceSheetId="6"/>
  <rm rId="604" sheetId="6" source="F66" destination="C68" sourceSheetId="6"/>
  <rcc rId="605" sId="6" odxf="1" dxf="1">
    <nc r="C69">
      <f>SUM(D66,C67:C68)</f>
    </nc>
    <odxf>
      <numFmt numFmtId="0" formatCode="General"/>
    </odxf>
    <ndxf>
      <numFmt numFmtId="12" formatCode="&quot;$&quot;#,##0.00_);[Red]\(&quot;$&quot;#,##0.00\)"/>
    </ndxf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6" sId="1">
    <oc r="L3">
      <f>SUM('\\xtrg08290F01\381TRG\532TRS\DOR\Resource Advisor\FY19 Resources\Account Ledger\[FY19 - 532 TRS Expenditures Sep.xlsx]TDY '!$B$3:$C$3)</f>
    </oc>
    <nc r="L3">
      <f>SUM('\\xtrg08290F01\381TRG\532TRS\DOR\Resource Advisor\FY19 Resources\Account Ledger\[FY19 - 532 TRS Expenditures Sep.xlsx]TDY '!$B$3:$C$3)</f>
    </nc>
  </rcc>
  <rcc rId="607" sId="1">
    <oc r="L4">
      <f>SUM('\\xtrg08290F01\381TRG\532TRS\DOR\Resource Advisor\FY19 Resources\Account Ledger\[FY19 - 532 TRS Expenditures Sep.xlsx]TDY '!$B$4:$C$4)</f>
    </oc>
    <nc r="L4">
      <f>SUM('\\xtrg08290F01\381TRG\532TRS\DOR\Resource Advisor\FY19 Resources\Account Ledger\[FY19 - 532 TRS Expenditures Sep.xlsx]TDY '!$B$4:$C$4)</f>
    </nc>
  </rcc>
  <rcc rId="608" sId="1">
    <oc r="L5">
      <f>SUM('\\xtrg08290F01\381TRG\532TRS\DOR\Resource Advisor\FY19 Resources\Account Ledger\[FY19 - 532 TRS Expenditures Sep.xlsx]TDY '!$B$5:$C$5)</f>
    </oc>
    <nc r="L5">
      <f>SUM('\\xtrg08290F01\381TRG\532TRS\DOR\Resource Advisor\FY19 Resources\Account Ledger\[FY19 - 532 TRS Expenditures Sep.xlsx]TDY '!$B$5:$C$5)</f>
    </nc>
  </rcc>
  <rfmt sheetId="1" sqref="G28">
    <dxf>
      <fill>
        <patternFill>
          <bgColor rgb="FFFFFF00"/>
        </patternFill>
      </fill>
    </dxf>
  </rfmt>
  <rcc rId="609" sId="1" numFmtId="11">
    <oc r="I29">
      <v>5000</v>
    </oc>
    <nc r="I29">
      <v>0</v>
    </nc>
  </rcc>
  <rcc rId="610" sId="1">
    <oc r="L29" t="inlineStr">
      <is>
        <t>CC Approved 26 Oct</t>
      </is>
    </oc>
    <nc r="L29" t="inlineStr">
      <is>
        <t>CC Approved 26 Oct; CNX per CC 2 Jan</t>
      </is>
    </nc>
  </rcc>
  <rcc rId="611" sId="1">
    <nc r="P29" t="inlineStr">
      <is>
        <t>X</t>
      </is>
    </nc>
  </rcc>
  <rfmt sheetId="1" sqref="B29:I29 K29:P29">
    <dxf>
      <fill>
        <patternFill>
          <bgColor theme="0" tint="-0.34998626667073579"/>
        </patternFill>
      </fill>
    </dxf>
  </rfmt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2" sId="1" numFmtId="19">
    <oc r="D45">
      <v>43543</v>
    </oc>
    <nc r="D45">
      <v>43484</v>
    </nc>
  </rcc>
  <rfmt sheetId="1" sqref="B45" start="0" length="0">
    <dxf>
      <numFmt numFmtId="20" formatCode="d\-mmm\-yy"/>
    </dxf>
  </rfmt>
  <rcc rId="613" sId="1" numFmtId="20">
    <nc r="B45">
      <v>43480</v>
    </nc>
  </rcc>
  <rfmt sheetId="1" sqref="B45">
    <dxf>
      <numFmt numFmtId="166" formatCode="[$-409]d\-mmm;@"/>
    </dxf>
  </rfmt>
  <rcc rId="614" sId="1" odxf="1" dxf="1" numFmtId="21">
    <nc r="C45">
      <v>43482</v>
    </nc>
    <odxf>
      <numFmt numFmtId="0" formatCode="General"/>
    </odxf>
    <ndxf>
      <numFmt numFmtId="21" formatCode="d\-mmm"/>
    </ndxf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5" sId="1">
    <oc r="H45" t="inlineStr">
      <is>
        <t>TBD</t>
      </is>
    </oc>
    <nc r="H45" t="inlineStr">
      <is>
        <t>Capt Boyd</t>
      </is>
    </nc>
  </rcc>
  <rcc rId="616" sId="1">
    <oc r="L45" t="inlineStr">
      <is>
        <t>IAW 20 AF Pro-D</t>
      </is>
    </oc>
    <nc r="L45" t="inlineStr">
      <is>
        <t>IAW 20 AF Pro-D' Moved up from Mar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7" sId="1" odxf="1" dxf="1" numFmtId="21">
    <nc r="B54">
      <v>43526</v>
    </nc>
    <odxf>
      <numFmt numFmtId="0" formatCode="General"/>
    </odxf>
    <ndxf>
      <numFmt numFmtId="21" formatCode="d\-mmm"/>
    </ndxf>
  </rcc>
  <rcc rId="618" sId="1" odxf="1" dxf="1" numFmtId="21">
    <nc r="C54">
      <v>43529</v>
    </nc>
    <odxf>
      <numFmt numFmtId="0" formatCode="General"/>
    </odxf>
    <ndxf>
      <numFmt numFmtId="21" formatCode="d\-mmm"/>
    </ndxf>
  </rcc>
  <rcc rId="619" sId="1" numFmtId="19">
    <oc r="D54">
      <v>43603</v>
    </oc>
    <nc r="D54">
      <v>43525</v>
    </nc>
  </rcc>
  <rcc rId="620" sId="1">
    <oc r="H54" t="inlineStr">
      <is>
        <t>FMT Instructor x2</t>
      </is>
    </oc>
    <nc r="H54" t="inlineStr">
      <is>
        <t>TSgt Eskew and TSgt Capeheart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K44:P44 B54:I54">
    <dxf>
      <fill>
        <patternFill>
          <bgColor theme="9" tint="0.59999389629810485"/>
        </patternFill>
      </fill>
    </dxf>
  </rfmt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690288AF-E973-48E4-8DCD-61A69990A403}" name="POTTLE, DORIS J GS-11 USAF AETC 532 TRS/DORR" id="-261809208" dateTime="2018-12-19T10:25:06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microsoft.com/office/2006/relationships/wsSortMap" Target="wsSortMap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edtravel.com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5.xml"/><Relationship Id="rId18" Type="http://schemas.openxmlformats.org/officeDocument/2006/relationships/image" Target="../media/image7.emf"/><Relationship Id="rId26" Type="http://schemas.openxmlformats.org/officeDocument/2006/relationships/control" Target="../activeX/activeX12.xml"/><Relationship Id="rId39" Type="http://schemas.openxmlformats.org/officeDocument/2006/relationships/control" Target="../activeX/activeX19.xml"/><Relationship Id="rId21" Type="http://schemas.openxmlformats.org/officeDocument/2006/relationships/control" Target="../activeX/activeX9.xml"/><Relationship Id="rId34" Type="http://schemas.openxmlformats.org/officeDocument/2006/relationships/image" Target="../media/image14.emf"/><Relationship Id="rId42" Type="http://schemas.openxmlformats.org/officeDocument/2006/relationships/control" Target="../activeX/activeX21.xml"/><Relationship Id="rId47" Type="http://schemas.openxmlformats.org/officeDocument/2006/relationships/image" Target="../media/image20.emf"/><Relationship Id="rId50" Type="http://schemas.openxmlformats.org/officeDocument/2006/relationships/control" Target="../activeX/activeX25.xml"/><Relationship Id="rId55" Type="http://schemas.openxmlformats.org/officeDocument/2006/relationships/control" Target="../activeX/activeX28.xml"/><Relationship Id="rId7" Type="http://schemas.openxmlformats.org/officeDocument/2006/relationships/control" Target="../activeX/activeX2.xml"/><Relationship Id="rId12" Type="http://schemas.openxmlformats.org/officeDocument/2006/relationships/image" Target="../media/image4.emf"/><Relationship Id="rId17" Type="http://schemas.openxmlformats.org/officeDocument/2006/relationships/control" Target="../activeX/activeX7.xml"/><Relationship Id="rId25" Type="http://schemas.openxmlformats.org/officeDocument/2006/relationships/image" Target="../media/image10.emf"/><Relationship Id="rId33" Type="http://schemas.openxmlformats.org/officeDocument/2006/relationships/control" Target="../activeX/activeX16.xml"/><Relationship Id="rId38" Type="http://schemas.openxmlformats.org/officeDocument/2006/relationships/image" Target="../media/image16.emf"/><Relationship Id="rId46" Type="http://schemas.openxmlformats.org/officeDocument/2006/relationships/control" Target="../activeX/activeX23.xml"/><Relationship Id="rId59" Type="http://schemas.openxmlformats.org/officeDocument/2006/relationships/control" Target="../activeX/activeX30.xml"/><Relationship Id="rId2" Type="http://schemas.openxmlformats.org/officeDocument/2006/relationships/printerSettings" Target="../printerSettings/printerSettings8.bin"/><Relationship Id="rId16" Type="http://schemas.openxmlformats.org/officeDocument/2006/relationships/image" Target="../media/image6.emf"/><Relationship Id="rId20" Type="http://schemas.openxmlformats.org/officeDocument/2006/relationships/image" Target="../media/image8.emf"/><Relationship Id="rId29" Type="http://schemas.openxmlformats.org/officeDocument/2006/relationships/image" Target="../media/image12.emf"/><Relationship Id="rId41" Type="http://schemas.openxmlformats.org/officeDocument/2006/relationships/control" Target="../activeX/activeX20.xml"/><Relationship Id="rId54" Type="http://schemas.openxmlformats.org/officeDocument/2006/relationships/image" Target="../media/image23.emf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11" Type="http://schemas.openxmlformats.org/officeDocument/2006/relationships/control" Target="../activeX/activeX4.xml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control" Target="../activeX/activeX18.xml"/><Relationship Id="rId40" Type="http://schemas.openxmlformats.org/officeDocument/2006/relationships/image" Target="../media/image17.emf"/><Relationship Id="rId45" Type="http://schemas.openxmlformats.org/officeDocument/2006/relationships/image" Target="../media/image19.emf"/><Relationship Id="rId53" Type="http://schemas.openxmlformats.org/officeDocument/2006/relationships/control" Target="../activeX/activeX27.xml"/><Relationship Id="rId58" Type="http://schemas.openxmlformats.org/officeDocument/2006/relationships/image" Target="../media/image25.emf"/><Relationship Id="rId5" Type="http://schemas.openxmlformats.org/officeDocument/2006/relationships/control" Target="../activeX/activeX1.xml"/><Relationship Id="rId15" Type="http://schemas.openxmlformats.org/officeDocument/2006/relationships/control" Target="../activeX/activeX6.xml"/><Relationship Id="rId23" Type="http://schemas.openxmlformats.org/officeDocument/2006/relationships/control" Target="../activeX/activeX10.xml"/><Relationship Id="rId28" Type="http://schemas.openxmlformats.org/officeDocument/2006/relationships/control" Target="../activeX/activeX13.xml"/><Relationship Id="rId36" Type="http://schemas.openxmlformats.org/officeDocument/2006/relationships/image" Target="../media/image15.emf"/><Relationship Id="rId49" Type="http://schemas.openxmlformats.org/officeDocument/2006/relationships/image" Target="../media/image21.emf"/><Relationship Id="rId57" Type="http://schemas.openxmlformats.org/officeDocument/2006/relationships/control" Target="../activeX/activeX29.xml"/><Relationship Id="rId10" Type="http://schemas.openxmlformats.org/officeDocument/2006/relationships/image" Target="../media/image3.emf"/><Relationship Id="rId19" Type="http://schemas.openxmlformats.org/officeDocument/2006/relationships/control" Target="../activeX/activeX8.xml"/><Relationship Id="rId31" Type="http://schemas.openxmlformats.org/officeDocument/2006/relationships/image" Target="../media/image13.emf"/><Relationship Id="rId44" Type="http://schemas.openxmlformats.org/officeDocument/2006/relationships/control" Target="../activeX/activeX22.xml"/><Relationship Id="rId52" Type="http://schemas.openxmlformats.org/officeDocument/2006/relationships/image" Target="../media/image22.emf"/><Relationship Id="rId4" Type="http://schemas.openxmlformats.org/officeDocument/2006/relationships/vmlDrawing" Target="../drawings/vmlDrawing3.vml"/><Relationship Id="rId9" Type="http://schemas.openxmlformats.org/officeDocument/2006/relationships/control" Target="../activeX/activeX3.xml"/><Relationship Id="rId14" Type="http://schemas.openxmlformats.org/officeDocument/2006/relationships/image" Target="../media/image5.emf"/><Relationship Id="rId22" Type="http://schemas.openxmlformats.org/officeDocument/2006/relationships/image" Target="../media/image9.emf"/><Relationship Id="rId27" Type="http://schemas.openxmlformats.org/officeDocument/2006/relationships/image" Target="../media/image11.emf"/><Relationship Id="rId30" Type="http://schemas.openxmlformats.org/officeDocument/2006/relationships/control" Target="../activeX/activeX14.xml"/><Relationship Id="rId35" Type="http://schemas.openxmlformats.org/officeDocument/2006/relationships/control" Target="../activeX/activeX17.xml"/><Relationship Id="rId43" Type="http://schemas.openxmlformats.org/officeDocument/2006/relationships/image" Target="../media/image18.emf"/><Relationship Id="rId48" Type="http://schemas.openxmlformats.org/officeDocument/2006/relationships/control" Target="../activeX/activeX24.xml"/><Relationship Id="rId56" Type="http://schemas.openxmlformats.org/officeDocument/2006/relationships/image" Target="../media/image24.emf"/><Relationship Id="rId8" Type="http://schemas.openxmlformats.org/officeDocument/2006/relationships/image" Target="../media/image2.emf"/><Relationship Id="rId51" Type="http://schemas.openxmlformats.org/officeDocument/2006/relationships/control" Target="../activeX/activeX26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048576"/>
  <sheetViews>
    <sheetView tabSelected="1" topLeftCell="D7" zoomScale="70" zoomScaleNormal="115" zoomScaleSheetLayoutView="70" workbookViewId="0">
      <selection activeCell="L6" sqref="L6"/>
    </sheetView>
  </sheetViews>
  <sheetFormatPr defaultRowHeight="15.75"/>
  <cols>
    <col min="1" max="1" width="3.85546875" style="6" hidden="1" customWidth="1"/>
    <col min="2" max="2" width="9.42578125" style="51" customWidth="1"/>
    <col min="3" max="3" width="9.85546875" style="51" customWidth="1"/>
    <col min="4" max="4" width="11.42578125" style="5" customWidth="1"/>
    <col min="5" max="5" width="13.5703125" style="5" customWidth="1"/>
    <col min="6" max="6" width="7.42578125" style="6" customWidth="1"/>
    <col min="7" max="7" width="52.7109375" style="6" customWidth="1"/>
    <col min="8" max="8" width="63.7109375" style="6" customWidth="1"/>
    <col min="9" max="9" width="14" style="14" customWidth="1"/>
    <col min="10" max="10" width="12.28515625" style="6" hidden="1" customWidth="1"/>
    <col min="11" max="11" width="23.28515625" style="6" customWidth="1"/>
    <col min="12" max="12" width="145.7109375" style="6" customWidth="1"/>
    <col min="13" max="13" width="3.85546875" style="233" customWidth="1"/>
    <col min="14" max="14" width="4.5703125" style="233" customWidth="1"/>
    <col min="15" max="15" width="4.140625" style="233" customWidth="1"/>
    <col min="16" max="16" width="4.42578125" style="233" customWidth="1"/>
    <col min="17" max="18" width="10.28515625" style="6" bestFit="1" customWidth="1"/>
    <col min="19" max="22" width="9.140625" style="6"/>
    <col min="23" max="23" width="12.140625" style="6" customWidth="1"/>
    <col min="24" max="25" width="11.42578125" style="6" bestFit="1" customWidth="1"/>
    <col min="26" max="16384" width="9.140625" style="6"/>
  </cols>
  <sheetData>
    <row r="1" spans="1:22" s="1" customFormat="1">
      <c r="B1" s="1" t="s">
        <v>14</v>
      </c>
      <c r="C1" s="49"/>
      <c r="D1" s="2"/>
      <c r="E1" s="2"/>
      <c r="H1" s="28" t="s">
        <v>360</v>
      </c>
      <c r="I1" s="221">
        <f>COUNTIFS(F14:F302,"M",P14:P302,"=")</f>
        <v>46</v>
      </c>
      <c r="J1" s="28"/>
      <c r="K1" s="4" t="s">
        <v>402</v>
      </c>
      <c r="L1" s="64">
        <v>185000</v>
      </c>
      <c r="M1" s="232"/>
      <c r="N1" s="232"/>
      <c r="O1" s="232"/>
      <c r="P1" s="232"/>
      <c r="R1" s="273" t="s">
        <v>369</v>
      </c>
      <c r="S1" s="274"/>
      <c r="T1" s="274"/>
      <c r="U1" s="273"/>
      <c r="V1" s="273"/>
    </row>
    <row r="2" spans="1:22">
      <c r="B2" s="1" t="s">
        <v>452</v>
      </c>
      <c r="C2" s="49"/>
      <c r="H2" s="28" t="s">
        <v>360</v>
      </c>
      <c r="I2" s="9">
        <f>SUMIF(F14:F80,"M",I14:I80)</f>
        <v>133809.54</v>
      </c>
      <c r="J2" s="4"/>
      <c r="K2" s="63" t="s">
        <v>362</v>
      </c>
      <c r="L2" s="64">
        <f>SUM(I81)</f>
        <v>214302.58000000002</v>
      </c>
      <c r="R2" s="35"/>
      <c r="S2" s="272" t="s">
        <v>370</v>
      </c>
      <c r="T2" s="272"/>
      <c r="U2" s="5"/>
      <c r="V2" s="5"/>
    </row>
    <row r="3" spans="1:22">
      <c r="H3" s="4" t="s">
        <v>361</v>
      </c>
      <c r="I3" s="221">
        <f>COUNTIFS(F14:F302,"P",P14:P302,"=")</f>
        <v>15</v>
      </c>
      <c r="J3" s="39"/>
      <c r="K3" s="65" t="s">
        <v>372</v>
      </c>
      <c r="L3" s="64">
        <f>SUM('[1]TDY '!$B$3:$C$3)</f>
        <v>41189.760000000002</v>
      </c>
      <c r="R3" s="36"/>
      <c r="S3" s="272" t="s">
        <v>453</v>
      </c>
      <c r="T3" s="272"/>
      <c r="U3" s="5"/>
      <c r="V3" s="5"/>
    </row>
    <row r="4" spans="1:22">
      <c r="G4" s="222"/>
      <c r="H4" s="28" t="s">
        <v>361</v>
      </c>
      <c r="I4" s="9">
        <f>SUMIF(F14:F80,"P",I14:I80)</f>
        <v>80493.040000000008</v>
      </c>
      <c r="J4" s="39"/>
      <c r="K4" s="63" t="s">
        <v>437</v>
      </c>
      <c r="L4" s="64">
        <f>SUM('[1]TDY '!$B$4:$C$4)</f>
        <v>15850.150000000007</v>
      </c>
      <c r="R4" s="37"/>
      <c r="S4" s="272" t="s">
        <v>454</v>
      </c>
      <c r="T4" s="272"/>
      <c r="U4" s="5"/>
      <c r="V4" s="5"/>
    </row>
    <row r="5" spans="1:22">
      <c r="H5" s="39" t="s">
        <v>377</v>
      </c>
      <c r="I5" s="3">
        <f>SUM(O14:O60)</f>
        <v>35</v>
      </c>
      <c r="J5" s="39"/>
      <c r="K5" s="63" t="s">
        <v>445</v>
      </c>
      <c r="L5" s="64">
        <f>SUM('[1]TDY '!$B$5:$C$5)</f>
        <v>57039.910000000011</v>
      </c>
      <c r="R5" s="34"/>
      <c r="S5" s="272" t="s">
        <v>455</v>
      </c>
      <c r="T5" s="272"/>
      <c r="U5" s="5"/>
      <c r="V5" s="5"/>
    </row>
    <row r="6" spans="1:22">
      <c r="H6" s="39" t="s">
        <v>401</v>
      </c>
      <c r="I6" s="3">
        <f>COUNT(O14:O60)</f>
        <v>12</v>
      </c>
      <c r="J6" s="39"/>
      <c r="K6" s="63" t="s">
        <v>357</v>
      </c>
      <c r="L6" s="64">
        <f>SUM(L1-L5)</f>
        <v>127960.09</v>
      </c>
      <c r="R6" s="38"/>
      <c r="S6" s="272" t="s">
        <v>456</v>
      </c>
      <c r="T6" s="272"/>
      <c r="U6" s="5"/>
      <c r="V6" s="5"/>
    </row>
    <row r="7" spans="1:22">
      <c r="J7" s="30"/>
      <c r="K7" s="65" t="s">
        <v>396</v>
      </c>
      <c r="L7" s="64">
        <f>SUM('[1]CC Brief Slide'!$C$37)</f>
        <v>32352.900000000005</v>
      </c>
      <c r="R7" s="45"/>
      <c r="S7" s="272" t="s">
        <v>395</v>
      </c>
      <c r="T7" s="272"/>
      <c r="U7" s="5"/>
      <c r="V7" s="5"/>
    </row>
    <row r="8" spans="1:22">
      <c r="B8" s="7" t="s">
        <v>374</v>
      </c>
      <c r="H8" s="30"/>
      <c r="I8" s="32"/>
      <c r="J8" s="30"/>
      <c r="K8" s="65" t="s">
        <v>397</v>
      </c>
      <c r="L8" s="64">
        <f>SUM('[1]CC Brief Slide'!$C$38)</f>
        <v>8836.86</v>
      </c>
    </row>
    <row r="9" spans="1:22">
      <c r="B9" s="7" t="s">
        <v>373</v>
      </c>
      <c r="H9" s="30"/>
      <c r="I9" s="32"/>
      <c r="J9" s="30"/>
      <c r="K9" s="65" t="s">
        <v>398</v>
      </c>
      <c r="L9" s="64">
        <f>SUM('[1]CC Brief Slide'!$C$39)</f>
        <v>0</v>
      </c>
    </row>
    <row r="10" spans="1:22">
      <c r="A10" s="3"/>
      <c r="B10" s="7" t="s">
        <v>375</v>
      </c>
      <c r="C10" s="215"/>
      <c r="D10" s="102"/>
      <c r="E10" s="66"/>
      <c r="H10" s="30"/>
      <c r="I10" s="32"/>
      <c r="J10" s="30"/>
      <c r="K10" s="65" t="s">
        <v>399</v>
      </c>
      <c r="L10" s="64">
        <f>SUM('[1]CC Brief Slide'!$C$40)</f>
        <v>0</v>
      </c>
    </row>
    <row r="11" spans="1:22">
      <c r="A11" s="3"/>
      <c r="B11" s="215"/>
      <c r="C11" s="215"/>
      <c r="D11" s="103"/>
      <c r="E11" s="60"/>
      <c r="G11" s="7"/>
      <c r="H11" s="30"/>
      <c r="I11" s="32"/>
      <c r="J11" s="30"/>
    </row>
    <row r="12" spans="1:22">
      <c r="A12" s="1"/>
      <c r="B12" s="49"/>
      <c r="C12" s="49"/>
      <c r="I12" s="10"/>
    </row>
    <row r="13" spans="1:22" s="11" customFormat="1" ht="51.75">
      <c r="A13" s="53"/>
      <c r="B13" s="216" t="s">
        <v>848</v>
      </c>
      <c r="C13" s="216" t="s">
        <v>849</v>
      </c>
      <c r="D13" s="90" t="s">
        <v>12</v>
      </c>
      <c r="E13" s="90" t="s">
        <v>508</v>
      </c>
      <c r="F13" s="53" t="s">
        <v>371</v>
      </c>
      <c r="G13" s="53" t="s">
        <v>11</v>
      </c>
      <c r="H13" s="53" t="s">
        <v>8</v>
      </c>
      <c r="I13" s="91" t="s">
        <v>10</v>
      </c>
      <c r="J13" s="53" t="s">
        <v>509</v>
      </c>
      <c r="K13" s="53" t="s">
        <v>9</v>
      </c>
      <c r="L13" s="53" t="s">
        <v>7</v>
      </c>
      <c r="M13" s="234" t="s">
        <v>366</v>
      </c>
      <c r="N13" s="234" t="s">
        <v>365</v>
      </c>
      <c r="O13" s="234" t="s">
        <v>867</v>
      </c>
      <c r="P13" s="234" t="s">
        <v>422</v>
      </c>
    </row>
    <row r="14" spans="1:22" s="11" customFormat="1" ht="17.25" customHeight="1">
      <c r="A14" s="223" t="s">
        <v>367</v>
      </c>
      <c r="B14" s="211">
        <v>43375</v>
      </c>
      <c r="C14" s="211">
        <v>43375</v>
      </c>
      <c r="D14" s="204">
        <v>43391</v>
      </c>
      <c r="E14" s="204" t="s">
        <v>515</v>
      </c>
      <c r="F14" s="205" t="s">
        <v>15</v>
      </c>
      <c r="G14" s="205" t="s">
        <v>832</v>
      </c>
      <c r="H14" s="205" t="s">
        <v>833</v>
      </c>
      <c r="I14" s="206">
        <v>41.25</v>
      </c>
      <c r="J14" s="206">
        <v>50</v>
      </c>
      <c r="K14" s="205" t="s">
        <v>834</v>
      </c>
      <c r="L14" s="205" t="s">
        <v>835</v>
      </c>
      <c r="M14" s="235" t="s">
        <v>367</v>
      </c>
      <c r="N14" s="235" t="s">
        <v>367</v>
      </c>
      <c r="O14" s="235">
        <v>1</v>
      </c>
      <c r="P14" s="236"/>
    </row>
    <row r="15" spans="1:22" ht="15.75" customHeight="1">
      <c r="A15" s="177" t="s">
        <v>367</v>
      </c>
      <c r="B15" s="178">
        <v>43381</v>
      </c>
      <c r="C15" s="178">
        <v>43385</v>
      </c>
      <c r="D15" s="179">
        <v>43391</v>
      </c>
      <c r="E15" s="180" t="s">
        <v>517</v>
      </c>
      <c r="F15" s="177" t="s">
        <v>490</v>
      </c>
      <c r="G15" s="181" t="s">
        <v>488</v>
      </c>
      <c r="H15" s="181" t="s">
        <v>816</v>
      </c>
      <c r="I15" s="210">
        <v>2993.04</v>
      </c>
      <c r="J15" s="182">
        <f>SUM(J14,I15)</f>
        <v>3043.04</v>
      </c>
      <c r="K15" s="177" t="s">
        <v>521</v>
      </c>
      <c r="L15" s="181" t="s">
        <v>526</v>
      </c>
      <c r="M15" s="237" t="s">
        <v>367</v>
      </c>
      <c r="N15" s="237" t="s">
        <v>367</v>
      </c>
      <c r="O15" s="237">
        <v>3</v>
      </c>
      <c r="P15" s="237"/>
    </row>
    <row r="16" spans="1:22">
      <c r="A16" s="181" t="s">
        <v>367</v>
      </c>
      <c r="B16" s="203">
        <v>43382</v>
      </c>
      <c r="C16" s="203">
        <v>43385</v>
      </c>
      <c r="D16" s="180">
        <v>43391</v>
      </c>
      <c r="E16" s="180" t="s">
        <v>517</v>
      </c>
      <c r="F16" s="181" t="s">
        <v>15</v>
      </c>
      <c r="G16" s="177" t="s">
        <v>435</v>
      </c>
      <c r="H16" s="181" t="s">
        <v>852</v>
      </c>
      <c r="I16" s="210">
        <v>11773.35</v>
      </c>
      <c r="J16" s="182">
        <f>SUM(I16,J15)</f>
        <v>14816.39</v>
      </c>
      <c r="K16" s="181" t="s">
        <v>573</v>
      </c>
      <c r="L16" s="181" t="s">
        <v>443</v>
      </c>
      <c r="M16" s="237" t="s">
        <v>367</v>
      </c>
      <c r="N16" s="237" t="s">
        <v>367</v>
      </c>
      <c r="O16" s="237">
        <v>8</v>
      </c>
      <c r="P16" s="237"/>
    </row>
    <row r="17" spans="1:16">
      <c r="A17" s="177" t="s">
        <v>367</v>
      </c>
      <c r="B17" s="178">
        <v>43387</v>
      </c>
      <c r="C17" s="178">
        <v>43390</v>
      </c>
      <c r="D17" s="179">
        <v>43391</v>
      </c>
      <c r="E17" s="180" t="s">
        <v>517</v>
      </c>
      <c r="F17" s="177" t="s">
        <v>15</v>
      </c>
      <c r="G17" s="181" t="s">
        <v>817</v>
      </c>
      <c r="H17" s="181" t="s">
        <v>853</v>
      </c>
      <c r="I17" s="210">
        <v>2670.56</v>
      </c>
      <c r="J17" s="182">
        <f t="shared" ref="J17:J22" si="0">SUM(J16,I17)</f>
        <v>17486.95</v>
      </c>
      <c r="K17" s="177" t="s">
        <v>524</v>
      </c>
      <c r="L17" s="181"/>
      <c r="M17" s="237" t="s">
        <v>367</v>
      </c>
      <c r="N17" s="237" t="s">
        <v>367</v>
      </c>
      <c r="O17" s="237">
        <v>3</v>
      </c>
      <c r="P17" s="237"/>
    </row>
    <row r="18" spans="1:16">
      <c r="A18" s="177" t="s">
        <v>367</v>
      </c>
      <c r="B18" s="217">
        <v>43395</v>
      </c>
      <c r="C18" s="217">
        <v>43399</v>
      </c>
      <c r="D18" s="180">
        <v>43391</v>
      </c>
      <c r="E18" s="180" t="s">
        <v>513</v>
      </c>
      <c r="F18" s="181" t="s">
        <v>15</v>
      </c>
      <c r="G18" s="181" t="s">
        <v>1</v>
      </c>
      <c r="H18" s="181" t="s">
        <v>461</v>
      </c>
      <c r="I18" s="210">
        <v>1374.34</v>
      </c>
      <c r="J18" s="182">
        <f t="shared" si="0"/>
        <v>18861.29</v>
      </c>
      <c r="K18" s="181" t="s">
        <v>0</v>
      </c>
      <c r="L18" s="181" t="s">
        <v>471</v>
      </c>
      <c r="M18" s="237" t="s">
        <v>367</v>
      </c>
      <c r="N18" s="237" t="s">
        <v>367</v>
      </c>
      <c r="O18" s="237">
        <v>1</v>
      </c>
      <c r="P18" s="237"/>
    </row>
    <row r="19" spans="1:16">
      <c r="A19" s="229"/>
      <c r="B19" s="290">
        <v>43409</v>
      </c>
      <c r="C19" s="290">
        <v>43413</v>
      </c>
      <c r="D19" s="267">
        <v>43405</v>
      </c>
      <c r="E19" s="267" t="s">
        <v>514</v>
      </c>
      <c r="F19" s="263"/>
      <c r="G19" s="291" t="s">
        <v>2</v>
      </c>
      <c r="H19" s="291" t="s">
        <v>841</v>
      </c>
      <c r="I19" s="292">
        <v>0</v>
      </c>
      <c r="J19" s="208">
        <f t="shared" si="0"/>
        <v>18861.29</v>
      </c>
      <c r="K19" s="296" t="s">
        <v>0</v>
      </c>
      <c r="L19" s="291" t="s">
        <v>836</v>
      </c>
      <c r="M19" s="266"/>
      <c r="N19" s="266"/>
      <c r="O19" s="266"/>
      <c r="P19" s="266" t="s">
        <v>367</v>
      </c>
    </row>
    <row r="20" spans="1:16">
      <c r="A20" s="230"/>
      <c r="B20" s="293">
        <v>43405</v>
      </c>
      <c r="C20" s="293">
        <v>43405</v>
      </c>
      <c r="D20" s="294">
        <v>43422</v>
      </c>
      <c r="E20" s="267" t="s">
        <v>515</v>
      </c>
      <c r="F20" s="295"/>
      <c r="G20" s="263" t="s">
        <v>540</v>
      </c>
      <c r="H20" s="263" t="s">
        <v>868</v>
      </c>
      <c r="I20" s="264">
        <v>0</v>
      </c>
      <c r="J20" s="207">
        <f t="shared" si="0"/>
        <v>18861.29</v>
      </c>
      <c r="K20" s="295" t="s">
        <v>568</v>
      </c>
      <c r="L20" s="263" t="s">
        <v>837</v>
      </c>
      <c r="M20" s="266"/>
      <c r="N20" s="266"/>
      <c r="O20" s="266"/>
      <c r="P20" s="266" t="s">
        <v>367</v>
      </c>
    </row>
    <row r="21" spans="1:16" ht="15.75" customHeight="1">
      <c r="A21" s="214" t="s">
        <v>367</v>
      </c>
      <c r="B21" s="212">
        <v>43410</v>
      </c>
      <c r="C21" s="212">
        <v>43412</v>
      </c>
      <c r="D21" s="213">
        <v>43422</v>
      </c>
      <c r="E21" s="180" t="s">
        <v>517</v>
      </c>
      <c r="F21" s="181" t="s">
        <v>15</v>
      </c>
      <c r="G21" s="214" t="s">
        <v>818</v>
      </c>
      <c r="H21" s="181" t="s">
        <v>851</v>
      </c>
      <c r="I21" s="209">
        <v>1877.97</v>
      </c>
      <c r="J21" s="93">
        <f t="shared" si="0"/>
        <v>20739.260000000002</v>
      </c>
      <c r="K21" s="177" t="s">
        <v>0</v>
      </c>
      <c r="L21" s="181" t="s">
        <v>831</v>
      </c>
      <c r="M21" s="237" t="s">
        <v>367</v>
      </c>
      <c r="N21" s="237" t="s">
        <v>367</v>
      </c>
      <c r="O21" s="237">
        <v>3</v>
      </c>
      <c r="P21" s="237"/>
    </row>
    <row r="22" spans="1:16">
      <c r="A22" s="177" t="s">
        <v>367</v>
      </c>
      <c r="B22" s="178">
        <v>43430</v>
      </c>
      <c r="C22" s="178">
        <v>43434</v>
      </c>
      <c r="D22" s="179">
        <v>43422</v>
      </c>
      <c r="E22" s="180" t="s">
        <v>517</v>
      </c>
      <c r="F22" s="177" t="s">
        <v>15</v>
      </c>
      <c r="G22" s="181" t="s">
        <v>542</v>
      </c>
      <c r="H22" s="181" t="s">
        <v>890</v>
      </c>
      <c r="I22" s="210">
        <v>6606.32</v>
      </c>
      <c r="J22" s="93">
        <f t="shared" si="0"/>
        <v>27345.58</v>
      </c>
      <c r="K22" s="177" t="s">
        <v>563</v>
      </c>
      <c r="L22" s="181" t="s">
        <v>882</v>
      </c>
      <c r="M22" s="237" t="s">
        <v>367</v>
      </c>
      <c r="N22" s="237" t="s">
        <v>367</v>
      </c>
      <c r="O22" s="237">
        <v>4</v>
      </c>
      <c r="P22" s="237"/>
    </row>
    <row r="23" spans="1:16">
      <c r="A23" s="181" t="s">
        <v>367</v>
      </c>
      <c r="B23" s="203">
        <v>43452</v>
      </c>
      <c r="C23" s="203">
        <v>43454</v>
      </c>
      <c r="D23" s="180">
        <v>43435</v>
      </c>
      <c r="E23" s="180" t="s">
        <v>517</v>
      </c>
      <c r="F23" s="181" t="s">
        <v>15</v>
      </c>
      <c r="G23" s="181" t="s">
        <v>863</v>
      </c>
      <c r="H23" s="181" t="s">
        <v>888</v>
      </c>
      <c r="I23" s="209">
        <v>1747.91</v>
      </c>
      <c r="J23" s="93"/>
      <c r="K23" s="177" t="s">
        <v>518</v>
      </c>
      <c r="L23" s="181" t="s">
        <v>864</v>
      </c>
      <c r="M23" s="237" t="s">
        <v>367</v>
      </c>
      <c r="N23" s="237" t="s">
        <v>367</v>
      </c>
      <c r="O23" s="237">
        <v>2</v>
      </c>
      <c r="P23" s="237"/>
    </row>
    <row r="24" spans="1:16">
      <c r="A24" s="177" t="s">
        <v>367</v>
      </c>
      <c r="B24" s="217">
        <v>43436</v>
      </c>
      <c r="C24" s="217">
        <v>43441</v>
      </c>
      <c r="D24" s="180">
        <v>43452</v>
      </c>
      <c r="E24" s="180" t="s">
        <v>517</v>
      </c>
      <c r="F24" s="181" t="s">
        <v>15</v>
      </c>
      <c r="G24" s="181" t="s">
        <v>1</v>
      </c>
      <c r="H24" s="181" t="s">
        <v>462</v>
      </c>
      <c r="I24" s="210">
        <v>1348.91</v>
      </c>
      <c r="J24" s="93">
        <f>SUM(J21,I24)</f>
        <v>22088.170000000002</v>
      </c>
      <c r="K24" s="181" t="s">
        <v>0</v>
      </c>
      <c r="L24" s="181" t="s">
        <v>472</v>
      </c>
      <c r="M24" s="237" t="s">
        <v>367</v>
      </c>
      <c r="N24" s="237" t="s">
        <v>367</v>
      </c>
      <c r="O24" s="237">
        <v>1</v>
      </c>
      <c r="P24" s="237"/>
    </row>
    <row r="25" spans="1:16">
      <c r="A25" s="229"/>
      <c r="B25" s="297">
        <v>43445</v>
      </c>
      <c r="C25" s="297">
        <v>43447</v>
      </c>
      <c r="D25" s="267">
        <v>43452</v>
      </c>
      <c r="E25" s="267" t="s">
        <v>517</v>
      </c>
      <c r="F25" s="263"/>
      <c r="G25" s="263" t="s">
        <v>838</v>
      </c>
      <c r="H25" s="263" t="s">
        <v>854</v>
      </c>
      <c r="I25" s="298">
        <v>0</v>
      </c>
      <c r="J25" s="93"/>
      <c r="K25" s="295" t="s">
        <v>523</v>
      </c>
      <c r="L25" s="263" t="s">
        <v>858</v>
      </c>
      <c r="M25" s="266"/>
      <c r="N25" s="266"/>
      <c r="O25" s="266"/>
      <c r="P25" s="266" t="s">
        <v>367</v>
      </c>
    </row>
    <row r="26" spans="1:16">
      <c r="A26" s="181" t="s">
        <v>367</v>
      </c>
      <c r="B26" s="203">
        <v>43443</v>
      </c>
      <c r="C26" s="203">
        <v>43446</v>
      </c>
      <c r="D26" s="180">
        <v>43452</v>
      </c>
      <c r="E26" s="180" t="s">
        <v>517</v>
      </c>
      <c r="F26" s="181" t="s">
        <v>15</v>
      </c>
      <c r="G26" s="181" t="s">
        <v>843</v>
      </c>
      <c r="H26" s="181" t="s">
        <v>889</v>
      </c>
      <c r="I26" s="209">
        <v>5155.54</v>
      </c>
      <c r="J26" s="93"/>
      <c r="K26" s="177" t="s">
        <v>844</v>
      </c>
      <c r="L26" s="181" t="s">
        <v>845</v>
      </c>
      <c r="M26" s="237" t="s">
        <v>367</v>
      </c>
      <c r="N26" s="237" t="s">
        <v>367</v>
      </c>
      <c r="O26" s="237">
        <v>4</v>
      </c>
      <c r="P26" s="237"/>
    </row>
    <row r="27" spans="1:16">
      <c r="A27" s="181" t="s">
        <v>367</v>
      </c>
      <c r="B27" s="231">
        <v>43472</v>
      </c>
      <c r="C27" s="231">
        <v>43476</v>
      </c>
      <c r="D27" s="180">
        <v>43466</v>
      </c>
      <c r="E27" s="180" t="s">
        <v>513</v>
      </c>
      <c r="F27" s="181" t="s">
        <v>15</v>
      </c>
      <c r="G27" s="181" t="s">
        <v>1</v>
      </c>
      <c r="H27" s="181" t="s">
        <v>850</v>
      </c>
      <c r="I27" s="210">
        <v>1272.6400000000001</v>
      </c>
      <c r="J27" s="97">
        <f>SUM(J26,I27)</f>
        <v>1272.6400000000001</v>
      </c>
      <c r="K27" s="181" t="s">
        <v>0</v>
      </c>
      <c r="L27" s="181" t="s">
        <v>473</v>
      </c>
      <c r="M27" s="237" t="s">
        <v>367</v>
      </c>
      <c r="N27" s="237" t="s">
        <v>367</v>
      </c>
      <c r="O27" s="237">
        <v>1</v>
      </c>
      <c r="P27" s="237"/>
    </row>
    <row r="28" spans="1:16">
      <c r="A28" s="99"/>
      <c r="B28" s="178">
        <v>43115</v>
      </c>
      <c r="C28" s="178">
        <v>43484</v>
      </c>
      <c r="D28" s="179">
        <v>43484</v>
      </c>
      <c r="E28" s="179" t="s">
        <v>432</v>
      </c>
      <c r="F28" s="177" t="s">
        <v>15</v>
      </c>
      <c r="G28" s="181" t="s">
        <v>544</v>
      </c>
      <c r="H28" s="181" t="s">
        <v>860</v>
      </c>
      <c r="I28" s="209">
        <v>4327.93</v>
      </c>
      <c r="J28" s="97">
        <f>SUM(J27,I28)</f>
        <v>5600.5700000000006</v>
      </c>
      <c r="K28" s="181" t="s">
        <v>546</v>
      </c>
      <c r="L28" s="181" t="s">
        <v>839</v>
      </c>
      <c r="M28" s="237" t="s">
        <v>367</v>
      </c>
      <c r="N28" s="237" t="s">
        <v>367</v>
      </c>
      <c r="O28" s="237">
        <v>4</v>
      </c>
      <c r="P28" s="237"/>
    </row>
    <row r="29" spans="1:16">
      <c r="A29" s="95"/>
      <c r="B29" s="297"/>
      <c r="C29" s="297"/>
      <c r="D29" s="267">
        <v>43484</v>
      </c>
      <c r="E29" s="267" t="s">
        <v>517</v>
      </c>
      <c r="F29" s="263"/>
      <c r="G29" s="263" t="s">
        <v>842</v>
      </c>
      <c r="H29" s="263" t="s">
        <v>500</v>
      </c>
      <c r="I29" s="298">
        <v>0</v>
      </c>
      <c r="J29" s="97"/>
      <c r="K29" s="295" t="s">
        <v>847</v>
      </c>
      <c r="L29" s="263" t="s">
        <v>876</v>
      </c>
      <c r="M29" s="266"/>
      <c r="N29" s="266"/>
      <c r="O29" s="266"/>
      <c r="P29" s="266" t="s">
        <v>367</v>
      </c>
    </row>
    <row r="30" spans="1:16" s="268" customFormat="1" ht="15.75" customHeight="1">
      <c r="A30" s="135"/>
      <c r="B30" s="231">
        <v>43492</v>
      </c>
      <c r="C30" s="231">
        <v>43497</v>
      </c>
      <c r="D30" s="180">
        <v>43484</v>
      </c>
      <c r="E30" s="180" t="s">
        <v>513</v>
      </c>
      <c r="F30" s="181" t="s">
        <v>15</v>
      </c>
      <c r="G30" s="181" t="s">
        <v>896</v>
      </c>
      <c r="H30" s="181" t="s">
        <v>897</v>
      </c>
      <c r="I30" s="289">
        <v>1646.42</v>
      </c>
      <c r="J30" s="135"/>
      <c r="K30" s="181" t="s">
        <v>898</v>
      </c>
      <c r="L30" s="181" t="s">
        <v>899</v>
      </c>
      <c r="M30" s="237" t="s">
        <v>367</v>
      </c>
      <c r="N30" s="238"/>
      <c r="O30" s="238"/>
      <c r="P30" s="237"/>
    </row>
    <row r="31" spans="1:16">
      <c r="A31" s="95"/>
      <c r="B31" s="203">
        <v>43500</v>
      </c>
      <c r="C31" s="203">
        <v>43502</v>
      </c>
      <c r="D31" s="180">
        <v>43497</v>
      </c>
      <c r="E31" s="180" t="s">
        <v>517</v>
      </c>
      <c r="F31" s="177" t="s">
        <v>490</v>
      </c>
      <c r="G31" s="181" t="s">
        <v>487</v>
      </c>
      <c r="H31" s="181" t="s">
        <v>891</v>
      </c>
      <c r="I31" s="289">
        <v>7000</v>
      </c>
      <c r="J31" s="116">
        <f>SUM(J30,I31)</f>
        <v>7000</v>
      </c>
      <c r="K31" s="181" t="s">
        <v>525</v>
      </c>
      <c r="L31" s="181" t="s">
        <v>859</v>
      </c>
      <c r="M31" s="237" t="s">
        <v>367</v>
      </c>
      <c r="N31" s="238"/>
      <c r="O31" s="238"/>
      <c r="P31" s="237"/>
    </row>
    <row r="32" spans="1:16">
      <c r="A32" s="95"/>
      <c r="B32" s="231">
        <v>43507</v>
      </c>
      <c r="C32" s="231">
        <v>43511</v>
      </c>
      <c r="D32" s="180">
        <v>43497</v>
      </c>
      <c r="E32" s="180" t="s">
        <v>513</v>
      </c>
      <c r="F32" s="181" t="s">
        <v>15</v>
      </c>
      <c r="G32" s="181" t="s">
        <v>2</v>
      </c>
      <c r="H32" s="181" t="s">
        <v>463</v>
      </c>
      <c r="I32" s="288">
        <v>1466.4</v>
      </c>
      <c r="J32" s="97">
        <f>SUM(J31,I32)</f>
        <v>8466.4</v>
      </c>
      <c r="K32" s="181" t="s">
        <v>0</v>
      </c>
      <c r="L32" s="181" t="s">
        <v>474</v>
      </c>
      <c r="M32" s="237" t="s">
        <v>367</v>
      </c>
      <c r="N32" s="238"/>
      <c r="O32" s="238"/>
      <c r="P32" s="237"/>
    </row>
    <row r="33" spans="1:16" s="12" customFormat="1" ht="15.75" customHeight="1">
      <c r="A33" s="135"/>
      <c r="B33" s="231">
        <v>43521</v>
      </c>
      <c r="C33" s="231">
        <v>43524</v>
      </c>
      <c r="D33" s="179">
        <v>43497</v>
      </c>
      <c r="E33" s="180" t="s">
        <v>514</v>
      </c>
      <c r="F33" s="181" t="s">
        <v>15</v>
      </c>
      <c r="G33" s="181" t="s">
        <v>901</v>
      </c>
      <c r="H33" s="181" t="s">
        <v>902</v>
      </c>
      <c r="I33" s="289">
        <v>1400</v>
      </c>
      <c r="J33" s="135"/>
      <c r="K33" s="181" t="s">
        <v>3</v>
      </c>
      <c r="L33" s="181" t="s">
        <v>903</v>
      </c>
      <c r="M33" s="237" t="s">
        <v>367</v>
      </c>
      <c r="N33" s="238"/>
      <c r="O33" s="238"/>
      <c r="P33" s="237"/>
    </row>
    <row r="34" spans="1:16">
      <c r="A34" s="95"/>
      <c r="B34" s="203">
        <v>43500</v>
      </c>
      <c r="C34" s="203">
        <v>43502</v>
      </c>
      <c r="D34" s="180">
        <v>43515</v>
      </c>
      <c r="E34" s="180" t="s">
        <v>517</v>
      </c>
      <c r="F34" s="181" t="s">
        <v>15</v>
      </c>
      <c r="G34" s="181" t="s">
        <v>887</v>
      </c>
      <c r="H34" s="181" t="s">
        <v>840</v>
      </c>
      <c r="I34" s="289">
        <v>3000</v>
      </c>
      <c r="J34" s="97">
        <f>SUM(J33,I34)</f>
        <v>3000</v>
      </c>
      <c r="K34" s="177" t="s">
        <v>0</v>
      </c>
      <c r="L34" s="181" t="s">
        <v>819</v>
      </c>
      <c r="M34" s="237" t="s">
        <v>367</v>
      </c>
      <c r="N34" s="238"/>
      <c r="O34" s="238"/>
      <c r="P34" s="237"/>
    </row>
    <row r="35" spans="1:16">
      <c r="A35" s="99"/>
      <c r="B35" s="99"/>
      <c r="C35" s="99"/>
      <c r="D35" s="98">
        <v>43515</v>
      </c>
      <c r="E35" s="94" t="s">
        <v>515</v>
      </c>
      <c r="F35" s="99" t="s">
        <v>15</v>
      </c>
      <c r="G35" s="259" t="s">
        <v>556</v>
      </c>
      <c r="H35" s="95" t="s">
        <v>564</v>
      </c>
      <c r="I35" s="96">
        <v>2600</v>
      </c>
      <c r="J35" s="97">
        <f>SUM(J34,I35)</f>
        <v>5600</v>
      </c>
      <c r="K35" s="99" t="s">
        <v>567</v>
      </c>
      <c r="L35" s="95" t="s">
        <v>565</v>
      </c>
      <c r="M35" s="239"/>
      <c r="N35" s="239"/>
      <c r="O35" s="239"/>
      <c r="P35" s="239"/>
    </row>
    <row r="36" spans="1:16">
      <c r="A36" s="99"/>
      <c r="B36" s="178">
        <v>43521</v>
      </c>
      <c r="C36" s="178">
        <v>43524</v>
      </c>
      <c r="D36" s="179">
        <v>43515</v>
      </c>
      <c r="E36" s="180" t="s">
        <v>527</v>
      </c>
      <c r="F36" s="177" t="s">
        <v>15</v>
      </c>
      <c r="G36" s="177" t="s">
        <v>880</v>
      </c>
      <c r="H36" s="181" t="s">
        <v>900</v>
      </c>
      <c r="I36" s="288">
        <v>2800</v>
      </c>
      <c r="J36" s="182"/>
      <c r="K36" s="177" t="s">
        <v>3</v>
      </c>
      <c r="L36" s="181" t="s">
        <v>881</v>
      </c>
      <c r="M36" s="237" t="s">
        <v>367</v>
      </c>
      <c r="N36" s="238"/>
      <c r="O36" s="238"/>
      <c r="P36" s="237"/>
    </row>
    <row r="37" spans="1:16">
      <c r="A37" s="99"/>
      <c r="B37" s="99"/>
      <c r="C37" s="99"/>
      <c r="D37" s="98">
        <v>43515</v>
      </c>
      <c r="E37" s="94" t="s">
        <v>517</v>
      </c>
      <c r="F37" s="95" t="s">
        <v>15</v>
      </c>
      <c r="G37" s="256" t="s">
        <v>815</v>
      </c>
      <c r="H37" s="95" t="s">
        <v>500</v>
      </c>
      <c r="I37" s="96">
        <v>7200</v>
      </c>
      <c r="J37" s="97">
        <f>SUM(J36,I37)</f>
        <v>7200</v>
      </c>
      <c r="K37" s="99" t="s">
        <v>429</v>
      </c>
      <c r="L37" s="101" t="s">
        <v>533</v>
      </c>
      <c r="M37" s="239"/>
      <c r="N37" s="239"/>
      <c r="O37" s="239"/>
      <c r="P37" s="239"/>
    </row>
    <row r="38" spans="1:16">
      <c r="A38" s="95"/>
      <c r="B38" s="263"/>
      <c r="C38" s="263"/>
      <c r="D38" s="267">
        <v>43515</v>
      </c>
      <c r="E38" s="267" t="s">
        <v>527</v>
      </c>
      <c r="F38" s="263"/>
      <c r="G38" s="263" t="s">
        <v>441</v>
      </c>
      <c r="H38" s="263" t="s">
        <v>440</v>
      </c>
      <c r="I38" s="298">
        <v>0</v>
      </c>
      <c r="J38" s="97">
        <f>SUM(J36,I38)</f>
        <v>0</v>
      </c>
      <c r="K38" s="263" t="s">
        <v>3</v>
      </c>
      <c r="L38" s="263" t="s">
        <v>442</v>
      </c>
      <c r="M38" s="266"/>
      <c r="N38" s="266"/>
      <c r="O38" s="266"/>
      <c r="P38" s="266" t="s">
        <v>367</v>
      </c>
    </row>
    <row r="39" spans="1:16">
      <c r="A39" s="99"/>
      <c r="B39" s="99"/>
      <c r="C39" s="99"/>
      <c r="D39" s="98">
        <v>43515</v>
      </c>
      <c r="E39" s="94" t="s">
        <v>517</v>
      </c>
      <c r="F39" s="99" t="s">
        <v>490</v>
      </c>
      <c r="G39" s="256" t="s">
        <v>561</v>
      </c>
      <c r="H39" s="95" t="s">
        <v>500</v>
      </c>
      <c r="I39" s="96">
        <v>7200</v>
      </c>
      <c r="J39" s="97">
        <f>SUM(J38,I39)</f>
        <v>7200</v>
      </c>
      <c r="K39" s="99" t="s">
        <v>530</v>
      </c>
      <c r="L39" s="95" t="s">
        <v>531</v>
      </c>
      <c r="M39" s="239"/>
      <c r="N39" s="239"/>
      <c r="O39" s="239"/>
      <c r="P39" s="239"/>
    </row>
    <row r="40" spans="1:16">
      <c r="A40" s="135"/>
      <c r="B40" s="95"/>
      <c r="C40" s="95"/>
      <c r="D40" s="94">
        <v>43515</v>
      </c>
      <c r="E40" s="94" t="s">
        <v>515</v>
      </c>
      <c r="F40" s="95" t="s">
        <v>15</v>
      </c>
      <c r="G40" s="256" t="s">
        <v>884</v>
      </c>
      <c r="H40" s="95" t="s">
        <v>564</v>
      </c>
      <c r="I40" s="100">
        <v>2500</v>
      </c>
      <c r="J40" s="135"/>
      <c r="K40" s="95" t="s">
        <v>500</v>
      </c>
      <c r="L40" s="95" t="s">
        <v>885</v>
      </c>
      <c r="M40" s="239"/>
      <c r="N40" s="239"/>
      <c r="O40" s="239"/>
      <c r="P40" s="239"/>
    </row>
    <row r="41" spans="1:16">
      <c r="A41" s="95"/>
      <c r="B41" s="224"/>
      <c r="C41" s="224"/>
      <c r="D41" s="94">
        <v>43525</v>
      </c>
      <c r="E41" s="94" t="s">
        <v>517</v>
      </c>
      <c r="F41" s="95" t="s">
        <v>490</v>
      </c>
      <c r="G41" s="256" t="s">
        <v>499</v>
      </c>
      <c r="H41" s="95" t="s">
        <v>866</v>
      </c>
      <c r="I41" s="100">
        <v>5000</v>
      </c>
      <c r="J41" s="93">
        <f t="shared" ref="J41:J46" si="1">SUM(J40,I41)</f>
        <v>5000</v>
      </c>
      <c r="K41" s="99" t="s">
        <v>0</v>
      </c>
      <c r="L41" s="95" t="s">
        <v>862</v>
      </c>
      <c r="M41" s="239"/>
      <c r="N41" s="239"/>
      <c r="O41" s="239"/>
      <c r="P41" s="239"/>
    </row>
    <row r="42" spans="1:16">
      <c r="A42" s="95"/>
      <c r="B42" s="218">
        <v>43528</v>
      </c>
      <c r="C42" s="218">
        <v>43532</v>
      </c>
      <c r="D42" s="94">
        <v>43525</v>
      </c>
      <c r="E42" s="94" t="s">
        <v>516</v>
      </c>
      <c r="F42" s="95" t="s">
        <v>15</v>
      </c>
      <c r="G42" s="181" t="s">
        <v>1</v>
      </c>
      <c r="H42" s="95" t="s">
        <v>464</v>
      </c>
      <c r="I42" s="96">
        <v>1200</v>
      </c>
      <c r="J42" s="97">
        <f t="shared" si="1"/>
        <v>6200</v>
      </c>
      <c r="K42" s="95" t="s">
        <v>0</v>
      </c>
      <c r="L42" s="95" t="s">
        <v>475</v>
      </c>
      <c r="M42" s="239"/>
      <c r="N42" s="239"/>
      <c r="O42" s="239"/>
      <c r="P42" s="239"/>
    </row>
    <row r="43" spans="1:16">
      <c r="A43" s="99"/>
      <c r="B43" s="99"/>
      <c r="C43" s="99"/>
      <c r="D43" s="98">
        <v>43525</v>
      </c>
      <c r="E43" s="94" t="s">
        <v>515</v>
      </c>
      <c r="F43" s="99" t="s">
        <v>15</v>
      </c>
      <c r="G43" s="259" t="s">
        <v>551</v>
      </c>
      <c r="H43" s="95" t="s">
        <v>558</v>
      </c>
      <c r="I43" s="96">
        <v>4400</v>
      </c>
      <c r="J43" s="97">
        <f t="shared" si="1"/>
        <v>10600</v>
      </c>
      <c r="K43" s="99" t="s">
        <v>559</v>
      </c>
      <c r="L43" s="95" t="s">
        <v>565</v>
      </c>
      <c r="M43" s="239"/>
      <c r="N43" s="240"/>
      <c r="O43" s="239"/>
      <c r="P43" s="239"/>
    </row>
    <row r="44" spans="1:16">
      <c r="A44" s="99"/>
      <c r="B44" s="99"/>
      <c r="C44" s="99"/>
      <c r="D44" s="98">
        <v>43525</v>
      </c>
      <c r="E44" s="94" t="s">
        <v>515</v>
      </c>
      <c r="F44" s="99" t="s">
        <v>15</v>
      </c>
      <c r="G44" s="256" t="s">
        <v>540</v>
      </c>
      <c r="H44" s="95" t="s">
        <v>566</v>
      </c>
      <c r="I44" s="96">
        <v>3000</v>
      </c>
      <c r="J44" s="97">
        <f t="shared" si="1"/>
        <v>13600</v>
      </c>
      <c r="K44" s="99" t="s">
        <v>568</v>
      </c>
      <c r="L44" s="95" t="s">
        <v>565</v>
      </c>
      <c r="M44" s="239"/>
      <c r="N44" s="240"/>
      <c r="O44" s="239"/>
      <c r="P44" s="239"/>
    </row>
    <row r="45" spans="1:16">
      <c r="A45" s="95"/>
      <c r="B45" s="263"/>
      <c r="C45" s="263"/>
      <c r="D45" s="267">
        <v>43542</v>
      </c>
      <c r="E45" s="267" t="s">
        <v>517</v>
      </c>
      <c r="F45" s="263"/>
      <c r="G45" s="263" t="s">
        <v>572</v>
      </c>
      <c r="H45" s="263" t="s">
        <v>529</v>
      </c>
      <c r="I45" s="264">
        <v>0</v>
      </c>
      <c r="J45" s="207">
        <f t="shared" si="1"/>
        <v>13600</v>
      </c>
      <c r="K45" s="263" t="s">
        <v>573</v>
      </c>
      <c r="L45" s="263" t="s">
        <v>574</v>
      </c>
      <c r="M45" s="266"/>
      <c r="N45" s="265"/>
      <c r="O45" s="266"/>
      <c r="P45" s="266" t="s">
        <v>367</v>
      </c>
    </row>
    <row r="46" spans="1:16" s="12" customFormat="1">
      <c r="A46" s="114"/>
      <c r="B46" s="224">
        <v>43526</v>
      </c>
      <c r="C46" s="224">
        <v>43529</v>
      </c>
      <c r="D46" s="98">
        <v>43525</v>
      </c>
      <c r="E46" s="98" t="s">
        <v>514</v>
      </c>
      <c r="F46" s="99" t="s">
        <v>15</v>
      </c>
      <c r="G46" s="99" t="s">
        <v>392</v>
      </c>
      <c r="H46" s="95" t="s">
        <v>879</v>
      </c>
      <c r="I46" s="100">
        <v>2000</v>
      </c>
      <c r="J46" s="116">
        <f t="shared" si="1"/>
        <v>15600</v>
      </c>
      <c r="K46" s="99" t="s">
        <v>393</v>
      </c>
      <c r="L46" s="95" t="s">
        <v>425</v>
      </c>
      <c r="M46" s="239"/>
      <c r="N46" s="240"/>
      <c r="O46" s="239"/>
      <c r="P46" s="239"/>
    </row>
    <row r="47" spans="1:16" s="271" customFormat="1">
      <c r="A47" s="135"/>
      <c r="B47" s="218">
        <v>43536</v>
      </c>
      <c r="C47" s="218">
        <v>43539</v>
      </c>
      <c r="D47" s="94">
        <v>43525</v>
      </c>
      <c r="E47" s="94" t="s">
        <v>513</v>
      </c>
      <c r="F47" s="95" t="s">
        <v>15</v>
      </c>
      <c r="G47" s="95" t="s">
        <v>892</v>
      </c>
      <c r="H47" s="95" t="s">
        <v>893</v>
      </c>
      <c r="I47" s="100">
        <v>1500</v>
      </c>
      <c r="J47" s="135"/>
      <c r="K47" s="95" t="s">
        <v>895</v>
      </c>
      <c r="L47" s="95" t="s">
        <v>894</v>
      </c>
      <c r="M47" s="239"/>
      <c r="N47" s="262"/>
      <c r="O47" s="261"/>
      <c r="P47" s="261"/>
    </row>
    <row r="48" spans="1:16">
      <c r="A48" s="95"/>
      <c r="B48" s="95"/>
      <c r="C48" s="95"/>
      <c r="D48" s="94">
        <v>43542</v>
      </c>
      <c r="E48" s="94" t="s">
        <v>517</v>
      </c>
      <c r="F48" s="95" t="s">
        <v>15</v>
      </c>
      <c r="G48" s="95" t="s">
        <v>575</v>
      </c>
      <c r="H48" s="95" t="s">
        <v>576</v>
      </c>
      <c r="I48" s="96">
        <v>11000</v>
      </c>
      <c r="J48" s="97">
        <f t="shared" ref="J48:J55" si="2">SUM(J47,I48)</f>
        <v>11000</v>
      </c>
      <c r="K48" s="95" t="s">
        <v>3</v>
      </c>
      <c r="L48" s="95" t="s">
        <v>574</v>
      </c>
      <c r="M48" s="239"/>
      <c r="N48" s="240"/>
      <c r="O48" s="239"/>
      <c r="P48" s="239"/>
    </row>
    <row r="49" spans="1:16">
      <c r="A49" s="95"/>
      <c r="B49" s="224"/>
      <c r="C49" s="224"/>
      <c r="D49" s="94">
        <v>43543</v>
      </c>
      <c r="E49" s="94" t="s">
        <v>514</v>
      </c>
      <c r="F49" s="95" t="s">
        <v>15</v>
      </c>
      <c r="G49" s="256" t="s">
        <v>368</v>
      </c>
      <c r="H49" s="95" t="s">
        <v>424</v>
      </c>
      <c r="I49" s="100">
        <v>3500</v>
      </c>
      <c r="J49" s="93">
        <f t="shared" si="2"/>
        <v>14500</v>
      </c>
      <c r="K49" s="99" t="s">
        <v>429</v>
      </c>
      <c r="L49" s="95" t="s">
        <v>846</v>
      </c>
      <c r="M49" s="239"/>
      <c r="N49" s="240"/>
      <c r="O49" s="239"/>
      <c r="P49" s="239"/>
    </row>
    <row r="50" spans="1:16">
      <c r="A50" s="95"/>
      <c r="B50" s="95"/>
      <c r="C50" s="95"/>
      <c r="D50" s="94">
        <v>43543</v>
      </c>
      <c r="E50" s="94" t="s">
        <v>517</v>
      </c>
      <c r="F50" s="95" t="s">
        <v>490</v>
      </c>
      <c r="G50" s="95" t="s">
        <v>865</v>
      </c>
      <c r="H50" s="95" t="s">
        <v>861</v>
      </c>
      <c r="I50" s="100">
        <v>3600</v>
      </c>
      <c r="J50" s="97">
        <f t="shared" si="2"/>
        <v>18100</v>
      </c>
      <c r="K50" s="269" t="s">
        <v>524</v>
      </c>
      <c r="L50" s="95" t="s">
        <v>886</v>
      </c>
      <c r="M50" s="239"/>
      <c r="N50" s="240"/>
      <c r="O50" s="239"/>
      <c r="P50" s="239"/>
    </row>
    <row r="51" spans="1:16">
      <c r="A51" s="95"/>
      <c r="B51" s="218">
        <v>43480</v>
      </c>
      <c r="C51" s="224">
        <v>43482</v>
      </c>
      <c r="D51" s="98">
        <v>43543</v>
      </c>
      <c r="E51" s="94" t="s">
        <v>517</v>
      </c>
      <c r="F51" s="99" t="s">
        <v>490</v>
      </c>
      <c r="G51" s="95" t="s">
        <v>488</v>
      </c>
      <c r="H51" s="95" t="s">
        <v>877</v>
      </c>
      <c r="I51" s="96">
        <v>4500</v>
      </c>
      <c r="J51" s="97">
        <f t="shared" si="2"/>
        <v>22600</v>
      </c>
      <c r="K51" s="99" t="s">
        <v>521</v>
      </c>
      <c r="L51" s="95" t="s">
        <v>878</v>
      </c>
      <c r="M51" s="239"/>
      <c r="N51" s="240"/>
      <c r="O51" s="239"/>
      <c r="P51" s="239"/>
    </row>
    <row r="52" spans="1:16">
      <c r="A52" s="95"/>
      <c r="B52" s="95"/>
      <c r="C52" s="95"/>
      <c r="D52" s="98">
        <v>43543</v>
      </c>
      <c r="E52" s="94" t="s">
        <v>517</v>
      </c>
      <c r="F52" s="95" t="s">
        <v>490</v>
      </c>
      <c r="G52" s="95" t="s">
        <v>499</v>
      </c>
      <c r="H52" s="95" t="s">
        <v>500</v>
      </c>
      <c r="I52" s="100">
        <v>3700</v>
      </c>
      <c r="J52" s="97">
        <f t="shared" si="2"/>
        <v>26300</v>
      </c>
      <c r="K52" s="95" t="s">
        <v>0</v>
      </c>
      <c r="L52" s="95" t="s">
        <v>526</v>
      </c>
      <c r="M52" s="239"/>
      <c r="N52" s="240"/>
      <c r="O52" s="239"/>
      <c r="P52" s="239"/>
    </row>
    <row r="53" spans="1:16">
      <c r="A53" s="99"/>
      <c r="B53" s="99"/>
      <c r="C53" s="99"/>
      <c r="D53" s="98">
        <v>43543</v>
      </c>
      <c r="E53" s="94" t="s">
        <v>517</v>
      </c>
      <c r="F53" s="99" t="s">
        <v>490</v>
      </c>
      <c r="G53" s="95" t="s">
        <v>498</v>
      </c>
      <c r="H53" s="95" t="s">
        <v>883</v>
      </c>
      <c r="I53" s="96">
        <v>7600</v>
      </c>
      <c r="J53" s="97">
        <f t="shared" si="2"/>
        <v>33900</v>
      </c>
      <c r="K53" s="99" t="s">
        <v>535</v>
      </c>
      <c r="L53" s="95" t="s">
        <v>536</v>
      </c>
      <c r="M53" s="239"/>
      <c r="N53" s="240"/>
      <c r="O53" s="239"/>
      <c r="P53" s="239"/>
    </row>
    <row r="54" spans="1:16">
      <c r="A54" s="114"/>
      <c r="B54" s="219">
        <v>43563</v>
      </c>
      <c r="C54" s="219">
        <v>43567</v>
      </c>
      <c r="D54" s="113">
        <v>43556</v>
      </c>
      <c r="E54" s="113" t="s">
        <v>513</v>
      </c>
      <c r="F54" s="114" t="s">
        <v>15</v>
      </c>
      <c r="G54" s="114" t="s">
        <v>1</v>
      </c>
      <c r="H54" s="114" t="s">
        <v>465</v>
      </c>
      <c r="I54" s="115">
        <v>1200</v>
      </c>
      <c r="J54" s="116">
        <f t="shared" si="2"/>
        <v>35100</v>
      </c>
      <c r="K54" s="114" t="s">
        <v>0</v>
      </c>
      <c r="L54" s="114" t="s">
        <v>471</v>
      </c>
      <c r="M54" s="241"/>
      <c r="N54" s="242"/>
      <c r="O54" s="241"/>
      <c r="P54" s="241"/>
    </row>
    <row r="55" spans="1:16">
      <c r="A55" s="118"/>
      <c r="B55" s="118"/>
      <c r="C55" s="118"/>
      <c r="D55" s="117">
        <v>43556</v>
      </c>
      <c r="E55" s="117" t="s">
        <v>513</v>
      </c>
      <c r="F55" s="118" t="s">
        <v>15</v>
      </c>
      <c r="G55" s="114" t="s">
        <v>550</v>
      </c>
      <c r="H55" s="114" t="s">
        <v>500</v>
      </c>
      <c r="I55" s="115">
        <v>2000</v>
      </c>
      <c r="J55" s="116">
        <f t="shared" si="2"/>
        <v>37100</v>
      </c>
      <c r="K55" s="118" t="s">
        <v>570</v>
      </c>
      <c r="L55" s="114" t="s">
        <v>571</v>
      </c>
      <c r="M55" s="241"/>
      <c r="N55" s="242"/>
      <c r="O55" s="241"/>
      <c r="P55" s="241"/>
    </row>
    <row r="56" spans="1:16">
      <c r="A56" s="114"/>
      <c r="B56" s="114"/>
      <c r="C56" s="114"/>
      <c r="D56" s="113">
        <v>43573</v>
      </c>
      <c r="E56" s="113" t="s">
        <v>517</v>
      </c>
      <c r="F56" s="118" t="s">
        <v>490</v>
      </c>
      <c r="G56" s="114" t="s">
        <v>499</v>
      </c>
      <c r="H56" s="114" t="s">
        <v>500</v>
      </c>
      <c r="I56" s="119">
        <v>3700</v>
      </c>
      <c r="J56" s="116" t="e">
        <f>SUM(#REF!,I56)</f>
        <v>#REF!</v>
      </c>
      <c r="K56" s="114" t="s">
        <v>0</v>
      </c>
      <c r="L56" s="114" t="s">
        <v>526</v>
      </c>
      <c r="M56" s="241"/>
      <c r="N56" s="242"/>
      <c r="O56" s="241"/>
      <c r="P56" s="241"/>
    </row>
    <row r="57" spans="1:16">
      <c r="A57" s="114"/>
      <c r="B57" s="219">
        <v>43591</v>
      </c>
      <c r="C57" s="219">
        <v>43595</v>
      </c>
      <c r="D57" s="113">
        <v>43586</v>
      </c>
      <c r="E57" s="113" t="s">
        <v>516</v>
      </c>
      <c r="F57" s="114" t="s">
        <v>15</v>
      </c>
      <c r="G57" s="114" t="s">
        <v>2</v>
      </c>
      <c r="H57" s="114" t="s">
        <v>466</v>
      </c>
      <c r="I57" s="115">
        <v>1200</v>
      </c>
      <c r="J57" s="116" t="e">
        <f t="shared" ref="J57:J69" si="3">SUM(J56,I57)</f>
        <v>#REF!</v>
      </c>
      <c r="K57" s="114" t="s">
        <v>0</v>
      </c>
      <c r="L57" s="114" t="s">
        <v>476</v>
      </c>
      <c r="M57" s="241"/>
      <c r="N57" s="242"/>
      <c r="O57" s="241"/>
      <c r="P57" s="241"/>
    </row>
    <row r="58" spans="1:16">
      <c r="A58" s="118"/>
      <c r="B58" s="118"/>
      <c r="C58" s="118"/>
      <c r="D58" s="117">
        <v>43586</v>
      </c>
      <c r="E58" s="117" t="s">
        <v>513</v>
      </c>
      <c r="F58" s="118" t="s">
        <v>15</v>
      </c>
      <c r="G58" s="118" t="s">
        <v>555</v>
      </c>
      <c r="H58" s="114" t="s">
        <v>500</v>
      </c>
      <c r="I58" s="115">
        <v>3500</v>
      </c>
      <c r="J58" s="116" t="e">
        <f t="shared" si="3"/>
        <v>#REF!</v>
      </c>
      <c r="K58" s="118" t="s">
        <v>520</v>
      </c>
      <c r="L58" s="114" t="s">
        <v>569</v>
      </c>
      <c r="M58" s="241"/>
      <c r="N58" s="242"/>
      <c r="O58" s="241"/>
      <c r="P58" s="241"/>
    </row>
    <row r="59" spans="1:16">
      <c r="A59" s="120"/>
      <c r="B59" s="120"/>
      <c r="C59" s="120"/>
      <c r="D59" s="113">
        <v>43586</v>
      </c>
      <c r="E59" s="113" t="s">
        <v>517</v>
      </c>
      <c r="F59" s="118" t="s">
        <v>490</v>
      </c>
      <c r="G59" s="114" t="s">
        <v>505</v>
      </c>
      <c r="H59" s="114" t="s">
        <v>500</v>
      </c>
      <c r="I59" s="119">
        <v>6200</v>
      </c>
      <c r="J59" s="116" t="e">
        <f t="shared" si="3"/>
        <v>#REF!</v>
      </c>
      <c r="K59" s="114" t="s">
        <v>519</v>
      </c>
      <c r="L59" s="114" t="s">
        <v>537</v>
      </c>
      <c r="M59" s="243"/>
      <c r="N59" s="244"/>
      <c r="O59" s="243"/>
      <c r="P59" s="241"/>
    </row>
    <row r="60" spans="1:16">
      <c r="A60" s="118"/>
      <c r="B60" s="118"/>
      <c r="C60" s="118"/>
      <c r="D60" s="117">
        <v>43604</v>
      </c>
      <c r="E60" s="121" t="s">
        <v>515</v>
      </c>
      <c r="F60" s="118" t="s">
        <v>15</v>
      </c>
      <c r="G60" s="270" t="s">
        <v>556</v>
      </c>
      <c r="H60" s="114" t="s">
        <v>564</v>
      </c>
      <c r="I60" s="115">
        <v>2600</v>
      </c>
      <c r="J60" s="116" t="e">
        <f t="shared" si="3"/>
        <v>#REF!</v>
      </c>
      <c r="K60" s="118" t="s">
        <v>567</v>
      </c>
      <c r="L60" s="114" t="s">
        <v>565</v>
      </c>
      <c r="M60" s="241"/>
      <c r="N60" s="242"/>
      <c r="O60" s="241"/>
      <c r="P60" s="241"/>
    </row>
    <row r="61" spans="1:16" s="12" customFormat="1">
      <c r="A61" s="114"/>
      <c r="B61" s="114"/>
      <c r="C61" s="114"/>
      <c r="D61" s="113">
        <v>43604</v>
      </c>
      <c r="E61" s="113" t="s">
        <v>514</v>
      </c>
      <c r="F61" s="114" t="s">
        <v>15</v>
      </c>
      <c r="G61" s="114" t="s">
        <v>457</v>
      </c>
      <c r="H61" s="114" t="s">
        <v>458</v>
      </c>
      <c r="I61" s="119">
        <v>2200</v>
      </c>
      <c r="J61" s="116" t="e">
        <f t="shared" si="3"/>
        <v>#REF!</v>
      </c>
      <c r="K61" s="114" t="s">
        <v>459</v>
      </c>
      <c r="L61" s="114" t="s">
        <v>460</v>
      </c>
      <c r="M61" s="241"/>
      <c r="N61" s="241"/>
      <c r="O61" s="241"/>
      <c r="P61" s="241"/>
    </row>
    <row r="62" spans="1:16" s="12" customFormat="1">
      <c r="A62" s="114"/>
      <c r="B62" s="219">
        <v>43640</v>
      </c>
      <c r="C62" s="219">
        <v>43644</v>
      </c>
      <c r="D62" s="113">
        <v>43617</v>
      </c>
      <c r="E62" s="113" t="s">
        <v>514</v>
      </c>
      <c r="F62" s="114" t="s">
        <v>15</v>
      </c>
      <c r="G62" s="114" t="s">
        <v>2</v>
      </c>
      <c r="H62" s="114" t="s">
        <v>467</v>
      </c>
      <c r="I62" s="115">
        <v>1200</v>
      </c>
      <c r="J62" s="116" t="e">
        <f t="shared" si="3"/>
        <v>#REF!</v>
      </c>
      <c r="K62" s="114" t="s">
        <v>0</v>
      </c>
      <c r="L62" s="114" t="s">
        <v>477</v>
      </c>
      <c r="M62" s="241"/>
      <c r="N62" s="241"/>
      <c r="O62" s="241"/>
      <c r="P62" s="241"/>
    </row>
    <row r="63" spans="1:16" s="12" customFormat="1">
      <c r="A63" s="118"/>
      <c r="B63" s="118"/>
      <c r="C63" s="118"/>
      <c r="D63" s="117">
        <v>43617</v>
      </c>
      <c r="E63" s="113" t="s">
        <v>517</v>
      </c>
      <c r="F63" s="118" t="s">
        <v>490</v>
      </c>
      <c r="G63" s="114" t="s">
        <v>562</v>
      </c>
      <c r="H63" s="114" t="s">
        <v>500</v>
      </c>
      <c r="I63" s="115">
        <v>5200</v>
      </c>
      <c r="J63" s="116" t="e">
        <f t="shared" si="3"/>
        <v>#REF!</v>
      </c>
      <c r="K63" s="118" t="s">
        <v>518</v>
      </c>
      <c r="L63" s="114" t="s">
        <v>539</v>
      </c>
      <c r="M63" s="241"/>
      <c r="N63" s="241"/>
      <c r="O63" s="241"/>
      <c r="P63" s="241"/>
    </row>
    <row r="64" spans="1:16" s="12" customFormat="1">
      <c r="A64" s="114"/>
      <c r="B64" s="114"/>
      <c r="C64" s="114"/>
      <c r="D64" s="113">
        <v>43617</v>
      </c>
      <c r="E64" s="121" t="s">
        <v>517</v>
      </c>
      <c r="F64" s="118" t="s">
        <v>490</v>
      </c>
      <c r="G64" s="114" t="s">
        <v>504</v>
      </c>
      <c r="H64" s="114" t="s">
        <v>500</v>
      </c>
      <c r="I64" s="119">
        <v>9600</v>
      </c>
      <c r="J64" s="116" t="e">
        <f t="shared" si="3"/>
        <v>#REF!</v>
      </c>
      <c r="K64" s="114" t="s">
        <v>523</v>
      </c>
      <c r="L64" s="114" t="s">
        <v>532</v>
      </c>
      <c r="M64" s="241"/>
      <c r="N64" s="241"/>
      <c r="O64" s="241"/>
      <c r="P64" s="241"/>
    </row>
    <row r="65" spans="1:16" s="12" customFormat="1">
      <c r="A65" s="118"/>
      <c r="B65" s="118"/>
      <c r="C65" s="118"/>
      <c r="D65" s="117">
        <v>43617</v>
      </c>
      <c r="E65" s="113" t="s">
        <v>515</v>
      </c>
      <c r="F65" s="118" t="s">
        <v>15</v>
      </c>
      <c r="G65" s="114" t="s">
        <v>540</v>
      </c>
      <c r="H65" s="114" t="s">
        <v>566</v>
      </c>
      <c r="I65" s="115">
        <v>3000</v>
      </c>
      <c r="J65" s="116" t="e">
        <f t="shared" si="3"/>
        <v>#REF!</v>
      </c>
      <c r="K65" s="118" t="s">
        <v>568</v>
      </c>
      <c r="L65" s="114" t="s">
        <v>565</v>
      </c>
      <c r="M65" s="241"/>
      <c r="N65" s="241"/>
      <c r="O65" s="241"/>
      <c r="P65" s="241"/>
    </row>
    <row r="66" spans="1:16" s="12" customFormat="1">
      <c r="A66" s="114"/>
      <c r="B66" s="114"/>
      <c r="C66" s="114"/>
      <c r="D66" s="117">
        <v>43634</v>
      </c>
      <c r="E66" s="117" t="s">
        <v>513</v>
      </c>
      <c r="F66" s="118" t="s">
        <v>15</v>
      </c>
      <c r="G66" s="118" t="s">
        <v>427</v>
      </c>
      <c r="H66" s="114" t="s">
        <v>432</v>
      </c>
      <c r="I66" s="115">
        <v>3600</v>
      </c>
      <c r="J66" s="116" t="e">
        <f t="shared" si="3"/>
        <v>#REF!</v>
      </c>
      <c r="K66" s="114" t="s">
        <v>520</v>
      </c>
      <c r="L66" s="114" t="s">
        <v>431</v>
      </c>
      <c r="M66" s="241"/>
      <c r="N66" s="241"/>
      <c r="O66" s="241"/>
      <c r="P66" s="241"/>
    </row>
    <row r="67" spans="1:16" s="12" customFormat="1">
      <c r="A67" s="118"/>
      <c r="B67" s="225">
        <v>43626</v>
      </c>
      <c r="C67" s="225">
        <v>43630</v>
      </c>
      <c r="D67" s="113">
        <v>43635</v>
      </c>
      <c r="E67" s="113" t="s">
        <v>517</v>
      </c>
      <c r="F67" s="114" t="s">
        <v>15</v>
      </c>
      <c r="G67" s="114" t="s">
        <v>4</v>
      </c>
      <c r="H67" s="114" t="s">
        <v>855</v>
      </c>
      <c r="I67" s="119">
        <v>1200</v>
      </c>
      <c r="J67" s="97" t="e">
        <f t="shared" si="3"/>
        <v>#REF!</v>
      </c>
      <c r="K67" s="114" t="s">
        <v>3</v>
      </c>
      <c r="L67" s="114" t="s">
        <v>528</v>
      </c>
      <c r="M67" s="241"/>
      <c r="N67" s="241"/>
      <c r="O67" s="241"/>
      <c r="P67" s="241"/>
    </row>
    <row r="68" spans="1:16" s="12" customFormat="1">
      <c r="A68" s="114"/>
      <c r="B68" s="219">
        <v>43626</v>
      </c>
      <c r="C68" s="219">
        <v>43630</v>
      </c>
      <c r="D68" s="113">
        <v>43635</v>
      </c>
      <c r="E68" s="113" t="s">
        <v>514</v>
      </c>
      <c r="F68" s="114" t="s">
        <v>15</v>
      </c>
      <c r="G68" s="114" t="s">
        <v>1</v>
      </c>
      <c r="H68" s="114" t="s">
        <v>468</v>
      </c>
      <c r="I68" s="115">
        <v>1200</v>
      </c>
      <c r="J68" s="116" t="e">
        <f t="shared" si="3"/>
        <v>#REF!</v>
      </c>
      <c r="K68" s="114" t="s">
        <v>0</v>
      </c>
      <c r="L68" s="114" t="s">
        <v>478</v>
      </c>
      <c r="M68" s="241"/>
      <c r="N68" s="241"/>
      <c r="O68" s="241"/>
      <c r="P68" s="241"/>
    </row>
    <row r="69" spans="1:16" s="12" customFormat="1">
      <c r="A69" s="109"/>
      <c r="B69" s="220">
        <v>43654</v>
      </c>
      <c r="C69" s="220">
        <v>43658</v>
      </c>
      <c r="D69" s="107">
        <v>43647</v>
      </c>
      <c r="E69" s="107" t="s">
        <v>513</v>
      </c>
      <c r="F69" s="109" t="s">
        <v>15</v>
      </c>
      <c r="G69" s="109" t="s">
        <v>1</v>
      </c>
      <c r="H69" s="109" t="s">
        <v>469</v>
      </c>
      <c r="I69" s="110">
        <v>1200</v>
      </c>
      <c r="J69" s="111" t="e">
        <f t="shared" si="3"/>
        <v>#REF!</v>
      </c>
      <c r="K69" s="109" t="s">
        <v>0</v>
      </c>
      <c r="L69" s="109" t="s">
        <v>479</v>
      </c>
      <c r="M69" s="245"/>
      <c r="N69" s="245"/>
      <c r="O69" s="245"/>
      <c r="P69" s="245"/>
    </row>
    <row r="70" spans="1:16" s="12" customFormat="1">
      <c r="A70" s="108"/>
      <c r="B70" s="226">
        <v>43675</v>
      </c>
      <c r="C70" s="226">
        <v>43679</v>
      </c>
      <c r="D70" s="107">
        <v>43647</v>
      </c>
      <c r="E70" s="107" t="s">
        <v>514</v>
      </c>
      <c r="F70" s="109" t="s">
        <v>15</v>
      </c>
      <c r="G70" s="109" t="s">
        <v>4</v>
      </c>
      <c r="H70" s="109" t="s">
        <v>856</v>
      </c>
      <c r="I70" s="110">
        <v>1200</v>
      </c>
      <c r="J70" s="95"/>
      <c r="K70" s="109" t="s">
        <v>3</v>
      </c>
      <c r="L70" s="109" t="s">
        <v>528</v>
      </c>
      <c r="M70" s="245"/>
      <c r="N70" s="245"/>
      <c r="O70" s="245"/>
      <c r="P70" s="245"/>
    </row>
    <row r="71" spans="1:16" s="12" customFormat="1">
      <c r="A71" s="109"/>
      <c r="B71" s="109"/>
      <c r="C71" s="109"/>
      <c r="D71" s="107">
        <v>43664</v>
      </c>
      <c r="E71" s="107" t="s">
        <v>517</v>
      </c>
      <c r="F71" s="109" t="s">
        <v>15</v>
      </c>
      <c r="G71" s="109" t="s">
        <v>489</v>
      </c>
      <c r="H71" s="109" t="s">
        <v>500</v>
      </c>
      <c r="I71" s="112">
        <v>7500</v>
      </c>
      <c r="J71" s="93">
        <f>SUM(J70,I71)</f>
        <v>7500</v>
      </c>
      <c r="K71" s="109" t="s">
        <v>520</v>
      </c>
      <c r="L71" s="109" t="s">
        <v>534</v>
      </c>
      <c r="M71" s="245"/>
      <c r="N71" s="245"/>
      <c r="O71" s="245"/>
      <c r="P71" s="245"/>
    </row>
    <row r="72" spans="1:16" s="12" customFormat="1">
      <c r="A72" s="109"/>
      <c r="B72" s="220">
        <v>43682</v>
      </c>
      <c r="C72" s="220">
        <v>43686</v>
      </c>
      <c r="D72" s="107">
        <v>43678</v>
      </c>
      <c r="E72" s="107" t="s">
        <v>514</v>
      </c>
      <c r="F72" s="109" t="s">
        <v>15</v>
      </c>
      <c r="G72" s="109" t="s">
        <v>2</v>
      </c>
      <c r="H72" s="109" t="s">
        <v>468</v>
      </c>
      <c r="I72" s="110">
        <v>1200</v>
      </c>
      <c r="J72" s="111">
        <f>SUM(J71,I72)</f>
        <v>8700</v>
      </c>
      <c r="K72" s="109" t="s">
        <v>0</v>
      </c>
      <c r="L72" s="109" t="s">
        <v>480</v>
      </c>
      <c r="M72" s="245"/>
      <c r="N72" s="245"/>
      <c r="O72" s="245"/>
      <c r="P72" s="245"/>
    </row>
    <row r="73" spans="1:16" s="12" customFormat="1">
      <c r="A73" s="108"/>
      <c r="B73" s="226">
        <v>43696</v>
      </c>
      <c r="C73" s="226">
        <v>43700</v>
      </c>
      <c r="D73" s="107">
        <v>43678</v>
      </c>
      <c r="E73" s="107" t="s">
        <v>514</v>
      </c>
      <c r="F73" s="109" t="s">
        <v>15</v>
      </c>
      <c r="G73" s="109" t="s">
        <v>4</v>
      </c>
      <c r="H73" s="109" t="s">
        <v>857</v>
      </c>
      <c r="I73" s="110">
        <v>1200</v>
      </c>
      <c r="J73" s="95"/>
      <c r="K73" s="109" t="s">
        <v>3</v>
      </c>
      <c r="L73" s="109" t="s">
        <v>528</v>
      </c>
      <c r="M73" s="245"/>
      <c r="N73" s="245"/>
      <c r="O73" s="245"/>
      <c r="P73" s="245"/>
    </row>
    <row r="74" spans="1:16">
      <c r="A74" s="108"/>
      <c r="B74" s="108"/>
      <c r="C74" s="108"/>
      <c r="D74" s="106">
        <v>43678</v>
      </c>
      <c r="E74" s="107" t="s">
        <v>515</v>
      </c>
      <c r="F74" s="108" t="s">
        <v>15</v>
      </c>
      <c r="G74" s="108" t="s">
        <v>551</v>
      </c>
      <c r="H74" s="109" t="s">
        <v>558</v>
      </c>
      <c r="I74" s="110">
        <v>4400</v>
      </c>
      <c r="J74" s="111">
        <f t="shared" ref="J74:J80" si="4">SUM(J73,I74)</f>
        <v>4400</v>
      </c>
      <c r="K74" s="108" t="s">
        <v>559</v>
      </c>
      <c r="L74" s="109" t="s">
        <v>565</v>
      </c>
      <c r="M74" s="245"/>
      <c r="N74" s="246"/>
      <c r="O74" s="245"/>
      <c r="P74" s="245"/>
    </row>
    <row r="75" spans="1:16">
      <c r="A75" s="108"/>
      <c r="B75" s="108"/>
      <c r="C75" s="108"/>
      <c r="D75" s="106">
        <v>43678</v>
      </c>
      <c r="E75" s="227" t="s">
        <v>515</v>
      </c>
      <c r="F75" s="108" t="s">
        <v>15</v>
      </c>
      <c r="G75" s="109" t="s">
        <v>540</v>
      </c>
      <c r="H75" s="109" t="s">
        <v>566</v>
      </c>
      <c r="I75" s="110">
        <v>3000</v>
      </c>
      <c r="J75" s="228">
        <f t="shared" si="4"/>
        <v>7400</v>
      </c>
      <c r="K75" s="108" t="s">
        <v>568</v>
      </c>
      <c r="L75" s="109" t="s">
        <v>565</v>
      </c>
      <c r="M75" s="245"/>
      <c r="N75" s="245"/>
      <c r="O75" s="245"/>
      <c r="P75" s="245"/>
    </row>
    <row r="76" spans="1:16" ht="18" customHeight="1">
      <c r="A76" s="108"/>
      <c r="B76" s="108"/>
      <c r="C76" s="108"/>
      <c r="D76" s="106">
        <v>43696</v>
      </c>
      <c r="E76" s="227" t="s">
        <v>517</v>
      </c>
      <c r="F76" s="108" t="s">
        <v>490</v>
      </c>
      <c r="G76" s="109" t="s">
        <v>499</v>
      </c>
      <c r="H76" s="109" t="s">
        <v>500</v>
      </c>
      <c r="I76" s="110">
        <v>3700</v>
      </c>
      <c r="J76" s="228">
        <f t="shared" si="4"/>
        <v>11100</v>
      </c>
      <c r="K76" s="108" t="s">
        <v>0</v>
      </c>
      <c r="L76" s="109" t="s">
        <v>526</v>
      </c>
      <c r="M76" s="245"/>
      <c r="N76" s="245"/>
      <c r="O76" s="245"/>
      <c r="P76" s="245"/>
    </row>
    <row r="77" spans="1:16">
      <c r="A77" s="260"/>
      <c r="B77" s="220">
        <v>43717</v>
      </c>
      <c r="C77" s="220">
        <v>43721</v>
      </c>
      <c r="D77" s="107">
        <v>43709</v>
      </c>
      <c r="E77" s="107" t="s">
        <v>514</v>
      </c>
      <c r="F77" s="109" t="s">
        <v>15</v>
      </c>
      <c r="G77" s="109" t="s">
        <v>1</v>
      </c>
      <c r="H77" s="109" t="s">
        <v>470</v>
      </c>
      <c r="I77" s="110">
        <v>1200</v>
      </c>
      <c r="J77" s="258">
        <f t="shared" si="4"/>
        <v>12300</v>
      </c>
      <c r="K77" s="109" t="s">
        <v>0</v>
      </c>
      <c r="L77" s="109" t="s">
        <v>481</v>
      </c>
      <c r="M77" s="245"/>
      <c r="N77" s="245"/>
      <c r="O77" s="245"/>
      <c r="P77" s="245"/>
    </row>
    <row r="78" spans="1:16">
      <c r="A78" s="260"/>
      <c r="B78" s="109"/>
      <c r="C78" s="109"/>
      <c r="D78" s="107">
        <v>43709</v>
      </c>
      <c r="E78" s="107" t="s">
        <v>517</v>
      </c>
      <c r="F78" s="108" t="s">
        <v>490</v>
      </c>
      <c r="G78" s="109" t="s">
        <v>560</v>
      </c>
      <c r="H78" s="109" t="s">
        <v>500</v>
      </c>
      <c r="I78" s="112">
        <v>6000</v>
      </c>
      <c r="J78" s="258">
        <f t="shared" si="4"/>
        <v>18300</v>
      </c>
      <c r="K78" s="109" t="s">
        <v>522</v>
      </c>
      <c r="L78" s="109" t="s">
        <v>538</v>
      </c>
      <c r="M78" s="245"/>
      <c r="N78" s="245"/>
      <c r="O78" s="245"/>
      <c r="P78" s="247"/>
    </row>
    <row r="79" spans="1:16">
      <c r="A79" s="260"/>
      <c r="B79" s="109"/>
      <c r="C79" s="109"/>
      <c r="D79" s="107">
        <v>43709</v>
      </c>
      <c r="E79" s="107" t="s">
        <v>517</v>
      </c>
      <c r="F79" s="108" t="s">
        <v>490</v>
      </c>
      <c r="G79" s="109" t="s">
        <v>488</v>
      </c>
      <c r="H79" s="109" t="s">
        <v>500</v>
      </c>
      <c r="I79" s="110">
        <v>4500</v>
      </c>
      <c r="J79" s="258">
        <f t="shared" si="4"/>
        <v>22800</v>
      </c>
      <c r="K79" s="108" t="s">
        <v>521</v>
      </c>
      <c r="L79" s="109" t="s">
        <v>526</v>
      </c>
      <c r="M79" s="245"/>
      <c r="N79" s="245"/>
      <c r="O79" s="245"/>
      <c r="P79" s="245"/>
    </row>
    <row r="80" spans="1:16">
      <c r="A80" s="257"/>
      <c r="B80" s="108"/>
      <c r="C80" s="108"/>
      <c r="D80" s="106">
        <v>43709</v>
      </c>
      <c r="E80" s="107" t="s">
        <v>515</v>
      </c>
      <c r="F80" s="108" t="s">
        <v>15</v>
      </c>
      <c r="G80" s="108" t="s">
        <v>556</v>
      </c>
      <c r="H80" s="109" t="s">
        <v>564</v>
      </c>
      <c r="I80" s="110">
        <v>2600</v>
      </c>
      <c r="J80" s="258">
        <f t="shared" si="4"/>
        <v>25400</v>
      </c>
      <c r="K80" s="108" t="s">
        <v>567</v>
      </c>
      <c r="L80" s="109" t="s">
        <v>565</v>
      </c>
      <c r="M80" s="245"/>
      <c r="N80" s="245"/>
      <c r="O80" s="245"/>
      <c r="P80" s="245"/>
    </row>
    <row r="81" spans="4:9" ht="18">
      <c r="D81" s="104"/>
      <c r="E81" s="58"/>
      <c r="F81" s="55"/>
      <c r="I81" s="92">
        <f>SUM(I14:I80)</f>
        <v>214302.58000000002</v>
      </c>
    </row>
    <row r="82" spans="4:9" ht="18">
      <c r="D82" s="104"/>
      <c r="E82" s="58"/>
      <c r="F82" s="55"/>
    </row>
    <row r="83" spans="4:9" ht="18">
      <c r="D83" s="104"/>
      <c r="E83" s="58"/>
      <c r="F83" s="55"/>
    </row>
    <row r="84" spans="4:9">
      <c r="D84" s="105"/>
      <c r="E84" s="56"/>
      <c r="F84" s="55"/>
    </row>
    <row r="85" spans="4:9" ht="16.5">
      <c r="D85" s="105"/>
      <c r="E85" s="57"/>
      <c r="I85" s="61"/>
    </row>
    <row r="86" spans="4:9" ht="18">
      <c r="D86" s="104"/>
      <c r="E86" s="59"/>
    </row>
    <row r="1048576" spans="10:10">
      <c r="J1048576" s="67"/>
    </row>
  </sheetData>
  <autoFilter ref="A13:P79">
    <sortState ref="A28:P79">
      <sortCondition ref="D13:D79"/>
    </sortState>
  </autoFilter>
  <customSheetViews>
    <customSheetView guid="{7E7FFD23-D242-40BE-B707-2C8A2B8F8989}" scale="70" showPageBreaks="1" fitToPage="1" printArea="1" showAutoFilter="1" hiddenColumns="1" topLeftCell="D7">
      <selection activeCell="L6" sqref="L6"/>
      <pageMargins left="0.25" right="0.25" top="0.75" bottom="0.75" header="0.3" footer="0.3"/>
      <pageSetup scale="38" orientation="landscape" r:id="rId1"/>
      <headerFooter alignWithMargins="0"/>
      <autoFilter ref="A13:P79">
        <sortState ref="A28:P79">
          <sortCondition ref="D13:D79"/>
        </sortState>
      </autoFilter>
    </customSheetView>
  </customSheetViews>
  <mergeCells count="7">
    <mergeCell ref="S6:T6"/>
    <mergeCell ref="S7:T7"/>
    <mergeCell ref="R1:V1"/>
    <mergeCell ref="S2:T2"/>
    <mergeCell ref="S3:T3"/>
    <mergeCell ref="S4:T4"/>
    <mergeCell ref="S5:T5"/>
  </mergeCells>
  <pageMargins left="0.25" right="0.25" top="0.75" bottom="0.75" header="0.3" footer="0.3"/>
  <pageSetup scale="38" orientation="landscape" r:id="rId2"/>
  <headerFooter alignWithMargins="0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122"/>
  <sheetViews>
    <sheetView zoomScale="70" zoomScaleNormal="70" zoomScaleSheetLayoutView="70" workbookViewId="0">
      <pane ySplit="990" topLeftCell="A23" activePane="bottomLeft"/>
      <selection pane="bottomLeft" activeCell="G36" sqref="G36"/>
    </sheetView>
  </sheetViews>
  <sheetFormatPr defaultRowHeight="15.75"/>
  <cols>
    <col min="1" max="1" width="3.85546875" style="6" customWidth="1"/>
    <col min="2" max="2" width="9.42578125" style="51" customWidth="1"/>
    <col min="3" max="3" width="9.7109375" style="51" customWidth="1"/>
    <col min="4" max="4" width="11.5703125" style="5" customWidth="1"/>
    <col min="5" max="5" width="9.42578125" style="6" customWidth="1"/>
    <col min="6" max="6" width="56.42578125" style="6" customWidth="1"/>
    <col min="7" max="7" width="78.5703125" style="6" customWidth="1"/>
    <col min="8" max="8" width="15" style="14" customWidth="1"/>
    <col min="9" max="9" width="24" style="6" customWidth="1"/>
    <col min="10" max="10" width="145.7109375" style="6" customWidth="1"/>
    <col min="11" max="11" width="3.85546875" style="6" customWidth="1"/>
    <col min="12" max="12" width="4.5703125" style="6" customWidth="1"/>
    <col min="13" max="13" width="5.140625" style="6" customWidth="1"/>
    <col min="14" max="14" width="5.7109375" style="6" customWidth="1"/>
    <col min="15" max="16" width="10.28515625" style="6" bestFit="1" customWidth="1"/>
    <col min="17" max="20" width="9.140625" style="6"/>
    <col min="21" max="21" width="12.140625" style="6" customWidth="1"/>
    <col min="22" max="23" width="11.42578125" style="6" bestFit="1" customWidth="1"/>
    <col min="24" max="16384" width="9.140625" style="6"/>
  </cols>
  <sheetData>
    <row r="1" spans="1:14" s="1" customFormat="1">
      <c r="A1" s="1" t="s">
        <v>14</v>
      </c>
      <c r="B1" s="49"/>
      <c r="C1" s="49"/>
      <c r="D1" s="2"/>
      <c r="F1" s="3"/>
      <c r="G1" s="28" t="s">
        <v>360</v>
      </c>
      <c r="H1" s="31">
        <f ca="1">SUMIF(E14:E122,"M",H14:H110)</f>
        <v>90268.88</v>
      </c>
      <c r="I1" s="4" t="s">
        <v>402</v>
      </c>
      <c r="J1" s="9">
        <v>188000</v>
      </c>
    </row>
    <row r="2" spans="1:14">
      <c r="A2" s="1" t="s">
        <v>577</v>
      </c>
      <c r="B2" s="49"/>
      <c r="C2" s="49"/>
      <c r="F2" s="7"/>
      <c r="G2" s="4" t="s">
        <v>361</v>
      </c>
      <c r="H2" s="31">
        <f ca="1">SUMIF(E14:E122,"P",H14:H110)</f>
        <v>91792.41</v>
      </c>
      <c r="I2" s="8" t="s">
        <v>446</v>
      </c>
      <c r="J2" s="54">
        <f>SUM(H14:H110)</f>
        <v>183566.94000000003</v>
      </c>
    </row>
    <row r="3" spans="1:14">
      <c r="A3" s="1"/>
      <c r="B3" s="49"/>
      <c r="C3" s="49"/>
      <c r="F3" s="7"/>
      <c r="G3" s="39" t="s">
        <v>376</v>
      </c>
      <c r="H3" s="3">
        <f>COUNT(A14:A110)</f>
        <v>58</v>
      </c>
      <c r="I3" s="8" t="s">
        <v>362</v>
      </c>
      <c r="J3" s="54">
        <f>SUM(J2-H6)</f>
        <v>180189.22000000003</v>
      </c>
    </row>
    <row r="4" spans="1:14">
      <c r="A4" s="273" t="s">
        <v>369</v>
      </c>
      <c r="B4" s="273"/>
      <c r="C4" s="273"/>
      <c r="D4" s="273"/>
      <c r="G4" s="39" t="s">
        <v>377</v>
      </c>
      <c r="H4" s="3">
        <f>SUM(M14:M110)</f>
        <v>148</v>
      </c>
      <c r="I4" s="4" t="s">
        <v>372</v>
      </c>
      <c r="J4" s="9">
        <f>SUM('[2]TDY '!$B$3:$C$3)</f>
        <v>145672.56999999995</v>
      </c>
    </row>
    <row r="5" spans="1:14">
      <c r="A5" s="35"/>
      <c r="B5" s="276" t="s">
        <v>370</v>
      </c>
      <c r="C5" s="277"/>
      <c r="D5" s="278"/>
      <c r="G5" s="39" t="s">
        <v>401</v>
      </c>
      <c r="H5" s="3">
        <f>COUNT(M14:M110)</f>
        <v>61</v>
      </c>
      <c r="I5" s="8" t="s">
        <v>437</v>
      </c>
      <c r="J5" s="9">
        <f>SUM('[2]TDY '!$B$4:$C$4)</f>
        <v>39444.579999999994</v>
      </c>
    </row>
    <row r="6" spans="1:14">
      <c r="A6" s="36"/>
      <c r="B6" s="276" t="s">
        <v>578</v>
      </c>
      <c r="C6" s="277"/>
      <c r="D6" s="278"/>
      <c r="G6" s="39" t="s">
        <v>579</v>
      </c>
      <c r="H6" s="31">
        <v>3377.72</v>
      </c>
      <c r="I6" s="8" t="s">
        <v>445</v>
      </c>
      <c r="J6" s="9">
        <f>SUM(J4:J5)</f>
        <v>185117.14999999994</v>
      </c>
    </row>
    <row r="7" spans="1:14">
      <c r="A7" s="37"/>
      <c r="B7" s="276" t="s">
        <v>580</v>
      </c>
      <c r="C7" s="277"/>
      <c r="D7" s="278"/>
      <c r="F7" s="7"/>
      <c r="G7" s="30"/>
      <c r="I7" s="8" t="s">
        <v>357</v>
      </c>
      <c r="J7" s="54">
        <f>SUM(J1-J4-J5)</f>
        <v>2882.8500000000568</v>
      </c>
    </row>
    <row r="8" spans="1:14">
      <c r="A8" s="34"/>
      <c r="B8" s="276" t="s">
        <v>581</v>
      </c>
      <c r="C8" s="277"/>
      <c r="D8" s="278"/>
      <c r="F8" s="7" t="s">
        <v>374</v>
      </c>
      <c r="G8" s="30"/>
      <c r="H8" s="32"/>
      <c r="I8" s="4" t="s">
        <v>396</v>
      </c>
      <c r="J8" s="9">
        <f>SUM(H14:H29)</f>
        <v>27103.42</v>
      </c>
    </row>
    <row r="9" spans="1:14">
      <c r="A9" s="38"/>
      <c r="B9" s="276" t="s">
        <v>582</v>
      </c>
      <c r="C9" s="277"/>
      <c r="D9" s="278"/>
      <c r="F9" s="7" t="s">
        <v>373</v>
      </c>
      <c r="G9" s="30"/>
      <c r="H9" s="32"/>
      <c r="I9" s="4" t="s">
        <v>397</v>
      </c>
      <c r="J9" s="9">
        <f>SUM(H30:H52)</f>
        <v>31776.900000000005</v>
      </c>
    </row>
    <row r="10" spans="1:14">
      <c r="A10" s="45"/>
      <c r="B10" s="275" t="s">
        <v>395</v>
      </c>
      <c r="C10" s="275"/>
      <c r="D10" s="275"/>
      <c r="F10" s="7" t="s">
        <v>375</v>
      </c>
      <c r="G10" s="30"/>
      <c r="H10" s="32"/>
      <c r="I10" s="4" t="s">
        <v>398</v>
      </c>
      <c r="J10" s="9">
        <f>SUM(H53:H83)</f>
        <v>62342.509999999995</v>
      </c>
    </row>
    <row r="11" spans="1:14">
      <c r="A11" s="122"/>
      <c r="B11" s="60"/>
      <c r="C11" s="60"/>
      <c r="D11" s="60"/>
      <c r="F11" s="7"/>
      <c r="G11" s="30"/>
      <c r="H11" s="32"/>
      <c r="I11" s="4" t="s">
        <v>399</v>
      </c>
      <c r="J11" s="9">
        <f>SUM(H84:H110)</f>
        <v>62344.109999999993</v>
      </c>
    </row>
    <row r="12" spans="1:14">
      <c r="A12" s="1"/>
      <c r="B12" s="49"/>
      <c r="C12" s="49"/>
      <c r="H12" s="10"/>
    </row>
    <row r="13" spans="1:14" s="11" customFormat="1" ht="63">
      <c r="A13" s="19" t="s">
        <v>13</v>
      </c>
      <c r="B13" s="50" t="s">
        <v>363</v>
      </c>
      <c r="C13" s="50" t="s">
        <v>364</v>
      </c>
      <c r="D13" s="20" t="s">
        <v>12</v>
      </c>
      <c r="E13" s="19" t="s">
        <v>371</v>
      </c>
      <c r="F13" s="19" t="s">
        <v>11</v>
      </c>
      <c r="G13" s="19" t="s">
        <v>8</v>
      </c>
      <c r="H13" s="21" t="s">
        <v>10</v>
      </c>
      <c r="I13" s="19" t="s">
        <v>9</v>
      </c>
      <c r="J13" s="19" t="s">
        <v>7</v>
      </c>
      <c r="K13" s="19" t="s">
        <v>366</v>
      </c>
      <c r="L13" s="19" t="s">
        <v>365</v>
      </c>
      <c r="M13" s="19" t="s">
        <v>400</v>
      </c>
      <c r="N13" s="19" t="s">
        <v>422</v>
      </c>
    </row>
    <row r="14" spans="1:14" s="11" customFormat="1">
      <c r="A14" s="123">
        <v>3</v>
      </c>
      <c r="B14" s="124">
        <v>43009</v>
      </c>
      <c r="C14" s="124">
        <v>43014</v>
      </c>
      <c r="D14" s="125">
        <v>43025</v>
      </c>
      <c r="E14" s="123" t="s">
        <v>15</v>
      </c>
      <c r="F14" s="123" t="s">
        <v>583</v>
      </c>
      <c r="G14" s="123" t="s">
        <v>584</v>
      </c>
      <c r="H14" s="126">
        <v>899.22</v>
      </c>
      <c r="I14" s="123" t="s">
        <v>585</v>
      </c>
      <c r="J14" s="127" t="s">
        <v>586</v>
      </c>
      <c r="K14" s="123" t="s">
        <v>367</v>
      </c>
      <c r="L14" s="123" t="s">
        <v>367</v>
      </c>
      <c r="M14" s="123">
        <v>1</v>
      </c>
      <c r="N14" s="128"/>
    </row>
    <row r="15" spans="1:14" s="130" customFormat="1">
      <c r="A15" s="69">
        <v>4</v>
      </c>
      <c r="B15" s="129">
        <v>43024</v>
      </c>
      <c r="C15" s="129">
        <v>43026</v>
      </c>
      <c r="D15" s="68">
        <v>43025</v>
      </c>
      <c r="E15" s="69" t="s">
        <v>15</v>
      </c>
      <c r="F15" s="69" t="s">
        <v>587</v>
      </c>
      <c r="G15" s="69" t="s">
        <v>588</v>
      </c>
      <c r="H15" s="70">
        <v>926.31</v>
      </c>
      <c r="I15" s="69" t="s">
        <v>3</v>
      </c>
      <c r="J15" s="69" t="s">
        <v>589</v>
      </c>
      <c r="K15" s="69" t="s">
        <v>367</v>
      </c>
      <c r="L15" s="69" t="s">
        <v>367</v>
      </c>
      <c r="M15" s="69">
        <v>1</v>
      </c>
      <c r="N15" s="123"/>
    </row>
    <row r="16" spans="1:14">
      <c r="A16" s="69">
        <v>6</v>
      </c>
      <c r="B16" s="129">
        <v>43032</v>
      </c>
      <c r="C16" s="129">
        <v>43033</v>
      </c>
      <c r="D16" s="68">
        <v>43025</v>
      </c>
      <c r="E16" s="69" t="s">
        <v>15</v>
      </c>
      <c r="F16" s="69" t="s">
        <v>510</v>
      </c>
      <c r="G16" s="69" t="s">
        <v>511</v>
      </c>
      <c r="H16" s="70">
        <v>762.02</v>
      </c>
      <c r="I16" s="69" t="s">
        <v>590</v>
      </c>
      <c r="J16" s="69" t="s">
        <v>591</v>
      </c>
      <c r="K16" s="69" t="s">
        <v>367</v>
      </c>
      <c r="L16" s="69" t="s">
        <v>367</v>
      </c>
      <c r="M16" s="69">
        <v>2</v>
      </c>
      <c r="N16" s="69"/>
    </row>
    <row r="17" spans="1:23">
      <c r="A17" s="69"/>
      <c r="B17" s="129">
        <v>43039</v>
      </c>
      <c r="C17" s="129">
        <v>43042</v>
      </c>
      <c r="D17" s="68">
        <v>43025</v>
      </c>
      <c r="E17" s="69" t="s">
        <v>490</v>
      </c>
      <c r="F17" s="69" t="s">
        <v>796</v>
      </c>
      <c r="G17" s="69" t="s">
        <v>800</v>
      </c>
      <c r="H17" s="161">
        <v>2553.12</v>
      </c>
      <c r="I17" s="69" t="s">
        <v>0</v>
      </c>
      <c r="J17" s="69" t="s">
        <v>801</v>
      </c>
      <c r="K17" s="69" t="s">
        <v>367</v>
      </c>
      <c r="L17" s="69" t="s">
        <v>367</v>
      </c>
      <c r="M17" s="69">
        <v>2</v>
      </c>
      <c r="N17" s="69"/>
    </row>
    <row r="18" spans="1:23">
      <c r="A18" s="69">
        <v>22</v>
      </c>
      <c r="B18" s="129">
        <v>43023</v>
      </c>
      <c r="C18" s="129">
        <v>43028</v>
      </c>
      <c r="D18" s="68">
        <v>43031</v>
      </c>
      <c r="E18" s="69" t="s">
        <v>490</v>
      </c>
      <c r="F18" s="69" t="s">
        <v>1</v>
      </c>
      <c r="G18" s="69" t="s">
        <v>702</v>
      </c>
      <c r="H18" s="161">
        <v>1361.85</v>
      </c>
      <c r="I18" s="69" t="s">
        <v>0</v>
      </c>
      <c r="J18" s="69"/>
      <c r="K18" s="69" t="s">
        <v>367</v>
      </c>
      <c r="L18" s="69" t="s">
        <v>367</v>
      </c>
      <c r="M18" s="69">
        <v>1</v>
      </c>
      <c r="N18" s="69"/>
    </row>
    <row r="19" spans="1:23">
      <c r="A19" s="69">
        <v>9</v>
      </c>
      <c r="B19" s="129">
        <v>43041</v>
      </c>
      <c r="C19" s="129">
        <v>43043</v>
      </c>
      <c r="D19" s="68">
        <v>43056</v>
      </c>
      <c r="E19" s="69" t="s">
        <v>15</v>
      </c>
      <c r="F19" s="69" t="s">
        <v>540</v>
      </c>
      <c r="G19" s="69" t="s">
        <v>541</v>
      </c>
      <c r="H19" s="70">
        <v>2229.29</v>
      </c>
      <c r="I19" s="69" t="s">
        <v>567</v>
      </c>
      <c r="J19" s="69" t="s">
        <v>599</v>
      </c>
      <c r="K19" s="69" t="s">
        <v>367</v>
      </c>
      <c r="L19" s="69" t="s">
        <v>367</v>
      </c>
      <c r="M19" s="69">
        <v>2</v>
      </c>
      <c r="N19" s="69"/>
    </row>
    <row r="20" spans="1:23" ht="18">
      <c r="A20" s="69"/>
      <c r="B20" s="129">
        <v>43054</v>
      </c>
      <c r="C20" s="129">
        <v>43056</v>
      </c>
      <c r="D20" s="68">
        <v>43056</v>
      </c>
      <c r="E20" s="69" t="s">
        <v>15</v>
      </c>
      <c r="F20" s="69" t="s">
        <v>603</v>
      </c>
      <c r="G20" s="69" t="s">
        <v>604</v>
      </c>
      <c r="H20" s="70">
        <v>1310.85</v>
      </c>
      <c r="I20" s="69" t="s">
        <v>605</v>
      </c>
      <c r="J20" s="69" t="s">
        <v>606</v>
      </c>
      <c r="K20" s="69" t="s">
        <v>367</v>
      </c>
      <c r="L20" s="69" t="s">
        <v>367</v>
      </c>
      <c r="M20" s="69">
        <v>1</v>
      </c>
      <c r="N20" s="69"/>
      <c r="P20" s="136"/>
      <c r="U20" s="43"/>
      <c r="V20" s="44"/>
      <c r="W20" s="44"/>
    </row>
    <row r="21" spans="1:23" ht="15.75" customHeight="1">
      <c r="A21" s="87"/>
      <c r="B21" s="129">
        <v>43066</v>
      </c>
      <c r="C21" s="129">
        <v>43069</v>
      </c>
      <c r="D21" s="132">
        <v>43056</v>
      </c>
      <c r="E21" s="87" t="s">
        <v>15</v>
      </c>
      <c r="F21" s="87" t="s">
        <v>610</v>
      </c>
      <c r="G21" s="69" t="s">
        <v>611</v>
      </c>
      <c r="H21" s="137">
        <v>4102.33</v>
      </c>
      <c r="I21" s="87" t="s">
        <v>612</v>
      </c>
      <c r="J21" s="69" t="s">
        <v>613</v>
      </c>
      <c r="K21" s="69" t="s">
        <v>367</v>
      </c>
      <c r="L21" s="69" t="s">
        <v>367</v>
      </c>
      <c r="M21" s="69">
        <v>3</v>
      </c>
      <c r="N21" s="138"/>
    </row>
    <row r="22" spans="1:23">
      <c r="A22" s="86">
        <v>5</v>
      </c>
      <c r="B22" s="140">
        <v>43045</v>
      </c>
      <c r="C22" s="140">
        <v>43049</v>
      </c>
      <c r="D22" s="147">
        <v>43056</v>
      </c>
      <c r="E22" s="86" t="s">
        <v>490</v>
      </c>
      <c r="F22" s="86" t="s">
        <v>627</v>
      </c>
      <c r="G22" s="86" t="s">
        <v>628</v>
      </c>
      <c r="H22" s="148">
        <v>0</v>
      </c>
      <c r="I22" s="86" t="s">
        <v>594</v>
      </c>
      <c r="J22" s="86" t="s">
        <v>629</v>
      </c>
      <c r="K22" s="86" t="s">
        <v>367</v>
      </c>
      <c r="L22" s="86"/>
      <c r="M22" s="86"/>
      <c r="N22" s="86" t="s">
        <v>367</v>
      </c>
    </row>
    <row r="23" spans="1:23" ht="15.75" customHeight="1">
      <c r="A23" s="69">
        <v>23</v>
      </c>
      <c r="B23" s="129">
        <v>43051</v>
      </c>
      <c r="C23" s="129">
        <v>43056</v>
      </c>
      <c r="D23" s="68">
        <v>43056</v>
      </c>
      <c r="E23" s="69" t="s">
        <v>490</v>
      </c>
      <c r="F23" s="69" t="s">
        <v>2</v>
      </c>
      <c r="G23" s="69" t="s">
        <v>756</v>
      </c>
      <c r="H23" s="70">
        <v>1220.0899999999999</v>
      </c>
      <c r="I23" s="69" t="s">
        <v>0</v>
      </c>
      <c r="J23" s="69"/>
      <c r="K23" s="69" t="s">
        <v>367</v>
      </c>
      <c r="L23" s="69" t="s">
        <v>367</v>
      </c>
      <c r="M23" s="69">
        <v>1</v>
      </c>
      <c r="N23" s="69"/>
    </row>
    <row r="24" spans="1:23">
      <c r="A24" s="139">
        <v>7</v>
      </c>
      <c r="B24" s="140"/>
      <c r="C24" s="140"/>
      <c r="D24" s="141">
        <v>43057</v>
      </c>
      <c r="E24" s="139" t="s">
        <v>15</v>
      </c>
      <c r="F24" s="139" t="s">
        <v>614</v>
      </c>
      <c r="G24" s="86" t="s">
        <v>615</v>
      </c>
      <c r="H24" s="142">
        <v>0</v>
      </c>
      <c r="I24" s="139" t="s">
        <v>616</v>
      </c>
      <c r="J24" s="86" t="s">
        <v>617</v>
      </c>
      <c r="K24" s="86"/>
      <c r="L24" s="86"/>
      <c r="M24" s="86"/>
      <c r="N24" s="86" t="s">
        <v>367</v>
      </c>
    </row>
    <row r="25" spans="1:23">
      <c r="A25" s="139"/>
      <c r="B25" s="151">
        <v>43051</v>
      </c>
      <c r="C25" s="151">
        <v>43055</v>
      </c>
      <c r="D25" s="141">
        <v>43057</v>
      </c>
      <c r="E25" s="139" t="s">
        <v>490</v>
      </c>
      <c r="F25" s="139" t="s">
        <v>679</v>
      </c>
      <c r="G25" s="86" t="s">
        <v>680</v>
      </c>
      <c r="H25" s="152">
        <v>0</v>
      </c>
      <c r="I25" s="139" t="s">
        <v>681</v>
      </c>
      <c r="J25" s="86" t="s">
        <v>682</v>
      </c>
      <c r="K25" s="86"/>
      <c r="L25" s="86"/>
      <c r="M25" s="86"/>
      <c r="N25" s="86" t="s">
        <v>367</v>
      </c>
    </row>
    <row r="26" spans="1:23">
      <c r="A26" s="69">
        <v>10</v>
      </c>
      <c r="B26" s="131">
        <v>43065</v>
      </c>
      <c r="C26" s="131">
        <v>43071</v>
      </c>
      <c r="D26" s="68">
        <v>43067</v>
      </c>
      <c r="E26" s="69" t="s">
        <v>15</v>
      </c>
      <c r="F26" s="69" t="s">
        <v>542</v>
      </c>
      <c r="G26" s="69" t="s">
        <v>543</v>
      </c>
      <c r="H26" s="70">
        <v>6147.32</v>
      </c>
      <c r="I26" s="69" t="s">
        <v>621</v>
      </c>
      <c r="J26" s="69" t="s">
        <v>622</v>
      </c>
      <c r="K26" s="69" t="s">
        <v>367</v>
      </c>
      <c r="L26" s="146" t="s">
        <v>367</v>
      </c>
      <c r="M26" s="69">
        <v>3</v>
      </c>
      <c r="N26" s="69"/>
    </row>
    <row r="27" spans="1:23" ht="18">
      <c r="A27" s="69">
        <v>24</v>
      </c>
      <c r="B27" s="129">
        <v>43072</v>
      </c>
      <c r="C27" s="129">
        <v>43077</v>
      </c>
      <c r="D27" s="68">
        <v>43073</v>
      </c>
      <c r="E27" s="69" t="s">
        <v>490</v>
      </c>
      <c r="F27" s="69" t="s">
        <v>1</v>
      </c>
      <c r="G27" s="69" t="s">
        <v>707</v>
      </c>
      <c r="H27" s="70">
        <v>1416.51</v>
      </c>
      <c r="I27" s="69" t="s">
        <v>0</v>
      </c>
      <c r="J27" s="69"/>
      <c r="K27" s="69" t="s">
        <v>367</v>
      </c>
      <c r="L27" s="146" t="s">
        <v>367</v>
      </c>
      <c r="M27" s="69">
        <v>1</v>
      </c>
      <c r="N27" s="138"/>
      <c r="O27" s="136"/>
    </row>
    <row r="28" spans="1:23" ht="15.75" customHeight="1">
      <c r="A28" s="86">
        <v>43</v>
      </c>
      <c r="B28" s="140"/>
      <c r="C28" s="140"/>
      <c r="D28" s="147">
        <v>43086</v>
      </c>
      <c r="E28" s="86" t="s">
        <v>490</v>
      </c>
      <c r="F28" s="86" t="s">
        <v>796</v>
      </c>
      <c r="G28" s="86" t="s">
        <v>642</v>
      </c>
      <c r="H28" s="148">
        <v>0</v>
      </c>
      <c r="I28" s="86" t="s">
        <v>0</v>
      </c>
      <c r="J28" s="86" t="s">
        <v>797</v>
      </c>
      <c r="K28" s="86"/>
      <c r="L28" s="149"/>
      <c r="M28" s="86"/>
      <c r="N28" s="86" t="s">
        <v>367</v>
      </c>
    </row>
    <row r="29" spans="1:23">
      <c r="A29" s="69">
        <v>42</v>
      </c>
      <c r="B29" s="129">
        <v>43073</v>
      </c>
      <c r="C29" s="129">
        <v>43075</v>
      </c>
      <c r="D29" s="68">
        <v>43086</v>
      </c>
      <c r="E29" s="69" t="s">
        <v>490</v>
      </c>
      <c r="F29" s="69" t="s">
        <v>810</v>
      </c>
      <c r="G29" s="69" t="s">
        <v>811</v>
      </c>
      <c r="H29" s="70">
        <v>4174.51</v>
      </c>
      <c r="I29" s="69" t="s">
        <v>525</v>
      </c>
      <c r="J29" s="69" t="s">
        <v>812</v>
      </c>
      <c r="K29" s="69" t="s">
        <v>367</v>
      </c>
      <c r="L29" s="146" t="s">
        <v>367</v>
      </c>
      <c r="M29" s="69">
        <v>3</v>
      </c>
      <c r="N29" s="69"/>
    </row>
    <row r="30" spans="1:23" s="12" customFormat="1" ht="15.75" customHeight="1">
      <c r="A30" s="86">
        <v>38</v>
      </c>
      <c r="B30" s="140"/>
      <c r="C30" s="140"/>
      <c r="D30" s="147">
        <v>43101</v>
      </c>
      <c r="E30" s="86" t="s">
        <v>490</v>
      </c>
      <c r="F30" s="86" t="s">
        <v>368</v>
      </c>
      <c r="G30" s="86" t="s">
        <v>623</v>
      </c>
      <c r="H30" s="148">
        <v>0</v>
      </c>
      <c r="I30" s="86" t="s">
        <v>5</v>
      </c>
      <c r="J30" s="86" t="s">
        <v>423</v>
      </c>
      <c r="K30" s="86"/>
      <c r="L30" s="149"/>
      <c r="M30" s="86"/>
      <c r="N30" s="86" t="s">
        <v>367</v>
      </c>
    </row>
    <row r="31" spans="1:23">
      <c r="A31" s="69">
        <v>18</v>
      </c>
      <c r="B31" s="129">
        <v>43109</v>
      </c>
      <c r="C31" s="129">
        <v>42748</v>
      </c>
      <c r="D31" s="68">
        <v>43101</v>
      </c>
      <c r="E31" s="69" t="s">
        <v>15</v>
      </c>
      <c r="F31" s="69" t="s">
        <v>544</v>
      </c>
      <c r="G31" s="69" t="s">
        <v>545</v>
      </c>
      <c r="H31" s="70">
        <v>4150.71</v>
      </c>
      <c r="I31" s="69" t="s">
        <v>546</v>
      </c>
      <c r="J31" s="69" t="s">
        <v>547</v>
      </c>
      <c r="K31" s="69" t="s">
        <v>367</v>
      </c>
      <c r="L31" s="146" t="s">
        <v>367</v>
      </c>
      <c r="M31" s="69">
        <v>4</v>
      </c>
      <c r="N31" s="69"/>
    </row>
    <row r="32" spans="1:23">
      <c r="A32" s="86"/>
      <c r="B32" s="140">
        <v>43128</v>
      </c>
      <c r="C32" s="140">
        <v>43134</v>
      </c>
      <c r="D32" s="147">
        <v>43101</v>
      </c>
      <c r="E32" s="86" t="s">
        <v>15</v>
      </c>
      <c r="F32" s="86" t="s">
        <v>632</v>
      </c>
      <c r="G32" s="86" t="s">
        <v>623</v>
      </c>
      <c r="H32" s="148">
        <v>0</v>
      </c>
      <c r="I32" s="86" t="s">
        <v>633</v>
      </c>
      <c r="J32" s="86" t="s">
        <v>634</v>
      </c>
      <c r="K32" s="86"/>
      <c r="L32" s="149"/>
      <c r="M32" s="86"/>
      <c r="N32" s="86" t="s">
        <v>367</v>
      </c>
    </row>
    <row r="33" spans="1:14">
      <c r="A33" s="69"/>
      <c r="B33" s="129">
        <v>43116</v>
      </c>
      <c r="C33" s="129">
        <v>43119</v>
      </c>
      <c r="D33" s="68">
        <v>43101</v>
      </c>
      <c r="E33" s="69" t="s">
        <v>15</v>
      </c>
      <c r="F33" s="69" t="s">
        <v>635</v>
      </c>
      <c r="G33" s="69" t="s">
        <v>6</v>
      </c>
      <c r="H33" s="70">
        <v>1001.22</v>
      </c>
      <c r="I33" s="69" t="s">
        <v>0</v>
      </c>
      <c r="J33" s="69" t="s">
        <v>636</v>
      </c>
      <c r="K33" s="69" t="s">
        <v>367</v>
      </c>
      <c r="L33" s="146" t="s">
        <v>367</v>
      </c>
      <c r="M33" s="69">
        <v>1</v>
      </c>
      <c r="N33" s="69"/>
    </row>
    <row r="34" spans="1:14">
      <c r="A34" s="69"/>
      <c r="B34" s="129"/>
      <c r="C34" s="129"/>
      <c r="D34" s="68">
        <v>43101</v>
      </c>
      <c r="E34" s="69" t="s">
        <v>637</v>
      </c>
      <c r="F34" s="69" t="s">
        <v>638</v>
      </c>
      <c r="G34" s="69" t="s">
        <v>639</v>
      </c>
      <c r="H34" s="70">
        <v>1505.65</v>
      </c>
      <c r="I34" s="69" t="s">
        <v>640</v>
      </c>
      <c r="J34" s="69" t="s">
        <v>641</v>
      </c>
      <c r="K34" s="69" t="s">
        <v>367</v>
      </c>
      <c r="L34" s="146" t="s">
        <v>367</v>
      </c>
      <c r="M34" s="69">
        <v>1</v>
      </c>
      <c r="N34" s="69"/>
    </row>
    <row r="35" spans="1:14">
      <c r="A35" s="69">
        <v>25</v>
      </c>
      <c r="B35" s="129">
        <v>43107</v>
      </c>
      <c r="C35" s="129">
        <v>42747</v>
      </c>
      <c r="D35" s="68">
        <v>43110</v>
      </c>
      <c r="E35" s="69" t="s">
        <v>490</v>
      </c>
      <c r="F35" s="69" t="s">
        <v>1</v>
      </c>
      <c r="G35" s="69" t="s">
        <v>723</v>
      </c>
      <c r="H35" s="70">
        <v>1105.69</v>
      </c>
      <c r="I35" s="69" t="s">
        <v>0</v>
      </c>
      <c r="J35" s="69"/>
      <c r="K35" s="69" t="s">
        <v>367</v>
      </c>
      <c r="L35" s="146" t="s">
        <v>367</v>
      </c>
      <c r="M35" s="69">
        <v>1</v>
      </c>
      <c r="N35" s="69"/>
    </row>
    <row r="36" spans="1:14">
      <c r="A36" s="86">
        <v>11</v>
      </c>
      <c r="B36" s="140"/>
      <c r="C36" s="140"/>
      <c r="D36" s="147">
        <v>43117</v>
      </c>
      <c r="E36" s="86" t="s">
        <v>15</v>
      </c>
      <c r="F36" s="86" t="s">
        <v>644</v>
      </c>
      <c r="G36" s="86" t="s">
        <v>500</v>
      </c>
      <c r="H36" s="148">
        <v>0</v>
      </c>
      <c r="I36" s="86" t="s">
        <v>633</v>
      </c>
      <c r="J36" s="86" t="s">
        <v>645</v>
      </c>
      <c r="K36" s="86"/>
      <c r="L36" s="149"/>
      <c r="M36" s="86"/>
      <c r="N36" s="86" t="s">
        <v>367</v>
      </c>
    </row>
    <row r="37" spans="1:14">
      <c r="A37" s="86">
        <v>13</v>
      </c>
      <c r="B37" s="140"/>
      <c r="C37" s="140"/>
      <c r="D37" s="147">
        <v>43117</v>
      </c>
      <c r="E37" s="86" t="s">
        <v>15</v>
      </c>
      <c r="F37" s="86" t="s">
        <v>646</v>
      </c>
      <c r="G37" s="86" t="s">
        <v>500</v>
      </c>
      <c r="H37" s="148">
        <v>0</v>
      </c>
      <c r="I37" s="86" t="s">
        <v>647</v>
      </c>
      <c r="J37" s="86" t="s">
        <v>648</v>
      </c>
      <c r="K37" s="86"/>
      <c r="L37" s="149"/>
      <c r="M37" s="86"/>
      <c r="N37" s="86" t="s">
        <v>367</v>
      </c>
    </row>
    <row r="38" spans="1:14">
      <c r="A38" s="69"/>
      <c r="B38" s="129">
        <v>43116</v>
      </c>
      <c r="C38" s="129">
        <v>43131</v>
      </c>
      <c r="D38" s="68">
        <v>43118</v>
      </c>
      <c r="E38" s="69" t="s">
        <v>15</v>
      </c>
      <c r="F38" s="69" t="s">
        <v>649</v>
      </c>
      <c r="G38" s="69" t="s">
        <v>650</v>
      </c>
      <c r="H38" s="70">
        <v>7040.2</v>
      </c>
      <c r="I38" s="69" t="s">
        <v>605</v>
      </c>
      <c r="J38" s="69" t="s">
        <v>651</v>
      </c>
      <c r="K38" s="69" t="s">
        <v>367</v>
      </c>
      <c r="L38" s="146" t="s">
        <v>367</v>
      </c>
      <c r="M38" s="69">
        <v>3</v>
      </c>
      <c r="N38" s="69"/>
    </row>
    <row r="39" spans="1:14">
      <c r="A39" s="86"/>
      <c r="B39" s="140">
        <v>42737</v>
      </c>
      <c r="C39" s="140">
        <v>42740</v>
      </c>
      <c r="D39" s="147">
        <v>43118</v>
      </c>
      <c r="E39" s="86" t="s">
        <v>15</v>
      </c>
      <c r="F39" s="86" t="s">
        <v>652</v>
      </c>
      <c r="G39" s="86" t="s">
        <v>653</v>
      </c>
      <c r="H39" s="148">
        <v>0</v>
      </c>
      <c r="I39" s="86" t="s">
        <v>654</v>
      </c>
      <c r="J39" s="86" t="s">
        <v>655</v>
      </c>
      <c r="K39" s="86" t="s">
        <v>367</v>
      </c>
      <c r="L39" s="149"/>
      <c r="M39" s="86"/>
      <c r="N39" s="86" t="s">
        <v>367</v>
      </c>
    </row>
    <row r="40" spans="1:14">
      <c r="A40" s="86">
        <v>14</v>
      </c>
      <c r="B40" s="140"/>
      <c r="C40" s="140"/>
      <c r="D40" s="147">
        <v>43148</v>
      </c>
      <c r="E40" s="86" t="s">
        <v>15</v>
      </c>
      <c r="F40" s="86" t="s">
        <v>656</v>
      </c>
      <c r="G40" s="86" t="s">
        <v>657</v>
      </c>
      <c r="H40" s="148">
        <v>0</v>
      </c>
      <c r="I40" s="86" t="s">
        <v>633</v>
      </c>
      <c r="J40" s="86" t="s">
        <v>658</v>
      </c>
      <c r="K40" s="86"/>
      <c r="L40" s="149"/>
      <c r="M40" s="86"/>
      <c r="N40" s="86" t="s">
        <v>367</v>
      </c>
    </row>
    <row r="41" spans="1:14">
      <c r="A41" s="139">
        <v>36</v>
      </c>
      <c r="B41" s="151"/>
      <c r="C41" s="151"/>
      <c r="D41" s="141">
        <v>43149</v>
      </c>
      <c r="E41" s="139" t="s">
        <v>15</v>
      </c>
      <c r="F41" s="139" t="s">
        <v>551</v>
      </c>
      <c r="G41" s="86" t="s">
        <v>659</v>
      </c>
      <c r="H41" s="152">
        <v>0</v>
      </c>
      <c r="I41" s="139" t="s">
        <v>616</v>
      </c>
      <c r="J41" s="86" t="s">
        <v>660</v>
      </c>
      <c r="K41" s="86"/>
      <c r="L41" s="149"/>
      <c r="M41" s="86"/>
      <c r="N41" s="86" t="s">
        <v>367</v>
      </c>
    </row>
    <row r="42" spans="1:14">
      <c r="A42" s="87"/>
      <c r="B42" s="131">
        <v>43154</v>
      </c>
      <c r="C42" s="131">
        <v>43154</v>
      </c>
      <c r="D42" s="132">
        <v>43149</v>
      </c>
      <c r="E42" s="87" t="s">
        <v>15</v>
      </c>
      <c r="F42" s="87" t="s">
        <v>667</v>
      </c>
      <c r="G42" s="69" t="s">
        <v>668</v>
      </c>
      <c r="H42" s="133">
        <v>2781.54</v>
      </c>
      <c r="I42" s="87" t="s">
        <v>585</v>
      </c>
      <c r="J42" s="69" t="s">
        <v>669</v>
      </c>
      <c r="K42" s="69" t="s">
        <v>367</v>
      </c>
      <c r="L42" s="146" t="s">
        <v>367</v>
      </c>
      <c r="M42" s="69">
        <v>2</v>
      </c>
      <c r="N42" s="69"/>
    </row>
    <row r="43" spans="1:14" s="12" customFormat="1">
      <c r="A43" s="87">
        <v>48</v>
      </c>
      <c r="B43" s="131">
        <v>43151</v>
      </c>
      <c r="C43" s="131">
        <v>43154</v>
      </c>
      <c r="D43" s="132">
        <v>43149</v>
      </c>
      <c r="E43" s="87" t="s">
        <v>490</v>
      </c>
      <c r="F43" s="87" t="s">
        <v>686</v>
      </c>
      <c r="G43" s="69" t="s">
        <v>687</v>
      </c>
      <c r="H43" s="133">
        <v>1345.4</v>
      </c>
      <c r="I43" s="87" t="s">
        <v>546</v>
      </c>
      <c r="J43" s="69" t="s">
        <v>688</v>
      </c>
      <c r="K43" s="69" t="s">
        <v>367</v>
      </c>
      <c r="L43" s="146" t="s">
        <v>367</v>
      </c>
      <c r="M43" s="69">
        <v>4</v>
      </c>
      <c r="N43" s="69"/>
    </row>
    <row r="44" spans="1:14" s="12" customFormat="1">
      <c r="A44" s="69">
        <v>26</v>
      </c>
      <c r="B44" s="129">
        <v>43135</v>
      </c>
      <c r="C44" s="129">
        <v>42775</v>
      </c>
      <c r="D44" s="68">
        <v>43149</v>
      </c>
      <c r="E44" s="69" t="s">
        <v>490</v>
      </c>
      <c r="F44" s="69" t="s">
        <v>2</v>
      </c>
      <c r="G44" s="69" t="s">
        <v>760</v>
      </c>
      <c r="H44" s="70">
        <v>962.35</v>
      </c>
      <c r="I44" s="69" t="s">
        <v>0</v>
      </c>
      <c r="J44" s="69" t="s">
        <v>761</v>
      </c>
      <c r="K44" s="69" t="s">
        <v>367</v>
      </c>
      <c r="L44" s="146" t="s">
        <v>367</v>
      </c>
      <c r="M44" s="69">
        <v>1</v>
      </c>
      <c r="N44" s="69"/>
    </row>
    <row r="45" spans="1:14">
      <c r="A45" s="69">
        <v>2</v>
      </c>
      <c r="B45" s="129">
        <v>42799</v>
      </c>
      <c r="C45" s="129">
        <v>42803</v>
      </c>
      <c r="D45" s="68">
        <v>43160</v>
      </c>
      <c r="E45" s="69" t="s">
        <v>15</v>
      </c>
      <c r="F45" s="69" t="s">
        <v>670</v>
      </c>
      <c r="G45" s="69" t="s">
        <v>671</v>
      </c>
      <c r="H45" s="70">
        <v>0</v>
      </c>
      <c r="I45" s="69" t="s">
        <v>672</v>
      </c>
      <c r="J45" s="69" t="s">
        <v>673</v>
      </c>
      <c r="K45" s="69" t="s">
        <v>367</v>
      </c>
      <c r="L45" s="146" t="s">
        <v>367</v>
      </c>
      <c r="M45" s="69">
        <v>9</v>
      </c>
      <c r="N45" s="69"/>
    </row>
    <row r="46" spans="1:14">
      <c r="A46" s="87"/>
      <c r="B46" s="131">
        <v>43177</v>
      </c>
      <c r="C46" s="131">
        <v>43183</v>
      </c>
      <c r="D46" s="132">
        <v>43160</v>
      </c>
      <c r="E46" s="87" t="s">
        <v>15</v>
      </c>
      <c r="F46" s="87" t="s">
        <v>674</v>
      </c>
      <c r="G46" s="87" t="s">
        <v>675</v>
      </c>
      <c r="H46" s="133">
        <v>1570.36</v>
      </c>
      <c r="I46" s="87" t="s">
        <v>497</v>
      </c>
      <c r="J46" s="69" t="s">
        <v>676</v>
      </c>
      <c r="K46" s="69" t="s">
        <v>367</v>
      </c>
      <c r="L46" s="146" t="s">
        <v>367</v>
      </c>
      <c r="M46" s="69">
        <v>1</v>
      </c>
      <c r="N46" s="69"/>
    </row>
    <row r="47" spans="1:14">
      <c r="A47" s="69">
        <v>27</v>
      </c>
      <c r="B47" s="129">
        <v>43170</v>
      </c>
      <c r="C47" s="129">
        <v>42810</v>
      </c>
      <c r="D47" s="68">
        <v>43164</v>
      </c>
      <c r="E47" s="69" t="s">
        <v>490</v>
      </c>
      <c r="F47" s="69" t="s">
        <v>1</v>
      </c>
      <c r="G47" s="69" t="s">
        <v>724</v>
      </c>
      <c r="H47" s="70">
        <v>1334.54</v>
      </c>
      <c r="I47" s="69" t="s">
        <v>0</v>
      </c>
      <c r="J47" s="69" t="s">
        <v>725</v>
      </c>
      <c r="K47" s="69" t="s">
        <v>367</v>
      </c>
      <c r="L47" s="146" t="s">
        <v>367</v>
      </c>
      <c r="M47" s="69">
        <v>1</v>
      </c>
      <c r="N47" s="69"/>
    </row>
    <row r="48" spans="1:14">
      <c r="A48" s="139">
        <v>47</v>
      </c>
      <c r="B48" s="151"/>
      <c r="C48" s="151"/>
      <c r="D48" s="141">
        <v>43176</v>
      </c>
      <c r="E48" s="139" t="s">
        <v>490</v>
      </c>
      <c r="F48" s="139" t="s">
        <v>627</v>
      </c>
      <c r="G48" s="86" t="s">
        <v>642</v>
      </c>
      <c r="H48" s="152">
        <v>0</v>
      </c>
      <c r="I48" s="139" t="s">
        <v>594</v>
      </c>
      <c r="J48" s="86" t="s">
        <v>643</v>
      </c>
      <c r="K48" s="86"/>
      <c r="L48" s="149"/>
      <c r="M48" s="86"/>
      <c r="N48" s="86" t="s">
        <v>367</v>
      </c>
    </row>
    <row r="49" spans="1:14">
      <c r="A49" s="69">
        <v>45</v>
      </c>
      <c r="B49" s="129">
        <v>43179</v>
      </c>
      <c r="C49" s="129">
        <v>43181</v>
      </c>
      <c r="D49" s="68">
        <v>43176</v>
      </c>
      <c r="E49" s="69" t="s">
        <v>490</v>
      </c>
      <c r="F49" s="69" t="s">
        <v>782</v>
      </c>
      <c r="G49" s="69" t="s">
        <v>783</v>
      </c>
      <c r="H49" s="70">
        <v>5070.0600000000004</v>
      </c>
      <c r="I49" s="69" t="s">
        <v>535</v>
      </c>
      <c r="J49" s="69"/>
      <c r="K49" s="69" t="s">
        <v>367</v>
      </c>
      <c r="L49" s="146" t="s">
        <v>367</v>
      </c>
      <c r="M49" s="69">
        <v>4</v>
      </c>
      <c r="N49" s="69"/>
    </row>
    <row r="50" spans="1:14">
      <c r="A50" s="69">
        <v>46</v>
      </c>
      <c r="B50" s="129">
        <v>43177</v>
      </c>
      <c r="C50" s="129">
        <v>43180</v>
      </c>
      <c r="D50" s="68">
        <v>43176</v>
      </c>
      <c r="E50" s="69" t="s">
        <v>490</v>
      </c>
      <c r="F50" s="69" t="s">
        <v>796</v>
      </c>
      <c r="G50" s="69" t="s">
        <v>802</v>
      </c>
      <c r="H50" s="70">
        <v>0</v>
      </c>
      <c r="I50" s="69" t="s">
        <v>0</v>
      </c>
      <c r="J50" s="69" t="s">
        <v>803</v>
      </c>
      <c r="K50" s="69" t="s">
        <v>367</v>
      </c>
      <c r="L50" s="146" t="s">
        <v>367</v>
      </c>
      <c r="M50" s="69">
        <v>2</v>
      </c>
      <c r="N50" s="69"/>
    </row>
    <row r="51" spans="1:14">
      <c r="A51" s="87"/>
      <c r="B51" s="131">
        <v>42818</v>
      </c>
      <c r="C51" s="131">
        <v>42822</v>
      </c>
      <c r="D51" s="132">
        <v>43177</v>
      </c>
      <c r="E51" s="87" t="s">
        <v>15</v>
      </c>
      <c r="F51" s="87" t="s">
        <v>392</v>
      </c>
      <c r="G51" s="69" t="s">
        <v>689</v>
      </c>
      <c r="H51" s="133">
        <v>1278.25</v>
      </c>
      <c r="I51" s="87" t="s">
        <v>393</v>
      </c>
      <c r="J51" s="69" t="s">
        <v>690</v>
      </c>
      <c r="K51" s="69" t="s">
        <v>367</v>
      </c>
      <c r="L51" s="146" t="s">
        <v>367</v>
      </c>
      <c r="M51" s="69">
        <v>2</v>
      </c>
      <c r="N51" s="155"/>
    </row>
    <row r="52" spans="1:14">
      <c r="A52" s="87"/>
      <c r="B52" s="131">
        <v>43164</v>
      </c>
      <c r="C52" s="131">
        <v>43167</v>
      </c>
      <c r="D52" s="132">
        <v>43177</v>
      </c>
      <c r="E52" s="87" t="s">
        <v>15</v>
      </c>
      <c r="F52" s="87" t="s">
        <v>691</v>
      </c>
      <c r="G52" s="69" t="s">
        <v>692</v>
      </c>
      <c r="H52" s="133">
        <v>2630.93</v>
      </c>
      <c r="I52" s="87" t="s">
        <v>693</v>
      </c>
      <c r="J52" s="69" t="s">
        <v>636</v>
      </c>
      <c r="K52" s="69" t="s">
        <v>367</v>
      </c>
      <c r="L52" s="156" t="s">
        <v>367</v>
      </c>
      <c r="M52" s="69">
        <v>2</v>
      </c>
      <c r="N52" s="69"/>
    </row>
    <row r="53" spans="1:14">
      <c r="A53" s="69">
        <v>17</v>
      </c>
      <c r="B53" s="129">
        <v>43193</v>
      </c>
      <c r="C53" s="129">
        <v>43196</v>
      </c>
      <c r="D53" s="68">
        <v>43191</v>
      </c>
      <c r="E53" s="69" t="s">
        <v>15</v>
      </c>
      <c r="F53" s="69" t="s">
        <v>694</v>
      </c>
      <c r="G53" s="69" t="s">
        <v>695</v>
      </c>
      <c r="H53" s="70">
        <v>1771.29</v>
      </c>
      <c r="I53" s="69" t="s">
        <v>605</v>
      </c>
      <c r="J53" s="69" t="s">
        <v>696</v>
      </c>
      <c r="K53" s="69" t="s">
        <v>367</v>
      </c>
      <c r="L53" s="146" t="s">
        <v>367</v>
      </c>
      <c r="M53" s="69">
        <v>2</v>
      </c>
      <c r="N53" s="69"/>
    </row>
    <row r="54" spans="1:14">
      <c r="A54" s="157"/>
      <c r="B54" s="140"/>
      <c r="C54" s="140"/>
      <c r="D54" s="147">
        <v>43191</v>
      </c>
      <c r="E54" s="86" t="s">
        <v>15</v>
      </c>
      <c r="F54" s="86" t="s">
        <v>632</v>
      </c>
      <c r="G54" s="86" t="s">
        <v>697</v>
      </c>
      <c r="H54" s="148">
        <v>0</v>
      </c>
      <c r="I54" s="86" t="s">
        <v>633</v>
      </c>
      <c r="J54" s="86" t="s">
        <v>698</v>
      </c>
      <c r="K54" s="157"/>
      <c r="L54" s="158"/>
      <c r="M54" s="157"/>
      <c r="N54" s="86" t="s">
        <v>367</v>
      </c>
    </row>
    <row r="55" spans="1:14">
      <c r="A55" s="69">
        <v>15</v>
      </c>
      <c r="B55" s="129">
        <v>43194</v>
      </c>
      <c r="C55" s="129">
        <v>43198</v>
      </c>
      <c r="D55" s="68">
        <v>43191</v>
      </c>
      <c r="E55" s="69" t="s">
        <v>15</v>
      </c>
      <c r="F55" s="69" t="s">
        <v>548</v>
      </c>
      <c r="G55" s="69" t="s">
        <v>549</v>
      </c>
      <c r="H55" s="70">
        <v>1865.39</v>
      </c>
      <c r="I55" s="69" t="s">
        <v>570</v>
      </c>
      <c r="J55" s="69" t="s">
        <v>699</v>
      </c>
      <c r="K55" s="69" t="s">
        <v>367</v>
      </c>
      <c r="L55" s="146" t="s">
        <v>367</v>
      </c>
      <c r="M55" s="69">
        <v>1</v>
      </c>
      <c r="N55" s="69"/>
    </row>
    <row r="56" spans="1:14">
      <c r="A56" s="69">
        <v>28</v>
      </c>
      <c r="B56" s="129">
        <v>43198</v>
      </c>
      <c r="C56" s="129">
        <v>42838</v>
      </c>
      <c r="D56" s="68">
        <v>43192</v>
      </c>
      <c r="E56" s="69" t="s">
        <v>490</v>
      </c>
      <c r="F56" s="69" t="s">
        <v>1</v>
      </c>
      <c r="G56" s="69" t="s">
        <v>740</v>
      </c>
      <c r="H56" s="70">
        <v>1099.05</v>
      </c>
      <c r="I56" s="69" t="s">
        <v>0</v>
      </c>
      <c r="J56" s="69"/>
      <c r="K56" s="69" t="s">
        <v>367</v>
      </c>
      <c r="L56" s="146" t="s">
        <v>367</v>
      </c>
      <c r="M56" s="69">
        <v>1</v>
      </c>
      <c r="N56" s="69"/>
    </row>
    <row r="57" spans="1:14" ht="15.75" customHeight="1">
      <c r="A57" s="87">
        <v>56</v>
      </c>
      <c r="B57" s="131">
        <v>43220</v>
      </c>
      <c r="C57" s="131">
        <v>43223</v>
      </c>
      <c r="D57" s="132">
        <v>43207</v>
      </c>
      <c r="E57" s="87" t="s">
        <v>490</v>
      </c>
      <c r="F57" s="87" t="s">
        <v>607</v>
      </c>
      <c r="G57" s="69" t="s">
        <v>608</v>
      </c>
      <c r="H57" s="133">
        <v>7728.73</v>
      </c>
      <c r="I57" s="87" t="s">
        <v>518</v>
      </c>
      <c r="J57" s="69" t="s">
        <v>609</v>
      </c>
      <c r="K57" s="69" t="s">
        <v>367</v>
      </c>
      <c r="L57" s="146" t="s">
        <v>367</v>
      </c>
      <c r="M57" s="69">
        <v>6</v>
      </c>
      <c r="N57" s="69"/>
    </row>
    <row r="58" spans="1:14">
      <c r="A58" s="139"/>
      <c r="B58" s="151"/>
      <c r="C58" s="151"/>
      <c r="D58" s="141">
        <v>43208</v>
      </c>
      <c r="E58" s="139" t="s">
        <v>15</v>
      </c>
      <c r="F58" s="139" t="s">
        <v>427</v>
      </c>
      <c r="G58" s="86" t="s">
        <v>702</v>
      </c>
      <c r="H58" s="152">
        <v>0</v>
      </c>
      <c r="I58" s="139" t="s">
        <v>429</v>
      </c>
      <c r="J58" s="86" t="s">
        <v>431</v>
      </c>
      <c r="K58" s="86"/>
      <c r="L58" s="149"/>
      <c r="M58" s="86"/>
      <c r="N58" s="86" t="s">
        <v>367</v>
      </c>
    </row>
    <row r="59" spans="1:14" ht="15.75" customHeight="1">
      <c r="A59" s="87"/>
      <c r="B59" s="131">
        <v>43213</v>
      </c>
      <c r="C59" s="131">
        <v>43216</v>
      </c>
      <c r="D59" s="132">
        <v>43209</v>
      </c>
      <c r="E59" s="87" t="s">
        <v>15</v>
      </c>
      <c r="F59" s="87" t="s">
        <v>703</v>
      </c>
      <c r="G59" s="69" t="s">
        <v>704</v>
      </c>
      <c r="H59" s="133">
        <v>8238.25</v>
      </c>
      <c r="I59" s="87" t="s">
        <v>705</v>
      </c>
      <c r="J59" s="69" t="s">
        <v>706</v>
      </c>
      <c r="K59" s="69" t="s">
        <v>367</v>
      </c>
      <c r="L59" s="146" t="s">
        <v>367</v>
      </c>
      <c r="M59" s="69">
        <v>5</v>
      </c>
      <c r="N59" s="69"/>
    </row>
    <row r="60" spans="1:14">
      <c r="A60" s="69">
        <v>57</v>
      </c>
      <c r="B60" s="129">
        <v>43234</v>
      </c>
      <c r="C60" s="129">
        <v>43238</v>
      </c>
      <c r="D60" s="68">
        <v>43221</v>
      </c>
      <c r="E60" s="69" t="s">
        <v>490</v>
      </c>
      <c r="F60" s="69" t="s">
        <v>683</v>
      </c>
      <c r="G60" s="69" t="s">
        <v>684</v>
      </c>
      <c r="H60" s="70">
        <v>9241.75</v>
      </c>
      <c r="I60" s="69" t="s">
        <v>523</v>
      </c>
      <c r="J60" s="69" t="s">
        <v>685</v>
      </c>
      <c r="K60" s="69" t="s">
        <v>367</v>
      </c>
      <c r="L60" s="146" t="s">
        <v>367</v>
      </c>
      <c r="M60" s="69">
        <v>4</v>
      </c>
      <c r="N60" s="69"/>
    </row>
    <row r="61" spans="1:14">
      <c r="A61" s="69">
        <v>1</v>
      </c>
      <c r="B61" s="129">
        <v>43241</v>
      </c>
      <c r="C61" s="129">
        <v>43244</v>
      </c>
      <c r="D61" s="68">
        <v>43221</v>
      </c>
      <c r="E61" s="69" t="s">
        <v>15</v>
      </c>
      <c r="F61" s="69" t="s">
        <v>708</v>
      </c>
      <c r="G61" s="69" t="s">
        <v>709</v>
      </c>
      <c r="H61" s="70">
        <v>5170.6000000000004</v>
      </c>
      <c r="I61" s="69" t="s">
        <v>612</v>
      </c>
      <c r="J61" s="69" t="s">
        <v>710</v>
      </c>
      <c r="K61" s="69" t="s">
        <v>367</v>
      </c>
      <c r="L61" s="146" t="s">
        <v>367</v>
      </c>
      <c r="M61" s="69">
        <v>4</v>
      </c>
      <c r="N61" s="155"/>
    </row>
    <row r="62" spans="1:14" s="12" customFormat="1">
      <c r="A62" s="86">
        <v>21</v>
      </c>
      <c r="B62" s="140"/>
      <c r="C62" s="140"/>
      <c r="D62" s="147">
        <v>43221</v>
      </c>
      <c r="E62" s="86" t="s">
        <v>15</v>
      </c>
      <c r="F62" s="86" t="s">
        <v>4</v>
      </c>
      <c r="G62" s="86"/>
      <c r="H62" s="148">
        <v>0</v>
      </c>
      <c r="I62" s="86" t="s">
        <v>3</v>
      </c>
      <c r="J62" s="86" t="s">
        <v>436</v>
      </c>
      <c r="K62" s="86"/>
      <c r="L62" s="149"/>
      <c r="M62" s="86"/>
      <c r="N62" s="86" t="s">
        <v>367</v>
      </c>
    </row>
    <row r="63" spans="1:14" s="33" customFormat="1">
      <c r="A63" s="139">
        <v>19</v>
      </c>
      <c r="B63" s="151"/>
      <c r="C63" s="151"/>
      <c r="D63" s="141">
        <v>43237</v>
      </c>
      <c r="E63" s="139" t="s">
        <v>15</v>
      </c>
      <c r="F63" s="139" t="s">
        <v>726</v>
      </c>
      <c r="G63" s="139" t="s">
        <v>500</v>
      </c>
      <c r="H63" s="152">
        <v>0</v>
      </c>
      <c r="I63" s="139" t="s">
        <v>612</v>
      </c>
      <c r="J63" s="86" t="s">
        <v>727</v>
      </c>
      <c r="K63" s="86"/>
      <c r="L63" s="149"/>
      <c r="M63" s="164"/>
      <c r="N63" s="86" t="s">
        <v>367</v>
      </c>
    </row>
    <row r="64" spans="1:14">
      <c r="A64" s="139">
        <v>41</v>
      </c>
      <c r="B64" s="151"/>
      <c r="C64" s="151"/>
      <c r="D64" s="141">
        <v>43237</v>
      </c>
      <c r="E64" s="139" t="s">
        <v>15</v>
      </c>
      <c r="F64" s="139" t="s">
        <v>731</v>
      </c>
      <c r="G64" s="86" t="s">
        <v>642</v>
      </c>
      <c r="H64" s="152">
        <v>0</v>
      </c>
      <c r="I64" s="139" t="s">
        <v>633</v>
      </c>
      <c r="J64" s="85" t="s">
        <v>533</v>
      </c>
      <c r="K64" s="86"/>
      <c r="L64" s="149"/>
      <c r="M64" s="86"/>
      <c r="N64" s="86" t="s">
        <v>367</v>
      </c>
    </row>
    <row r="65" spans="1:14">
      <c r="A65" s="87">
        <v>37</v>
      </c>
      <c r="B65" s="131">
        <v>43234</v>
      </c>
      <c r="C65" s="131">
        <v>43238</v>
      </c>
      <c r="D65" s="132">
        <v>43238</v>
      </c>
      <c r="E65" s="87" t="s">
        <v>15</v>
      </c>
      <c r="F65" s="87" t="s">
        <v>551</v>
      </c>
      <c r="G65" s="69" t="s">
        <v>552</v>
      </c>
      <c r="H65" s="133">
        <v>4567.1000000000004</v>
      </c>
      <c r="I65" s="87" t="s">
        <v>616</v>
      </c>
      <c r="J65" s="69" t="s">
        <v>711</v>
      </c>
      <c r="K65" s="69" t="s">
        <v>367</v>
      </c>
      <c r="L65" s="146" t="s">
        <v>367</v>
      </c>
      <c r="M65" s="69">
        <v>4</v>
      </c>
      <c r="N65" s="69"/>
    </row>
    <row r="66" spans="1:14">
      <c r="A66" s="87"/>
      <c r="B66" s="131">
        <v>43248</v>
      </c>
      <c r="C66" s="131">
        <v>43250</v>
      </c>
      <c r="D66" s="132">
        <v>43238</v>
      </c>
      <c r="E66" s="87" t="s">
        <v>15</v>
      </c>
      <c r="F66" s="87" t="s">
        <v>714</v>
      </c>
      <c r="G66" s="69" t="s">
        <v>715</v>
      </c>
      <c r="H66" s="133">
        <v>1402.94</v>
      </c>
      <c r="I66" s="87" t="s">
        <v>716</v>
      </c>
      <c r="J66" s="69" t="s">
        <v>717</v>
      </c>
      <c r="K66" s="69" t="s">
        <v>367</v>
      </c>
      <c r="L66" s="146" t="s">
        <v>367</v>
      </c>
      <c r="M66" s="69">
        <v>1</v>
      </c>
      <c r="N66" s="69"/>
    </row>
    <row r="67" spans="1:14">
      <c r="A67" s="87"/>
      <c r="B67" s="131">
        <v>43220</v>
      </c>
      <c r="C67" s="131">
        <v>43224</v>
      </c>
      <c r="D67" s="173">
        <v>43238</v>
      </c>
      <c r="E67" s="89" t="s">
        <v>15</v>
      </c>
      <c r="F67" s="87" t="s">
        <v>553</v>
      </c>
      <c r="G67" s="146" t="s">
        <v>554</v>
      </c>
      <c r="H67" s="133">
        <v>3382.27</v>
      </c>
      <c r="I67" s="87" t="s">
        <v>718</v>
      </c>
      <c r="J67" s="69" t="s">
        <v>719</v>
      </c>
      <c r="K67" s="69" t="s">
        <v>367</v>
      </c>
      <c r="L67" s="146" t="s">
        <v>367</v>
      </c>
      <c r="M67" s="69">
        <v>2</v>
      </c>
      <c r="N67" s="69"/>
    </row>
    <row r="68" spans="1:14" s="13" customFormat="1">
      <c r="A68" s="86"/>
      <c r="B68" s="140">
        <v>43240</v>
      </c>
      <c r="C68" s="140">
        <v>43244</v>
      </c>
      <c r="D68" s="147">
        <v>43238</v>
      </c>
      <c r="E68" s="86" t="s">
        <v>15</v>
      </c>
      <c r="F68" s="86" t="s">
        <v>720</v>
      </c>
      <c r="G68" s="149" t="s">
        <v>721</v>
      </c>
      <c r="H68" s="148">
        <v>0</v>
      </c>
      <c r="I68" s="86" t="s">
        <v>0</v>
      </c>
      <c r="J68" s="86" t="s">
        <v>722</v>
      </c>
      <c r="K68" s="86" t="s">
        <v>367</v>
      </c>
      <c r="L68" s="86"/>
      <c r="M68" s="86"/>
      <c r="N68" s="86" t="s">
        <v>367</v>
      </c>
    </row>
    <row r="69" spans="1:14" s="33" customFormat="1">
      <c r="A69" s="139"/>
      <c r="B69" s="151">
        <v>43229</v>
      </c>
      <c r="C69" s="151">
        <v>43231</v>
      </c>
      <c r="D69" s="165">
        <v>43238</v>
      </c>
      <c r="E69" s="166" t="s">
        <v>15</v>
      </c>
      <c r="F69" s="86" t="s">
        <v>732</v>
      </c>
      <c r="G69" s="86" t="s">
        <v>733</v>
      </c>
      <c r="H69" s="152">
        <v>0</v>
      </c>
      <c r="I69" s="86" t="s">
        <v>570</v>
      </c>
      <c r="J69" s="86" t="s">
        <v>734</v>
      </c>
      <c r="K69" s="86"/>
      <c r="L69" s="86"/>
      <c r="M69" s="86"/>
      <c r="N69" s="86" t="s">
        <v>367</v>
      </c>
    </row>
    <row r="70" spans="1:14">
      <c r="A70" s="86">
        <v>29</v>
      </c>
      <c r="B70" s="140">
        <v>43226</v>
      </c>
      <c r="C70" s="140">
        <v>42866</v>
      </c>
      <c r="D70" s="147">
        <v>43250</v>
      </c>
      <c r="E70" s="86" t="s">
        <v>490</v>
      </c>
      <c r="F70" s="86" t="s">
        <v>2</v>
      </c>
      <c r="G70" s="86" t="s">
        <v>750</v>
      </c>
      <c r="H70" s="148">
        <v>0</v>
      </c>
      <c r="I70" s="86" t="s">
        <v>0</v>
      </c>
      <c r="J70" s="86" t="s">
        <v>751</v>
      </c>
      <c r="K70" s="86"/>
      <c r="L70" s="149"/>
      <c r="M70" s="86"/>
      <c r="N70" s="86" t="s">
        <v>367</v>
      </c>
    </row>
    <row r="71" spans="1:14" s="33" customFormat="1">
      <c r="A71" s="139"/>
      <c r="B71" s="151"/>
      <c r="C71" s="151"/>
      <c r="D71" s="141">
        <v>43252</v>
      </c>
      <c r="E71" s="139" t="s">
        <v>15</v>
      </c>
      <c r="F71" s="139" t="s">
        <v>674</v>
      </c>
      <c r="G71" s="139" t="s">
        <v>712</v>
      </c>
      <c r="H71" s="152">
        <v>0</v>
      </c>
      <c r="I71" s="139" t="s">
        <v>497</v>
      </c>
      <c r="J71" s="86" t="s">
        <v>713</v>
      </c>
      <c r="K71" s="86" t="s">
        <v>367</v>
      </c>
      <c r="L71" s="149" t="s">
        <v>367</v>
      </c>
      <c r="M71" s="86"/>
      <c r="N71" s="86" t="s">
        <v>367</v>
      </c>
    </row>
    <row r="72" spans="1:14">
      <c r="A72" s="86">
        <v>30</v>
      </c>
      <c r="B72" s="140">
        <v>43254</v>
      </c>
      <c r="C72" s="140">
        <v>42894</v>
      </c>
      <c r="D72" s="147">
        <v>43255</v>
      </c>
      <c r="E72" s="86" t="s">
        <v>490</v>
      </c>
      <c r="F72" s="86" t="s">
        <v>1</v>
      </c>
      <c r="G72" s="86" t="s">
        <v>738</v>
      </c>
      <c r="H72" s="148">
        <v>17.78</v>
      </c>
      <c r="I72" s="86" t="s">
        <v>0</v>
      </c>
      <c r="J72" s="86" t="s">
        <v>739</v>
      </c>
      <c r="K72" s="86" t="s">
        <v>367</v>
      </c>
      <c r="L72" s="149" t="s">
        <v>367</v>
      </c>
      <c r="M72" s="86">
        <v>0</v>
      </c>
      <c r="N72" s="86" t="s">
        <v>367</v>
      </c>
    </row>
    <row r="73" spans="1:14">
      <c r="A73" s="139">
        <v>40</v>
      </c>
      <c r="B73" s="151"/>
      <c r="C73" s="151"/>
      <c r="D73" s="141">
        <v>43268</v>
      </c>
      <c r="E73" s="139" t="s">
        <v>15</v>
      </c>
      <c r="F73" s="139" t="s">
        <v>735</v>
      </c>
      <c r="G73" s="139" t="s">
        <v>736</v>
      </c>
      <c r="H73" s="152">
        <v>0</v>
      </c>
      <c r="I73" s="139" t="s">
        <v>640</v>
      </c>
      <c r="J73" s="86" t="s">
        <v>737</v>
      </c>
      <c r="K73" s="86"/>
      <c r="L73" s="149"/>
      <c r="M73" s="86"/>
      <c r="N73" s="86" t="s">
        <v>662</v>
      </c>
    </row>
    <row r="74" spans="1:14">
      <c r="A74" s="86">
        <v>58</v>
      </c>
      <c r="B74" s="140"/>
      <c r="C74" s="140"/>
      <c r="D74" s="147">
        <v>43268</v>
      </c>
      <c r="E74" s="86" t="s">
        <v>490</v>
      </c>
      <c r="F74" s="169" t="s">
        <v>786</v>
      </c>
      <c r="G74" s="149" t="s">
        <v>642</v>
      </c>
      <c r="H74" s="148">
        <v>0</v>
      </c>
      <c r="I74" s="86" t="s">
        <v>594</v>
      </c>
      <c r="J74" s="86" t="s">
        <v>787</v>
      </c>
      <c r="K74" s="86"/>
      <c r="L74" s="86"/>
      <c r="M74" s="86"/>
      <c r="N74" s="86" t="s">
        <v>367</v>
      </c>
    </row>
    <row r="75" spans="1:14">
      <c r="A75" s="86">
        <v>51</v>
      </c>
      <c r="B75" s="140"/>
      <c r="C75" s="140"/>
      <c r="D75" s="147">
        <v>43268</v>
      </c>
      <c r="E75" s="86" t="s">
        <v>490</v>
      </c>
      <c r="F75" s="86" t="s">
        <v>796</v>
      </c>
      <c r="G75" s="86" t="s">
        <v>642</v>
      </c>
      <c r="H75" s="152">
        <v>0</v>
      </c>
      <c r="I75" s="86" t="s">
        <v>0</v>
      </c>
      <c r="J75" s="86" t="s">
        <v>798</v>
      </c>
      <c r="K75" s="86"/>
      <c r="L75" s="149"/>
      <c r="M75" s="86"/>
      <c r="N75" s="86" t="s">
        <v>367</v>
      </c>
    </row>
    <row r="76" spans="1:14">
      <c r="A76" s="87"/>
      <c r="B76" s="131">
        <v>43271</v>
      </c>
      <c r="C76" s="131">
        <v>43273</v>
      </c>
      <c r="D76" s="132">
        <v>43269</v>
      </c>
      <c r="E76" s="87" t="s">
        <v>490</v>
      </c>
      <c r="F76" s="87" t="s">
        <v>592</v>
      </c>
      <c r="G76" s="69" t="s">
        <v>593</v>
      </c>
      <c r="H76" s="133">
        <v>841.26</v>
      </c>
      <c r="I76" s="87" t="s">
        <v>594</v>
      </c>
      <c r="J76" s="69" t="s">
        <v>595</v>
      </c>
      <c r="K76" s="69" t="s">
        <v>367</v>
      </c>
      <c r="L76" s="69" t="s">
        <v>367</v>
      </c>
      <c r="M76" s="69">
        <v>1</v>
      </c>
      <c r="N76" s="69"/>
    </row>
    <row r="77" spans="1:14">
      <c r="A77" s="87"/>
      <c r="B77" s="131">
        <v>43269</v>
      </c>
      <c r="C77" s="131">
        <v>43273</v>
      </c>
      <c r="D77" s="132">
        <v>43269</v>
      </c>
      <c r="E77" s="87" t="s">
        <v>15</v>
      </c>
      <c r="F77" s="87" t="s">
        <v>728</v>
      </c>
      <c r="G77" s="69" t="s">
        <v>729</v>
      </c>
      <c r="H77" s="133">
        <v>3012</v>
      </c>
      <c r="I77" s="87" t="s">
        <v>672</v>
      </c>
      <c r="J77" s="69" t="s">
        <v>730</v>
      </c>
      <c r="K77" s="69" t="s">
        <v>367</v>
      </c>
      <c r="L77" s="69" t="s">
        <v>367</v>
      </c>
      <c r="M77" s="69">
        <v>2</v>
      </c>
      <c r="N77" s="69"/>
    </row>
    <row r="78" spans="1:14">
      <c r="A78" s="87"/>
      <c r="B78" s="131">
        <v>43255</v>
      </c>
      <c r="C78" s="131">
        <v>43259</v>
      </c>
      <c r="D78" s="132">
        <v>43269</v>
      </c>
      <c r="E78" s="87" t="s">
        <v>15</v>
      </c>
      <c r="F78" s="87" t="s">
        <v>742</v>
      </c>
      <c r="G78" s="69" t="s">
        <v>743</v>
      </c>
      <c r="H78" s="133">
        <v>1367.99</v>
      </c>
      <c r="I78" s="87" t="s">
        <v>567</v>
      </c>
      <c r="J78" s="69" t="s">
        <v>744</v>
      </c>
      <c r="K78" s="69" t="s">
        <v>367</v>
      </c>
      <c r="L78" s="69" t="s">
        <v>367</v>
      </c>
      <c r="M78" s="69">
        <v>1</v>
      </c>
      <c r="N78" s="69"/>
    </row>
    <row r="79" spans="1:14">
      <c r="A79" s="87"/>
      <c r="B79" s="131">
        <v>43263</v>
      </c>
      <c r="C79" s="131">
        <v>43271</v>
      </c>
      <c r="D79" s="132">
        <v>43269</v>
      </c>
      <c r="E79" s="87" t="s">
        <v>15</v>
      </c>
      <c r="F79" s="87" t="s">
        <v>752</v>
      </c>
      <c r="G79" s="69" t="s">
        <v>753</v>
      </c>
      <c r="H79" s="133">
        <v>213.72</v>
      </c>
      <c r="I79" s="87" t="s">
        <v>754</v>
      </c>
      <c r="J79" s="69" t="s">
        <v>755</v>
      </c>
      <c r="K79" s="69" t="s">
        <v>367</v>
      </c>
      <c r="L79" s="69" t="s">
        <v>367</v>
      </c>
      <c r="M79" s="69">
        <v>1</v>
      </c>
      <c r="N79" s="69"/>
    </row>
    <row r="80" spans="1:14">
      <c r="A80" s="139">
        <v>39</v>
      </c>
      <c r="B80" s="151"/>
      <c r="C80" s="151"/>
      <c r="D80" s="165">
        <v>43269</v>
      </c>
      <c r="E80" s="166" t="s">
        <v>15</v>
      </c>
      <c r="F80" s="139" t="s">
        <v>757</v>
      </c>
      <c r="G80" s="86" t="s">
        <v>758</v>
      </c>
      <c r="H80" s="152">
        <v>0</v>
      </c>
      <c r="I80" s="139" t="s">
        <v>605</v>
      </c>
      <c r="J80" s="86" t="s">
        <v>759</v>
      </c>
      <c r="K80" s="86"/>
      <c r="L80" s="149"/>
      <c r="M80" s="86"/>
      <c r="N80" s="86" t="s">
        <v>367</v>
      </c>
    </row>
    <row r="81" spans="1:14">
      <c r="A81" s="86">
        <v>49</v>
      </c>
      <c r="B81" s="140"/>
      <c r="C81" s="140"/>
      <c r="D81" s="147">
        <v>43269</v>
      </c>
      <c r="E81" s="86" t="s">
        <v>490</v>
      </c>
      <c r="F81" s="86" t="s">
        <v>788</v>
      </c>
      <c r="G81" s="86" t="s">
        <v>642</v>
      </c>
      <c r="H81" s="148">
        <v>0</v>
      </c>
      <c r="I81" s="86" t="s">
        <v>3</v>
      </c>
      <c r="J81" s="86" t="s">
        <v>789</v>
      </c>
      <c r="K81" s="170"/>
      <c r="L81" s="149"/>
      <c r="M81" s="86"/>
      <c r="N81" s="86" t="s">
        <v>367</v>
      </c>
    </row>
    <row r="82" spans="1:14">
      <c r="A82" s="69">
        <v>50</v>
      </c>
      <c r="B82" s="129">
        <v>43269</v>
      </c>
      <c r="C82" s="129">
        <v>43271</v>
      </c>
      <c r="D82" s="68">
        <v>43269</v>
      </c>
      <c r="E82" s="69" t="s">
        <v>490</v>
      </c>
      <c r="F82" s="69" t="s">
        <v>810</v>
      </c>
      <c r="G82" s="69" t="s">
        <v>813</v>
      </c>
      <c r="H82" s="70">
        <v>11150.85</v>
      </c>
      <c r="I82" s="69" t="s">
        <v>525</v>
      </c>
      <c r="J82" s="69" t="s">
        <v>814</v>
      </c>
      <c r="K82" s="69" t="s">
        <v>367</v>
      </c>
      <c r="L82" s="146" t="s">
        <v>367</v>
      </c>
      <c r="M82" s="69">
        <v>6</v>
      </c>
      <c r="N82" s="69"/>
    </row>
    <row r="83" spans="1:14">
      <c r="A83" s="69">
        <v>31</v>
      </c>
      <c r="B83" s="129">
        <v>43275</v>
      </c>
      <c r="C83" s="129">
        <v>43280</v>
      </c>
      <c r="D83" s="68">
        <v>43276</v>
      </c>
      <c r="E83" s="69" t="s">
        <v>490</v>
      </c>
      <c r="F83" s="69" t="s">
        <v>2</v>
      </c>
      <c r="G83" s="69" t="s">
        <v>767</v>
      </c>
      <c r="H83" s="70">
        <v>1271.54</v>
      </c>
      <c r="I83" s="69" t="s">
        <v>0</v>
      </c>
      <c r="J83" s="69" t="s">
        <v>768</v>
      </c>
      <c r="K83" s="146" t="s">
        <v>367</v>
      </c>
      <c r="L83" s="69" t="s">
        <v>367</v>
      </c>
      <c r="M83" s="69">
        <v>1</v>
      </c>
      <c r="N83" s="69"/>
    </row>
    <row r="84" spans="1:14">
      <c r="A84" s="86">
        <v>12</v>
      </c>
      <c r="B84" s="140"/>
      <c r="C84" s="140"/>
      <c r="D84" s="162">
        <v>43282</v>
      </c>
      <c r="E84" s="163" t="s">
        <v>15</v>
      </c>
      <c r="F84" s="86" t="s">
        <v>745</v>
      </c>
      <c r="G84" s="86" t="s">
        <v>746</v>
      </c>
      <c r="H84" s="148">
        <v>0</v>
      </c>
      <c r="I84" s="86" t="s">
        <v>500</v>
      </c>
      <c r="J84" s="86" t="s">
        <v>747</v>
      </c>
      <c r="K84" s="149"/>
      <c r="L84" s="86"/>
      <c r="M84" s="86"/>
      <c r="N84" s="86" t="s">
        <v>367</v>
      </c>
    </row>
    <row r="85" spans="1:14" s="33" customFormat="1">
      <c r="A85" s="69">
        <v>32</v>
      </c>
      <c r="B85" s="129">
        <v>43289</v>
      </c>
      <c r="C85" s="129">
        <v>42929</v>
      </c>
      <c r="D85" s="68">
        <v>43290</v>
      </c>
      <c r="E85" s="69" t="s">
        <v>490</v>
      </c>
      <c r="F85" s="69" t="s">
        <v>1</v>
      </c>
      <c r="G85" s="69" t="s">
        <v>741</v>
      </c>
      <c r="H85" s="70">
        <v>1329.67</v>
      </c>
      <c r="I85" s="69" t="s">
        <v>0</v>
      </c>
      <c r="J85" s="69"/>
      <c r="K85" s="146" t="s">
        <v>367</v>
      </c>
      <c r="L85" s="69" t="s">
        <v>367</v>
      </c>
      <c r="M85" s="69">
        <v>1</v>
      </c>
      <c r="N85" s="69"/>
    </row>
    <row r="86" spans="1:14">
      <c r="A86" s="139"/>
      <c r="B86" s="151">
        <v>43298</v>
      </c>
      <c r="C86" s="151">
        <v>43300</v>
      </c>
      <c r="D86" s="141">
        <v>43298</v>
      </c>
      <c r="E86" s="139" t="s">
        <v>490</v>
      </c>
      <c r="F86" s="139" t="s">
        <v>627</v>
      </c>
      <c r="G86" s="86" t="s">
        <v>642</v>
      </c>
      <c r="H86" s="152">
        <v>0</v>
      </c>
      <c r="I86" s="139" t="s">
        <v>594</v>
      </c>
      <c r="J86" s="86" t="s">
        <v>661</v>
      </c>
      <c r="K86" s="86"/>
      <c r="L86" s="86"/>
      <c r="M86" s="86"/>
      <c r="N86" s="86" t="s">
        <v>662</v>
      </c>
    </row>
    <row r="87" spans="1:14">
      <c r="A87" s="69"/>
      <c r="B87" s="129">
        <v>43311</v>
      </c>
      <c r="C87" s="129">
        <v>43314</v>
      </c>
      <c r="D87" s="68">
        <v>43299</v>
      </c>
      <c r="E87" s="69" t="s">
        <v>15</v>
      </c>
      <c r="F87" s="69" t="s">
        <v>489</v>
      </c>
      <c r="G87" s="69" t="s">
        <v>762</v>
      </c>
      <c r="H87" s="70">
        <v>11046.78</v>
      </c>
      <c r="I87" s="69" t="s">
        <v>718</v>
      </c>
      <c r="J87" s="69" t="s">
        <v>763</v>
      </c>
      <c r="K87" s="69" t="s">
        <v>367</v>
      </c>
      <c r="L87" s="69" t="s">
        <v>367</v>
      </c>
      <c r="M87" s="69">
        <v>6</v>
      </c>
      <c r="N87" s="69"/>
    </row>
    <row r="88" spans="1:14">
      <c r="A88" s="163">
        <v>8</v>
      </c>
      <c r="B88" s="140"/>
      <c r="C88" s="140"/>
      <c r="D88" s="147">
        <v>43299</v>
      </c>
      <c r="E88" s="86" t="s">
        <v>15</v>
      </c>
      <c r="F88" s="86" t="s">
        <v>764</v>
      </c>
      <c r="G88" s="86" t="s">
        <v>765</v>
      </c>
      <c r="H88" s="148">
        <v>0</v>
      </c>
      <c r="I88" s="86" t="s">
        <v>585</v>
      </c>
      <c r="J88" s="86" t="s">
        <v>766</v>
      </c>
      <c r="K88" s="86"/>
      <c r="L88" s="86"/>
      <c r="M88" s="86"/>
      <c r="N88" s="86" t="s">
        <v>367</v>
      </c>
    </row>
    <row r="89" spans="1:14">
      <c r="A89" s="157"/>
      <c r="B89" s="140"/>
      <c r="C89" s="140"/>
      <c r="D89" s="147">
        <v>43313</v>
      </c>
      <c r="E89" s="86" t="s">
        <v>15</v>
      </c>
      <c r="F89" s="86" t="s">
        <v>632</v>
      </c>
      <c r="G89" s="86" t="s">
        <v>697</v>
      </c>
      <c r="H89" s="148">
        <v>0</v>
      </c>
      <c r="I89" s="86" t="s">
        <v>633</v>
      </c>
      <c r="J89" s="86" t="s">
        <v>769</v>
      </c>
      <c r="K89" s="157"/>
      <c r="L89" s="157"/>
      <c r="M89" s="157"/>
      <c r="N89" s="86" t="s">
        <v>367</v>
      </c>
    </row>
    <row r="90" spans="1:14" s="33" customFormat="1">
      <c r="A90" s="86">
        <v>16</v>
      </c>
      <c r="B90" s="140"/>
      <c r="C90" s="140"/>
      <c r="D90" s="147">
        <v>43313</v>
      </c>
      <c r="E90" s="86" t="s">
        <v>15</v>
      </c>
      <c r="F90" s="86" t="s">
        <v>770</v>
      </c>
      <c r="G90" s="86" t="s">
        <v>771</v>
      </c>
      <c r="H90" s="148">
        <v>0</v>
      </c>
      <c r="I90" s="86" t="s">
        <v>497</v>
      </c>
      <c r="J90" s="86" t="s">
        <v>772</v>
      </c>
      <c r="K90" s="86"/>
      <c r="L90" s="86"/>
      <c r="M90" s="86"/>
      <c r="N90" s="86" t="s">
        <v>367</v>
      </c>
    </row>
    <row r="91" spans="1:14">
      <c r="A91" s="139"/>
      <c r="B91" s="151"/>
      <c r="C91" s="151"/>
      <c r="D91" s="141">
        <v>43313</v>
      </c>
      <c r="E91" s="139" t="s">
        <v>15</v>
      </c>
      <c r="F91" s="139" t="s">
        <v>674</v>
      </c>
      <c r="G91" s="139" t="s">
        <v>773</v>
      </c>
      <c r="H91" s="152">
        <v>0</v>
      </c>
      <c r="I91" s="139" t="s">
        <v>497</v>
      </c>
      <c r="J91" s="86" t="s">
        <v>676</v>
      </c>
      <c r="K91" s="86"/>
      <c r="L91" s="86"/>
      <c r="M91" s="86"/>
      <c r="N91" s="86" t="s">
        <v>367</v>
      </c>
    </row>
    <row r="92" spans="1:14">
      <c r="A92" s="69"/>
      <c r="B92" s="129">
        <v>43338</v>
      </c>
      <c r="C92" s="129">
        <v>43340</v>
      </c>
      <c r="D92" s="171">
        <v>43313</v>
      </c>
      <c r="E92" s="69" t="s">
        <v>15</v>
      </c>
      <c r="F92" s="69" t="s">
        <v>792</v>
      </c>
      <c r="G92" s="70" t="s">
        <v>793</v>
      </c>
      <c r="H92" s="134">
        <v>950</v>
      </c>
      <c r="I92" s="69" t="s">
        <v>794</v>
      </c>
      <c r="J92" s="69" t="s">
        <v>795</v>
      </c>
      <c r="K92" s="175" t="s">
        <v>367</v>
      </c>
      <c r="L92" s="52"/>
      <c r="M92" s="52">
        <v>1</v>
      </c>
      <c r="N92" s="52"/>
    </row>
    <row r="93" spans="1:14">
      <c r="A93" s="69">
        <v>33</v>
      </c>
      <c r="B93" s="129">
        <v>43317</v>
      </c>
      <c r="C93" s="129">
        <v>42957</v>
      </c>
      <c r="D93" s="68">
        <v>43318</v>
      </c>
      <c r="E93" s="69" t="s">
        <v>490</v>
      </c>
      <c r="F93" s="69" t="s">
        <v>2</v>
      </c>
      <c r="G93" s="69" t="s">
        <v>715</v>
      </c>
      <c r="H93" s="70">
        <v>1399.14</v>
      </c>
      <c r="I93" s="69" t="s">
        <v>0</v>
      </c>
      <c r="J93" s="69"/>
      <c r="K93" s="69" t="s">
        <v>367</v>
      </c>
      <c r="L93" s="69" t="s">
        <v>367</v>
      </c>
      <c r="M93" s="69">
        <v>1</v>
      </c>
      <c r="N93" s="69"/>
    </row>
    <row r="94" spans="1:14">
      <c r="A94" s="89">
        <v>52</v>
      </c>
      <c r="B94" s="131">
        <v>43333</v>
      </c>
      <c r="C94" s="131">
        <v>43335</v>
      </c>
      <c r="D94" s="132">
        <v>43329</v>
      </c>
      <c r="E94" s="87" t="s">
        <v>490</v>
      </c>
      <c r="F94" s="87" t="s">
        <v>627</v>
      </c>
      <c r="G94" s="69" t="s">
        <v>630</v>
      </c>
      <c r="H94" s="150">
        <v>6300</v>
      </c>
      <c r="I94" s="87" t="s">
        <v>594</v>
      </c>
      <c r="J94" s="69" t="s">
        <v>631</v>
      </c>
      <c r="K94" s="69" t="s">
        <v>367</v>
      </c>
      <c r="L94" s="145"/>
      <c r="M94" s="52">
        <v>6</v>
      </c>
      <c r="N94" s="135"/>
    </row>
    <row r="95" spans="1:14">
      <c r="A95" s="86">
        <v>20</v>
      </c>
      <c r="B95" s="140"/>
      <c r="C95" s="140"/>
      <c r="D95" s="147">
        <v>43329</v>
      </c>
      <c r="E95" s="86" t="s">
        <v>15</v>
      </c>
      <c r="F95" s="86" t="s">
        <v>777</v>
      </c>
      <c r="G95" s="86" t="s">
        <v>778</v>
      </c>
      <c r="H95" s="148">
        <v>0</v>
      </c>
      <c r="I95" s="86" t="s">
        <v>500</v>
      </c>
      <c r="J95" s="86" t="s">
        <v>779</v>
      </c>
      <c r="K95" s="86"/>
      <c r="L95" s="86"/>
      <c r="M95" s="86"/>
      <c r="N95" s="86" t="s">
        <v>367</v>
      </c>
    </row>
    <row r="96" spans="1:14">
      <c r="A96" s="163">
        <v>53</v>
      </c>
      <c r="B96" s="140"/>
      <c r="C96" s="140"/>
      <c r="D96" s="162">
        <v>43329</v>
      </c>
      <c r="E96" s="163" t="s">
        <v>490</v>
      </c>
      <c r="F96" s="86" t="s">
        <v>796</v>
      </c>
      <c r="G96" s="86" t="s">
        <v>642</v>
      </c>
      <c r="H96" s="152">
        <v>0</v>
      </c>
      <c r="I96" s="86" t="s">
        <v>0</v>
      </c>
      <c r="J96" s="86" t="s">
        <v>799</v>
      </c>
      <c r="K96" s="86"/>
      <c r="L96" s="86"/>
      <c r="M96" s="86"/>
      <c r="N96" s="86" t="s">
        <v>367</v>
      </c>
    </row>
    <row r="97" spans="1:14">
      <c r="A97" s="86">
        <v>55</v>
      </c>
      <c r="B97" s="140"/>
      <c r="C97" s="140"/>
      <c r="D97" s="147">
        <v>43330</v>
      </c>
      <c r="E97" s="86" t="s">
        <v>490</v>
      </c>
      <c r="F97" s="86" t="s">
        <v>624</v>
      </c>
      <c r="G97" s="86" t="s">
        <v>625</v>
      </c>
      <c r="H97" s="148">
        <v>0</v>
      </c>
      <c r="I97" s="86" t="s">
        <v>522</v>
      </c>
      <c r="J97" s="86" t="s">
        <v>626</v>
      </c>
      <c r="K97" s="86"/>
      <c r="L97" s="86"/>
      <c r="M97" s="86"/>
      <c r="N97" s="86" t="s">
        <v>367</v>
      </c>
    </row>
    <row r="98" spans="1:14">
      <c r="A98" s="88"/>
      <c r="B98" s="129">
        <v>43326</v>
      </c>
      <c r="C98" s="129">
        <v>43330</v>
      </c>
      <c r="D98" s="68">
        <v>43330</v>
      </c>
      <c r="E98" s="69" t="s">
        <v>15</v>
      </c>
      <c r="F98" s="69" t="s">
        <v>774</v>
      </c>
      <c r="G98" s="69" t="s">
        <v>775</v>
      </c>
      <c r="H98" s="134">
        <v>2050</v>
      </c>
      <c r="I98" s="69" t="s">
        <v>567</v>
      </c>
      <c r="J98" s="69" t="s">
        <v>776</v>
      </c>
      <c r="K98" s="69" t="s">
        <v>367</v>
      </c>
      <c r="L98" s="167"/>
      <c r="M98" s="168">
        <v>2</v>
      </c>
      <c r="N98" s="168"/>
    </row>
    <row r="99" spans="1:14">
      <c r="A99" s="88"/>
      <c r="B99" s="129">
        <v>43327</v>
      </c>
      <c r="C99" s="129">
        <v>43329</v>
      </c>
      <c r="D99" s="68">
        <v>43330</v>
      </c>
      <c r="E99" s="69" t="s">
        <v>15</v>
      </c>
      <c r="F99" s="69" t="s">
        <v>780</v>
      </c>
      <c r="G99" s="69" t="s">
        <v>781</v>
      </c>
      <c r="H99" s="134">
        <v>2600</v>
      </c>
      <c r="I99" s="69" t="s">
        <v>612</v>
      </c>
      <c r="J99" s="69"/>
      <c r="K99" s="69" t="s">
        <v>367</v>
      </c>
      <c r="L99" s="167"/>
      <c r="M99" s="168">
        <v>2</v>
      </c>
      <c r="N99" s="168"/>
    </row>
    <row r="100" spans="1:14">
      <c r="A100" s="87">
        <v>35</v>
      </c>
      <c r="B100" s="131">
        <v>43332</v>
      </c>
      <c r="C100" s="131">
        <v>43336</v>
      </c>
      <c r="D100" s="132">
        <v>43330</v>
      </c>
      <c r="E100" s="87" t="s">
        <v>15</v>
      </c>
      <c r="F100" s="87" t="s">
        <v>551</v>
      </c>
      <c r="G100" s="69" t="s">
        <v>784</v>
      </c>
      <c r="H100" s="150">
        <v>4500</v>
      </c>
      <c r="I100" s="87" t="s">
        <v>616</v>
      </c>
      <c r="J100" s="69" t="s">
        <v>785</v>
      </c>
      <c r="K100" s="69" t="s">
        <v>367</v>
      </c>
      <c r="L100" s="145"/>
      <c r="M100" s="168">
        <v>3</v>
      </c>
      <c r="N100" s="168"/>
    </row>
    <row r="101" spans="1:14">
      <c r="A101" s="86"/>
      <c r="B101" s="140"/>
      <c r="C101" s="140"/>
      <c r="D101" s="147">
        <v>43330</v>
      </c>
      <c r="E101" s="86" t="s">
        <v>15</v>
      </c>
      <c r="F101" s="86" t="s">
        <v>790</v>
      </c>
      <c r="G101" s="86" t="s">
        <v>715</v>
      </c>
      <c r="H101" s="148">
        <v>0</v>
      </c>
      <c r="I101" s="86" t="s">
        <v>497</v>
      </c>
      <c r="J101" s="86" t="s">
        <v>791</v>
      </c>
      <c r="K101" s="172"/>
      <c r="L101" s="86"/>
      <c r="M101" s="86"/>
      <c r="N101" s="86" t="s">
        <v>367</v>
      </c>
    </row>
    <row r="102" spans="1:14">
      <c r="A102" s="87"/>
      <c r="B102" s="131">
        <v>43354</v>
      </c>
      <c r="C102" s="131">
        <v>43356</v>
      </c>
      <c r="D102" s="132">
        <v>43344</v>
      </c>
      <c r="E102" s="174" t="s">
        <v>490</v>
      </c>
      <c r="F102" s="87" t="s">
        <v>663</v>
      </c>
      <c r="G102" s="69" t="s">
        <v>664</v>
      </c>
      <c r="H102" s="150">
        <v>4800</v>
      </c>
      <c r="I102" s="153" t="s">
        <v>665</v>
      </c>
      <c r="J102" s="143" t="s">
        <v>666</v>
      </c>
      <c r="K102" s="176"/>
      <c r="L102" s="52"/>
      <c r="M102" s="52">
        <v>4</v>
      </c>
      <c r="N102" s="135"/>
    </row>
    <row r="103" spans="1:14">
      <c r="A103" s="69">
        <v>34</v>
      </c>
      <c r="B103" s="129">
        <v>43352</v>
      </c>
      <c r="C103" s="129">
        <v>42992</v>
      </c>
      <c r="D103" s="68">
        <v>43348</v>
      </c>
      <c r="E103" s="69" t="s">
        <v>490</v>
      </c>
      <c r="F103" s="69" t="s">
        <v>1</v>
      </c>
      <c r="G103" s="69" t="s">
        <v>748</v>
      </c>
      <c r="H103" s="134">
        <v>1200</v>
      </c>
      <c r="I103" s="69" t="s">
        <v>0</v>
      </c>
      <c r="J103" s="69" t="s">
        <v>749</v>
      </c>
      <c r="K103" s="69" t="s">
        <v>367</v>
      </c>
      <c r="L103" s="52"/>
      <c r="M103" s="52">
        <v>1</v>
      </c>
      <c r="N103" s="135"/>
    </row>
    <row r="104" spans="1:14">
      <c r="A104" s="87"/>
      <c r="B104" s="131">
        <v>43354</v>
      </c>
      <c r="C104" s="131">
        <v>43364</v>
      </c>
      <c r="D104" s="132">
        <v>43351</v>
      </c>
      <c r="E104" s="87" t="s">
        <v>490</v>
      </c>
      <c r="F104" s="87" t="s">
        <v>677</v>
      </c>
      <c r="G104" s="154" t="s">
        <v>678</v>
      </c>
      <c r="H104" s="150">
        <v>2400</v>
      </c>
      <c r="I104" s="153"/>
      <c r="J104" s="143"/>
      <c r="K104" s="145"/>
      <c r="L104" s="52"/>
      <c r="M104" s="52">
        <v>1</v>
      </c>
      <c r="N104" s="135"/>
    </row>
    <row r="105" spans="1:14">
      <c r="A105" s="153">
        <v>54</v>
      </c>
      <c r="B105" s="159">
        <v>43367</v>
      </c>
      <c r="C105" s="159">
        <v>43370</v>
      </c>
      <c r="D105" s="160">
        <v>43360</v>
      </c>
      <c r="E105" s="153" t="s">
        <v>490</v>
      </c>
      <c r="F105" s="153" t="s">
        <v>686</v>
      </c>
      <c r="G105" s="143" t="s">
        <v>700</v>
      </c>
      <c r="H105" s="150">
        <v>1600</v>
      </c>
      <c r="I105" s="153" t="s">
        <v>546</v>
      </c>
      <c r="J105" s="143" t="s">
        <v>701</v>
      </c>
      <c r="K105" s="145"/>
      <c r="L105" s="52"/>
      <c r="M105" s="52">
        <v>5</v>
      </c>
      <c r="N105" s="135"/>
    </row>
    <row r="106" spans="1:14">
      <c r="A106" s="69"/>
      <c r="B106" s="129">
        <v>43353</v>
      </c>
      <c r="C106" s="129">
        <v>43357</v>
      </c>
      <c r="D106" s="68">
        <v>43361</v>
      </c>
      <c r="E106" s="69" t="s">
        <v>490</v>
      </c>
      <c r="F106" s="69" t="s">
        <v>596</v>
      </c>
      <c r="G106" s="69" t="s">
        <v>597</v>
      </c>
      <c r="H106" s="134">
        <v>9600</v>
      </c>
      <c r="I106" s="69" t="s">
        <v>523</v>
      </c>
      <c r="J106" s="69" t="s">
        <v>598</v>
      </c>
      <c r="K106" s="69" t="s">
        <v>367</v>
      </c>
      <c r="L106" s="52"/>
      <c r="M106" s="52">
        <v>4</v>
      </c>
      <c r="N106" s="135"/>
    </row>
    <row r="107" spans="1:14">
      <c r="A107" s="69"/>
      <c r="B107" s="129">
        <v>43360</v>
      </c>
      <c r="C107" s="129">
        <v>43364</v>
      </c>
      <c r="D107" s="68">
        <v>43361</v>
      </c>
      <c r="E107" s="69" t="s">
        <v>490</v>
      </c>
      <c r="F107" s="69" t="s">
        <v>600</v>
      </c>
      <c r="G107" s="69" t="s">
        <v>601</v>
      </c>
      <c r="H107" s="134">
        <v>5000</v>
      </c>
      <c r="I107" s="69" t="s">
        <v>523</v>
      </c>
      <c r="J107" s="69" t="s">
        <v>602</v>
      </c>
      <c r="K107" s="69" t="s">
        <v>367</v>
      </c>
      <c r="L107" s="52"/>
      <c r="M107" s="52">
        <v>3</v>
      </c>
      <c r="N107" s="135"/>
    </row>
    <row r="108" spans="1:14">
      <c r="A108" s="69">
        <v>44</v>
      </c>
      <c r="B108" s="129">
        <v>43360</v>
      </c>
      <c r="C108" s="129">
        <v>43364</v>
      </c>
      <c r="D108" s="68">
        <v>43361</v>
      </c>
      <c r="E108" s="69" t="s">
        <v>490</v>
      </c>
      <c r="F108" s="69" t="s">
        <v>618</v>
      </c>
      <c r="G108" s="69" t="s">
        <v>619</v>
      </c>
      <c r="H108" s="134">
        <v>5100</v>
      </c>
      <c r="I108" s="143" t="s">
        <v>519</v>
      </c>
      <c r="J108" s="144" t="s">
        <v>620</v>
      </c>
      <c r="K108" s="145"/>
      <c r="L108" s="52"/>
      <c r="M108" s="52">
        <v>5</v>
      </c>
      <c r="N108" s="135"/>
    </row>
    <row r="109" spans="1:14" ht="13.5" customHeight="1">
      <c r="A109" s="87"/>
      <c r="B109" s="131">
        <v>43360</v>
      </c>
      <c r="C109" s="131">
        <v>43361</v>
      </c>
      <c r="D109" s="132">
        <v>43361</v>
      </c>
      <c r="E109" s="87" t="s">
        <v>15</v>
      </c>
      <c r="F109" s="87" t="s">
        <v>556</v>
      </c>
      <c r="G109" s="69" t="s">
        <v>557</v>
      </c>
      <c r="H109" s="150">
        <v>1300</v>
      </c>
      <c r="I109" s="87" t="s">
        <v>804</v>
      </c>
      <c r="J109" s="69" t="s">
        <v>805</v>
      </c>
      <c r="K109" s="69" t="s">
        <v>367</v>
      </c>
      <c r="L109" s="52"/>
      <c r="M109" s="52">
        <v>1</v>
      </c>
      <c r="N109" s="135"/>
    </row>
    <row r="110" spans="1:14">
      <c r="A110" s="69"/>
      <c r="B110" s="129">
        <v>43352</v>
      </c>
      <c r="C110" s="129">
        <v>43356</v>
      </c>
      <c r="D110" s="68">
        <v>43361</v>
      </c>
      <c r="E110" s="69" t="s">
        <v>490</v>
      </c>
      <c r="F110" s="69" t="s">
        <v>806</v>
      </c>
      <c r="G110" s="69" t="s">
        <v>807</v>
      </c>
      <c r="H110" s="134">
        <v>1168.52</v>
      </c>
      <c r="I110" s="69" t="s">
        <v>808</v>
      </c>
      <c r="J110" s="69" t="s">
        <v>809</v>
      </c>
      <c r="K110" s="69" t="s">
        <v>367</v>
      </c>
      <c r="L110" s="52"/>
      <c r="M110" s="52">
        <v>1</v>
      </c>
      <c r="N110" s="135"/>
    </row>
    <row r="111" spans="1:14">
      <c r="H111" s="29">
        <f>SUM(H14:H110)</f>
        <v>183566.94000000003</v>
      </c>
      <c r="K111" s="12"/>
      <c r="L111" s="12"/>
      <c r="M111" s="12"/>
    </row>
    <row r="112" spans="1:14">
      <c r="G112" s="8" t="s">
        <v>447</v>
      </c>
      <c r="H112" s="62">
        <f>SUM(H111-H6)</f>
        <v>180189.22000000003</v>
      </c>
    </row>
    <row r="117" spans="4:8" ht="18">
      <c r="D117" s="58"/>
      <c r="E117" s="55"/>
    </row>
    <row r="118" spans="4:8" ht="18">
      <c r="D118" s="58"/>
      <c r="E118" s="55"/>
    </row>
    <row r="119" spans="4:8" ht="18">
      <c r="D119" s="58"/>
      <c r="E119" s="55"/>
    </row>
    <row r="120" spans="4:8">
      <c r="D120" s="56"/>
      <c r="E120" s="55"/>
    </row>
    <row r="121" spans="4:8" ht="16.5">
      <c r="D121" s="57"/>
      <c r="H121" s="61"/>
    </row>
    <row r="122" spans="4:8" ht="18">
      <c r="D122" s="59"/>
    </row>
  </sheetData>
  <autoFilter ref="A13:N112">
    <sortState ref="A14:N112">
      <sortCondition ref="D13:D112"/>
    </sortState>
  </autoFilter>
  <customSheetViews>
    <customSheetView guid="{7E7FFD23-D242-40BE-B707-2C8A2B8F8989}" scale="70" showPageBreaks="1" fitToPage="1" printArea="1" showAutoFilter="1">
      <pane ySplit="3.6" topLeftCell="A23" activePane="bottomLeft"/>
      <selection pane="bottomLeft" activeCell="G36" sqref="G36"/>
      <pageMargins left="0.25" right="0.25" top="0.75" bottom="0.75" header="0.3" footer="0.3"/>
      <pageSetup scale="33" orientation="landscape" r:id="rId1"/>
      <headerFooter alignWithMargins="0"/>
      <autoFilter ref="A13:N112">
        <sortState ref="A14:N112">
          <sortCondition ref="D13:D112"/>
        </sortState>
      </autoFilter>
    </customSheetView>
  </customSheetViews>
  <mergeCells count="7">
    <mergeCell ref="B10:D10"/>
    <mergeCell ref="A4:D4"/>
    <mergeCell ref="B5:D5"/>
    <mergeCell ref="B6:D6"/>
    <mergeCell ref="B7:D7"/>
    <mergeCell ref="B8:D8"/>
    <mergeCell ref="B9:D9"/>
  </mergeCells>
  <pageMargins left="0.25" right="0.25" top="0.75" bottom="0.75" header="0.3" footer="0.3"/>
  <pageSetup scale="33" orientation="landscape" r:id="rId2"/>
  <headerFooter alignWithMargins="0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R30" sqref="R30"/>
    </sheetView>
  </sheetViews>
  <sheetFormatPr defaultRowHeight="12.75"/>
  <cols>
    <col min="2" max="2" width="30.85546875" customWidth="1"/>
    <col min="3" max="3" width="13" hidden="1" customWidth="1"/>
    <col min="4" max="4" width="11.7109375" hidden="1" customWidth="1"/>
    <col min="5" max="5" width="12.140625" hidden="1" customWidth="1"/>
    <col min="6" max="9" width="9.140625" hidden="1" customWidth="1"/>
  </cols>
  <sheetData>
    <row r="1" spans="1:9" ht="15.75" thickBot="1">
      <c r="A1" s="73">
        <v>12711271</v>
      </c>
      <c r="B1" s="76" t="s">
        <v>512</v>
      </c>
      <c r="C1" s="71" t="s">
        <v>16</v>
      </c>
      <c r="D1" s="22" t="s">
        <v>17</v>
      </c>
      <c r="E1" s="23" t="s">
        <v>18</v>
      </c>
      <c r="F1" s="26" t="s">
        <v>358</v>
      </c>
      <c r="G1" s="279" t="s">
        <v>359</v>
      </c>
      <c r="H1" s="279"/>
      <c r="I1" s="279"/>
    </row>
    <row r="2" spans="1:9" ht="15.75">
      <c r="A2" s="74" t="s">
        <v>19</v>
      </c>
      <c r="B2" s="77" t="s">
        <v>482</v>
      </c>
      <c r="C2" s="72"/>
      <c r="D2" s="16"/>
      <c r="E2" s="24"/>
      <c r="F2" s="27"/>
      <c r="G2" s="27"/>
      <c r="H2" s="27"/>
      <c r="I2" s="27"/>
    </row>
    <row r="3" spans="1:9" ht="15.75">
      <c r="A3" s="74"/>
      <c r="B3" s="77" t="s">
        <v>483</v>
      </c>
      <c r="C3" s="72"/>
      <c r="D3" s="16"/>
      <c r="E3" s="24"/>
      <c r="F3" s="27"/>
      <c r="G3" s="27"/>
      <c r="H3" s="27"/>
      <c r="I3" s="27"/>
    </row>
    <row r="4" spans="1:9" ht="15.75">
      <c r="A4" s="74"/>
      <c r="B4" s="77" t="s">
        <v>484</v>
      </c>
      <c r="C4" s="72"/>
      <c r="D4" s="16"/>
      <c r="E4" s="24"/>
      <c r="F4" s="27"/>
      <c r="G4" s="27"/>
      <c r="H4" s="27"/>
      <c r="I4" s="27"/>
    </row>
    <row r="5" spans="1:9" ht="15.75">
      <c r="A5" s="74"/>
      <c r="B5" s="77" t="s">
        <v>485</v>
      </c>
      <c r="C5" s="72"/>
      <c r="D5" s="16"/>
      <c r="E5" s="24"/>
      <c r="F5" s="27"/>
      <c r="G5" s="27"/>
      <c r="H5" s="27"/>
      <c r="I5" s="27"/>
    </row>
    <row r="6" spans="1:9" ht="15.75">
      <c r="A6" s="73"/>
      <c r="B6" s="73"/>
      <c r="C6" s="72"/>
      <c r="D6" s="16"/>
      <c r="E6" s="24"/>
      <c r="F6" s="27"/>
      <c r="G6" s="27"/>
      <c r="H6" s="27"/>
      <c r="I6" s="27"/>
    </row>
    <row r="7" spans="1:9" ht="15.75">
      <c r="A7" s="75" t="s">
        <v>20</v>
      </c>
      <c r="B7" s="78" t="s">
        <v>486</v>
      </c>
      <c r="C7" s="72"/>
      <c r="D7" s="16"/>
      <c r="E7" s="24"/>
      <c r="F7" s="27"/>
      <c r="G7" s="27"/>
      <c r="H7" s="27"/>
      <c r="I7" s="27"/>
    </row>
    <row r="8" spans="1:9" ht="15.75">
      <c r="A8" s="75"/>
      <c r="B8" s="78" t="s">
        <v>491</v>
      </c>
      <c r="C8" s="72"/>
      <c r="D8" s="16"/>
      <c r="E8" s="24"/>
      <c r="F8" s="27"/>
      <c r="G8" s="27"/>
      <c r="H8" s="27"/>
      <c r="I8" s="27"/>
    </row>
    <row r="9" spans="1:9" ht="15.75">
      <c r="A9" s="75"/>
      <c r="B9" s="78" t="s">
        <v>492</v>
      </c>
      <c r="C9" s="72"/>
      <c r="D9" s="16"/>
      <c r="E9" s="24"/>
      <c r="F9" s="27"/>
      <c r="G9" s="27"/>
      <c r="H9" s="27"/>
      <c r="I9" s="27"/>
    </row>
    <row r="10" spans="1:9" ht="15.75">
      <c r="A10" s="75"/>
      <c r="B10" s="78" t="s">
        <v>493</v>
      </c>
      <c r="C10" s="72"/>
      <c r="D10" s="16"/>
      <c r="E10" s="24"/>
      <c r="F10" s="27"/>
      <c r="G10" s="27"/>
      <c r="H10" s="27"/>
      <c r="I10" s="27"/>
    </row>
    <row r="11" spans="1:9" ht="15.75">
      <c r="A11" s="75"/>
      <c r="B11" s="78" t="s">
        <v>494</v>
      </c>
      <c r="C11" s="72"/>
      <c r="D11" s="16"/>
      <c r="E11" s="24"/>
      <c r="F11" s="27"/>
      <c r="G11" s="27"/>
      <c r="H11" s="27"/>
      <c r="I11" s="27"/>
    </row>
    <row r="12" spans="1:9" ht="15.75">
      <c r="A12" s="75"/>
      <c r="B12" s="78" t="s">
        <v>495</v>
      </c>
      <c r="C12" s="72"/>
      <c r="D12" s="16"/>
      <c r="E12" s="24"/>
      <c r="F12" s="27"/>
      <c r="G12" s="27"/>
      <c r="H12" s="27"/>
      <c r="I12" s="27"/>
    </row>
    <row r="13" spans="1:9" ht="15.75">
      <c r="A13" s="75"/>
      <c r="B13" s="78" t="s">
        <v>484</v>
      </c>
      <c r="C13" s="72"/>
      <c r="D13" s="16"/>
      <c r="E13" s="24"/>
      <c r="F13" s="27"/>
      <c r="G13" s="27"/>
      <c r="H13" s="27"/>
      <c r="I13" s="27"/>
    </row>
    <row r="14" spans="1:9" ht="15.75">
      <c r="A14" s="75"/>
      <c r="B14" s="78" t="s">
        <v>496</v>
      </c>
      <c r="C14" s="72"/>
      <c r="D14" s="16"/>
      <c r="E14" s="24"/>
      <c r="F14" s="27"/>
      <c r="G14" s="27"/>
      <c r="H14" s="27"/>
      <c r="I14" s="27"/>
    </row>
    <row r="15" spans="1:9" ht="15.75">
      <c r="A15" s="280"/>
      <c r="B15" s="281"/>
      <c r="C15" s="15"/>
      <c r="D15" s="16"/>
      <c r="E15" s="24"/>
      <c r="F15" s="27"/>
      <c r="G15" s="27"/>
      <c r="H15" s="27"/>
      <c r="I15" s="27"/>
    </row>
    <row r="16" spans="1:9" ht="15.75">
      <c r="A16" s="79" t="s">
        <v>21</v>
      </c>
      <c r="B16" s="80" t="s">
        <v>501</v>
      </c>
      <c r="C16" s="15"/>
      <c r="D16" s="16"/>
      <c r="E16" s="24"/>
      <c r="F16" s="27"/>
      <c r="G16" s="27"/>
      <c r="H16" s="27"/>
      <c r="I16" s="27"/>
    </row>
    <row r="17" spans="1:9" ht="15.75">
      <c r="A17" s="81"/>
      <c r="B17" s="80" t="s">
        <v>502</v>
      </c>
      <c r="C17" s="15"/>
      <c r="D17" s="16"/>
      <c r="E17" s="24"/>
      <c r="F17" s="27"/>
      <c r="G17" s="27"/>
      <c r="H17" s="27"/>
      <c r="I17" s="27"/>
    </row>
    <row r="18" spans="1:9" ht="15.75">
      <c r="A18" s="81"/>
      <c r="B18" s="80" t="s">
        <v>503</v>
      </c>
      <c r="C18" s="17"/>
      <c r="D18" s="18"/>
      <c r="E18" s="25"/>
      <c r="F18" s="27"/>
      <c r="G18" s="27"/>
      <c r="H18" s="27"/>
      <c r="I18" s="27"/>
    </row>
    <row r="19" spans="1:9" ht="15.75">
      <c r="A19" s="79"/>
      <c r="B19" s="80" t="s">
        <v>504</v>
      </c>
      <c r="C19" s="17"/>
      <c r="D19" s="18"/>
      <c r="E19" s="25"/>
      <c r="F19" s="27"/>
      <c r="G19" s="27"/>
      <c r="H19" s="27"/>
      <c r="I19" s="27"/>
    </row>
    <row r="20" spans="1:9" ht="15.75">
      <c r="A20" s="79"/>
      <c r="B20" s="80" t="s">
        <v>505</v>
      </c>
      <c r="C20" s="17"/>
      <c r="D20" s="18"/>
      <c r="E20" s="25"/>
      <c r="F20" s="27"/>
      <c r="G20" s="27"/>
      <c r="H20" s="27"/>
      <c r="I20" s="27"/>
    </row>
    <row r="21" spans="1:9" ht="15.75">
      <c r="A21" s="79"/>
      <c r="B21" s="80" t="s">
        <v>499</v>
      </c>
      <c r="C21" s="17"/>
      <c r="D21" s="18"/>
      <c r="E21" s="25"/>
      <c r="F21" s="27"/>
      <c r="G21" s="27"/>
      <c r="H21" s="27"/>
      <c r="I21" s="27"/>
    </row>
    <row r="22" spans="1:9" ht="15.75">
      <c r="A22" s="79"/>
      <c r="B22" s="80" t="s">
        <v>487</v>
      </c>
      <c r="C22" s="17"/>
      <c r="D22" s="18"/>
      <c r="E22" s="25"/>
      <c r="F22" s="27"/>
      <c r="G22" s="27"/>
      <c r="H22" s="27"/>
      <c r="I22" s="27"/>
    </row>
    <row r="23" spans="1:9" ht="15.75">
      <c r="A23" s="280"/>
      <c r="B23" s="281"/>
      <c r="C23" s="17"/>
      <c r="D23" s="18"/>
      <c r="E23" s="25"/>
      <c r="F23" s="27"/>
      <c r="G23" s="27"/>
      <c r="H23" s="27"/>
      <c r="I23" s="27"/>
    </row>
    <row r="24" spans="1:9" ht="15.75">
      <c r="A24" s="82" t="s">
        <v>22</v>
      </c>
      <c r="B24" s="83" t="s">
        <v>506</v>
      </c>
      <c r="C24" s="17"/>
      <c r="D24" s="18"/>
      <c r="E24" s="25"/>
      <c r="F24" s="27"/>
      <c r="G24" s="27"/>
      <c r="H24" s="27"/>
      <c r="I24" s="27"/>
    </row>
    <row r="25" spans="1:9" ht="15.75">
      <c r="A25" s="84"/>
      <c r="B25" s="83" t="s">
        <v>499</v>
      </c>
      <c r="C25" s="17"/>
      <c r="D25" s="18"/>
      <c r="E25" s="25"/>
      <c r="F25" s="27"/>
      <c r="G25" s="27"/>
      <c r="H25" s="27"/>
      <c r="I25" s="27"/>
    </row>
    <row r="26" spans="1:9" ht="15.75">
      <c r="A26" s="84"/>
      <c r="B26" s="83" t="s">
        <v>488</v>
      </c>
      <c r="C26" s="17"/>
      <c r="D26" s="18"/>
      <c r="E26" s="25"/>
      <c r="F26" s="27"/>
      <c r="G26" s="27"/>
      <c r="H26" s="27"/>
      <c r="I26" s="27"/>
    </row>
    <row r="27" spans="1:9" ht="15.75">
      <c r="A27" s="84"/>
      <c r="B27" s="83" t="s">
        <v>507</v>
      </c>
      <c r="C27" s="17"/>
      <c r="D27" s="18"/>
      <c r="E27" s="25"/>
      <c r="F27" s="27"/>
      <c r="G27" s="27"/>
      <c r="H27" s="27"/>
      <c r="I27" s="27"/>
    </row>
    <row r="28" spans="1:9" ht="16.5" thickBot="1">
      <c r="A28" s="282"/>
      <c r="B28" s="283"/>
      <c r="C28" s="15"/>
      <c r="D28" s="18"/>
      <c r="E28" s="25"/>
      <c r="F28" s="27"/>
      <c r="G28" s="27"/>
      <c r="H28" s="27"/>
      <c r="I28" s="27"/>
    </row>
  </sheetData>
  <customSheetViews>
    <customSheetView guid="{7E7FFD23-D242-40BE-B707-2C8A2B8F8989}" hiddenColumns="1">
      <selection activeCell="R30" sqref="R30"/>
      <pageMargins left="0.7" right="0.7" top="0.75" bottom="0.75" header="0.3" footer="0.3"/>
      <pageSetup orientation="portrait" r:id="rId1"/>
    </customSheetView>
  </customSheetViews>
  <mergeCells count="4">
    <mergeCell ref="G1:I1"/>
    <mergeCell ref="A15:B15"/>
    <mergeCell ref="A23:B23"/>
    <mergeCell ref="A28:B28"/>
  </mergeCell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13"/>
  <sheetViews>
    <sheetView workbookViewId="0">
      <selection activeCell="J215" sqref="J215"/>
    </sheetView>
  </sheetViews>
  <sheetFormatPr defaultRowHeight="12.75"/>
  <cols>
    <col min="1" max="1" width="22" customWidth="1"/>
    <col min="14" max="14" width="9.7109375" bestFit="1" customWidth="1"/>
  </cols>
  <sheetData>
    <row r="1" spans="1:6" ht="15.75">
      <c r="A1" s="284" t="s">
        <v>820</v>
      </c>
      <c r="B1" s="285"/>
      <c r="C1" s="286"/>
      <c r="D1" s="286"/>
      <c r="E1" s="286"/>
      <c r="F1" s="287"/>
    </row>
    <row r="2" spans="1:6" ht="15">
      <c r="A2" s="40" t="s">
        <v>356</v>
      </c>
      <c r="B2" s="183"/>
      <c r="C2" s="183"/>
      <c r="D2" s="183"/>
      <c r="E2" s="183"/>
      <c r="F2" s="184"/>
    </row>
    <row r="3" spans="1:6" ht="57">
      <c r="A3" s="185" t="s">
        <v>355</v>
      </c>
      <c r="B3" s="186" t="s">
        <v>354</v>
      </c>
      <c r="C3" s="186" t="s">
        <v>821</v>
      </c>
      <c r="D3" s="187" t="s">
        <v>822</v>
      </c>
      <c r="E3" s="187" t="s">
        <v>823</v>
      </c>
      <c r="F3" s="187" t="s">
        <v>824</v>
      </c>
    </row>
    <row r="4" spans="1:6" ht="15" hidden="1">
      <c r="A4" s="188" t="s">
        <v>353</v>
      </c>
      <c r="B4" s="189" t="s">
        <v>352</v>
      </c>
      <c r="C4" s="190" t="s">
        <v>23</v>
      </c>
      <c r="D4" s="191">
        <v>1277</v>
      </c>
      <c r="E4" s="191">
        <v>1637</v>
      </c>
      <c r="F4" s="192">
        <v>948</v>
      </c>
    </row>
    <row r="5" spans="1:6" ht="15" hidden="1">
      <c r="A5" s="188" t="s">
        <v>351</v>
      </c>
      <c r="B5" s="189" t="s">
        <v>350</v>
      </c>
      <c r="C5" s="190" t="s">
        <v>23</v>
      </c>
      <c r="D5" s="191">
        <v>3611</v>
      </c>
      <c r="E5" s="191">
        <v>3965</v>
      </c>
      <c r="F5" s="193">
        <v>3282</v>
      </c>
    </row>
    <row r="6" spans="1:6" ht="15" hidden="1">
      <c r="A6" s="194" t="s">
        <v>349</v>
      </c>
      <c r="B6" s="195" t="s">
        <v>30</v>
      </c>
      <c r="C6" s="191" t="s">
        <v>23</v>
      </c>
      <c r="D6" s="196">
        <v>482</v>
      </c>
      <c r="E6" s="196">
        <v>632</v>
      </c>
      <c r="F6" s="197">
        <v>349</v>
      </c>
    </row>
    <row r="7" spans="1:6" ht="15" hidden="1">
      <c r="A7" s="194" t="s">
        <v>348</v>
      </c>
      <c r="B7" s="195" t="s">
        <v>73</v>
      </c>
      <c r="C7" s="191" t="s">
        <v>23</v>
      </c>
      <c r="D7" s="196">
        <v>329</v>
      </c>
      <c r="E7" s="196">
        <v>683</v>
      </c>
      <c r="F7" s="193" t="s">
        <v>23</v>
      </c>
    </row>
    <row r="8" spans="1:6" ht="15" hidden="1">
      <c r="A8" s="194" t="s">
        <v>347</v>
      </c>
      <c r="B8" s="195" t="s">
        <v>346</v>
      </c>
      <c r="C8" s="191" t="s">
        <v>23</v>
      </c>
      <c r="D8" s="191">
        <v>1510</v>
      </c>
      <c r="E8" s="191">
        <v>1864</v>
      </c>
      <c r="F8" s="197">
        <v>1181</v>
      </c>
    </row>
    <row r="9" spans="1:6" ht="15" hidden="1">
      <c r="A9" s="194" t="s">
        <v>345</v>
      </c>
      <c r="B9" s="195" t="s">
        <v>176</v>
      </c>
      <c r="C9" s="191" t="s">
        <v>23</v>
      </c>
      <c r="D9" s="196">
        <v>750</v>
      </c>
      <c r="E9" s="196">
        <v>462</v>
      </c>
      <c r="F9" s="197">
        <v>497</v>
      </c>
    </row>
    <row r="10" spans="1:6" ht="15" hidden="1">
      <c r="A10" s="194" t="s">
        <v>344</v>
      </c>
      <c r="B10" s="195" t="s">
        <v>136</v>
      </c>
      <c r="C10" s="191" t="s">
        <v>23</v>
      </c>
      <c r="D10" s="196">
        <v>888</v>
      </c>
      <c r="E10" s="196">
        <v>866</v>
      </c>
      <c r="F10" s="197">
        <v>627</v>
      </c>
    </row>
    <row r="11" spans="1:6" ht="15" hidden="1">
      <c r="A11" s="198" t="s">
        <v>343</v>
      </c>
      <c r="B11" s="199" t="s">
        <v>342</v>
      </c>
      <c r="C11" s="191" t="s">
        <v>23</v>
      </c>
      <c r="D11" s="191">
        <v>1088</v>
      </c>
      <c r="E11" s="191">
        <v>1442</v>
      </c>
      <c r="F11" s="197">
        <v>759</v>
      </c>
    </row>
    <row r="12" spans="1:6" ht="15" hidden="1">
      <c r="A12" s="194" t="s">
        <v>341</v>
      </c>
      <c r="B12" s="195" t="s">
        <v>340</v>
      </c>
      <c r="C12" s="191" t="s">
        <v>23</v>
      </c>
      <c r="D12" s="191">
        <v>660</v>
      </c>
      <c r="E12" s="191">
        <v>1014</v>
      </c>
      <c r="F12" s="197">
        <v>331</v>
      </c>
    </row>
    <row r="13" spans="1:6" ht="15" hidden="1">
      <c r="A13" s="188" t="s">
        <v>339</v>
      </c>
      <c r="B13" s="189" t="s">
        <v>73</v>
      </c>
      <c r="C13" s="191" t="s">
        <v>23</v>
      </c>
      <c r="D13" s="196">
        <v>329</v>
      </c>
      <c r="E13" s="196">
        <v>683</v>
      </c>
      <c r="F13" s="193" t="s">
        <v>23</v>
      </c>
    </row>
    <row r="14" spans="1:6" ht="15" hidden="1">
      <c r="A14" s="194" t="s">
        <v>338</v>
      </c>
      <c r="B14" s="195" t="s">
        <v>248</v>
      </c>
      <c r="C14" s="191" t="s">
        <v>23</v>
      </c>
      <c r="D14" s="191">
        <v>888</v>
      </c>
      <c r="E14" s="196">
        <v>712</v>
      </c>
      <c r="F14" s="197">
        <v>559</v>
      </c>
    </row>
    <row r="15" spans="1:6" ht="15" hidden="1">
      <c r="A15" s="188" t="s">
        <v>337</v>
      </c>
      <c r="B15" s="189" t="s">
        <v>336</v>
      </c>
      <c r="C15" s="191" t="s">
        <v>23</v>
      </c>
      <c r="D15" s="191">
        <v>1182</v>
      </c>
      <c r="E15" s="191">
        <v>1536</v>
      </c>
      <c r="F15" s="197">
        <v>853</v>
      </c>
    </row>
    <row r="16" spans="1:6" ht="15" hidden="1">
      <c r="A16" s="188" t="s">
        <v>335</v>
      </c>
      <c r="B16" s="189" t="s">
        <v>73</v>
      </c>
      <c r="C16" s="191" t="s">
        <v>23</v>
      </c>
      <c r="D16" s="196">
        <v>329</v>
      </c>
      <c r="E16" s="196">
        <v>683</v>
      </c>
      <c r="F16" s="193" t="s">
        <v>23</v>
      </c>
    </row>
    <row r="17" spans="1:6" ht="15" hidden="1">
      <c r="A17" s="188" t="s">
        <v>334</v>
      </c>
      <c r="B17" s="189" t="s">
        <v>333</v>
      </c>
      <c r="C17" s="191" t="s">
        <v>23</v>
      </c>
      <c r="D17" s="191">
        <v>1009</v>
      </c>
      <c r="E17" s="191">
        <v>1363</v>
      </c>
      <c r="F17" s="197">
        <v>680</v>
      </c>
    </row>
    <row r="18" spans="1:6" ht="15" hidden="1">
      <c r="A18" s="188" t="s">
        <v>332</v>
      </c>
      <c r="B18" s="189" t="s">
        <v>148</v>
      </c>
      <c r="C18" s="191" t="s">
        <v>23</v>
      </c>
      <c r="D18" s="191">
        <v>962</v>
      </c>
      <c r="E18" s="191">
        <v>1316</v>
      </c>
      <c r="F18" s="197">
        <v>633</v>
      </c>
    </row>
    <row r="19" spans="1:6" ht="15" hidden="1">
      <c r="A19" s="188" t="s">
        <v>331</v>
      </c>
      <c r="B19" s="189" t="s">
        <v>330</v>
      </c>
      <c r="C19" s="191" t="s">
        <v>23</v>
      </c>
      <c r="D19" s="191">
        <v>971</v>
      </c>
      <c r="E19" s="191">
        <v>1325</v>
      </c>
      <c r="F19" s="197">
        <v>642</v>
      </c>
    </row>
    <row r="20" spans="1:6" ht="15" hidden="1">
      <c r="A20" s="188" t="s">
        <v>329</v>
      </c>
      <c r="B20" s="189" t="s">
        <v>328</v>
      </c>
      <c r="C20" s="191" t="s">
        <v>23</v>
      </c>
      <c r="D20" s="191">
        <v>1105</v>
      </c>
      <c r="E20" s="191">
        <v>759</v>
      </c>
      <c r="F20" s="193">
        <v>776</v>
      </c>
    </row>
    <row r="21" spans="1:6" ht="15" hidden="1">
      <c r="A21" s="188" t="s">
        <v>327</v>
      </c>
      <c r="B21" s="189" t="s">
        <v>326</v>
      </c>
      <c r="C21" s="191" t="s">
        <v>23</v>
      </c>
      <c r="D21" s="191">
        <v>643</v>
      </c>
      <c r="E21" s="191">
        <v>997</v>
      </c>
      <c r="F21" s="197">
        <v>314</v>
      </c>
    </row>
    <row r="22" spans="1:6" ht="15" hidden="1">
      <c r="A22" s="188" t="s">
        <v>325</v>
      </c>
      <c r="B22" s="189" t="s">
        <v>189</v>
      </c>
      <c r="C22" s="191" t="s">
        <v>23</v>
      </c>
      <c r="D22" s="196">
        <v>864</v>
      </c>
      <c r="E22" s="196">
        <v>772</v>
      </c>
      <c r="F22" s="197">
        <v>445</v>
      </c>
    </row>
    <row r="23" spans="1:6" ht="15" hidden="1">
      <c r="A23" s="188" t="s">
        <v>324</v>
      </c>
      <c r="B23" s="189" t="s">
        <v>323</v>
      </c>
      <c r="C23" s="191" t="s">
        <v>23</v>
      </c>
      <c r="D23" s="191">
        <v>3511</v>
      </c>
      <c r="E23" s="191">
        <v>3865</v>
      </c>
      <c r="F23" s="193">
        <v>3182</v>
      </c>
    </row>
    <row r="24" spans="1:6" ht="15" hidden="1">
      <c r="A24" s="188" t="s">
        <v>322</v>
      </c>
      <c r="B24" s="189" t="s">
        <v>321</v>
      </c>
      <c r="C24" s="191" t="s">
        <v>23</v>
      </c>
      <c r="D24" s="191">
        <v>1669</v>
      </c>
      <c r="E24" s="191">
        <v>2023</v>
      </c>
      <c r="F24" s="197">
        <v>1340</v>
      </c>
    </row>
    <row r="25" spans="1:6" ht="15" hidden="1">
      <c r="A25" s="188" t="s">
        <v>320</v>
      </c>
      <c r="B25" s="189" t="s">
        <v>280</v>
      </c>
      <c r="C25" s="191" t="s">
        <v>23</v>
      </c>
      <c r="D25" s="196">
        <v>626</v>
      </c>
      <c r="E25" s="196">
        <v>584</v>
      </c>
      <c r="F25" s="197">
        <v>235</v>
      </c>
    </row>
    <row r="26" spans="1:6" ht="15" hidden="1">
      <c r="A26" s="188" t="s">
        <v>319</v>
      </c>
      <c r="B26" s="189" t="s">
        <v>318</v>
      </c>
      <c r="C26" s="191" t="s">
        <v>23</v>
      </c>
      <c r="D26" s="191">
        <v>819</v>
      </c>
      <c r="E26" s="191">
        <v>1173</v>
      </c>
      <c r="F26" s="197">
        <v>490</v>
      </c>
    </row>
    <row r="27" spans="1:6" ht="15" hidden="1">
      <c r="A27" s="188" t="s">
        <v>317</v>
      </c>
      <c r="B27" s="189" t="s">
        <v>73</v>
      </c>
      <c r="C27" s="191" t="s">
        <v>23</v>
      </c>
      <c r="D27" s="196">
        <v>329</v>
      </c>
      <c r="E27" s="196">
        <v>683</v>
      </c>
      <c r="F27" s="193" t="s">
        <v>23</v>
      </c>
    </row>
    <row r="28" spans="1:6" ht="15" hidden="1">
      <c r="A28" s="188" t="s">
        <v>316</v>
      </c>
      <c r="B28" s="189" t="s">
        <v>73</v>
      </c>
      <c r="C28" s="191" t="s">
        <v>23</v>
      </c>
      <c r="D28" s="196">
        <v>329</v>
      </c>
      <c r="E28" s="196">
        <v>683</v>
      </c>
      <c r="F28" s="193" t="s">
        <v>23</v>
      </c>
    </row>
    <row r="29" spans="1:6" ht="15" hidden="1">
      <c r="A29" s="188" t="s">
        <v>315</v>
      </c>
      <c r="B29" s="189" t="s">
        <v>121</v>
      </c>
      <c r="C29" s="191" t="s">
        <v>23</v>
      </c>
      <c r="D29" s="196">
        <v>646</v>
      </c>
      <c r="E29" s="196">
        <v>672</v>
      </c>
      <c r="F29" s="197">
        <v>317</v>
      </c>
    </row>
    <row r="30" spans="1:6" ht="15" hidden="1">
      <c r="A30" s="188" t="s">
        <v>314</v>
      </c>
      <c r="B30" s="189" t="s">
        <v>313</v>
      </c>
      <c r="C30" s="191" t="s">
        <v>23</v>
      </c>
      <c r="D30" s="191">
        <v>947</v>
      </c>
      <c r="E30" s="191">
        <v>1301</v>
      </c>
      <c r="F30" s="197">
        <v>618</v>
      </c>
    </row>
    <row r="31" spans="1:6" ht="15" hidden="1">
      <c r="A31" s="188" t="s">
        <v>312</v>
      </c>
      <c r="B31" s="189" t="s">
        <v>44</v>
      </c>
      <c r="C31" s="191" t="s">
        <v>23</v>
      </c>
      <c r="D31" s="196">
        <v>655</v>
      </c>
      <c r="E31" s="196">
        <v>733</v>
      </c>
      <c r="F31" s="197">
        <v>175</v>
      </c>
    </row>
    <row r="32" spans="1:6" ht="15" hidden="1">
      <c r="A32" s="188" t="s">
        <v>311</v>
      </c>
      <c r="B32" s="189" t="s">
        <v>310</v>
      </c>
      <c r="C32" s="191" t="s">
        <v>23</v>
      </c>
      <c r="D32" s="191">
        <v>946</v>
      </c>
      <c r="E32" s="196">
        <v>754</v>
      </c>
      <c r="F32" s="197">
        <v>618</v>
      </c>
    </row>
    <row r="33" spans="1:6" ht="15" hidden="1">
      <c r="A33" s="188" t="s">
        <v>309</v>
      </c>
      <c r="B33" s="189" t="s">
        <v>308</v>
      </c>
      <c r="C33" s="191" t="s">
        <v>23</v>
      </c>
      <c r="D33" s="191">
        <v>1080</v>
      </c>
      <c r="E33" s="191">
        <v>1434</v>
      </c>
      <c r="F33" s="197">
        <v>751</v>
      </c>
    </row>
    <row r="34" spans="1:6" ht="15" hidden="1">
      <c r="A34" s="188" t="s">
        <v>307</v>
      </c>
      <c r="B34" s="189" t="s">
        <v>306</v>
      </c>
      <c r="C34" s="191" t="s">
        <v>23</v>
      </c>
      <c r="D34" s="191">
        <v>921</v>
      </c>
      <c r="E34" s="191">
        <v>1275</v>
      </c>
      <c r="F34" s="197">
        <v>592</v>
      </c>
    </row>
    <row r="35" spans="1:6" ht="15" hidden="1">
      <c r="A35" s="188" t="s">
        <v>305</v>
      </c>
      <c r="B35" s="189" t="s">
        <v>304</v>
      </c>
      <c r="C35" s="191" t="s">
        <v>23</v>
      </c>
      <c r="D35" s="191">
        <v>989</v>
      </c>
      <c r="E35" s="191">
        <v>1343</v>
      </c>
      <c r="F35" s="197">
        <v>660</v>
      </c>
    </row>
    <row r="36" spans="1:6" ht="15" hidden="1">
      <c r="A36" s="188" t="s">
        <v>303</v>
      </c>
      <c r="B36" s="189" t="s">
        <v>280</v>
      </c>
      <c r="C36" s="191" t="s">
        <v>23</v>
      </c>
      <c r="D36" s="191">
        <v>626</v>
      </c>
      <c r="E36" s="191">
        <v>584</v>
      </c>
      <c r="F36" s="193">
        <v>235</v>
      </c>
    </row>
    <row r="37" spans="1:6" ht="15" hidden="1">
      <c r="A37" s="188" t="s">
        <v>302</v>
      </c>
      <c r="B37" s="189" t="s">
        <v>301</v>
      </c>
      <c r="C37" s="191" t="s">
        <v>23</v>
      </c>
      <c r="D37" s="191">
        <v>1049</v>
      </c>
      <c r="E37" s="196">
        <v>720</v>
      </c>
      <c r="F37" s="197">
        <v>445</v>
      </c>
    </row>
    <row r="38" spans="1:6" ht="15" hidden="1">
      <c r="A38" s="188" t="s">
        <v>300</v>
      </c>
      <c r="B38" s="189" t="s">
        <v>299</v>
      </c>
      <c r="C38" s="191" t="s">
        <v>23</v>
      </c>
      <c r="D38" s="191">
        <v>1302</v>
      </c>
      <c r="E38" s="191">
        <v>1656</v>
      </c>
      <c r="F38" s="197">
        <v>973</v>
      </c>
    </row>
    <row r="39" spans="1:6" ht="15" hidden="1">
      <c r="A39" s="188" t="s">
        <v>298</v>
      </c>
      <c r="B39" s="189" t="s">
        <v>297</v>
      </c>
      <c r="C39" s="191" t="s">
        <v>23</v>
      </c>
      <c r="D39" s="191">
        <v>1181</v>
      </c>
      <c r="E39" s="191">
        <v>1535</v>
      </c>
      <c r="F39" s="193">
        <v>852</v>
      </c>
    </row>
    <row r="40" spans="1:6" ht="15" hidden="1">
      <c r="A40" s="188" t="s">
        <v>296</v>
      </c>
      <c r="B40" s="189" t="s">
        <v>295</v>
      </c>
      <c r="C40" s="191" t="s">
        <v>23</v>
      </c>
      <c r="D40" s="191">
        <v>658</v>
      </c>
      <c r="E40" s="191">
        <v>1447</v>
      </c>
      <c r="F40" s="197">
        <v>764</v>
      </c>
    </row>
    <row r="41" spans="1:6" ht="15" hidden="1">
      <c r="A41" s="188" t="s">
        <v>294</v>
      </c>
      <c r="B41" s="189" t="s">
        <v>65</v>
      </c>
      <c r="C41" s="191" t="s">
        <v>23</v>
      </c>
      <c r="D41" s="196">
        <v>1088</v>
      </c>
      <c r="E41" s="196">
        <v>580</v>
      </c>
      <c r="F41" s="197">
        <v>711</v>
      </c>
    </row>
    <row r="42" spans="1:6" ht="15" hidden="1">
      <c r="A42" s="188" t="s">
        <v>293</v>
      </c>
      <c r="B42" s="189" t="s">
        <v>292</v>
      </c>
      <c r="C42" s="191" t="s">
        <v>23</v>
      </c>
      <c r="D42" s="191">
        <v>992</v>
      </c>
      <c r="E42" s="196">
        <v>822</v>
      </c>
      <c r="F42" s="197">
        <v>663</v>
      </c>
    </row>
    <row r="43" spans="1:6" ht="15" hidden="1">
      <c r="A43" s="188" t="s">
        <v>291</v>
      </c>
      <c r="B43" s="189" t="s">
        <v>290</v>
      </c>
      <c r="C43" s="191" t="s">
        <v>23</v>
      </c>
      <c r="D43" s="191">
        <v>1312</v>
      </c>
      <c r="E43" s="191">
        <v>1024</v>
      </c>
      <c r="F43" s="193">
        <v>1018</v>
      </c>
    </row>
    <row r="44" spans="1:6" ht="15" hidden="1">
      <c r="A44" s="188" t="s">
        <v>289</v>
      </c>
      <c r="B44" s="189" t="s">
        <v>288</v>
      </c>
      <c r="C44" s="191" t="s">
        <v>23</v>
      </c>
      <c r="D44" s="191">
        <v>868</v>
      </c>
      <c r="E44" s="191">
        <v>1222</v>
      </c>
      <c r="F44" s="197">
        <v>539</v>
      </c>
    </row>
    <row r="45" spans="1:6" ht="15" hidden="1">
      <c r="A45" s="188" t="s">
        <v>287</v>
      </c>
      <c r="B45" s="189" t="s">
        <v>286</v>
      </c>
      <c r="C45" s="191" t="s">
        <v>23</v>
      </c>
      <c r="D45" s="191">
        <v>1956</v>
      </c>
      <c r="E45" s="191">
        <v>1155</v>
      </c>
      <c r="F45" s="197">
        <v>472</v>
      </c>
    </row>
    <row r="46" spans="1:6" ht="15" hidden="1">
      <c r="A46" s="188" t="s">
        <v>285</v>
      </c>
      <c r="B46" s="189" t="s">
        <v>284</v>
      </c>
      <c r="C46" s="191" t="s">
        <v>23</v>
      </c>
      <c r="D46" s="196">
        <v>511</v>
      </c>
      <c r="E46" s="196">
        <v>316</v>
      </c>
      <c r="F46" s="197">
        <v>445</v>
      </c>
    </row>
    <row r="47" spans="1:6" ht="15" hidden="1">
      <c r="A47" s="188" t="s">
        <v>283</v>
      </c>
      <c r="B47" s="189" t="s">
        <v>282</v>
      </c>
      <c r="C47" s="191" t="s">
        <v>23</v>
      </c>
      <c r="D47" s="196">
        <v>1424</v>
      </c>
      <c r="E47" s="196">
        <v>978</v>
      </c>
      <c r="F47" s="197">
        <v>580</v>
      </c>
    </row>
    <row r="48" spans="1:6" ht="15" hidden="1">
      <c r="A48" s="188" t="s">
        <v>281</v>
      </c>
      <c r="B48" s="189" t="s">
        <v>280</v>
      </c>
      <c r="C48" s="191" t="s">
        <v>23</v>
      </c>
      <c r="D48" s="196">
        <v>626</v>
      </c>
      <c r="E48" s="196">
        <v>584</v>
      </c>
      <c r="F48" s="197">
        <v>235</v>
      </c>
    </row>
    <row r="49" spans="1:6" ht="15" hidden="1">
      <c r="A49" s="188" t="s">
        <v>279</v>
      </c>
      <c r="B49" s="189" t="s">
        <v>278</v>
      </c>
      <c r="C49" s="191" t="s">
        <v>23</v>
      </c>
      <c r="D49" s="191">
        <v>1324</v>
      </c>
      <c r="E49" s="196">
        <v>768</v>
      </c>
      <c r="F49" s="197">
        <v>995</v>
      </c>
    </row>
    <row r="50" spans="1:6" ht="15" hidden="1">
      <c r="A50" s="188" t="s">
        <v>277</v>
      </c>
      <c r="B50" s="189" t="s">
        <v>276</v>
      </c>
      <c r="C50" s="191" t="s">
        <v>23</v>
      </c>
      <c r="D50" s="191">
        <v>2579</v>
      </c>
      <c r="E50" s="191">
        <v>2933</v>
      </c>
      <c r="F50" s="197">
        <v>2250</v>
      </c>
    </row>
    <row r="51" spans="1:6" ht="15" hidden="1">
      <c r="A51" s="188" t="s">
        <v>275</v>
      </c>
      <c r="B51" s="189" t="s">
        <v>274</v>
      </c>
      <c r="C51" s="191" t="s">
        <v>23</v>
      </c>
      <c r="D51" s="191">
        <v>1423</v>
      </c>
      <c r="E51" s="191">
        <v>1777</v>
      </c>
      <c r="F51" s="197">
        <v>1094</v>
      </c>
    </row>
    <row r="52" spans="1:6" ht="15" hidden="1">
      <c r="A52" s="188" t="s">
        <v>273</v>
      </c>
      <c r="B52" s="189" t="s">
        <v>110</v>
      </c>
      <c r="C52" s="191" t="s">
        <v>23</v>
      </c>
      <c r="D52" s="196">
        <v>818</v>
      </c>
      <c r="E52" s="196">
        <v>794</v>
      </c>
      <c r="F52" s="197">
        <v>602</v>
      </c>
    </row>
    <row r="53" spans="1:6" ht="15" hidden="1">
      <c r="A53" s="188" t="s">
        <v>272</v>
      </c>
      <c r="B53" s="189" t="s">
        <v>271</v>
      </c>
      <c r="C53" s="191" t="s">
        <v>23</v>
      </c>
      <c r="D53" s="191">
        <v>3127</v>
      </c>
      <c r="E53" s="191">
        <v>3481</v>
      </c>
      <c r="F53" s="197">
        <v>2798</v>
      </c>
    </row>
    <row r="54" spans="1:6" ht="15" hidden="1">
      <c r="A54" s="188" t="s">
        <v>270</v>
      </c>
      <c r="B54" s="189" t="s">
        <v>73</v>
      </c>
      <c r="C54" s="191" t="s">
        <v>23</v>
      </c>
      <c r="D54" s="196">
        <v>329</v>
      </c>
      <c r="E54" s="196">
        <v>683</v>
      </c>
      <c r="F54" s="193" t="s">
        <v>23</v>
      </c>
    </row>
    <row r="55" spans="1:6" ht="15" hidden="1">
      <c r="A55" s="188" t="s">
        <v>269</v>
      </c>
      <c r="B55" s="189" t="s">
        <v>218</v>
      </c>
      <c r="C55" s="191" t="s">
        <v>23</v>
      </c>
      <c r="D55" s="196">
        <v>1121</v>
      </c>
      <c r="E55" s="196">
        <v>870</v>
      </c>
      <c r="F55" s="193">
        <v>940</v>
      </c>
    </row>
    <row r="56" spans="1:6" ht="15" hidden="1">
      <c r="A56" s="188" t="s">
        <v>268</v>
      </c>
      <c r="B56" s="189" t="s">
        <v>267</v>
      </c>
      <c r="C56" s="191" t="s">
        <v>23</v>
      </c>
      <c r="D56" s="196">
        <v>577</v>
      </c>
      <c r="E56" s="196">
        <v>710</v>
      </c>
      <c r="F56" s="197">
        <v>605</v>
      </c>
    </row>
    <row r="57" spans="1:6" ht="15" hidden="1">
      <c r="A57" s="188" t="s">
        <v>266</v>
      </c>
      <c r="B57" s="189" t="s">
        <v>94</v>
      </c>
      <c r="C57" s="191" t="s">
        <v>23</v>
      </c>
      <c r="D57" s="191">
        <v>941</v>
      </c>
      <c r="E57" s="191">
        <v>1295</v>
      </c>
      <c r="F57" s="197">
        <v>612</v>
      </c>
    </row>
    <row r="58" spans="1:6" ht="15" hidden="1">
      <c r="A58" s="188" t="s">
        <v>265</v>
      </c>
      <c r="B58" s="189" t="s">
        <v>102</v>
      </c>
      <c r="C58" s="191" t="s">
        <v>23</v>
      </c>
      <c r="D58" s="196">
        <v>744</v>
      </c>
      <c r="E58" s="196">
        <v>834</v>
      </c>
      <c r="F58" s="197">
        <v>257</v>
      </c>
    </row>
    <row r="59" spans="1:6" ht="15" hidden="1">
      <c r="A59" s="188" t="s">
        <v>264</v>
      </c>
      <c r="B59" s="189" t="s">
        <v>263</v>
      </c>
      <c r="C59" s="191" t="s">
        <v>23</v>
      </c>
      <c r="D59" s="191">
        <v>1151</v>
      </c>
      <c r="E59" s="191">
        <v>1505</v>
      </c>
      <c r="F59" s="197">
        <v>822</v>
      </c>
    </row>
    <row r="60" spans="1:6" ht="15" hidden="1">
      <c r="A60" s="188" t="s">
        <v>262</v>
      </c>
      <c r="B60" s="189" t="s">
        <v>33</v>
      </c>
      <c r="C60" s="200" t="s">
        <v>23</v>
      </c>
      <c r="D60" s="196">
        <v>1328</v>
      </c>
      <c r="E60" s="196">
        <v>680</v>
      </c>
      <c r="F60" s="197">
        <v>465</v>
      </c>
    </row>
    <row r="61" spans="1:6" ht="15" hidden="1">
      <c r="A61" s="188"/>
      <c r="B61" s="189" t="s">
        <v>32</v>
      </c>
      <c r="C61" s="191" t="s">
        <v>23</v>
      </c>
      <c r="D61" s="196">
        <v>908</v>
      </c>
      <c r="E61" s="196">
        <v>680</v>
      </c>
      <c r="F61" s="197">
        <v>672</v>
      </c>
    </row>
    <row r="62" spans="1:6" ht="15" hidden="1">
      <c r="A62" s="188" t="s">
        <v>261</v>
      </c>
      <c r="B62" s="189" t="s">
        <v>130</v>
      </c>
      <c r="C62" s="191" t="s">
        <v>23</v>
      </c>
      <c r="D62" s="191">
        <v>544</v>
      </c>
      <c r="E62" s="191">
        <v>898</v>
      </c>
      <c r="F62" s="197">
        <v>215</v>
      </c>
    </row>
    <row r="63" spans="1:6" ht="15" hidden="1">
      <c r="A63" s="188" t="s">
        <v>260</v>
      </c>
      <c r="B63" s="189" t="s">
        <v>259</v>
      </c>
      <c r="C63" s="191" t="s">
        <v>23</v>
      </c>
      <c r="D63" s="191">
        <v>926</v>
      </c>
      <c r="E63" s="196">
        <v>684</v>
      </c>
      <c r="F63" s="197">
        <v>597</v>
      </c>
    </row>
    <row r="64" spans="1:6" ht="15" hidden="1">
      <c r="A64" s="188" t="s">
        <v>258</v>
      </c>
      <c r="B64" s="189" t="s">
        <v>257</v>
      </c>
      <c r="C64" s="191" t="s">
        <v>23</v>
      </c>
      <c r="D64" s="191">
        <v>947</v>
      </c>
      <c r="E64" s="191">
        <v>1101</v>
      </c>
      <c r="F64" s="193">
        <v>1182</v>
      </c>
    </row>
    <row r="65" spans="1:6" ht="15" hidden="1">
      <c r="A65" s="201" t="s">
        <v>256</v>
      </c>
      <c r="B65" s="189" t="s">
        <v>255</v>
      </c>
      <c r="C65" s="191" t="s">
        <v>23</v>
      </c>
      <c r="D65" s="191">
        <v>1023</v>
      </c>
      <c r="E65" s="191">
        <v>1377</v>
      </c>
      <c r="F65" s="197">
        <v>694</v>
      </c>
    </row>
    <row r="66" spans="1:6" ht="15" hidden="1">
      <c r="A66" s="201" t="s">
        <v>254</v>
      </c>
      <c r="B66" s="189" t="s">
        <v>57</v>
      </c>
      <c r="C66" s="191" t="s">
        <v>23</v>
      </c>
      <c r="D66" s="196">
        <v>770</v>
      </c>
      <c r="E66" s="196">
        <v>924</v>
      </c>
      <c r="F66" s="193">
        <v>995</v>
      </c>
    </row>
    <row r="67" spans="1:6" ht="15" hidden="1">
      <c r="A67" s="188" t="s">
        <v>253</v>
      </c>
      <c r="B67" s="189" t="s">
        <v>252</v>
      </c>
      <c r="C67" s="191" t="s">
        <v>23</v>
      </c>
      <c r="D67" s="191">
        <v>1032</v>
      </c>
      <c r="E67" s="191">
        <v>1386</v>
      </c>
      <c r="F67" s="197">
        <v>703</v>
      </c>
    </row>
    <row r="68" spans="1:6" ht="15" hidden="1">
      <c r="A68" s="188" t="s">
        <v>251</v>
      </c>
      <c r="B68" s="189" t="s">
        <v>218</v>
      </c>
      <c r="C68" s="191" t="s">
        <v>23</v>
      </c>
      <c r="D68" s="196">
        <v>1121</v>
      </c>
      <c r="E68" s="196">
        <v>870</v>
      </c>
      <c r="F68" s="193">
        <v>940</v>
      </c>
    </row>
    <row r="69" spans="1:6" ht="15" hidden="1">
      <c r="A69" s="188" t="s">
        <v>250</v>
      </c>
      <c r="B69" s="189" t="s">
        <v>61</v>
      </c>
      <c r="C69" s="191" t="s">
        <v>23</v>
      </c>
      <c r="D69" s="191">
        <v>2211</v>
      </c>
      <c r="E69" s="191">
        <v>2565</v>
      </c>
      <c r="F69" s="197">
        <v>1882</v>
      </c>
    </row>
    <row r="70" spans="1:6" ht="15" hidden="1">
      <c r="A70" s="188" t="s">
        <v>249</v>
      </c>
      <c r="B70" s="189" t="s">
        <v>248</v>
      </c>
      <c r="C70" s="191" t="s">
        <v>23</v>
      </c>
      <c r="D70" s="191">
        <v>888</v>
      </c>
      <c r="E70" s="196">
        <v>712</v>
      </c>
      <c r="F70" s="197">
        <v>559</v>
      </c>
    </row>
    <row r="71" spans="1:6" ht="15" hidden="1">
      <c r="A71" s="188" t="s">
        <v>247</v>
      </c>
      <c r="B71" s="189" t="s">
        <v>246</v>
      </c>
      <c r="C71" s="191" t="s">
        <v>23</v>
      </c>
      <c r="D71" s="191">
        <v>1998</v>
      </c>
      <c r="E71" s="191">
        <v>1745</v>
      </c>
      <c r="F71" s="193">
        <v>1669</v>
      </c>
    </row>
    <row r="72" spans="1:6" ht="15" hidden="1">
      <c r="A72" s="188" t="s">
        <v>245</v>
      </c>
      <c r="B72" s="189" t="s">
        <v>244</v>
      </c>
      <c r="C72" s="191" t="s">
        <v>23</v>
      </c>
      <c r="D72" s="196">
        <v>896</v>
      </c>
      <c r="E72" s="196">
        <v>958</v>
      </c>
      <c r="F72" s="197">
        <v>794</v>
      </c>
    </row>
    <row r="73" spans="1:6" ht="15" hidden="1">
      <c r="A73" s="188" t="s">
        <v>243</v>
      </c>
      <c r="B73" s="189" t="s">
        <v>32</v>
      </c>
      <c r="C73" s="191" t="s">
        <v>23</v>
      </c>
      <c r="D73" s="196">
        <v>908</v>
      </c>
      <c r="E73" s="196">
        <v>680</v>
      </c>
      <c r="F73" s="197">
        <v>672</v>
      </c>
    </row>
    <row r="74" spans="1:6" ht="15" hidden="1">
      <c r="A74" s="188" t="s">
        <v>242</v>
      </c>
      <c r="B74" s="189" t="s">
        <v>241</v>
      </c>
      <c r="C74" s="191" t="s">
        <v>23</v>
      </c>
      <c r="D74" s="191">
        <v>1048</v>
      </c>
      <c r="E74" s="191">
        <v>1402</v>
      </c>
      <c r="F74" s="197">
        <v>719</v>
      </c>
    </row>
    <row r="75" spans="1:6" ht="15" hidden="1">
      <c r="A75" s="188" t="s">
        <v>240</v>
      </c>
      <c r="B75" s="189" t="s">
        <v>239</v>
      </c>
      <c r="C75" s="191" t="s">
        <v>23</v>
      </c>
      <c r="D75" s="191">
        <v>1290</v>
      </c>
      <c r="E75" s="191">
        <v>1368</v>
      </c>
      <c r="F75" s="193">
        <v>1018</v>
      </c>
    </row>
    <row r="76" spans="1:6" ht="15" hidden="1">
      <c r="A76" s="188" t="s">
        <v>238</v>
      </c>
      <c r="B76" s="189" t="s">
        <v>237</v>
      </c>
      <c r="C76" s="191" t="s">
        <v>23</v>
      </c>
      <c r="D76" s="196">
        <v>954</v>
      </c>
      <c r="E76" s="196">
        <v>834</v>
      </c>
      <c r="F76" s="197">
        <v>658</v>
      </c>
    </row>
    <row r="77" spans="1:6" ht="15" hidden="1">
      <c r="A77" s="188" t="s">
        <v>236</v>
      </c>
      <c r="B77" s="189" t="s">
        <v>235</v>
      </c>
      <c r="C77" s="191" t="s">
        <v>23</v>
      </c>
      <c r="D77" s="191">
        <v>3208</v>
      </c>
      <c r="E77" s="191">
        <v>3562</v>
      </c>
      <c r="F77" s="197">
        <v>2879</v>
      </c>
    </row>
    <row r="78" spans="1:6" ht="15" hidden="1">
      <c r="A78" s="188" t="s">
        <v>234</v>
      </c>
      <c r="B78" s="189" t="s">
        <v>76</v>
      </c>
      <c r="C78" s="191" t="s">
        <v>23</v>
      </c>
      <c r="D78" s="191">
        <v>478</v>
      </c>
      <c r="E78" s="196">
        <v>540</v>
      </c>
      <c r="F78" s="197">
        <v>149</v>
      </c>
    </row>
    <row r="79" spans="1:6" ht="15" hidden="1">
      <c r="A79" s="188" t="s">
        <v>233</v>
      </c>
      <c r="B79" s="189" t="s">
        <v>232</v>
      </c>
      <c r="C79" s="191" t="s">
        <v>23</v>
      </c>
      <c r="D79" s="196">
        <v>850</v>
      </c>
      <c r="E79" s="191">
        <v>1353</v>
      </c>
      <c r="F79" s="197">
        <v>670</v>
      </c>
    </row>
    <row r="80" spans="1:6" ht="15" hidden="1">
      <c r="A80" s="188" t="s">
        <v>231</v>
      </c>
      <c r="B80" s="189" t="s">
        <v>230</v>
      </c>
      <c r="C80" s="191" t="s">
        <v>23</v>
      </c>
      <c r="D80" s="191">
        <v>997</v>
      </c>
      <c r="E80" s="191">
        <v>1351</v>
      </c>
      <c r="F80" s="197">
        <v>668</v>
      </c>
    </row>
    <row r="81" spans="1:6" ht="15" hidden="1">
      <c r="A81" s="188" t="s">
        <v>229</v>
      </c>
      <c r="B81" s="189" t="s">
        <v>85</v>
      </c>
      <c r="C81" s="191" t="s">
        <v>23</v>
      </c>
      <c r="D81" s="196">
        <v>1054</v>
      </c>
      <c r="E81" s="196">
        <v>760</v>
      </c>
      <c r="F81" s="197">
        <v>173</v>
      </c>
    </row>
    <row r="82" spans="1:6" ht="15" hidden="1">
      <c r="A82" s="188" t="s">
        <v>228</v>
      </c>
      <c r="B82" s="189" t="s">
        <v>227</v>
      </c>
      <c r="C82" s="191" t="s">
        <v>23</v>
      </c>
      <c r="D82" s="191">
        <v>1456</v>
      </c>
      <c r="E82" s="191">
        <v>1810</v>
      </c>
      <c r="F82" s="197">
        <v>1127</v>
      </c>
    </row>
    <row r="83" spans="1:6" ht="15" hidden="1">
      <c r="A83" s="188" t="s">
        <v>226</v>
      </c>
      <c r="B83" s="189" t="s">
        <v>208</v>
      </c>
      <c r="C83" s="191" t="s">
        <v>23</v>
      </c>
      <c r="D83" s="196">
        <v>1336</v>
      </c>
      <c r="E83" s="196">
        <v>1678</v>
      </c>
      <c r="F83" s="197">
        <v>473</v>
      </c>
    </row>
    <row r="84" spans="1:6" ht="15" hidden="1">
      <c r="A84" s="188" t="s">
        <v>225</v>
      </c>
      <c r="B84" s="189" t="s">
        <v>224</v>
      </c>
      <c r="C84" s="191" t="s">
        <v>23</v>
      </c>
      <c r="D84" s="196">
        <v>802</v>
      </c>
      <c r="E84" s="196">
        <v>716</v>
      </c>
      <c r="F84" s="197">
        <v>473</v>
      </c>
    </row>
    <row r="85" spans="1:6" ht="15" hidden="1">
      <c r="A85" s="188"/>
      <c r="B85" s="189" t="s">
        <v>223</v>
      </c>
      <c r="C85" s="191" t="s">
        <v>23</v>
      </c>
      <c r="D85" s="191">
        <v>1410</v>
      </c>
      <c r="E85" s="191">
        <v>1670</v>
      </c>
      <c r="F85" s="197">
        <v>987</v>
      </c>
    </row>
    <row r="86" spans="1:6" ht="15" hidden="1">
      <c r="A86" s="188" t="s">
        <v>222</v>
      </c>
      <c r="B86" s="189" t="s">
        <v>73</v>
      </c>
      <c r="C86" s="191" t="s">
        <v>23</v>
      </c>
      <c r="D86" s="196">
        <v>329</v>
      </c>
      <c r="E86" s="196">
        <v>683</v>
      </c>
      <c r="F86" s="193" t="s">
        <v>23</v>
      </c>
    </row>
    <row r="87" spans="1:6" ht="15" hidden="1">
      <c r="A87" s="188" t="s">
        <v>221</v>
      </c>
      <c r="B87" s="189" t="s">
        <v>220</v>
      </c>
      <c r="C87" s="191" t="s">
        <v>23</v>
      </c>
      <c r="D87" s="196">
        <v>1078</v>
      </c>
      <c r="E87" s="196">
        <v>1166</v>
      </c>
      <c r="F87" s="197">
        <v>558</v>
      </c>
    </row>
    <row r="88" spans="1:6" ht="15" hidden="1">
      <c r="A88" s="188" t="s">
        <v>219</v>
      </c>
      <c r="B88" s="189" t="s">
        <v>218</v>
      </c>
      <c r="C88" s="191" t="s">
        <v>23</v>
      </c>
      <c r="D88" s="196">
        <v>1121</v>
      </c>
      <c r="E88" s="196">
        <v>870</v>
      </c>
      <c r="F88" s="193">
        <v>940</v>
      </c>
    </row>
    <row r="89" spans="1:6" ht="15" hidden="1">
      <c r="A89" s="188" t="s">
        <v>217</v>
      </c>
      <c r="B89" s="189" t="s">
        <v>216</v>
      </c>
      <c r="C89" s="191" t="s">
        <v>23</v>
      </c>
      <c r="D89" s="191">
        <v>1067</v>
      </c>
      <c r="E89" s="191">
        <v>1421</v>
      </c>
      <c r="F89" s="197">
        <v>738</v>
      </c>
    </row>
    <row r="90" spans="1:6" ht="15" hidden="1">
      <c r="A90" s="188" t="s">
        <v>215</v>
      </c>
      <c r="B90" s="189" t="s">
        <v>214</v>
      </c>
      <c r="C90" s="191" t="s">
        <v>23</v>
      </c>
      <c r="D90" s="196">
        <v>782</v>
      </c>
      <c r="E90" s="196">
        <v>770</v>
      </c>
      <c r="F90" s="197">
        <v>573</v>
      </c>
    </row>
    <row r="91" spans="1:6" ht="15" hidden="1">
      <c r="A91" s="188" t="s">
        <v>213</v>
      </c>
      <c r="B91" s="189" t="s">
        <v>212</v>
      </c>
      <c r="C91" s="191" t="s">
        <v>23</v>
      </c>
      <c r="D91" s="191">
        <v>994</v>
      </c>
      <c r="E91" s="191">
        <v>1347</v>
      </c>
      <c r="F91" s="197">
        <v>664</v>
      </c>
    </row>
    <row r="92" spans="1:6" ht="15" hidden="1">
      <c r="A92" s="188" t="s">
        <v>211</v>
      </c>
      <c r="B92" s="189" t="s">
        <v>210</v>
      </c>
      <c r="C92" s="191" t="s">
        <v>23</v>
      </c>
      <c r="D92" s="196">
        <v>946</v>
      </c>
      <c r="E92" s="196">
        <v>818</v>
      </c>
      <c r="F92" s="197">
        <v>690</v>
      </c>
    </row>
    <row r="93" spans="1:6" ht="15" hidden="1">
      <c r="A93" s="188" t="s">
        <v>209</v>
      </c>
      <c r="B93" s="189" t="s">
        <v>208</v>
      </c>
      <c r="C93" s="191" t="s">
        <v>23</v>
      </c>
      <c r="D93" s="196">
        <v>1336</v>
      </c>
      <c r="E93" s="196">
        <v>1678</v>
      </c>
      <c r="F93" s="197">
        <v>473</v>
      </c>
    </row>
    <row r="94" spans="1:6" ht="15" hidden="1">
      <c r="A94" s="188" t="s">
        <v>207</v>
      </c>
      <c r="B94" s="189" t="s">
        <v>42</v>
      </c>
      <c r="C94" s="191" t="s">
        <v>23</v>
      </c>
      <c r="D94" s="196">
        <v>630</v>
      </c>
      <c r="E94" s="196">
        <v>662</v>
      </c>
      <c r="F94" s="197">
        <v>513</v>
      </c>
    </row>
    <row r="95" spans="1:6" ht="15" hidden="1">
      <c r="A95" s="188" t="s">
        <v>206</v>
      </c>
      <c r="B95" s="189" t="s">
        <v>30</v>
      </c>
      <c r="C95" s="191" t="s">
        <v>23</v>
      </c>
      <c r="D95" s="196">
        <v>482</v>
      </c>
      <c r="E95" s="196">
        <v>632</v>
      </c>
      <c r="F95" s="197">
        <v>349</v>
      </c>
    </row>
    <row r="96" spans="1:6" ht="15" hidden="1">
      <c r="A96" s="188" t="s">
        <v>205</v>
      </c>
      <c r="B96" s="189" t="s">
        <v>204</v>
      </c>
      <c r="C96" s="191" t="s">
        <v>23</v>
      </c>
      <c r="D96" s="191">
        <v>957</v>
      </c>
      <c r="E96" s="191">
        <v>1311</v>
      </c>
      <c r="F96" s="197">
        <v>628</v>
      </c>
    </row>
    <row r="97" spans="1:6" ht="15" hidden="1">
      <c r="A97" s="188" t="s">
        <v>203</v>
      </c>
      <c r="B97" s="189" t="s">
        <v>202</v>
      </c>
      <c r="C97" s="191" t="s">
        <v>23</v>
      </c>
      <c r="D97" s="191">
        <v>2032</v>
      </c>
      <c r="E97" s="191">
        <v>2200</v>
      </c>
      <c r="F97" s="193">
        <v>1703</v>
      </c>
    </row>
    <row r="98" spans="1:6" ht="15" hidden="1">
      <c r="A98" s="188" t="s">
        <v>201</v>
      </c>
      <c r="B98" s="189" t="s">
        <v>200</v>
      </c>
      <c r="C98" s="191" t="s">
        <v>23</v>
      </c>
      <c r="D98" s="191">
        <v>2641</v>
      </c>
      <c r="E98" s="191">
        <v>3595</v>
      </c>
      <c r="F98" s="193">
        <v>2912</v>
      </c>
    </row>
    <row r="99" spans="1:6" ht="15" hidden="1">
      <c r="A99" s="188" t="s">
        <v>199</v>
      </c>
      <c r="B99" s="189" t="s">
        <v>198</v>
      </c>
      <c r="C99" s="191" t="s">
        <v>23</v>
      </c>
      <c r="D99" s="191">
        <v>1018</v>
      </c>
      <c r="E99" s="191">
        <v>1372</v>
      </c>
      <c r="F99" s="197">
        <v>689</v>
      </c>
    </row>
    <row r="100" spans="1:6" ht="15" hidden="1">
      <c r="A100" s="188" t="s">
        <v>197</v>
      </c>
      <c r="B100" s="189" t="s">
        <v>73</v>
      </c>
      <c r="C100" s="191" t="s">
        <v>23</v>
      </c>
      <c r="D100" s="196">
        <v>329</v>
      </c>
      <c r="E100" s="196">
        <v>683</v>
      </c>
      <c r="F100" s="193" t="s">
        <v>23</v>
      </c>
    </row>
    <row r="101" spans="1:6" ht="15" hidden="1">
      <c r="A101" s="188" t="s">
        <v>196</v>
      </c>
      <c r="B101" s="189" t="s">
        <v>195</v>
      </c>
      <c r="C101" s="191" t="s">
        <v>23</v>
      </c>
      <c r="D101" s="191">
        <v>1731</v>
      </c>
      <c r="E101" s="191">
        <v>2085</v>
      </c>
      <c r="F101" s="193">
        <v>1402</v>
      </c>
    </row>
    <row r="102" spans="1:6" ht="15" hidden="1">
      <c r="A102" s="188" t="s">
        <v>194</v>
      </c>
      <c r="B102" s="189" t="s">
        <v>193</v>
      </c>
      <c r="C102" s="191" t="s">
        <v>23</v>
      </c>
      <c r="D102" s="191">
        <v>472</v>
      </c>
      <c r="E102" s="196">
        <v>342</v>
      </c>
      <c r="F102" s="197">
        <v>143</v>
      </c>
    </row>
    <row r="103" spans="1:6" ht="15" hidden="1">
      <c r="A103" s="188" t="s">
        <v>192</v>
      </c>
      <c r="B103" s="189" t="s">
        <v>191</v>
      </c>
      <c r="C103" s="191" t="s">
        <v>23</v>
      </c>
      <c r="D103" s="191">
        <v>1091</v>
      </c>
      <c r="E103" s="191">
        <v>1445</v>
      </c>
      <c r="F103" s="197">
        <v>762</v>
      </c>
    </row>
    <row r="104" spans="1:6" ht="15" hidden="1">
      <c r="A104" s="188" t="s">
        <v>190</v>
      </c>
      <c r="B104" s="189" t="s">
        <v>189</v>
      </c>
      <c r="C104" s="191" t="s">
        <v>23</v>
      </c>
      <c r="D104" s="196">
        <v>864</v>
      </c>
      <c r="E104" s="196">
        <v>772</v>
      </c>
      <c r="F104" s="197">
        <v>445</v>
      </c>
    </row>
    <row r="105" spans="1:6" ht="15" hidden="1">
      <c r="A105" s="188" t="s">
        <v>188</v>
      </c>
      <c r="B105" s="189" t="s">
        <v>187</v>
      </c>
      <c r="C105" s="191" t="s">
        <v>23</v>
      </c>
      <c r="D105" s="191">
        <v>1001</v>
      </c>
      <c r="E105" s="191">
        <v>1355</v>
      </c>
      <c r="F105" s="197">
        <v>672</v>
      </c>
    </row>
    <row r="106" spans="1:6" ht="15" hidden="1">
      <c r="A106" s="188" t="s">
        <v>186</v>
      </c>
      <c r="B106" s="189" t="s">
        <v>185</v>
      </c>
      <c r="C106" s="191" t="s">
        <v>23</v>
      </c>
      <c r="D106" s="191">
        <v>963</v>
      </c>
      <c r="E106" s="196">
        <v>1012</v>
      </c>
      <c r="F106" s="197">
        <v>634</v>
      </c>
    </row>
    <row r="107" spans="1:6" ht="15" hidden="1">
      <c r="A107" s="188" t="s">
        <v>184</v>
      </c>
      <c r="B107" s="189" t="s">
        <v>183</v>
      </c>
      <c r="C107" s="191" t="s">
        <v>23</v>
      </c>
      <c r="D107" s="191">
        <v>1514</v>
      </c>
      <c r="E107" s="191">
        <v>1868</v>
      </c>
      <c r="F107" s="193">
        <v>1185</v>
      </c>
    </row>
    <row r="108" spans="1:6" ht="15" hidden="1">
      <c r="A108" s="188" t="s">
        <v>182</v>
      </c>
      <c r="B108" s="189" t="s">
        <v>73</v>
      </c>
      <c r="C108" s="191" t="s">
        <v>23</v>
      </c>
      <c r="D108" s="196">
        <v>329</v>
      </c>
      <c r="E108" s="196">
        <v>683</v>
      </c>
      <c r="F108" s="193" t="s">
        <v>23</v>
      </c>
    </row>
    <row r="109" spans="1:6" ht="15" hidden="1">
      <c r="A109" s="188" t="s">
        <v>181</v>
      </c>
      <c r="B109" s="189" t="s">
        <v>30</v>
      </c>
      <c r="C109" s="191" t="s">
        <v>23</v>
      </c>
      <c r="D109" s="196">
        <v>482</v>
      </c>
      <c r="E109" s="196">
        <v>632</v>
      </c>
      <c r="F109" s="197">
        <v>349</v>
      </c>
    </row>
    <row r="110" spans="1:6" ht="15" hidden="1">
      <c r="A110" s="188" t="s">
        <v>180</v>
      </c>
      <c r="B110" s="189" t="s">
        <v>73</v>
      </c>
      <c r="C110" s="191" t="s">
        <v>23</v>
      </c>
      <c r="D110" s="196">
        <v>329</v>
      </c>
      <c r="E110" s="196">
        <v>683</v>
      </c>
      <c r="F110" s="193" t="s">
        <v>23</v>
      </c>
    </row>
    <row r="111" spans="1:6" ht="15" hidden="1">
      <c r="A111" s="188" t="s">
        <v>179</v>
      </c>
      <c r="B111" s="189" t="s">
        <v>178</v>
      </c>
      <c r="C111" s="191" t="s">
        <v>23</v>
      </c>
      <c r="D111" s="196">
        <v>881</v>
      </c>
      <c r="E111" s="196">
        <v>1021</v>
      </c>
      <c r="F111" s="197">
        <v>615</v>
      </c>
    </row>
    <row r="112" spans="1:6" ht="15" hidden="1">
      <c r="A112" s="188" t="s">
        <v>177</v>
      </c>
      <c r="B112" s="189" t="s">
        <v>176</v>
      </c>
      <c r="C112" s="191" t="s">
        <v>23</v>
      </c>
      <c r="D112" s="196">
        <v>750</v>
      </c>
      <c r="E112" s="196">
        <v>462</v>
      </c>
      <c r="F112" s="197">
        <v>497</v>
      </c>
    </row>
    <row r="113" spans="1:6" ht="15" hidden="1">
      <c r="A113" s="188" t="s">
        <v>175</v>
      </c>
      <c r="B113" s="189" t="s">
        <v>174</v>
      </c>
      <c r="C113" s="191" t="s">
        <v>23</v>
      </c>
      <c r="D113" s="191">
        <v>801</v>
      </c>
      <c r="E113" s="191">
        <v>1155</v>
      </c>
      <c r="F113" s="197">
        <v>472</v>
      </c>
    </row>
    <row r="114" spans="1:6" ht="15" hidden="1">
      <c r="A114" s="188" t="s">
        <v>173</v>
      </c>
      <c r="B114" s="189" t="s">
        <v>172</v>
      </c>
      <c r="C114" s="191" t="s">
        <v>23</v>
      </c>
      <c r="D114" s="191">
        <v>1023</v>
      </c>
      <c r="E114" s="191">
        <v>1377</v>
      </c>
      <c r="F114" s="197">
        <v>694</v>
      </c>
    </row>
    <row r="115" spans="1:6" ht="15" hidden="1">
      <c r="A115" s="188" t="s">
        <v>825</v>
      </c>
      <c r="B115" s="189" t="s">
        <v>826</v>
      </c>
      <c r="C115" s="191"/>
      <c r="D115" s="191">
        <v>2346</v>
      </c>
      <c r="E115" s="191">
        <v>1836</v>
      </c>
      <c r="F115" s="193">
        <v>1528</v>
      </c>
    </row>
    <row r="116" spans="1:6" ht="15" hidden="1">
      <c r="A116" s="188" t="s">
        <v>171</v>
      </c>
      <c r="B116" s="189" t="s">
        <v>170</v>
      </c>
      <c r="C116" s="191" t="s">
        <v>23</v>
      </c>
      <c r="D116" s="191">
        <v>1638</v>
      </c>
      <c r="E116" s="191">
        <v>1992</v>
      </c>
      <c r="F116" s="197">
        <v>1309</v>
      </c>
    </row>
    <row r="117" spans="1:6" ht="15" hidden="1">
      <c r="A117" s="188" t="s">
        <v>169</v>
      </c>
      <c r="B117" s="189" t="s">
        <v>73</v>
      </c>
      <c r="C117" s="191" t="s">
        <v>23</v>
      </c>
      <c r="D117" s="196">
        <v>329</v>
      </c>
      <c r="E117" s="196">
        <v>683</v>
      </c>
      <c r="F117" s="193" t="s">
        <v>23</v>
      </c>
    </row>
    <row r="118" spans="1:6" ht="15" hidden="1">
      <c r="A118" s="188" t="s">
        <v>168</v>
      </c>
      <c r="B118" s="189" t="s">
        <v>87</v>
      </c>
      <c r="C118" s="191" t="s">
        <v>23</v>
      </c>
      <c r="D118" s="191">
        <v>494</v>
      </c>
      <c r="E118" s="191">
        <v>848</v>
      </c>
      <c r="F118" s="197">
        <v>165</v>
      </c>
    </row>
    <row r="119" spans="1:6" ht="15" hidden="1">
      <c r="A119" s="188" t="s">
        <v>167</v>
      </c>
      <c r="B119" s="189" t="s">
        <v>166</v>
      </c>
      <c r="C119" s="191" t="s">
        <v>23</v>
      </c>
      <c r="D119" s="191">
        <v>958</v>
      </c>
      <c r="E119" s="191">
        <v>1312</v>
      </c>
      <c r="F119" s="197">
        <v>629</v>
      </c>
    </row>
    <row r="120" spans="1:6" ht="15" hidden="1">
      <c r="A120" s="188" t="s">
        <v>165</v>
      </c>
      <c r="B120" s="189" t="s">
        <v>164</v>
      </c>
      <c r="C120" s="191" t="s">
        <v>23</v>
      </c>
      <c r="D120" s="191">
        <v>857</v>
      </c>
      <c r="E120" s="191">
        <v>1208</v>
      </c>
      <c r="F120" s="197">
        <v>525</v>
      </c>
    </row>
    <row r="121" spans="1:6" ht="15" hidden="1">
      <c r="A121" s="188" t="s">
        <v>163</v>
      </c>
      <c r="B121" s="189" t="s">
        <v>162</v>
      </c>
      <c r="C121" s="191" t="s">
        <v>23</v>
      </c>
      <c r="D121" s="196">
        <v>718</v>
      </c>
      <c r="E121" s="191">
        <v>1253</v>
      </c>
      <c r="F121" s="197">
        <v>570</v>
      </c>
    </row>
    <row r="122" spans="1:6" ht="15" hidden="1">
      <c r="A122" s="188" t="s">
        <v>161</v>
      </c>
      <c r="B122" s="189" t="s">
        <v>160</v>
      </c>
      <c r="C122" s="191" t="s">
        <v>23</v>
      </c>
      <c r="D122" s="191">
        <v>1132</v>
      </c>
      <c r="E122" s="191">
        <v>1426</v>
      </c>
      <c r="F122" s="197">
        <v>803</v>
      </c>
    </row>
    <row r="123" spans="1:6" ht="15" hidden="1">
      <c r="A123" s="188" t="s">
        <v>159</v>
      </c>
      <c r="B123" s="189" t="s">
        <v>158</v>
      </c>
      <c r="C123" s="191" t="s">
        <v>23</v>
      </c>
      <c r="D123" s="191">
        <v>888</v>
      </c>
      <c r="E123" s="191">
        <v>1242</v>
      </c>
      <c r="F123" s="197">
        <v>559</v>
      </c>
    </row>
    <row r="124" spans="1:6" ht="15" hidden="1">
      <c r="A124" s="188" t="s">
        <v>157</v>
      </c>
      <c r="B124" s="189" t="s">
        <v>156</v>
      </c>
      <c r="C124" s="191" t="s">
        <v>23</v>
      </c>
      <c r="D124" s="202">
        <v>1156</v>
      </c>
      <c r="E124" s="202">
        <v>911</v>
      </c>
      <c r="F124" s="197">
        <v>827</v>
      </c>
    </row>
    <row r="125" spans="1:6" ht="15" hidden="1">
      <c r="A125" s="188" t="s">
        <v>155</v>
      </c>
      <c r="B125" s="189" t="s">
        <v>154</v>
      </c>
      <c r="C125" s="191" t="s">
        <v>23</v>
      </c>
      <c r="D125" s="196">
        <v>1096</v>
      </c>
      <c r="E125" s="196">
        <v>1106</v>
      </c>
      <c r="F125" s="197">
        <v>824</v>
      </c>
    </row>
    <row r="126" spans="1:6" ht="15" hidden="1">
      <c r="A126" s="188" t="s">
        <v>153</v>
      </c>
      <c r="B126" s="189" t="s">
        <v>152</v>
      </c>
      <c r="C126" s="191" t="s">
        <v>23</v>
      </c>
      <c r="D126" s="191">
        <v>975</v>
      </c>
      <c r="E126" s="191">
        <v>1329</v>
      </c>
      <c r="F126" s="197">
        <v>646</v>
      </c>
    </row>
    <row r="127" spans="1:6" ht="15" hidden="1">
      <c r="A127" s="188" t="s">
        <v>151</v>
      </c>
      <c r="B127" s="189" t="s">
        <v>150</v>
      </c>
      <c r="C127" s="191" t="s">
        <v>23</v>
      </c>
      <c r="D127" s="191">
        <v>887</v>
      </c>
      <c r="E127" s="191">
        <v>1241</v>
      </c>
      <c r="F127" s="197">
        <v>558</v>
      </c>
    </row>
    <row r="128" spans="1:6" ht="15" hidden="1">
      <c r="A128" s="194" t="s">
        <v>149</v>
      </c>
      <c r="B128" s="195" t="s">
        <v>148</v>
      </c>
      <c r="C128" s="191" t="s">
        <v>23</v>
      </c>
      <c r="D128" s="191">
        <v>962</v>
      </c>
      <c r="E128" s="191">
        <v>1316</v>
      </c>
      <c r="F128" s="197">
        <v>633</v>
      </c>
    </row>
    <row r="129" spans="1:6" ht="15" hidden="1">
      <c r="A129" s="198" t="s">
        <v>147</v>
      </c>
      <c r="B129" s="199" t="s">
        <v>146</v>
      </c>
      <c r="C129" s="191" t="s">
        <v>23</v>
      </c>
      <c r="D129" s="191">
        <v>921</v>
      </c>
      <c r="E129" s="191">
        <v>1275</v>
      </c>
      <c r="F129" s="197">
        <v>592</v>
      </c>
    </row>
    <row r="130" spans="1:6" ht="15" hidden="1">
      <c r="A130" s="198" t="s">
        <v>827</v>
      </c>
      <c r="B130" s="199" t="s">
        <v>828</v>
      </c>
      <c r="C130" s="191" t="s">
        <v>23</v>
      </c>
      <c r="D130" s="191">
        <v>1841</v>
      </c>
      <c r="E130" s="191">
        <v>2195</v>
      </c>
      <c r="F130" s="197">
        <v>1512</v>
      </c>
    </row>
    <row r="131" spans="1:6" ht="15" hidden="1">
      <c r="A131" s="194" t="s">
        <v>145</v>
      </c>
      <c r="B131" s="195" t="s">
        <v>144</v>
      </c>
      <c r="C131" s="191" t="s">
        <v>23</v>
      </c>
      <c r="D131" s="191">
        <v>947</v>
      </c>
      <c r="E131" s="191">
        <v>1361</v>
      </c>
      <c r="F131" s="197">
        <v>618</v>
      </c>
    </row>
    <row r="132" spans="1:6" ht="15" hidden="1">
      <c r="A132" s="194" t="s">
        <v>143</v>
      </c>
      <c r="B132" s="195" t="s">
        <v>142</v>
      </c>
      <c r="C132" s="191" t="s">
        <v>23</v>
      </c>
      <c r="D132" s="196">
        <v>728</v>
      </c>
      <c r="E132" s="191">
        <v>1136</v>
      </c>
      <c r="F132" s="197">
        <v>453</v>
      </c>
    </row>
    <row r="133" spans="1:6" ht="15" hidden="1">
      <c r="A133" s="194" t="s">
        <v>141</v>
      </c>
      <c r="B133" s="195" t="s">
        <v>140</v>
      </c>
      <c r="C133" s="191" t="s">
        <v>23</v>
      </c>
      <c r="D133" s="191">
        <v>956</v>
      </c>
      <c r="E133" s="191">
        <v>1310</v>
      </c>
      <c r="F133" s="193">
        <v>627</v>
      </c>
    </row>
    <row r="134" spans="1:6" ht="15" hidden="1">
      <c r="A134" s="194" t="s">
        <v>139</v>
      </c>
      <c r="B134" s="195" t="s">
        <v>138</v>
      </c>
      <c r="C134" s="191" t="s">
        <v>23</v>
      </c>
      <c r="D134" s="191">
        <v>859</v>
      </c>
      <c r="E134" s="191">
        <v>1213</v>
      </c>
      <c r="F134" s="193">
        <v>530</v>
      </c>
    </row>
    <row r="135" spans="1:6" ht="15" hidden="1">
      <c r="A135" s="194" t="s">
        <v>137</v>
      </c>
      <c r="B135" s="195" t="s">
        <v>136</v>
      </c>
      <c r="C135" s="191" t="s">
        <v>23</v>
      </c>
      <c r="D135" s="196">
        <v>888</v>
      </c>
      <c r="E135" s="196">
        <v>866</v>
      </c>
      <c r="F135" s="197">
        <v>627</v>
      </c>
    </row>
    <row r="136" spans="1:6" ht="15" hidden="1">
      <c r="A136" s="194" t="s">
        <v>135</v>
      </c>
      <c r="B136" s="195" t="s">
        <v>134</v>
      </c>
      <c r="C136" s="191" t="s">
        <v>23</v>
      </c>
      <c r="D136" s="196">
        <v>1179</v>
      </c>
      <c r="E136" s="191">
        <v>1449</v>
      </c>
      <c r="F136" s="197">
        <v>766</v>
      </c>
    </row>
    <row r="137" spans="1:6" ht="15" hidden="1">
      <c r="A137" s="194" t="s">
        <v>133</v>
      </c>
      <c r="B137" s="195" t="s">
        <v>132</v>
      </c>
      <c r="C137" s="191" t="s">
        <v>23</v>
      </c>
      <c r="D137" s="196">
        <v>652</v>
      </c>
      <c r="E137" s="196">
        <v>695</v>
      </c>
      <c r="F137" s="197">
        <v>539</v>
      </c>
    </row>
    <row r="138" spans="1:6" ht="15" hidden="1">
      <c r="A138" s="198" t="s">
        <v>131</v>
      </c>
      <c r="B138" s="199" t="s">
        <v>130</v>
      </c>
      <c r="C138" s="191" t="s">
        <v>23</v>
      </c>
      <c r="D138" s="191">
        <v>544</v>
      </c>
      <c r="E138" s="191">
        <v>898</v>
      </c>
      <c r="F138" s="197">
        <v>215</v>
      </c>
    </row>
    <row r="139" spans="1:6" ht="15" hidden="1">
      <c r="A139" s="194" t="s">
        <v>129</v>
      </c>
      <c r="B139" s="195" t="s">
        <v>85</v>
      </c>
      <c r="C139" s="191" t="s">
        <v>23</v>
      </c>
      <c r="D139" s="196">
        <v>1054</v>
      </c>
      <c r="E139" s="196">
        <v>760</v>
      </c>
      <c r="F139" s="197">
        <v>173</v>
      </c>
    </row>
    <row r="140" spans="1:6" ht="15" hidden="1">
      <c r="A140" s="198" t="s">
        <v>128</v>
      </c>
      <c r="B140" s="199" t="s">
        <v>127</v>
      </c>
      <c r="C140" s="191" t="s">
        <v>23</v>
      </c>
      <c r="D140" s="191">
        <v>2105</v>
      </c>
      <c r="E140" s="191">
        <v>2459</v>
      </c>
      <c r="F140" s="197">
        <v>1773</v>
      </c>
    </row>
    <row r="141" spans="1:6" ht="15" hidden="1">
      <c r="A141" s="194" t="s">
        <v>126</v>
      </c>
      <c r="B141" s="195" t="s">
        <v>125</v>
      </c>
      <c r="C141" s="191" t="s">
        <v>23</v>
      </c>
      <c r="D141" s="196">
        <v>706</v>
      </c>
      <c r="E141" s="196">
        <v>754</v>
      </c>
      <c r="F141" s="197">
        <v>501</v>
      </c>
    </row>
    <row r="142" spans="1:6" ht="15" hidden="1">
      <c r="A142" s="194" t="s">
        <v>124</v>
      </c>
      <c r="B142" s="195" t="s">
        <v>123</v>
      </c>
      <c r="C142" s="191" t="s">
        <v>23</v>
      </c>
      <c r="D142" s="196">
        <v>714</v>
      </c>
      <c r="E142" s="196">
        <v>692</v>
      </c>
      <c r="F142" s="197">
        <v>375</v>
      </c>
    </row>
    <row r="143" spans="1:6" ht="15" hidden="1">
      <c r="A143" s="194" t="s">
        <v>122</v>
      </c>
      <c r="B143" s="195" t="s">
        <v>121</v>
      </c>
      <c r="C143" s="191" t="s">
        <v>23</v>
      </c>
      <c r="D143" s="196">
        <v>646</v>
      </c>
      <c r="E143" s="196">
        <v>672</v>
      </c>
      <c r="F143" s="197">
        <v>317</v>
      </c>
    </row>
    <row r="144" spans="1:6" ht="15" hidden="1">
      <c r="A144" s="188" t="s">
        <v>120</v>
      </c>
      <c r="B144" s="189" t="s">
        <v>73</v>
      </c>
      <c r="C144" s="191" t="s">
        <v>23</v>
      </c>
      <c r="D144" s="196">
        <v>329</v>
      </c>
      <c r="E144" s="196">
        <v>683</v>
      </c>
      <c r="F144" s="193" t="s">
        <v>23</v>
      </c>
    </row>
    <row r="145" spans="1:6" ht="15" hidden="1">
      <c r="A145" s="194" t="s">
        <v>119</v>
      </c>
      <c r="B145" s="195" t="s">
        <v>73</v>
      </c>
      <c r="C145" s="191" t="s">
        <v>23</v>
      </c>
      <c r="D145" s="196">
        <v>329</v>
      </c>
      <c r="E145" s="196">
        <v>683</v>
      </c>
      <c r="F145" s="193" t="s">
        <v>23</v>
      </c>
    </row>
    <row r="146" spans="1:6" ht="15" hidden="1">
      <c r="A146" s="198" t="s">
        <v>118</v>
      </c>
      <c r="B146" s="199" t="s">
        <v>117</v>
      </c>
      <c r="C146" s="191" t="s">
        <v>23</v>
      </c>
      <c r="D146" s="191" t="s">
        <v>23</v>
      </c>
      <c r="E146" s="191" t="s">
        <v>23</v>
      </c>
      <c r="F146" s="193" t="s">
        <v>23</v>
      </c>
    </row>
    <row r="147" spans="1:6" ht="15" hidden="1">
      <c r="A147" s="194" t="s">
        <v>116</v>
      </c>
      <c r="B147" s="195" t="s">
        <v>52</v>
      </c>
      <c r="C147" s="191" t="s">
        <v>23</v>
      </c>
      <c r="D147" s="191">
        <v>514</v>
      </c>
      <c r="E147" s="191">
        <v>868</v>
      </c>
      <c r="F147" s="197">
        <v>185</v>
      </c>
    </row>
    <row r="148" spans="1:6" ht="15" hidden="1">
      <c r="A148" s="198" t="s">
        <v>115</v>
      </c>
      <c r="B148" s="199" t="s">
        <v>36</v>
      </c>
      <c r="C148" s="191" t="s">
        <v>23</v>
      </c>
      <c r="D148" s="196">
        <v>636</v>
      </c>
      <c r="E148" s="191">
        <v>1367</v>
      </c>
      <c r="F148" s="197">
        <v>684</v>
      </c>
    </row>
    <row r="149" spans="1:6" ht="15" hidden="1">
      <c r="A149" s="194" t="s">
        <v>114</v>
      </c>
      <c r="B149" s="195" t="s">
        <v>113</v>
      </c>
      <c r="C149" s="191" t="s">
        <v>23</v>
      </c>
      <c r="D149" s="191">
        <v>1007</v>
      </c>
      <c r="E149" s="191">
        <v>1361</v>
      </c>
      <c r="F149" s="197">
        <v>678</v>
      </c>
    </row>
    <row r="150" spans="1:6" ht="15" hidden="1">
      <c r="A150" s="194" t="s">
        <v>112</v>
      </c>
      <c r="B150" s="195" t="s">
        <v>65</v>
      </c>
      <c r="C150" s="191" t="s">
        <v>23</v>
      </c>
      <c r="D150" s="196">
        <v>1088</v>
      </c>
      <c r="E150" s="196">
        <v>580</v>
      </c>
      <c r="F150" s="197">
        <v>711</v>
      </c>
    </row>
    <row r="151" spans="1:6" ht="15" hidden="1">
      <c r="A151" s="194" t="s">
        <v>111</v>
      </c>
      <c r="B151" s="195" t="s">
        <v>110</v>
      </c>
      <c r="C151" s="191" t="s">
        <v>23</v>
      </c>
      <c r="D151" s="196">
        <v>818</v>
      </c>
      <c r="E151" s="196">
        <v>794</v>
      </c>
      <c r="F151" s="197">
        <v>602</v>
      </c>
    </row>
    <row r="152" spans="1:6" ht="15" hidden="1">
      <c r="A152" s="194" t="s">
        <v>109</v>
      </c>
      <c r="B152" s="195" t="s">
        <v>44</v>
      </c>
      <c r="C152" s="191" t="s">
        <v>23</v>
      </c>
      <c r="D152" s="196">
        <v>655</v>
      </c>
      <c r="E152" s="196">
        <v>733</v>
      </c>
      <c r="F152" s="197">
        <v>175</v>
      </c>
    </row>
    <row r="153" spans="1:6" ht="15" hidden="1">
      <c r="A153" s="194" t="s">
        <v>108</v>
      </c>
      <c r="B153" s="195" t="s">
        <v>76</v>
      </c>
      <c r="C153" s="191" t="s">
        <v>23</v>
      </c>
      <c r="D153" s="191">
        <v>478</v>
      </c>
      <c r="E153" s="196">
        <v>540</v>
      </c>
      <c r="F153" s="197">
        <v>149</v>
      </c>
    </row>
    <row r="154" spans="1:6" ht="15" hidden="1">
      <c r="A154" s="194" t="s">
        <v>107</v>
      </c>
      <c r="B154" s="195" t="s">
        <v>106</v>
      </c>
      <c r="C154" s="191" t="s">
        <v>23</v>
      </c>
      <c r="D154" s="191">
        <v>1163</v>
      </c>
      <c r="E154" s="191">
        <v>1517</v>
      </c>
      <c r="F154" s="197">
        <v>834</v>
      </c>
    </row>
    <row r="155" spans="1:6" ht="15" hidden="1">
      <c r="A155" s="198" t="s">
        <v>105</v>
      </c>
      <c r="B155" s="199" t="s">
        <v>73</v>
      </c>
      <c r="C155" s="191" t="s">
        <v>23</v>
      </c>
      <c r="D155" s="196">
        <v>329</v>
      </c>
      <c r="E155" s="196">
        <v>683</v>
      </c>
      <c r="F155" s="193" t="s">
        <v>23</v>
      </c>
    </row>
    <row r="156" spans="1:6" ht="15" hidden="1">
      <c r="A156" s="198" t="s">
        <v>104</v>
      </c>
      <c r="B156" s="199" t="s">
        <v>73</v>
      </c>
      <c r="C156" s="191" t="s">
        <v>23</v>
      </c>
      <c r="D156" s="196">
        <v>329</v>
      </c>
      <c r="E156" s="196">
        <v>683</v>
      </c>
      <c r="F156" s="193" t="s">
        <v>23</v>
      </c>
    </row>
    <row r="157" spans="1:6" ht="15" hidden="1">
      <c r="A157" s="194" t="s">
        <v>103</v>
      </c>
      <c r="B157" s="195" t="s">
        <v>102</v>
      </c>
      <c r="C157" s="191" t="s">
        <v>23</v>
      </c>
      <c r="D157" s="196">
        <v>735</v>
      </c>
      <c r="E157" s="196">
        <v>834</v>
      </c>
      <c r="F157" s="197">
        <v>257</v>
      </c>
    </row>
    <row r="158" spans="1:6" ht="15" hidden="1">
      <c r="A158" s="194" t="s">
        <v>101</v>
      </c>
      <c r="B158" s="195" t="s">
        <v>100</v>
      </c>
      <c r="C158" s="191" t="s">
        <v>23</v>
      </c>
      <c r="D158" s="196">
        <v>833</v>
      </c>
      <c r="E158" s="191">
        <v>1313</v>
      </c>
      <c r="F158" s="197">
        <v>630</v>
      </c>
    </row>
    <row r="159" spans="1:6" ht="15" hidden="1">
      <c r="A159" s="188" t="s">
        <v>99</v>
      </c>
      <c r="B159" s="189" t="s">
        <v>98</v>
      </c>
      <c r="C159" s="191" t="s">
        <v>23</v>
      </c>
      <c r="D159" s="191">
        <v>910</v>
      </c>
      <c r="E159" s="191">
        <v>851</v>
      </c>
      <c r="F159" s="193">
        <v>524</v>
      </c>
    </row>
    <row r="160" spans="1:6" ht="15" hidden="1">
      <c r="A160" s="194" t="s">
        <v>97</v>
      </c>
      <c r="B160" s="195" t="s">
        <v>96</v>
      </c>
      <c r="C160" s="191" t="s">
        <v>23</v>
      </c>
      <c r="D160" s="196">
        <v>788</v>
      </c>
      <c r="E160" s="191">
        <v>1280</v>
      </c>
      <c r="F160" s="197">
        <v>597</v>
      </c>
    </row>
    <row r="161" spans="1:6" ht="15" hidden="1">
      <c r="A161" s="198" t="s">
        <v>95</v>
      </c>
      <c r="B161" s="199" t="s">
        <v>94</v>
      </c>
      <c r="C161" s="191" t="s">
        <v>23</v>
      </c>
      <c r="D161" s="191">
        <v>941</v>
      </c>
      <c r="E161" s="191">
        <v>1295</v>
      </c>
      <c r="F161" s="197">
        <v>612</v>
      </c>
    </row>
    <row r="162" spans="1:6" ht="15" hidden="1">
      <c r="A162" s="194" t="s">
        <v>93</v>
      </c>
      <c r="B162" s="195" t="s">
        <v>73</v>
      </c>
      <c r="C162" s="191" t="s">
        <v>23</v>
      </c>
      <c r="D162" s="196">
        <v>329</v>
      </c>
      <c r="E162" s="196">
        <v>683</v>
      </c>
      <c r="F162" s="193" t="s">
        <v>23</v>
      </c>
    </row>
    <row r="163" spans="1:6" ht="15" hidden="1">
      <c r="A163" s="194" t="s">
        <v>92</v>
      </c>
      <c r="B163" s="195" t="s">
        <v>91</v>
      </c>
      <c r="C163" s="191" t="s">
        <v>23</v>
      </c>
      <c r="D163" s="191">
        <v>534</v>
      </c>
      <c r="E163" s="191">
        <v>888</v>
      </c>
      <c r="F163" s="197">
        <v>205</v>
      </c>
    </row>
    <row r="164" spans="1:6" ht="15" hidden="1">
      <c r="A164" s="194" t="s">
        <v>90</v>
      </c>
      <c r="B164" s="195" t="s">
        <v>89</v>
      </c>
      <c r="C164" s="191" t="s">
        <v>23</v>
      </c>
      <c r="D164" s="196">
        <v>1298</v>
      </c>
      <c r="E164" s="196">
        <v>1196</v>
      </c>
      <c r="F164" s="197">
        <v>729</v>
      </c>
    </row>
    <row r="165" spans="1:6" ht="15" hidden="1">
      <c r="A165" s="194" t="s">
        <v>88</v>
      </c>
      <c r="B165" s="195" t="s">
        <v>87</v>
      </c>
      <c r="C165" s="191" t="s">
        <v>23</v>
      </c>
      <c r="D165" s="191">
        <v>494</v>
      </c>
      <c r="E165" s="191">
        <v>848</v>
      </c>
      <c r="F165" s="197">
        <v>165</v>
      </c>
    </row>
    <row r="166" spans="1:6" ht="15" hidden="1">
      <c r="A166" s="194" t="s">
        <v>86</v>
      </c>
      <c r="B166" s="195" t="s">
        <v>85</v>
      </c>
      <c r="C166" s="191" t="s">
        <v>23</v>
      </c>
      <c r="D166" s="196">
        <v>1054</v>
      </c>
      <c r="E166" s="196">
        <v>760</v>
      </c>
      <c r="F166" s="197">
        <v>173</v>
      </c>
    </row>
    <row r="167" spans="1:6" ht="15" hidden="1">
      <c r="A167" s="198" t="s">
        <v>84</v>
      </c>
      <c r="B167" s="199" t="s">
        <v>83</v>
      </c>
      <c r="C167" s="191" t="s">
        <v>23</v>
      </c>
      <c r="D167" s="191">
        <v>1173</v>
      </c>
      <c r="E167" s="191">
        <v>1527</v>
      </c>
      <c r="F167" s="197">
        <v>844</v>
      </c>
    </row>
    <row r="168" spans="1:6" ht="15">
      <c r="A168" s="194" t="s">
        <v>82</v>
      </c>
      <c r="B168" s="195" t="s">
        <v>81</v>
      </c>
      <c r="C168" s="191" t="s">
        <v>23</v>
      </c>
      <c r="D168" s="196">
        <v>518</v>
      </c>
      <c r="E168" s="196">
        <v>302</v>
      </c>
      <c r="F168" s="197">
        <v>515</v>
      </c>
    </row>
    <row r="169" spans="1:6" ht="15" hidden="1">
      <c r="A169" s="194" t="s">
        <v>80</v>
      </c>
      <c r="B169" s="195" t="s">
        <v>73</v>
      </c>
      <c r="C169" s="191" t="s">
        <v>23</v>
      </c>
      <c r="D169" s="196">
        <v>329</v>
      </c>
      <c r="E169" s="196">
        <v>683</v>
      </c>
      <c r="F169" s="193" t="s">
        <v>23</v>
      </c>
    </row>
    <row r="170" spans="1:6" ht="15" hidden="1">
      <c r="A170" s="194" t="s">
        <v>79</v>
      </c>
      <c r="B170" s="195" t="s">
        <v>78</v>
      </c>
      <c r="C170" s="191" t="s">
        <v>23</v>
      </c>
      <c r="D170" s="196">
        <v>558</v>
      </c>
      <c r="E170" s="191">
        <v>828</v>
      </c>
      <c r="F170" s="197">
        <v>157</v>
      </c>
    </row>
    <row r="171" spans="1:6" ht="15" hidden="1">
      <c r="A171" s="194" t="s">
        <v>77</v>
      </c>
      <c r="B171" s="195" t="s">
        <v>76</v>
      </c>
      <c r="C171" s="191" t="s">
        <v>23</v>
      </c>
      <c r="D171" s="191">
        <v>466</v>
      </c>
      <c r="E171" s="196">
        <v>540</v>
      </c>
      <c r="F171" s="197">
        <v>149</v>
      </c>
    </row>
    <row r="172" spans="1:6" ht="15" hidden="1">
      <c r="A172" s="194" t="s">
        <v>75</v>
      </c>
      <c r="B172" s="195" t="s">
        <v>52</v>
      </c>
      <c r="C172" s="191" t="s">
        <v>23</v>
      </c>
      <c r="D172" s="191">
        <v>514</v>
      </c>
      <c r="E172" s="191">
        <v>868</v>
      </c>
      <c r="F172" s="197">
        <v>185</v>
      </c>
    </row>
    <row r="173" spans="1:6" ht="15" hidden="1">
      <c r="A173" s="194" t="s">
        <v>74</v>
      </c>
      <c r="B173" s="195" t="s">
        <v>73</v>
      </c>
      <c r="C173" s="191" t="s">
        <v>23</v>
      </c>
      <c r="D173" s="196">
        <v>329</v>
      </c>
      <c r="E173" s="196">
        <v>683</v>
      </c>
      <c r="F173" s="193" t="s">
        <v>23</v>
      </c>
    </row>
    <row r="174" spans="1:6" ht="15" hidden="1">
      <c r="A174" s="194" t="s">
        <v>72</v>
      </c>
      <c r="B174" s="195" t="s">
        <v>71</v>
      </c>
      <c r="C174" s="191" t="s">
        <v>23</v>
      </c>
      <c r="D174" s="196">
        <v>452</v>
      </c>
      <c r="E174" s="196">
        <v>827</v>
      </c>
      <c r="F174" s="197">
        <v>357</v>
      </c>
    </row>
    <row r="175" spans="1:6" ht="15" hidden="1">
      <c r="A175" s="194" t="s">
        <v>70</v>
      </c>
      <c r="B175" s="195" t="s">
        <v>69</v>
      </c>
      <c r="C175" s="191" t="s">
        <v>23</v>
      </c>
      <c r="D175" s="191">
        <v>2017</v>
      </c>
      <c r="E175" s="191">
        <v>2317</v>
      </c>
      <c r="F175" s="197">
        <v>1688</v>
      </c>
    </row>
    <row r="176" spans="1:6" ht="15" hidden="1">
      <c r="A176" s="194" t="s">
        <v>68</v>
      </c>
      <c r="B176" s="195" t="s">
        <v>67</v>
      </c>
      <c r="C176" s="191" t="s">
        <v>23</v>
      </c>
      <c r="D176" s="196">
        <v>966</v>
      </c>
      <c r="E176" s="191">
        <v>1273</v>
      </c>
      <c r="F176" s="197">
        <v>590</v>
      </c>
    </row>
    <row r="177" spans="1:6" ht="15" hidden="1">
      <c r="A177" s="194" t="s">
        <v>66</v>
      </c>
      <c r="B177" s="195" t="s">
        <v>65</v>
      </c>
      <c r="C177" s="191" t="s">
        <v>23</v>
      </c>
      <c r="D177" s="196">
        <v>1088</v>
      </c>
      <c r="E177" s="196">
        <v>580</v>
      </c>
      <c r="F177" s="197">
        <v>711</v>
      </c>
    </row>
    <row r="178" spans="1:6" ht="15" hidden="1">
      <c r="A178" s="194" t="s">
        <v>64</v>
      </c>
      <c r="B178" s="195" t="s">
        <v>63</v>
      </c>
      <c r="C178" s="191" t="s">
        <v>23</v>
      </c>
      <c r="D178" s="191">
        <v>2072</v>
      </c>
      <c r="E178" s="191">
        <v>2426</v>
      </c>
      <c r="F178" s="197">
        <v>1743</v>
      </c>
    </row>
    <row r="179" spans="1:6" ht="15" hidden="1">
      <c r="A179" s="194" t="s">
        <v>62</v>
      </c>
      <c r="B179" s="195" t="s">
        <v>61</v>
      </c>
      <c r="C179" s="191" t="s">
        <v>23</v>
      </c>
      <c r="D179" s="191">
        <v>2211</v>
      </c>
      <c r="E179" s="191">
        <v>2565</v>
      </c>
      <c r="F179" s="197">
        <v>1882</v>
      </c>
    </row>
    <row r="180" spans="1:6" ht="15" hidden="1">
      <c r="A180" s="194" t="s">
        <v>60</v>
      </c>
      <c r="B180" s="195" t="s">
        <v>59</v>
      </c>
      <c r="C180" s="191" t="s">
        <v>23</v>
      </c>
      <c r="D180" s="191">
        <v>803</v>
      </c>
      <c r="E180" s="191">
        <v>1157</v>
      </c>
      <c r="F180" s="197">
        <v>474</v>
      </c>
    </row>
    <row r="181" spans="1:6" ht="15" hidden="1">
      <c r="A181" s="194" t="s">
        <v>58</v>
      </c>
      <c r="B181" s="195" t="s">
        <v>57</v>
      </c>
      <c r="C181" s="191" t="s">
        <v>23</v>
      </c>
      <c r="D181" s="196">
        <v>770</v>
      </c>
      <c r="E181" s="196">
        <v>924</v>
      </c>
      <c r="F181" s="193">
        <v>995</v>
      </c>
    </row>
    <row r="182" spans="1:6" ht="15" hidden="1">
      <c r="A182" s="194" t="s">
        <v>56</v>
      </c>
      <c r="B182" s="195" t="s">
        <v>48</v>
      </c>
      <c r="C182" s="191" t="s">
        <v>23</v>
      </c>
      <c r="D182" s="196">
        <v>914</v>
      </c>
      <c r="E182" s="196">
        <v>710</v>
      </c>
      <c r="F182" s="197">
        <v>947</v>
      </c>
    </row>
    <row r="183" spans="1:6" ht="15" hidden="1">
      <c r="A183" s="194" t="s">
        <v>55</v>
      </c>
      <c r="B183" s="195" t="s">
        <v>54</v>
      </c>
      <c r="C183" s="191" t="s">
        <v>23</v>
      </c>
      <c r="D183" s="196">
        <v>2144</v>
      </c>
      <c r="E183" s="202">
        <v>2537</v>
      </c>
      <c r="F183" s="197">
        <v>1853</v>
      </c>
    </row>
    <row r="184" spans="1:6" ht="15" hidden="1">
      <c r="A184" s="194" t="s">
        <v>53</v>
      </c>
      <c r="B184" s="195" t="s">
        <v>52</v>
      </c>
      <c r="C184" s="191" t="s">
        <v>23</v>
      </c>
      <c r="D184" s="191">
        <v>514</v>
      </c>
      <c r="E184" s="191">
        <v>868</v>
      </c>
      <c r="F184" s="193">
        <v>185</v>
      </c>
    </row>
    <row r="185" spans="1:6" ht="15" hidden="1">
      <c r="A185" s="194" t="s">
        <v>51</v>
      </c>
      <c r="B185" s="195" t="s">
        <v>50</v>
      </c>
      <c r="C185" s="191" t="s">
        <v>23</v>
      </c>
      <c r="D185" s="191">
        <v>1013</v>
      </c>
      <c r="E185" s="191">
        <v>1367</v>
      </c>
      <c r="F185" s="197">
        <v>684</v>
      </c>
    </row>
    <row r="186" spans="1:6" ht="15" hidden="1">
      <c r="A186" s="194" t="s">
        <v>49</v>
      </c>
      <c r="B186" s="195" t="s">
        <v>48</v>
      </c>
      <c r="C186" s="191" t="s">
        <v>23</v>
      </c>
      <c r="D186" s="196">
        <v>914</v>
      </c>
      <c r="E186" s="196">
        <v>710</v>
      </c>
      <c r="F186" s="197">
        <v>947</v>
      </c>
    </row>
    <row r="187" spans="1:6" ht="15" hidden="1">
      <c r="A187" s="194" t="s">
        <v>47</v>
      </c>
      <c r="B187" s="195" t="s">
        <v>46</v>
      </c>
      <c r="C187" s="191" t="s">
        <v>23</v>
      </c>
      <c r="D187" s="191">
        <v>1079</v>
      </c>
      <c r="E187" s="191">
        <v>1433</v>
      </c>
      <c r="F187" s="197">
        <v>750</v>
      </c>
    </row>
    <row r="188" spans="1:6" ht="15" hidden="1">
      <c r="A188" s="194" t="s">
        <v>45</v>
      </c>
      <c r="B188" s="195" t="s">
        <v>44</v>
      </c>
      <c r="C188" s="191" t="s">
        <v>23</v>
      </c>
      <c r="D188" s="196">
        <v>655</v>
      </c>
      <c r="E188" s="196">
        <v>733</v>
      </c>
      <c r="F188" s="197">
        <v>175</v>
      </c>
    </row>
    <row r="189" spans="1:6" ht="15" hidden="1">
      <c r="A189" s="194" t="s">
        <v>43</v>
      </c>
      <c r="B189" s="195" t="s">
        <v>42</v>
      </c>
      <c r="C189" s="191" t="s">
        <v>23</v>
      </c>
      <c r="D189" s="196">
        <v>630</v>
      </c>
      <c r="E189" s="196">
        <v>662</v>
      </c>
      <c r="F189" s="197">
        <v>513</v>
      </c>
    </row>
    <row r="190" spans="1:6" ht="15" hidden="1">
      <c r="A190" s="194" t="s">
        <v>41</v>
      </c>
      <c r="B190" s="195" t="s">
        <v>40</v>
      </c>
      <c r="C190" s="191" t="s">
        <v>23</v>
      </c>
      <c r="D190" s="191">
        <v>1346</v>
      </c>
      <c r="E190" s="191">
        <v>1700</v>
      </c>
      <c r="F190" s="197">
        <v>1017</v>
      </c>
    </row>
    <row r="191" spans="1:6" ht="15" hidden="1">
      <c r="A191" s="194" t="s">
        <v>39</v>
      </c>
      <c r="B191" s="195" t="s">
        <v>38</v>
      </c>
      <c r="C191" s="191" t="s">
        <v>23</v>
      </c>
      <c r="D191" s="196">
        <v>720</v>
      </c>
      <c r="E191" s="196">
        <v>312</v>
      </c>
      <c r="F191" s="197">
        <v>547</v>
      </c>
    </row>
    <row r="192" spans="1:6" ht="15" hidden="1">
      <c r="A192" s="194" t="s">
        <v>37</v>
      </c>
      <c r="B192" s="195" t="s">
        <v>36</v>
      </c>
      <c r="C192" s="191" t="s">
        <v>23</v>
      </c>
      <c r="D192" s="196">
        <v>636</v>
      </c>
      <c r="E192" s="191">
        <v>1367</v>
      </c>
      <c r="F192" s="197">
        <v>684</v>
      </c>
    </row>
    <row r="193" spans="1:14" ht="15" hidden="1">
      <c r="A193" s="194" t="s">
        <v>35</v>
      </c>
      <c r="B193" s="195" t="s">
        <v>34</v>
      </c>
      <c r="C193" s="191" t="s">
        <v>23</v>
      </c>
      <c r="D193" s="191">
        <v>1701</v>
      </c>
      <c r="E193" s="191">
        <v>2055</v>
      </c>
      <c r="F193" s="197">
        <v>1372</v>
      </c>
    </row>
    <row r="194" spans="1:14" ht="15" hidden="1">
      <c r="A194" s="194" t="s">
        <v>829</v>
      </c>
      <c r="B194" s="195" t="s">
        <v>33</v>
      </c>
      <c r="C194" s="202" t="s">
        <v>23</v>
      </c>
      <c r="D194" s="196">
        <v>1328</v>
      </c>
      <c r="E194" s="196">
        <v>680</v>
      </c>
      <c r="F194" s="197">
        <v>465</v>
      </c>
    </row>
    <row r="195" spans="1:14" ht="15" hidden="1">
      <c r="A195" s="194" t="s">
        <v>830</v>
      </c>
      <c r="B195" s="195" t="s">
        <v>32</v>
      </c>
      <c r="C195" s="191" t="s">
        <v>23</v>
      </c>
      <c r="D195" s="196">
        <v>908</v>
      </c>
      <c r="E195" s="196">
        <v>680</v>
      </c>
      <c r="F195" s="197">
        <v>672</v>
      </c>
    </row>
    <row r="196" spans="1:14" ht="15" hidden="1">
      <c r="A196" s="194" t="s">
        <v>31</v>
      </c>
      <c r="B196" s="195" t="s">
        <v>30</v>
      </c>
      <c r="C196" s="191" t="s">
        <v>23</v>
      </c>
      <c r="D196" s="196">
        <v>482</v>
      </c>
      <c r="E196" s="196">
        <v>632</v>
      </c>
      <c r="F196" s="197">
        <v>349</v>
      </c>
    </row>
    <row r="197" spans="1:14" ht="15" hidden="1">
      <c r="A197" s="194" t="s">
        <v>29</v>
      </c>
      <c r="B197" s="195" t="s">
        <v>28</v>
      </c>
      <c r="C197" s="191" t="s">
        <v>23</v>
      </c>
      <c r="D197" s="191">
        <v>897</v>
      </c>
      <c r="E197" s="191">
        <v>1251</v>
      </c>
      <c r="F197" s="197">
        <v>568</v>
      </c>
    </row>
    <row r="198" spans="1:14" ht="15" hidden="1">
      <c r="A198" s="194" t="s">
        <v>27</v>
      </c>
      <c r="B198" s="195" t="s">
        <v>26</v>
      </c>
      <c r="C198" s="191" t="s">
        <v>23</v>
      </c>
      <c r="D198" s="191">
        <v>1187</v>
      </c>
      <c r="E198" s="191">
        <v>1541</v>
      </c>
      <c r="F198" s="197">
        <v>858</v>
      </c>
    </row>
    <row r="199" spans="1:14" ht="15" hidden="1">
      <c r="A199" s="198" t="s">
        <v>25</v>
      </c>
      <c r="B199" s="199" t="s">
        <v>24</v>
      </c>
      <c r="C199" s="191" t="s">
        <v>23</v>
      </c>
      <c r="D199" s="191">
        <v>831</v>
      </c>
      <c r="E199" s="191">
        <v>1185</v>
      </c>
      <c r="F199" s="197">
        <v>502</v>
      </c>
    </row>
    <row r="205" spans="1:14" ht="14.25">
      <c r="N205" s="250"/>
    </row>
    <row r="206" spans="1:14" ht="13.5">
      <c r="N206" s="249"/>
    </row>
    <row r="208" spans="1:14">
      <c r="N208" s="248"/>
    </row>
    <row r="211" spans="14:14" ht="14.25">
      <c r="N211" s="250"/>
    </row>
    <row r="212" spans="14:14" ht="14.25">
      <c r="N212" s="250"/>
    </row>
    <row r="213" spans="14:14">
      <c r="N213" s="248"/>
    </row>
  </sheetData>
  <autoFilter ref="A3:F199">
    <filterColumn colId="0">
      <filters>
        <filter val="San Antonio, TX"/>
      </filters>
    </filterColumn>
  </autoFilter>
  <customSheetViews>
    <customSheetView guid="{7E7FFD23-D242-40BE-B707-2C8A2B8F8989}" filter="1" showAutoFilter="1">
      <selection activeCell="J215" sqref="J215"/>
      <pageMargins left="0.7" right="0.7" top="0.75" bottom="0.75" header="0.3" footer="0.3"/>
      <autoFilter ref="A3:F199">
        <filterColumn colId="0">
          <filters>
            <filter val="San Antonio, TX"/>
          </filters>
        </filterColumn>
      </autoFilter>
    </customSheetView>
  </customSheetViews>
  <mergeCells count="1">
    <mergeCell ref="A1:F1"/>
  </mergeCells>
  <hyperlinks>
    <hyperlink ref="A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43" workbookViewId="0">
      <selection activeCell="C69" sqref="C69"/>
    </sheetView>
  </sheetViews>
  <sheetFormatPr defaultRowHeight="12.75"/>
  <cols>
    <col min="1" max="1" width="12.7109375" customWidth="1"/>
    <col min="2" max="4" width="9.7109375" bestFit="1" customWidth="1"/>
  </cols>
  <sheetData>
    <row r="1" spans="1:5" ht="15">
      <c r="A1" s="251">
        <v>43468</v>
      </c>
      <c r="B1" s="253">
        <v>60</v>
      </c>
      <c r="C1" s="254">
        <v>41.25</v>
      </c>
      <c r="D1" t="s">
        <v>873</v>
      </c>
      <c r="E1" t="s">
        <v>872</v>
      </c>
    </row>
    <row r="2" spans="1:5" ht="15">
      <c r="A2" s="251">
        <v>43469</v>
      </c>
      <c r="B2" s="253">
        <v>0</v>
      </c>
      <c r="C2" s="253">
        <v>0</v>
      </c>
      <c r="D2" t="s">
        <v>873</v>
      </c>
    </row>
    <row r="3" spans="1:5" ht="15">
      <c r="A3" s="251">
        <v>43470</v>
      </c>
      <c r="B3" s="253">
        <v>0</v>
      </c>
      <c r="C3" s="253">
        <v>0</v>
      </c>
      <c r="D3" t="s">
        <v>873</v>
      </c>
    </row>
    <row r="4" spans="1:5" ht="15">
      <c r="A4" s="251">
        <v>43471</v>
      </c>
      <c r="B4" s="253">
        <v>0</v>
      </c>
      <c r="C4" s="253">
        <v>0</v>
      </c>
      <c r="D4" t="s">
        <v>873</v>
      </c>
    </row>
    <row r="5" spans="1:5" ht="15">
      <c r="A5" s="251">
        <v>43472</v>
      </c>
      <c r="B5" s="253">
        <v>0</v>
      </c>
      <c r="C5" s="253">
        <v>0</v>
      </c>
      <c r="D5" t="s">
        <v>873</v>
      </c>
    </row>
    <row r="6" spans="1:5" ht="15">
      <c r="A6" s="251">
        <v>43473</v>
      </c>
      <c r="B6" s="253">
        <v>0</v>
      </c>
      <c r="C6" s="253">
        <v>0</v>
      </c>
      <c r="D6" t="s">
        <v>871</v>
      </c>
    </row>
    <row r="7" spans="1:5" ht="15">
      <c r="A7" s="251">
        <v>43474</v>
      </c>
      <c r="B7" s="253">
        <v>0</v>
      </c>
      <c r="C7" s="253">
        <v>0</v>
      </c>
      <c r="D7" t="s">
        <v>871</v>
      </c>
    </row>
    <row r="8" spans="1:5" ht="15">
      <c r="A8" s="251">
        <v>43475</v>
      </c>
      <c r="B8" s="253">
        <v>0</v>
      </c>
      <c r="C8" s="253">
        <v>0</v>
      </c>
      <c r="D8" t="s">
        <v>871</v>
      </c>
    </row>
    <row r="9" spans="1:5" ht="15">
      <c r="A9" s="251">
        <v>43476</v>
      </c>
      <c r="B9" s="253">
        <v>0</v>
      </c>
      <c r="C9" s="253">
        <v>0</v>
      </c>
      <c r="D9" t="s">
        <v>871</v>
      </c>
    </row>
    <row r="10" spans="1:5" ht="15">
      <c r="A10" s="251">
        <v>43477</v>
      </c>
      <c r="B10" s="253">
        <v>0</v>
      </c>
      <c r="C10" s="253">
        <v>0</v>
      </c>
      <c r="D10" t="s">
        <v>871</v>
      </c>
    </row>
    <row r="11" spans="1:5" ht="15">
      <c r="A11" s="251">
        <v>43478</v>
      </c>
      <c r="B11" s="253">
        <v>0</v>
      </c>
      <c r="C11" s="253">
        <v>0</v>
      </c>
      <c r="D11" t="s">
        <v>871</v>
      </c>
      <c r="E11" t="s">
        <v>870</v>
      </c>
    </row>
    <row r="12" spans="1:5" ht="15">
      <c r="A12" s="251">
        <v>43479</v>
      </c>
      <c r="B12" s="253">
        <v>60</v>
      </c>
      <c r="C12" s="254">
        <v>18.899999999999999</v>
      </c>
      <c r="D12" t="s">
        <v>363</v>
      </c>
    </row>
    <row r="13" spans="1:5" ht="15">
      <c r="A13" s="251">
        <v>43480</v>
      </c>
      <c r="B13" s="253">
        <v>60</v>
      </c>
      <c r="C13" s="254">
        <v>18.899999999999999</v>
      </c>
    </row>
    <row r="14" spans="1:5" ht="15">
      <c r="A14" s="251">
        <v>43481</v>
      </c>
      <c r="B14" s="253">
        <v>60</v>
      </c>
      <c r="C14" s="254">
        <v>18.899999999999999</v>
      </c>
    </row>
    <row r="15" spans="1:5" ht="15">
      <c r="A15" s="251">
        <v>43482</v>
      </c>
      <c r="B15" s="253">
        <v>60</v>
      </c>
      <c r="C15" s="254">
        <v>18.899999999999999</v>
      </c>
    </row>
    <row r="16" spans="1:5" ht="15">
      <c r="A16" s="251">
        <v>43483</v>
      </c>
      <c r="B16" s="253">
        <v>60</v>
      </c>
      <c r="C16" s="254">
        <v>18.899999999999999</v>
      </c>
    </row>
    <row r="17" spans="1:3" ht="15">
      <c r="A17" s="251">
        <v>43484</v>
      </c>
      <c r="B17" s="253">
        <v>60</v>
      </c>
      <c r="C17" s="254">
        <v>18.899999999999999</v>
      </c>
    </row>
    <row r="18" spans="1:3" ht="15">
      <c r="A18" s="251">
        <v>43485</v>
      </c>
      <c r="B18" s="253">
        <v>60</v>
      </c>
      <c r="C18" s="254">
        <v>18.899999999999999</v>
      </c>
    </row>
    <row r="19" spans="1:3" ht="15">
      <c r="A19" s="251">
        <v>43486</v>
      </c>
      <c r="B19" s="253">
        <v>60</v>
      </c>
      <c r="C19" s="254">
        <v>18.899999999999999</v>
      </c>
    </row>
    <row r="20" spans="1:3" ht="15">
      <c r="A20" s="251">
        <v>43487</v>
      </c>
      <c r="B20" s="253">
        <v>60</v>
      </c>
      <c r="C20" s="254">
        <v>18.899999999999999</v>
      </c>
    </row>
    <row r="21" spans="1:3" ht="15">
      <c r="A21" s="251">
        <v>43488</v>
      </c>
      <c r="B21" s="253">
        <v>60</v>
      </c>
      <c r="C21" s="254">
        <v>18.899999999999999</v>
      </c>
    </row>
    <row r="22" spans="1:3" ht="15">
      <c r="A22" s="251">
        <v>43489</v>
      </c>
      <c r="B22" s="253">
        <v>60</v>
      </c>
      <c r="C22" s="254">
        <v>18.899999999999999</v>
      </c>
    </row>
    <row r="23" spans="1:3" ht="15">
      <c r="A23" s="251">
        <v>43490</v>
      </c>
      <c r="B23" s="253">
        <v>60</v>
      </c>
      <c r="C23" s="254">
        <v>18.899999999999999</v>
      </c>
    </row>
    <row r="24" spans="1:3" ht="15">
      <c r="A24" s="251">
        <v>43491</v>
      </c>
      <c r="B24" s="253">
        <v>60</v>
      </c>
      <c r="C24" s="254">
        <v>18.899999999999999</v>
      </c>
    </row>
    <row r="25" spans="1:3" ht="15">
      <c r="A25" s="251">
        <v>43492</v>
      </c>
      <c r="B25" s="253">
        <v>60</v>
      </c>
      <c r="C25" s="254">
        <v>18.899999999999999</v>
      </c>
    </row>
    <row r="26" spans="1:3" ht="15">
      <c r="A26" s="251">
        <v>43493</v>
      </c>
      <c r="B26" s="253">
        <v>60</v>
      </c>
      <c r="C26" s="254">
        <v>18.899999999999999</v>
      </c>
    </row>
    <row r="27" spans="1:3" ht="15">
      <c r="A27" s="251">
        <v>43494</v>
      </c>
      <c r="B27" s="253">
        <v>60</v>
      </c>
      <c r="C27" s="254">
        <v>18.899999999999999</v>
      </c>
    </row>
    <row r="28" spans="1:3" ht="15">
      <c r="A28" s="251">
        <v>43495</v>
      </c>
      <c r="B28" s="253">
        <v>60</v>
      </c>
      <c r="C28" s="254">
        <v>18.899999999999999</v>
      </c>
    </row>
    <row r="29" spans="1:3" ht="15">
      <c r="A29" s="251">
        <v>43496</v>
      </c>
      <c r="B29" s="253">
        <v>60</v>
      </c>
      <c r="C29" s="254">
        <v>18.899999999999999</v>
      </c>
    </row>
    <row r="30" spans="1:3" ht="15">
      <c r="A30" s="251">
        <v>43497</v>
      </c>
      <c r="B30" s="253">
        <v>60</v>
      </c>
      <c r="C30" s="254">
        <v>18.899999999999999</v>
      </c>
    </row>
    <row r="31" spans="1:3" ht="15">
      <c r="A31" s="251">
        <v>43498</v>
      </c>
      <c r="B31" s="253">
        <v>60</v>
      </c>
      <c r="C31" s="254">
        <v>18.899999999999999</v>
      </c>
    </row>
    <row r="32" spans="1:3" ht="15">
      <c r="A32" s="251">
        <v>43499</v>
      </c>
      <c r="B32" s="253">
        <v>60</v>
      </c>
      <c r="C32" s="254">
        <v>18.899999999999999</v>
      </c>
    </row>
    <row r="33" spans="1:3" ht="15">
      <c r="A33" s="251">
        <v>43500</v>
      </c>
      <c r="B33" s="253">
        <v>60</v>
      </c>
      <c r="C33" s="254">
        <v>18.899999999999999</v>
      </c>
    </row>
    <row r="34" spans="1:3" ht="15">
      <c r="A34" s="251">
        <v>43501</v>
      </c>
      <c r="B34" s="253">
        <v>60</v>
      </c>
      <c r="C34" s="254">
        <v>18.899999999999999</v>
      </c>
    </row>
    <row r="35" spans="1:3" ht="15">
      <c r="A35" s="251">
        <v>43502</v>
      </c>
      <c r="B35" s="253">
        <v>60</v>
      </c>
      <c r="C35" s="254">
        <v>18.899999999999999</v>
      </c>
    </row>
    <row r="36" spans="1:3" ht="15">
      <c r="A36" s="251">
        <v>43503</v>
      </c>
      <c r="B36" s="253">
        <v>60</v>
      </c>
      <c r="C36" s="254">
        <v>18.899999999999999</v>
      </c>
    </row>
    <row r="37" spans="1:3" ht="15">
      <c r="A37" s="251">
        <v>43504</v>
      </c>
      <c r="B37" s="253">
        <v>60</v>
      </c>
      <c r="C37" s="254">
        <v>18.899999999999999</v>
      </c>
    </row>
    <row r="38" spans="1:3" ht="15">
      <c r="A38" s="251">
        <v>43505</v>
      </c>
      <c r="B38" s="253">
        <v>60</v>
      </c>
      <c r="C38" s="254">
        <v>18.899999999999999</v>
      </c>
    </row>
    <row r="39" spans="1:3" ht="15">
      <c r="A39" s="251">
        <v>43506</v>
      </c>
      <c r="B39" s="253">
        <v>60</v>
      </c>
      <c r="C39" s="254">
        <v>18.899999999999999</v>
      </c>
    </row>
    <row r="40" spans="1:3" ht="15">
      <c r="A40" s="251">
        <v>43507</v>
      </c>
      <c r="B40" s="253">
        <v>60</v>
      </c>
      <c r="C40" s="254">
        <v>18.899999999999999</v>
      </c>
    </row>
    <row r="41" spans="1:3" ht="15">
      <c r="A41" s="251">
        <v>43508</v>
      </c>
      <c r="B41" s="253">
        <v>60</v>
      </c>
      <c r="C41" s="254">
        <v>18.899999999999999</v>
      </c>
    </row>
    <row r="42" spans="1:3" ht="15">
      <c r="A42" s="251">
        <v>43509</v>
      </c>
      <c r="B42" s="253">
        <v>60</v>
      </c>
      <c r="C42" s="254">
        <v>18.899999999999999</v>
      </c>
    </row>
    <row r="43" spans="1:3" ht="15">
      <c r="A43" s="251">
        <v>43510</v>
      </c>
      <c r="B43" s="253">
        <v>60</v>
      </c>
      <c r="C43" s="254">
        <v>18.899999999999999</v>
      </c>
    </row>
    <row r="44" spans="1:3" ht="15">
      <c r="A44" s="251">
        <v>43511</v>
      </c>
      <c r="B44" s="253">
        <v>60</v>
      </c>
      <c r="C44" s="254">
        <v>18.899999999999999</v>
      </c>
    </row>
    <row r="45" spans="1:3" ht="15">
      <c r="A45" s="251">
        <v>43512</v>
      </c>
      <c r="B45" s="253">
        <v>60</v>
      </c>
      <c r="C45" s="254">
        <v>18.899999999999999</v>
      </c>
    </row>
    <row r="46" spans="1:3" ht="15">
      <c r="A46" s="251">
        <v>43513</v>
      </c>
      <c r="B46" s="253">
        <v>60</v>
      </c>
      <c r="C46" s="254">
        <v>18.899999999999999</v>
      </c>
    </row>
    <row r="47" spans="1:3" ht="15">
      <c r="A47" s="251">
        <v>43514</v>
      </c>
      <c r="B47" s="253">
        <v>60</v>
      </c>
      <c r="C47" s="254">
        <v>18.899999999999999</v>
      </c>
    </row>
    <row r="48" spans="1:3" ht="15">
      <c r="A48" s="251">
        <v>43515</v>
      </c>
      <c r="B48" s="253">
        <v>60</v>
      </c>
      <c r="C48" s="254">
        <v>18.899999999999999</v>
      </c>
    </row>
    <row r="49" spans="1:5" ht="15">
      <c r="A49" s="251">
        <v>43516</v>
      </c>
      <c r="B49" s="253">
        <v>60</v>
      </c>
      <c r="C49" s="254">
        <v>18.899999999999999</v>
      </c>
    </row>
    <row r="50" spans="1:5" ht="15">
      <c r="A50" s="251">
        <v>43517</v>
      </c>
      <c r="B50" s="253">
        <v>60</v>
      </c>
      <c r="C50" s="254">
        <v>18.899999999999999</v>
      </c>
    </row>
    <row r="51" spans="1:5" ht="15">
      <c r="A51" s="251">
        <v>43518</v>
      </c>
      <c r="B51" s="253">
        <v>60</v>
      </c>
      <c r="C51" s="254">
        <v>18.899999999999999</v>
      </c>
    </row>
    <row r="52" spans="1:5" ht="15">
      <c r="A52" s="251">
        <v>43519</v>
      </c>
      <c r="B52" s="253">
        <v>60</v>
      </c>
      <c r="C52" s="254">
        <v>18.899999999999999</v>
      </c>
    </row>
    <row r="53" spans="1:5" ht="15">
      <c r="A53" s="251">
        <v>43520</v>
      </c>
      <c r="B53" s="253">
        <v>60</v>
      </c>
      <c r="C53" s="254">
        <v>18.899999999999999</v>
      </c>
    </row>
    <row r="54" spans="1:5" ht="15">
      <c r="A54" s="251">
        <v>43521</v>
      </c>
      <c r="B54" s="253">
        <v>60</v>
      </c>
      <c r="C54" s="254">
        <v>18.899999999999999</v>
      </c>
    </row>
    <row r="55" spans="1:5" ht="15">
      <c r="A55" s="251">
        <v>43522</v>
      </c>
      <c r="B55" s="253">
        <v>60</v>
      </c>
      <c r="C55" s="254">
        <v>18.899999999999999</v>
      </c>
    </row>
    <row r="56" spans="1:5" ht="15">
      <c r="A56" s="251">
        <v>43523</v>
      </c>
      <c r="B56" s="253">
        <v>60</v>
      </c>
      <c r="C56" s="254">
        <v>18.899999999999999</v>
      </c>
    </row>
    <row r="57" spans="1:5" ht="15">
      <c r="A57" s="251">
        <v>43524</v>
      </c>
      <c r="B57" s="253">
        <v>0</v>
      </c>
      <c r="C57" s="254">
        <v>0</v>
      </c>
      <c r="D57" t="s">
        <v>871</v>
      </c>
      <c r="E57" t="s">
        <v>869</v>
      </c>
    </row>
    <row r="58" spans="1:5" ht="15">
      <c r="A58" s="251">
        <v>43525</v>
      </c>
      <c r="B58" s="253">
        <v>0</v>
      </c>
      <c r="C58" s="254">
        <v>0</v>
      </c>
      <c r="D58" t="s">
        <v>871</v>
      </c>
    </row>
    <row r="59" spans="1:5" ht="15">
      <c r="A59" s="251">
        <v>43526</v>
      </c>
      <c r="B59" s="253">
        <v>0</v>
      </c>
      <c r="C59" s="254">
        <v>0</v>
      </c>
      <c r="D59" t="s">
        <v>871</v>
      </c>
    </row>
    <row r="60" spans="1:5" ht="15">
      <c r="A60" s="251">
        <v>43527</v>
      </c>
      <c r="B60" s="253">
        <v>0</v>
      </c>
      <c r="C60" s="254">
        <v>0</v>
      </c>
      <c r="D60" t="s">
        <v>871</v>
      </c>
    </row>
    <row r="61" spans="1:5" ht="15">
      <c r="A61" s="251">
        <v>43528</v>
      </c>
      <c r="B61" s="253">
        <v>0</v>
      </c>
      <c r="C61" s="254">
        <v>0</v>
      </c>
      <c r="D61" t="s">
        <v>871</v>
      </c>
    </row>
    <row r="62" spans="1:5" ht="15">
      <c r="A62" s="251">
        <v>43529</v>
      </c>
      <c r="B62" s="253">
        <v>0</v>
      </c>
      <c r="C62" s="254">
        <v>0</v>
      </c>
      <c r="D62" t="s">
        <v>871</v>
      </c>
    </row>
    <row r="63" spans="1:5" ht="15">
      <c r="A63" s="251">
        <v>43530</v>
      </c>
      <c r="B63" s="253">
        <v>0</v>
      </c>
      <c r="C63" s="254">
        <v>0</v>
      </c>
      <c r="D63" t="s">
        <v>873</v>
      </c>
    </row>
    <row r="64" spans="1:5" ht="15">
      <c r="A64" s="251">
        <v>43531</v>
      </c>
      <c r="B64" s="253">
        <v>0</v>
      </c>
      <c r="C64" s="254">
        <v>0</v>
      </c>
      <c r="D64" t="s">
        <v>873</v>
      </c>
    </row>
    <row r="65" spans="1:4" ht="15">
      <c r="A65" s="251">
        <v>43532</v>
      </c>
      <c r="B65" s="253">
        <v>0</v>
      </c>
      <c r="C65" s="254">
        <v>41.25</v>
      </c>
      <c r="D65" t="s">
        <v>873</v>
      </c>
    </row>
    <row r="66" spans="1:4" ht="15">
      <c r="A66" s="253"/>
      <c r="B66" s="248">
        <f>SUM(B1:B65)</f>
        <v>2760</v>
      </c>
      <c r="C66" s="248">
        <f>SUM(C1:C65)</f>
        <v>932.99999999999932</v>
      </c>
      <c r="D66" s="248">
        <f>SUM(B66:C66)</f>
        <v>3692.9999999999991</v>
      </c>
    </row>
    <row r="67" spans="1:4" ht="15">
      <c r="A67" s="253"/>
      <c r="C67">
        <v>921</v>
      </c>
    </row>
    <row r="68" spans="1:4" ht="15">
      <c r="A68" s="254"/>
      <c r="C68">
        <v>17.78</v>
      </c>
    </row>
    <row r="69" spans="1:4">
      <c r="C69" s="248">
        <f>SUM(D66,C67:C68)</f>
        <v>4631.7799999999988</v>
      </c>
    </row>
    <row r="70" spans="1:4">
      <c r="A70" s="252"/>
    </row>
    <row r="71" spans="1:4" ht="15">
      <c r="A71" s="253"/>
    </row>
    <row r="72" spans="1:4" ht="15">
      <c r="A72" s="253"/>
    </row>
    <row r="73" spans="1:4" ht="15">
      <c r="A73" s="254"/>
      <c r="C73" t="s">
        <v>874</v>
      </c>
      <c r="D73" s="255">
        <v>2838.59</v>
      </c>
    </row>
    <row r="74" spans="1:4" ht="15">
      <c r="A74" s="252"/>
      <c r="C74" t="s">
        <v>875</v>
      </c>
      <c r="D74" s="255">
        <v>2051.4</v>
      </c>
    </row>
    <row r="75" spans="1:4" ht="15">
      <c r="A75" s="253"/>
      <c r="D75">
        <f>SUM(D73:D74)</f>
        <v>4889.99</v>
      </c>
    </row>
    <row r="76" spans="1:4" ht="15">
      <c r="A76" s="253"/>
    </row>
    <row r="77" spans="1:4" ht="15">
      <c r="A77" s="254"/>
    </row>
    <row r="79" spans="1:4">
      <c r="A79" s="252"/>
    </row>
    <row r="80" spans="1:4" ht="15">
      <c r="A80" s="253"/>
    </row>
    <row r="81" spans="1:1" ht="15">
      <c r="A81" s="253"/>
    </row>
    <row r="82" spans="1:1" ht="15">
      <c r="A82" s="254"/>
    </row>
    <row r="84" spans="1:1">
      <c r="A84" s="252"/>
    </row>
    <row r="85" spans="1:1" ht="15">
      <c r="A85" s="253"/>
    </row>
    <row r="86" spans="1:1" ht="15">
      <c r="A86" s="253"/>
    </row>
    <row r="87" spans="1:1" ht="15">
      <c r="A87" s="254"/>
    </row>
    <row r="89" spans="1:1">
      <c r="A89" s="252"/>
    </row>
    <row r="90" spans="1:1" ht="15">
      <c r="A90" s="253"/>
    </row>
    <row r="91" spans="1:1" ht="15">
      <c r="A91" s="253"/>
    </row>
  </sheetData>
  <customSheetViews>
    <customSheetView guid="{7E7FFD23-D242-40BE-B707-2C8A2B8F8989}" topLeftCell="A43">
      <selection activeCell="C69" sqref="C6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48"/>
  <sheetViews>
    <sheetView zoomScaleNormal="100" workbookViewId="0">
      <selection activeCell="A42" sqref="A42"/>
    </sheetView>
  </sheetViews>
  <sheetFormatPr defaultRowHeight="12.75"/>
  <cols>
    <col min="1" max="1" width="33.140625" customWidth="1"/>
    <col min="2" max="2" width="13.5703125" style="42" customWidth="1"/>
  </cols>
  <sheetData>
    <row r="1" spans="1:1">
      <c r="A1" t="s">
        <v>382</v>
      </c>
    </row>
    <row r="2" spans="1:1">
      <c r="A2" t="s">
        <v>391</v>
      </c>
    </row>
    <row r="3" spans="1:1">
      <c r="A3" t="s">
        <v>390</v>
      </c>
    </row>
    <row r="5" spans="1:1">
      <c r="A5" t="s">
        <v>383</v>
      </c>
    </row>
    <row r="7" spans="1:1">
      <c r="A7" t="s">
        <v>384</v>
      </c>
    </row>
    <row r="8" spans="1:1">
      <c r="A8" t="s">
        <v>409</v>
      </c>
    </row>
    <row r="9" spans="1:1">
      <c r="A9" t="s">
        <v>426</v>
      </c>
    </row>
    <row r="10" spans="1:1">
      <c r="A10" t="s">
        <v>434</v>
      </c>
    </row>
    <row r="12" spans="1:1">
      <c r="A12" t="s">
        <v>438</v>
      </c>
    </row>
    <row r="13" spans="1:1">
      <c r="A13" t="s">
        <v>385</v>
      </c>
    </row>
    <row r="14" spans="1:1">
      <c r="A14" t="s">
        <v>386</v>
      </c>
    </row>
    <row r="15" spans="1:1">
      <c r="A15" t="s">
        <v>428</v>
      </c>
    </row>
    <row r="16" spans="1:1">
      <c r="A16" t="s">
        <v>387</v>
      </c>
    </row>
    <row r="17" spans="1:7">
      <c r="A17" t="s">
        <v>388</v>
      </c>
    </row>
    <row r="18" spans="1:7">
      <c r="A18" t="s">
        <v>389</v>
      </c>
    </row>
    <row r="19" spans="1:7">
      <c r="G19" t="s">
        <v>439</v>
      </c>
    </row>
    <row r="20" spans="1:7">
      <c r="A20" t="s">
        <v>381</v>
      </c>
      <c r="B20" s="41">
        <v>60</v>
      </c>
    </row>
    <row r="21" spans="1:7">
      <c r="A21" t="s">
        <v>378</v>
      </c>
      <c r="B21" s="41">
        <v>44</v>
      </c>
    </row>
    <row r="22" spans="1:7">
      <c r="A22" t="s">
        <v>379</v>
      </c>
      <c r="B22" s="41">
        <v>60</v>
      </c>
    </row>
    <row r="23" spans="1:7">
      <c r="A23" t="s">
        <v>380</v>
      </c>
      <c r="B23" s="41">
        <v>60</v>
      </c>
    </row>
    <row r="26" spans="1:7">
      <c r="A26" t="s">
        <v>394</v>
      </c>
    </row>
    <row r="27" spans="1:7">
      <c r="A27" t="s">
        <v>444</v>
      </c>
    </row>
    <row r="30" spans="1:7">
      <c r="A30" s="42" t="s">
        <v>410</v>
      </c>
    </row>
    <row r="31" spans="1:7">
      <c r="A31" s="48" t="s">
        <v>403</v>
      </c>
      <c r="B31" s="46" t="s">
        <v>411</v>
      </c>
      <c r="C31" s="47"/>
    </row>
    <row r="32" spans="1:7">
      <c r="A32" s="48" t="s">
        <v>404</v>
      </c>
      <c r="B32" s="46" t="s">
        <v>412</v>
      </c>
      <c r="C32" s="47"/>
    </row>
    <row r="33" spans="1:3">
      <c r="A33" s="48" t="s">
        <v>405</v>
      </c>
      <c r="B33" s="46" t="s">
        <v>413</v>
      </c>
      <c r="C33" s="47"/>
    </row>
    <row r="34" spans="1:3">
      <c r="A34" s="48" t="s">
        <v>406</v>
      </c>
      <c r="B34" s="46" t="s">
        <v>414</v>
      </c>
      <c r="C34" s="47"/>
    </row>
    <row r="35" spans="1:3">
      <c r="A35" s="48" t="s">
        <v>407</v>
      </c>
      <c r="B35" s="46" t="s">
        <v>415</v>
      </c>
      <c r="C35" s="47"/>
    </row>
    <row r="36" spans="1:3">
      <c r="A36" s="48" t="s">
        <v>408</v>
      </c>
      <c r="B36" s="46" t="s">
        <v>416</v>
      </c>
      <c r="C36" s="47"/>
    </row>
    <row r="38" spans="1:3">
      <c r="A38" t="s">
        <v>420</v>
      </c>
      <c r="B38" s="42" t="s">
        <v>421</v>
      </c>
    </row>
    <row r="39" spans="1:3">
      <c r="A39" t="s">
        <v>417</v>
      </c>
      <c r="B39" s="42" t="s">
        <v>418</v>
      </c>
    </row>
    <row r="40" spans="1:3">
      <c r="B40" s="42" t="s">
        <v>419</v>
      </c>
    </row>
    <row r="41" spans="1:3">
      <c r="A41" t="s">
        <v>430</v>
      </c>
    </row>
    <row r="42" spans="1:3">
      <c r="A42" t="s">
        <v>433</v>
      </c>
    </row>
    <row r="45" spans="1:3">
      <c r="A45" t="s">
        <v>448</v>
      </c>
    </row>
    <row r="46" spans="1:3">
      <c r="A46" t="s">
        <v>449</v>
      </c>
    </row>
    <row r="47" spans="1:3">
      <c r="A47" t="s">
        <v>450</v>
      </c>
    </row>
    <row r="48" spans="1:3">
      <c r="A48" t="s">
        <v>451</v>
      </c>
    </row>
  </sheetData>
  <customSheetViews>
    <customSheetView guid="{7E7FFD23-D242-40BE-B707-2C8A2B8F8989}">
      <selection activeCell="A42" sqref="A42"/>
      <pageMargins left="0.7" right="0.7" top="0.75" bottom="0.75" header="0.3" footer="0.3"/>
      <pageSetup orientation="portrait" horizontalDpi="1200" verticalDpi="1200" r:id="rId1"/>
    </customSheetView>
  </customSheetViews>
  <pageMargins left="0.7" right="0.7" top="0.75" bottom="0.75" header="0.3" footer="0.3"/>
  <pageSetup orientation="portrait" horizontalDpi="1200" verticalDpi="1200" r:id="rId2"/>
  <drawing r:id="rId3"/>
  <legacyDrawing r:id="rId4"/>
  <controls>
    <mc:AlternateContent xmlns:mc="http://schemas.openxmlformats.org/markup-compatibility/2006">
      <mc:Choice Requires="x14">
        <control shapeId="4126" r:id="rId5" name="Control 30">
          <controlPr defaultSize="0" r:id="rId6">
            <anchor moveWithCells="1">
              <from>
                <xdr:col>0</xdr:col>
                <xdr:colOff>0</xdr:colOff>
                <xdr:row>87</xdr:row>
                <xdr:rowOff>0</xdr:rowOff>
              </from>
              <to>
                <xdr:col>0</xdr:col>
                <xdr:colOff>942975</xdr:colOff>
                <xdr:row>88</xdr:row>
                <xdr:rowOff>142875</xdr:rowOff>
              </to>
            </anchor>
          </controlPr>
        </control>
      </mc:Choice>
      <mc:Fallback>
        <control shapeId="4126" r:id="rId5" name="Control 30"/>
      </mc:Fallback>
    </mc:AlternateContent>
    <mc:AlternateContent xmlns:mc="http://schemas.openxmlformats.org/markup-compatibility/2006">
      <mc:Choice Requires="x14">
        <control shapeId="4125" r:id="rId7" name="Control 29">
          <controlPr defaultSize="0" r:id="rId8">
            <anchor moveWithCells="1">
              <from>
                <xdr:col>0</xdr:col>
                <xdr:colOff>0</xdr:colOff>
                <xdr:row>87</xdr:row>
                <xdr:rowOff>0</xdr:rowOff>
              </from>
              <to>
                <xdr:col>0</xdr:col>
                <xdr:colOff>447675</xdr:colOff>
                <xdr:row>88</xdr:row>
                <xdr:rowOff>142875</xdr:rowOff>
              </to>
            </anchor>
          </controlPr>
        </control>
      </mc:Choice>
      <mc:Fallback>
        <control shapeId="4125" r:id="rId7" name="Control 29"/>
      </mc:Fallback>
    </mc:AlternateContent>
    <mc:AlternateContent xmlns:mc="http://schemas.openxmlformats.org/markup-compatibility/2006">
      <mc:Choice Requires="x14">
        <control shapeId="4124" r:id="rId9" name="Control 28">
          <controlPr defaultSize="0" r:id="rId10">
            <anchor moveWithCells="1">
              <from>
                <xdr:col>0</xdr:col>
                <xdr:colOff>0</xdr:colOff>
                <xdr:row>87</xdr:row>
                <xdr:rowOff>0</xdr:rowOff>
              </from>
              <to>
                <xdr:col>0</xdr:col>
                <xdr:colOff>552450</xdr:colOff>
                <xdr:row>88</xdr:row>
                <xdr:rowOff>142875</xdr:rowOff>
              </to>
            </anchor>
          </controlPr>
        </control>
      </mc:Choice>
      <mc:Fallback>
        <control shapeId="4124" r:id="rId9" name="Control 28"/>
      </mc:Fallback>
    </mc:AlternateContent>
    <mc:AlternateContent xmlns:mc="http://schemas.openxmlformats.org/markup-compatibility/2006">
      <mc:Choice Requires="x14">
        <control shapeId="4123" r:id="rId11" name="Control 27">
          <controlPr defaultSize="0" r:id="rId12">
            <anchor moveWithCells="1">
              <from>
                <xdr:col>0</xdr:col>
                <xdr:colOff>0</xdr:colOff>
                <xdr:row>87</xdr:row>
                <xdr:rowOff>0</xdr:rowOff>
              </from>
              <to>
                <xdr:col>0</xdr:col>
                <xdr:colOff>914400</xdr:colOff>
                <xdr:row>88</xdr:row>
                <xdr:rowOff>66675</xdr:rowOff>
              </to>
            </anchor>
          </controlPr>
        </control>
      </mc:Choice>
      <mc:Fallback>
        <control shapeId="4123" r:id="rId11" name="Control 27"/>
      </mc:Fallback>
    </mc:AlternateContent>
    <mc:AlternateContent xmlns:mc="http://schemas.openxmlformats.org/markup-compatibility/2006">
      <mc:Choice Requires="x14">
        <control shapeId="4122" r:id="rId13" name="Control 26">
          <controlPr defaultSize="0" r:id="rId14">
            <anchor moveWithCells="1">
              <from>
                <xdr:col>0</xdr:col>
                <xdr:colOff>0</xdr:colOff>
                <xdr:row>87</xdr:row>
                <xdr:rowOff>0</xdr:rowOff>
              </from>
              <to>
                <xdr:col>0</xdr:col>
                <xdr:colOff>257175</xdr:colOff>
                <xdr:row>88</xdr:row>
                <xdr:rowOff>85725</xdr:rowOff>
              </to>
            </anchor>
          </controlPr>
        </control>
      </mc:Choice>
      <mc:Fallback>
        <control shapeId="4122" r:id="rId13" name="Control 26"/>
      </mc:Fallback>
    </mc:AlternateContent>
    <mc:AlternateContent xmlns:mc="http://schemas.openxmlformats.org/markup-compatibility/2006">
      <mc:Choice Requires="x14">
        <control shapeId="4121" r:id="rId15" name="Control 25">
          <controlPr defaultSize="0" r:id="rId16">
            <anchor moveWithCells="1">
              <from>
                <xdr:col>0</xdr:col>
                <xdr:colOff>0</xdr:colOff>
                <xdr:row>87</xdr:row>
                <xdr:rowOff>0</xdr:rowOff>
              </from>
              <to>
                <xdr:col>0</xdr:col>
                <xdr:colOff>942975</xdr:colOff>
                <xdr:row>88</xdr:row>
                <xdr:rowOff>142875</xdr:rowOff>
              </to>
            </anchor>
          </controlPr>
        </control>
      </mc:Choice>
      <mc:Fallback>
        <control shapeId="4121" r:id="rId15" name="Control 25"/>
      </mc:Fallback>
    </mc:AlternateContent>
    <mc:AlternateContent xmlns:mc="http://schemas.openxmlformats.org/markup-compatibility/2006">
      <mc:Choice Requires="x14">
        <control shapeId="4120" r:id="rId17" name="Control 24">
          <controlPr defaultSize="0" r:id="rId18">
            <anchor moveWithCells="1">
              <from>
                <xdr:col>0</xdr:col>
                <xdr:colOff>0</xdr:colOff>
                <xdr:row>87</xdr:row>
                <xdr:rowOff>0</xdr:rowOff>
              </from>
              <to>
                <xdr:col>0</xdr:col>
                <xdr:colOff>447675</xdr:colOff>
                <xdr:row>88</xdr:row>
                <xdr:rowOff>142875</xdr:rowOff>
              </to>
            </anchor>
          </controlPr>
        </control>
      </mc:Choice>
      <mc:Fallback>
        <control shapeId="4120" r:id="rId17" name="Control 24"/>
      </mc:Fallback>
    </mc:AlternateContent>
    <mc:AlternateContent xmlns:mc="http://schemas.openxmlformats.org/markup-compatibility/2006">
      <mc:Choice Requires="x14">
        <control shapeId="4119" r:id="rId19" name="Control 23">
          <controlPr defaultSize="0" r:id="rId20">
            <anchor moveWithCells="1">
              <from>
                <xdr:col>0</xdr:col>
                <xdr:colOff>0</xdr:colOff>
                <xdr:row>87</xdr:row>
                <xdr:rowOff>0</xdr:rowOff>
              </from>
              <to>
                <xdr:col>0</xdr:col>
                <xdr:colOff>552450</xdr:colOff>
                <xdr:row>88</xdr:row>
                <xdr:rowOff>142875</xdr:rowOff>
              </to>
            </anchor>
          </controlPr>
        </control>
      </mc:Choice>
      <mc:Fallback>
        <control shapeId="4119" r:id="rId19" name="Control 23"/>
      </mc:Fallback>
    </mc:AlternateContent>
    <mc:AlternateContent xmlns:mc="http://schemas.openxmlformats.org/markup-compatibility/2006">
      <mc:Choice Requires="x14">
        <control shapeId="4118" r:id="rId21" name="Control 22">
          <controlPr defaultSize="0" r:id="rId22">
            <anchor moveWithCells="1">
              <from>
                <xdr:col>0</xdr:col>
                <xdr:colOff>0</xdr:colOff>
                <xdr:row>87</xdr:row>
                <xdr:rowOff>0</xdr:rowOff>
              </from>
              <to>
                <xdr:col>0</xdr:col>
                <xdr:colOff>914400</xdr:colOff>
                <xdr:row>88</xdr:row>
                <xdr:rowOff>66675</xdr:rowOff>
              </to>
            </anchor>
          </controlPr>
        </control>
      </mc:Choice>
      <mc:Fallback>
        <control shapeId="4118" r:id="rId21" name="Control 22"/>
      </mc:Fallback>
    </mc:AlternateContent>
    <mc:AlternateContent xmlns:mc="http://schemas.openxmlformats.org/markup-compatibility/2006">
      <mc:Choice Requires="x14">
        <control shapeId="4117" r:id="rId23" name="Control 21">
          <controlPr defaultSize="0" r:id="rId14">
            <anchor moveWithCells="1">
              <from>
                <xdr:col>0</xdr:col>
                <xdr:colOff>0</xdr:colOff>
                <xdr:row>87</xdr:row>
                <xdr:rowOff>0</xdr:rowOff>
              </from>
              <to>
                <xdr:col>0</xdr:col>
                <xdr:colOff>257175</xdr:colOff>
                <xdr:row>88</xdr:row>
                <xdr:rowOff>85725</xdr:rowOff>
              </to>
            </anchor>
          </controlPr>
        </control>
      </mc:Choice>
      <mc:Fallback>
        <control shapeId="4117" r:id="rId23" name="Control 21"/>
      </mc:Fallback>
    </mc:AlternateContent>
    <mc:AlternateContent xmlns:mc="http://schemas.openxmlformats.org/markup-compatibility/2006">
      <mc:Choice Requires="x14">
        <control shapeId="4116" r:id="rId24" name="Control 20">
          <controlPr defaultSize="0" r:id="rId25">
            <anchor moveWithCells="1">
              <from>
                <xdr:col>0</xdr:col>
                <xdr:colOff>0</xdr:colOff>
                <xdr:row>87</xdr:row>
                <xdr:rowOff>0</xdr:rowOff>
              </from>
              <to>
                <xdr:col>0</xdr:col>
                <xdr:colOff>942975</xdr:colOff>
                <xdr:row>88</xdr:row>
                <xdr:rowOff>142875</xdr:rowOff>
              </to>
            </anchor>
          </controlPr>
        </control>
      </mc:Choice>
      <mc:Fallback>
        <control shapeId="4116" r:id="rId24" name="Control 20"/>
      </mc:Fallback>
    </mc:AlternateContent>
    <mc:AlternateContent xmlns:mc="http://schemas.openxmlformats.org/markup-compatibility/2006">
      <mc:Choice Requires="x14">
        <control shapeId="4115" r:id="rId26" name="Control 19">
          <controlPr defaultSize="0" r:id="rId27">
            <anchor moveWithCells="1">
              <from>
                <xdr:col>0</xdr:col>
                <xdr:colOff>0</xdr:colOff>
                <xdr:row>87</xdr:row>
                <xdr:rowOff>0</xdr:rowOff>
              </from>
              <to>
                <xdr:col>0</xdr:col>
                <xdr:colOff>447675</xdr:colOff>
                <xdr:row>88</xdr:row>
                <xdr:rowOff>142875</xdr:rowOff>
              </to>
            </anchor>
          </controlPr>
        </control>
      </mc:Choice>
      <mc:Fallback>
        <control shapeId="4115" r:id="rId26" name="Control 19"/>
      </mc:Fallback>
    </mc:AlternateContent>
    <mc:AlternateContent xmlns:mc="http://schemas.openxmlformats.org/markup-compatibility/2006">
      <mc:Choice Requires="x14">
        <control shapeId="4114" r:id="rId28" name="Control 18">
          <controlPr defaultSize="0" r:id="rId29">
            <anchor moveWithCells="1">
              <from>
                <xdr:col>0</xdr:col>
                <xdr:colOff>0</xdr:colOff>
                <xdr:row>87</xdr:row>
                <xdr:rowOff>0</xdr:rowOff>
              </from>
              <to>
                <xdr:col>0</xdr:col>
                <xdr:colOff>552450</xdr:colOff>
                <xdr:row>88</xdr:row>
                <xdr:rowOff>142875</xdr:rowOff>
              </to>
            </anchor>
          </controlPr>
        </control>
      </mc:Choice>
      <mc:Fallback>
        <control shapeId="4114" r:id="rId28" name="Control 18"/>
      </mc:Fallback>
    </mc:AlternateContent>
    <mc:AlternateContent xmlns:mc="http://schemas.openxmlformats.org/markup-compatibility/2006">
      <mc:Choice Requires="x14">
        <control shapeId="4113" r:id="rId30" name="Control 17">
          <controlPr defaultSize="0" r:id="rId31">
            <anchor moveWithCells="1">
              <from>
                <xdr:col>0</xdr:col>
                <xdr:colOff>0</xdr:colOff>
                <xdr:row>87</xdr:row>
                <xdr:rowOff>0</xdr:rowOff>
              </from>
              <to>
                <xdr:col>0</xdr:col>
                <xdr:colOff>914400</xdr:colOff>
                <xdr:row>88</xdr:row>
                <xdr:rowOff>66675</xdr:rowOff>
              </to>
            </anchor>
          </controlPr>
        </control>
      </mc:Choice>
      <mc:Fallback>
        <control shapeId="4113" r:id="rId30" name="Control 17"/>
      </mc:Fallback>
    </mc:AlternateContent>
    <mc:AlternateContent xmlns:mc="http://schemas.openxmlformats.org/markup-compatibility/2006">
      <mc:Choice Requires="x14">
        <control shapeId="4112" r:id="rId32" name="Control 16">
          <controlPr defaultSize="0" r:id="rId14">
            <anchor moveWithCells="1">
              <from>
                <xdr:col>0</xdr:col>
                <xdr:colOff>0</xdr:colOff>
                <xdr:row>87</xdr:row>
                <xdr:rowOff>0</xdr:rowOff>
              </from>
              <to>
                <xdr:col>0</xdr:col>
                <xdr:colOff>257175</xdr:colOff>
                <xdr:row>88</xdr:row>
                <xdr:rowOff>85725</xdr:rowOff>
              </to>
            </anchor>
          </controlPr>
        </control>
      </mc:Choice>
      <mc:Fallback>
        <control shapeId="4112" r:id="rId32" name="Control 16"/>
      </mc:Fallback>
    </mc:AlternateContent>
    <mc:AlternateContent xmlns:mc="http://schemas.openxmlformats.org/markup-compatibility/2006">
      <mc:Choice Requires="x14">
        <control shapeId="4111" r:id="rId33" name="Control 15">
          <controlPr defaultSize="0" r:id="rId34">
            <anchor moveWithCells="1">
              <from>
                <xdr:col>0</xdr:col>
                <xdr:colOff>0</xdr:colOff>
                <xdr:row>87</xdr:row>
                <xdr:rowOff>0</xdr:rowOff>
              </from>
              <to>
                <xdr:col>0</xdr:col>
                <xdr:colOff>942975</xdr:colOff>
                <xdr:row>88</xdr:row>
                <xdr:rowOff>142875</xdr:rowOff>
              </to>
            </anchor>
          </controlPr>
        </control>
      </mc:Choice>
      <mc:Fallback>
        <control shapeId="4111" r:id="rId33" name="Control 15"/>
      </mc:Fallback>
    </mc:AlternateContent>
    <mc:AlternateContent xmlns:mc="http://schemas.openxmlformats.org/markup-compatibility/2006">
      <mc:Choice Requires="x14">
        <control shapeId="4110" r:id="rId35" name="Control 14">
          <controlPr defaultSize="0" r:id="rId36">
            <anchor moveWithCells="1">
              <from>
                <xdr:col>0</xdr:col>
                <xdr:colOff>0</xdr:colOff>
                <xdr:row>87</xdr:row>
                <xdr:rowOff>0</xdr:rowOff>
              </from>
              <to>
                <xdr:col>0</xdr:col>
                <xdr:colOff>447675</xdr:colOff>
                <xdr:row>88</xdr:row>
                <xdr:rowOff>142875</xdr:rowOff>
              </to>
            </anchor>
          </controlPr>
        </control>
      </mc:Choice>
      <mc:Fallback>
        <control shapeId="4110" r:id="rId35" name="Control 14"/>
      </mc:Fallback>
    </mc:AlternateContent>
    <mc:AlternateContent xmlns:mc="http://schemas.openxmlformats.org/markup-compatibility/2006">
      <mc:Choice Requires="x14">
        <control shapeId="4109" r:id="rId37" name="Control 13">
          <controlPr defaultSize="0" r:id="rId38">
            <anchor moveWithCells="1">
              <from>
                <xdr:col>0</xdr:col>
                <xdr:colOff>0</xdr:colOff>
                <xdr:row>87</xdr:row>
                <xdr:rowOff>0</xdr:rowOff>
              </from>
              <to>
                <xdr:col>0</xdr:col>
                <xdr:colOff>552450</xdr:colOff>
                <xdr:row>88</xdr:row>
                <xdr:rowOff>142875</xdr:rowOff>
              </to>
            </anchor>
          </controlPr>
        </control>
      </mc:Choice>
      <mc:Fallback>
        <control shapeId="4109" r:id="rId37" name="Control 13"/>
      </mc:Fallback>
    </mc:AlternateContent>
    <mc:AlternateContent xmlns:mc="http://schemas.openxmlformats.org/markup-compatibility/2006">
      <mc:Choice Requires="x14">
        <control shapeId="4108" r:id="rId39" name="Control 12">
          <controlPr defaultSize="0" r:id="rId40">
            <anchor moveWithCells="1">
              <from>
                <xdr:col>0</xdr:col>
                <xdr:colOff>0</xdr:colOff>
                <xdr:row>87</xdr:row>
                <xdr:rowOff>0</xdr:rowOff>
              </from>
              <to>
                <xdr:col>0</xdr:col>
                <xdr:colOff>914400</xdr:colOff>
                <xdr:row>88</xdr:row>
                <xdr:rowOff>66675</xdr:rowOff>
              </to>
            </anchor>
          </controlPr>
        </control>
      </mc:Choice>
      <mc:Fallback>
        <control shapeId="4108" r:id="rId39" name="Control 12"/>
      </mc:Fallback>
    </mc:AlternateContent>
    <mc:AlternateContent xmlns:mc="http://schemas.openxmlformats.org/markup-compatibility/2006">
      <mc:Choice Requires="x14">
        <control shapeId="4107" r:id="rId41" name="Control 11">
          <controlPr defaultSize="0" r:id="rId14">
            <anchor moveWithCells="1">
              <from>
                <xdr:col>0</xdr:col>
                <xdr:colOff>0</xdr:colOff>
                <xdr:row>87</xdr:row>
                <xdr:rowOff>0</xdr:rowOff>
              </from>
              <to>
                <xdr:col>0</xdr:col>
                <xdr:colOff>257175</xdr:colOff>
                <xdr:row>88</xdr:row>
                <xdr:rowOff>85725</xdr:rowOff>
              </to>
            </anchor>
          </controlPr>
        </control>
      </mc:Choice>
      <mc:Fallback>
        <control shapeId="4107" r:id="rId41" name="Control 11"/>
      </mc:Fallback>
    </mc:AlternateContent>
    <mc:AlternateContent xmlns:mc="http://schemas.openxmlformats.org/markup-compatibility/2006">
      <mc:Choice Requires="x14">
        <control shapeId="4106" r:id="rId42" name="Control 10">
          <controlPr defaultSize="0" r:id="rId43">
            <anchor moveWithCells="1">
              <from>
                <xdr:col>0</xdr:col>
                <xdr:colOff>0</xdr:colOff>
                <xdr:row>87</xdr:row>
                <xdr:rowOff>0</xdr:rowOff>
              </from>
              <to>
                <xdr:col>0</xdr:col>
                <xdr:colOff>942975</xdr:colOff>
                <xdr:row>88</xdr:row>
                <xdr:rowOff>142875</xdr:rowOff>
              </to>
            </anchor>
          </controlPr>
        </control>
      </mc:Choice>
      <mc:Fallback>
        <control shapeId="4106" r:id="rId42" name="Control 10"/>
      </mc:Fallback>
    </mc:AlternateContent>
    <mc:AlternateContent xmlns:mc="http://schemas.openxmlformats.org/markup-compatibility/2006">
      <mc:Choice Requires="x14">
        <control shapeId="4105" r:id="rId44" name="Control 9">
          <controlPr defaultSize="0" r:id="rId45">
            <anchor moveWithCells="1">
              <from>
                <xdr:col>0</xdr:col>
                <xdr:colOff>0</xdr:colOff>
                <xdr:row>87</xdr:row>
                <xdr:rowOff>0</xdr:rowOff>
              </from>
              <to>
                <xdr:col>0</xdr:col>
                <xdr:colOff>447675</xdr:colOff>
                <xdr:row>88</xdr:row>
                <xdr:rowOff>142875</xdr:rowOff>
              </to>
            </anchor>
          </controlPr>
        </control>
      </mc:Choice>
      <mc:Fallback>
        <control shapeId="4105" r:id="rId44" name="Control 9"/>
      </mc:Fallback>
    </mc:AlternateContent>
    <mc:AlternateContent xmlns:mc="http://schemas.openxmlformats.org/markup-compatibility/2006">
      <mc:Choice Requires="x14">
        <control shapeId="4104" r:id="rId46" name="Control 8">
          <controlPr defaultSize="0" r:id="rId47">
            <anchor moveWithCells="1">
              <from>
                <xdr:col>0</xdr:col>
                <xdr:colOff>0</xdr:colOff>
                <xdr:row>87</xdr:row>
                <xdr:rowOff>0</xdr:rowOff>
              </from>
              <to>
                <xdr:col>0</xdr:col>
                <xdr:colOff>552450</xdr:colOff>
                <xdr:row>88</xdr:row>
                <xdr:rowOff>142875</xdr:rowOff>
              </to>
            </anchor>
          </controlPr>
        </control>
      </mc:Choice>
      <mc:Fallback>
        <control shapeId="4104" r:id="rId46" name="Control 8"/>
      </mc:Fallback>
    </mc:AlternateContent>
    <mc:AlternateContent xmlns:mc="http://schemas.openxmlformats.org/markup-compatibility/2006">
      <mc:Choice Requires="x14">
        <control shapeId="4103" r:id="rId48" name="Control 7">
          <controlPr defaultSize="0" r:id="rId49">
            <anchor moveWithCells="1">
              <from>
                <xdr:col>0</xdr:col>
                <xdr:colOff>0</xdr:colOff>
                <xdr:row>87</xdr:row>
                <xdr:rowOff>0</xdr:rowOff>
              </from>
              <to>
                <xdr:col>0</xdr:col>
                <xdr:colOff>914400</xdr:colOff>
                <xdr:row>88</xdr:row>
                <xdr:rowOff>66675</xdr:rowOff>
              </to>
            </anchor>
          </controlPr>
        </control>
      </mc:Choice>
      <mc:Fallback>
        <control shapeId="4103" r:id="rId48" name="Control 7"/>
      </mc:Fallback>
    </mc:AlternateContent>
    <mc:AlternateContent xmlns:mc="http://schemas.openxmlformats.org/markup-compatibility/2006">
      <mc:Choice Requires="x14">
        <control shapeId="4102" r:id="rId50" name="Control 6">
          <controlPr defaultSize="0" r:id="rId14">
            <anchor moveWithCells="1">
              <from>
                <xdr:col>0</xdr:col>
                <xdr:colOff>0</xdr:colOff>
                <xdr:row>87</xdr:row>
                <xdr:rowOff>0</xdr:rowOff>
              </from>
              <to>
                <xdr:col>0</xdr:col>
                <xdr:colOff>257175</xdr:colOff>
                <xdr:row>88</xdr:row>
                <xdr:rowOff>85725</xdr:rowOff>
              </to>
            </anchor>
          </controlPr>
        </control>
      </mc:Choice>
      <mc:Fallback>
        <control shapeId="4102" r:id="rId50" name="Control 6"/>
      </mc:Fallback>
    </mc:AlternateContent>
    <mc:AlternateContent xmlns:mc="http://schemas.openxmlformats.org/markup-compatibility/2006">
      <mc:Choice Requires="x14">
        <control shapeId="4101" r:id="rId51" name="Control 5">
          <controlPr defaultSize="0" r:id="rId52">
            <anchor moveWithCells="1">
              <from>
                <xdr:col>0</xdr:col>
                <xdr:colOff>0</xdr:colOff>
                <xdr:row>87</xdr:row>
                <xdr:rowOff>0</xdr:rowOff>
              </from>
              <to>
                <xdr:col>0</xdr:col>
                <xdr:colOff>942975</xdr:colOff>
                <xdr:row>88</xdr:row>
                <xdr:rowOff>142875</xdr:rowOff>
              </to>
            </anchor>
          </controlPr>
        </control>
      </mc:Choice>
      <mc:Fallback>
        <control shapeId="4101" r:id="rId51" name="Control 5"/>
      </mc:Fallback>
    </mc:AlternateContent>
    <mc:AlternateContent xmlns:mc="http://schemas.openxmlformats.org/markup-compatibility/2006">
      <mc:Choice Requires="x14">
        <control shapeId="4100" r:id="rId53" name="Control 4">
          <controlPr defaultSize="0" r:id="rId54">
            <anchor moveWithCells="1">
              <from>
                <xdr:col>0</xdr:col>
                <xdr:colOff>0</xdr:colOff>
                <xdr:row>87</xdr:row>
                <xdr:rowOff>0</xdr:rowOff>
              </from>
              <to>
                <xdr:col>0</xdr:col>
                <xdr:colOff>447675</xdr:colOff>
                <xdr:row>88</xdr:row>
                <xdr:rowOff>142875</xdr:rowOff>
              </to>
            </anchor>
          </controlPr>
        </control>
      </mc:Choice>
      <mc:Fallback>
        <control shapeId="4100" r:id="rId53" name="Control 4"/>
      </mc:Fallback>
    </mc:AlternateContent>
    <mc:AlternateContent xmlns:mc="http://schemas.openxmlformats.org/markup-compatibility/2006">
      <mc:Choice Requires="x14">
        <control shapeId="4099" r:id="rId55" name="Control 3">
          <controlPr defaultSize="0" r:id="rId56">
            <anchor moveWithCells="1">
              <from>
                <xdr:col>0</xdr:col>
                <xdr:colOff>0</xdr:colOff>
                <xdr:row>87</xdr:row>
                <xdr:rowOff>0</xdr:rowOff>
              </from>
              <to>
                <xdr:col>0</xdr:col>
                <xdr:colOff>552450</xdr:colOff>
                <xdr:row>88</xdr:row>
                <xdr:rowOff>142875</xdr:rowOff>
              </to>
            </anchor>
          </controlPr>
        </control>
      </mc:Choice>
      <mc:Fallback>
        <control shapeId="4099" r:id="rId55" name="Control 3"/>
      </mc:Fallback>
    </mc:AlternateContent>
    <mc:AlternateContent xmlns:mc="http://schemas.openxmlformats.org/markup-compatibility/2006">
      <mc:Choice Requires="x14">
        <control shapeId="4098" r:id="rId57" name="Control 2">
          <controlPr defaultSize="0" r:id="rId58">
            <anchor moveWithCells="1">
              <from>
                <xdr:col>0</xdr:col>
                <xdr:colOff>0</xdr:colOff>
                <xdr:row>87</xdr:row>
                <xdr:rowOff>0</xdr:rowOff>
              </from>
              <to>
                <xdr:col>0</xdr:col>
                <xdr:colOff>914400</xdr:colOff>
                <xdr:row>88</xdr:row>
                <xdr:rowOff>66675</xdr:rowOff>
              </to>
            </anchor>
          </controlPr>
        </control>
      </mc:Choice>
      <mc:Fallback>
        <control shapeId="4098" r:id="rId57" name="Control 2"/>
      </mc:Fallback>
    </mc:AlternateContent>
    <mc:AlternateContent xmlns:mc="http://schemas.openxmlformats.org/markup-compatibility/2006">
      <mc:Choice Requires="x14">
        <control shapeId="4097" r:id="rId59" name="Control 1">
          <controlPr defaultSize="0" r:id="rId14">
            <anchor moveWithCells="1">
              <from>
                <xdr:col>0</xdr:col>
                <xdr:colOff>0</xdr:colOff>
                <xdr:row>87</xdr:row>
                <xdr:rowOff>0</xdr:rowOff>
              </from>
              <to>
                <xdr:col>0</xdr:col>
                <xdr:colOff>257175</xdr:colOff>
                <xdr:row>88</xdr:row>
                <xdr:rowOff>85725</xdr:rowOff>
              </to>
            </anchor>
          </controlPr>
        </control>
      </mc:Choice>
      <mc:Fallback>
        <control shapeId="4097" r:id="rId59" name="Control 1"/>
      </mc:Fallback>
    </mc:AlternateContent>
  </controls>
</worksheet>
</file>

<file path=xl/worksheets/wsSortMap1.xml><?xml version="1.0" encoding="utf-8"?>
<worksheetSortMap xmlns="http://schemas.microsoft.com/office/excel/2006/main">
  <rowSortMap ref="A28:XFD80" count="52">
    <row newVal="27" oldVal="29"/>
    <row newVal="29" oldVal="78"/>
    <row newVal="30" oldVal="32"/>
    <row newVal="31" oldVal="33"/>
    <row newVal="32" oldVal="79"/>
    <row newVal="33" oldVal="30"/>
    <row newVal="34" oldVal="35"/>
    <row newVal="35" oldVal="37"/>
    <row newVal="36" oldVal="38"/>
    <row newVal="37" oldVal="36"/>
    <row newVal="38" oldVal="39"/>
    <row newVal="39" oldVal="76"/>
    <row newVal="40" oldVal="27"/>
    <row newVal="41" oldVal="40"/>
    <row newVal="42" oldVal="41"/>
    <row newVal="43" oldVal="42"/>
    <row newVal="44" oldVal="43"/>
    <row newVal="45" oldVal="54"/>
    <row newVal="46" oldVal="77"/>
    <row newVal="47" oldVal="44"/>
    <row newVal="48" oldVal="34"/>
    <row newVal="49" oldVal="31"/>
    <row newVal="50" oldVal="45"/>
    <row newVal="51" oldVal="46"/>
    <row newVal="52" oldVal="47"/>
    <row newVal="53" oldVal="48"/>
    <row newVal="54" oldVal="49"/>
    <row newVal="55" oldVal="50"/>
    <row newVal="56" oldVal="51"/>
    <row newVal="57" oldVal="52"/>
    <row newVal="58" oldVal="53"/>
    <row newVal="59" oldVal="55"/>
    <row newVal="60" oldVal="56"/>
    <row newVal="61" oldVal="57"/>
    <row newVal="62" oldVal="58"/>
    <row newVal="63" oldVal="59"/>
    <row newVal="64" oldVal="60"/>
    <row newVal="65" oldVal="61"/>
    <row newVal="66" oldVal="62"/>
    <row newVal="67" oldVal="63"/>
    <row newVal="68" oldVal="64"/>
    <row newVal="69" oldVal="65"/>
    <row newVal="70" oldVal="66"/>
    <row newVal="71" oldVal="67"/>
    <row newVal="72" oldVal="68"/>
    <row newVal="73" oldVal="69"/>
    <row newVal="74" oldVal="70"/>
    <row newVal="75" oldVal="71"/>
    <row newVal="76" oldVal="72"/>
    <row newVal="77" oldVal="73"/>
    <row newVal="78" oldVal="74"/>
    <row newVal="79" oldVal="75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FY19 Travel</vt:lpstr>
      <vt:lpstr>FY18 Travel</vt:lpstr>
      <vt:lpstr>ProD Forecast</vt:lpstr>
      <vt:lpstr>FY19 Gov Rates</vt:lpstr>
      <vt:lpstr>Sheet1</vt:lpstr>
      <vt:lpstr>Misc</vt:lpstr>
      <vt:lpstr>'FY18 Travel'!Print_Area</vt:lpstr>
      <vt:lpstr>'FY19 Travel'!Print_Area</vt:lpstr>
    </vt:vector>
  </TitlesOfParts>
  <Company>U.S. Air Force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POTTLE, DORIS J GS-11 USAF AETC 532 TRS/DORR</dc:creator>
  <cp:lastModifiedBy>POTTLE, DORIS J GS-11 USAF AETC 532 TRS/DORR</cp:lastModifiedBy>
  <cp:lastPrinted>2018-12-13T23:17:56Z</cp:lastPrinted>
  <dcterms:created xsi:type="dcterms:W3CDTF">2017-03-09T00:13:24Z</dcterms:created>
  <dcterms:modified xsi:type="dcterms:W3CDTF">2019-02-11T20:05:43Z</dcterms:modified>
</cp:coreProperties>
</file>