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yrom\OneDrive\Desktop\Data Homework\Assignment-1\"/>
    </mc:Choice>
  </mc:AlternateContent>
  <xr:revisionPtr revIDLastSave="0" documentId="13_ncr:1_{549C5F3B-1227-4E95-A1D4-C9D7BF527857}" xr6:coauthVersionLast="40" xr6:coauthVersionMax="40" xr10:uidLastSave="{00000000-0000-0000-0000-000000000000}"/>
  <bookViews>
    <workbookView xWindow="0" yWindow="0" windowWidth="14376" windowHeight="12780" xr2:uid="{00000000-000D-0000-FFFF-FFFF00000000}"/>
  </bookViews>
  <sheets>
    <sheet name="Sheet1" sheetId="1" r:id="rId1"/>
    <sheet name="Sheet2" sheetId="2" r:id="rId2"/>
    <sheet name="Sheet3" sheetId="4" r:id="rId3"/>
    <sheet name="Sheet4" sheetId="5" r:id="rId4"/>
    <sheet name="Sheet5" sheetId="6" r:id="rId5"/>
  </sheets>
  <calcPr calcId="191029"/>
  <pivotCaches>
    <pivotCache cacheId="13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<sst xmlns="http://schemas.openxmlformats.org/spreadsheetml/2006/main" count="33048" uniqueCount="8402">
  <si>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</si>
  <si>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</si>
  <si>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</si>
  <si>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</si>
  <si>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</si>
  <si>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</si>
  <si>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</si>
  <si>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</si>
  <si>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</si>
  <si>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</si>
  <si>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</si>
  <si>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</si>
  <si>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</si>
  <si>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</si>
  <si>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</si>
  <si>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</si>
  <si>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</si>
  <si>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</si>
  <si>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</si>
  <si>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</si>
  <si>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</si>
  <si>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</si>
  <si>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</si>
  <si>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</si>
  <si>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</si>
  <si>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</si>
  <si>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</si>
  <si>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</si>
  <si>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</si>
  <si>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</si>
  <si>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</si>
  <si>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</si>
  <si>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</si>
  <si>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</si>
  <si>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</si>
  <si>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</si>
  <si>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</si>
  <si>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</si>
  <si>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</si>
  <si>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</si>
  <si>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</si>
  <si>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</si>
  <si>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</si>
  <si>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</si>
  <si>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</si>
  <si>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</si>
  <si>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</si>
  <si>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</si>
  <si>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</si>
  <si>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</si>
  <si>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</si>
  <si>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</si>
  <si>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</si>
  <si>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</si>
  <si>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</si>
  <si>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</si>
  <si>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</si>
  <si>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</si>
  <si>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</si>
  <si>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</si>
  <si>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</si>
  <si>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</si>
  <si>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</si>
  <si>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</si>
  <si>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</si>
  <si>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</si>
  <si>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</si>
  <si>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</si>
  <si>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</si>
  <si>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</si>
  <si>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</si>
  <si>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</si>
  <si>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</si>
  <si>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</si>
  <si>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</si>
  <si>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</si>
  <si>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</si>
  <si>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</si>
  <si>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</si>
  <si>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</si>
  <si>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</si>
  <si>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</si>
  <si>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</si>
  <si>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</si>
  <si>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</si>
  <si>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</si>
  <si>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</si>
  <si>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</si>
  <si>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</si>
  <si>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</si>
  <si>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</si>
  <si>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</si>
  <si>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</si>
  <si>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</si>
  <si>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</si>
  <si>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</si>
  <si>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</si>
  <si>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</si>
  <si>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</si>
  <si>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</si>
  <si>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</si>
  <si>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</si>
  <si>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</si>
  <si>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</si>
  <si>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</si>
  <si>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</si>
  <si>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</si>
  <si>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</si>
  <si>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</si>
  <si>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</si>
  <si>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</si>
  <si>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</si>
  <si>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</si>
  <si>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</si>
  <si>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</si>
  <si>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</si>
  <si>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</si>
  <si>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</si>
  <si>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</si>
  <si>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</si>
  <si>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</si>
  <si>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</si>
  <si>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</si>
  <si>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</si>
  <si>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</si>
  <si>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</si>
  <si>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</si>
  <si>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</si>
  <si>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</si>
  <si>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</si>
  <si>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</si>
  <si>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</si>
  <si>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</si>
  <si>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</si>
  <si>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</si>
  <si>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</si>
  <si>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</si>
  <si>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</si>
  <si>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</si>
  <si>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</si>
  <si>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</si>
  <si>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</si>
  <si>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</si>
  <si>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</si>
  <si>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</si>
  <si>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</si>
  <si>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</si>
  <si>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</si>
  <si>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</si>
  <si>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</si>
  <si>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</si>
  <si>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</si>
  <si>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</si>
  <si>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</si>
  <si>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</si>
  <si>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</si>
  <si>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</si>
  <si>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</si>
  <si>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</si>
  <si>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</si>
  <si>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</si>
  <si>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</si>
  <si>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</si>
  <si>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</si>
  <si>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</si>
  <si>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</si>
  <si>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</si>
  <si>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</si>
  <si>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</si>
  <si>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</si>
  <si>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</si>
  <si>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</si>
  <si>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</si>
  <si>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</si>
  <si>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</si>
  <si>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</si>
  <si>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</si>
  <si>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</si>
  <si>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</si>
  <si>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</si>
  <si>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</si>
  <si>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</si>
  <si>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</si>
  <si>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</si>
  <si>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</si>
  <si>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</si>
  <si>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</si>
  <si>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</si>
  <si>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</si>
  <si>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</si>
  <si>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</si>
  <si>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</si>
  <si>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</si>
  <si>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</si>
  <si>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</si>
  <si>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</si>
  <si>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</si>
  <si>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</si>
  <si>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</si>
  <si>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</si>
  <si>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</si>
  <si>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</si>
  <si>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</si>
  <si>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</si>
  <si>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</si>
  <si>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</si>
  <si>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</si>
  <si>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</si>
  <si>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</si>
  <si>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</si>
  <si>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</si>
  <si>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</si>
  <si>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</si>
  <si>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</si>
  <si>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</si>
  <si>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</si>
  <si>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</si>
  <si>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</si>
  <si>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</si>
  <si>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</si>
  <si>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</si>
  <si>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</si>
  <si>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</si>
  <si>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</si>
  <si>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</si>
  <si>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</si>
  <si>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</si>
  <si>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</si>
  <si>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</si>
  <si>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</si>
  <si>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</si>
  <si>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</si>
  <si>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</si>
  <si>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</si>
  <si>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</si>
  <si>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</si>
  <si>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</si>
  <si>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</si>
  <si>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</si>
  <si>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</si>
  <si>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</si>
  <si>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</si>
  <si>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</si>
  <si>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</si>
  <si>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</si>
  <si>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</si>
  <si>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</si>
  <si>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</si>
  <si>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</si>
  <si>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</si>
  <si>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</si>
  <si>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</si>
  <si>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</si>
  <si>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</si>
  <si>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</si>
  <si>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</si>
  <si>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</si>
  <si>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</si>
  <si>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</si>
  <si>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</si>
  <si>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</si>
  <si>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</si>
  <si>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</si>
  <si>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</si>
  <si>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</si>
  <si>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</si>
  <si>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</si>
  <si>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</si>
  <si>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</si>
  <si>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</si>
  <si>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</si>
  <si>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</si>
  <si>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</si>
  <si>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</si>
  <si>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</si>
  <si>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</si>
  <si>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</si>
  <si>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</si>
  <si>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</si>
  <si>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</si>
  <si>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</si>
  <si>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</si>
  <si>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</si>
  <si>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</si>
  <si>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</si>
  <si>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</si>
  <si>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</si>
  <si>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</si>
  <si>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</si>
  <si>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</si>
  <si>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</si>
  <si>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</si>
  <si>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</si>
  <si>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</si>
  <si>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</si>
  <si>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</si>
  <si>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</si>
  <si>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</si>
  <si>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</si>
  <si>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</si>
  <si>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</si>
  <si>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</si>
  <si>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</si>
  <si>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</si>
  <si>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</si>
  <si>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</si>
  <si>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</si>
  <si>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</si>
  <si>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</si>
  <si>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</si>
  <si>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</si>
  <si>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</si>
  <si>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</si>
  <si>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</si>
  <si>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</si>
  <si>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</si>
  <si>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</si>
  <si>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</si>
  <si>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</si>
  <si>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</si>
  <si>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</si>
  <si>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</si>
  <si>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</si>
  <si>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</si>
  <si>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</si>
  <si>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</si>
  <si>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</si>
  <si>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</si>
  <si>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</si>
  <si>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</si>
  <si>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</si>
  <si>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</si>
  <si>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</si>
  <si>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</si>
  <si>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</si>
  <si>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</si>
  <si>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</si>
  <si>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</si>
  <si>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</si>
  <si>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</si>
  <si>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</si>
  <si>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</si>
  <si>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</si>
  <si>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</si>
  <si>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</si>
  <si>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</si>
  <si>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</si>
  <si>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</si>
  <si>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</si>
  <si>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</si>
  <si>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</si>
  <si>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</si>
  <si>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</si>
  <si>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</si>
  <si>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</si>
  <si>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</si>
  <si>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</si>
  <si>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</si>
  <si>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</si>
  <si>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</si>
  <si>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</si>
  <si>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</si>
  <si>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</si>
  <si>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</si>
  <si>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</si>
  <si>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</si>
  <si>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</si>
  <si>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</si>
  <si>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</si>
  <si>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</si>
  <si>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</si>
  <si>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</si>
  <si>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</si>
  <si>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</si>
  <si>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</si>
  <si>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</si>
  <si>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</si>
  <si>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</si>
  <si>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</si>
  <si>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</si>
  <si>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</si>
  <si>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</si>
  <si>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</si>
  <si>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</si>
  <si>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</si>
  <si>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</si>
  <si>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</si>
  <si>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</si>
  <si>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</si>
  <si>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</si>
  <si>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</si>
  <si>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</si>
  <si>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</si>
  <si>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</si>
  <si>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</si>
  <si>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</si>
  <si>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</si>
  <si>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</si>
  <si>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</si>
  <si>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</si>
  <si>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</si>
  <si>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</si>
  <si>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</si>
  <si>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</si>
  <si>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</si>
  <si>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</si>
  <si>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</si>
  <si>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</si>
  <si>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</si>
  <si>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</si>
  <si>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</si>
  <si>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</si>
  <si>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</si>
  <si>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</si>
  <si>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</si>
  <si>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</si>
  <si>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</si>
  <si>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</si>
  <si>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</si>
  <si>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</si>
  <si>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</si>
  <si>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</si>
  <si>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</si>
  <si>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</si>
  <si>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</si>
  <si>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</si>
  <si>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</si>
  <si>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</si>
  <si>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</si>
  <si>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</si>
  <si>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</si>
  <si>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</si>
  <si>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</si>
  <si>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</si>
  <si>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</si>
  <si>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</si>
  <si>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</si>
  <si>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</si>
  <si>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</si>
  <si>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</si>
  <si>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</si>
  <si>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</si>
  <si>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</si>
  <si>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</si>
  <si>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</si>
  <si>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</si>
  <si>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</si>
  <si>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</si>
  <si>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</si>
  <si>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</si>
  <si>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</si>
  <si>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</si>
  <si>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</si>
  <si>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</si>
  <si>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</si>
  <si>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</si>
  <si>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</si>
  <si>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</si>
  <si>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</si>
  <si>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</si>
  <si>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</si>
  <si>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</si>
  <si>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</si>
  <si>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</si>
  <si>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</si>
  <si>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</si>
  <si>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</si>
  <si>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</si>
  <si>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</si>
  <si>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</si>
  <si>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</si>
  <si>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</si>
  <si>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</si>
  <si>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</si>
  <si>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</si>
  <si>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</si>
  <si>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</si>
  <si>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</si>
  <si>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</si>
  <si>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</si>
  <si>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</si>
  <si>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</si>
  <si>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</si>
  <si>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</si>
  <si>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</si>
  <si>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</si>
  <si>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</si>
  <si>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</si>
  <si>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</si>
  <si>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</si>
  <si>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</si>
  <si>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</si>
  <si>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</si>
  <si>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</si>
  <si>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</si>
  <si>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</si>
  <si>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</si>
  <si>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</si>
  <si>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</si>
  <si>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</si>
  <si>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</si>
  <si>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</si>
  <si>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</si>
  <si>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</si>
  <si>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</si>
  <si>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</si>
  <si>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</si>
  <si>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</si>
  <si>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</si>
  <si>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</si>
  <si>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</si>
  <si>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</si>
  <si>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</si>
  <si>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</si>
  <si>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</si>
  <si>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</si>
  <si>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</si>
  <si>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</si>
  <si>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</si>
  <si>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</si>
  <si>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</si>
  <si>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</si>
  <si>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</si>
  <si>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</si>
  <si>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</si>
  <si>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</si>
  <si>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</si>
  <si>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</si>
  <si>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</si>
  <si>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</si>
  <si>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</si>
  <si>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</si>
  <si>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</si>
  <si>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</si>
  <si>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</si>
  <si>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</si>
  <si>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</si>
  <si>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</si>
  <si>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</si>
  <si>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</si>
  <si>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</si>
  <si>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</si>
  <si>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</si>
  <si>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</si>
  <si>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</si>
  <si>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</si>
  <si>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</si>
  <si>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</si>
  <si>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</si>
  <si>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</si>
  <si>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</si>
  <si>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</si>
  <si>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</si>
  <si>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</si>
  <si>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</si>
  <si>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</si>
  <si>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</si>
  <si>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</si>
  <si>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</si>
  <si>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</si>
  <si>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</si>
  <si>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</si>
  <si>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</si>
  <si>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</si>
  <si>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</si>
  <si>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</si>
  <si>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</si>
  <si>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</si>
  <si>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</si>
  <si>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</si>
  <si>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</si>
  <si>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</si>
  <si>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</si>
  <si>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</si>
  <si>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</si>
  <si>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</si>
  <si>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</si>
  <si>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</si>
  <si>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</si>
  <si>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</si>
  <si>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</si>
  <si>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</si>
  <si>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</si>
  <si>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</si>
  <si>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</si>
  <si>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</si>
  <si>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</si>
  <si>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</si>
  <si>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</si>
  <si>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</si>
  <si>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</si>
  <si>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</si>
  <si>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</si>
  <si>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</si>
  <si>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</si>
  <si>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</si>
  <si>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</si>
  <si>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</si>
  <si>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</si>
  <si>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</si>
  <si>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</si>
  <si>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</si>
  <si>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</si>
  <si>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</si>
  <si>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</si>
  <si>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</si>
  <si>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</si>
  <si>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</si>
  <si>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</si>
  <si>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</si>
  <si>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</si>
  <si>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</si>
  <si>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</si>
  <si>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</si>
  <si>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</si>
  <si>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</si>
  <si>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</si>
  <si>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</si>
  <si>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</si>
  <si>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</si>
  <si>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</si>
  <si>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</si>
  <si>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</si>
  <si>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</si>
  <si>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</si>
  <si>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</si>
  <si>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</si>
  <si>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</si>
  <si>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</si>
  <si>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</si>
  <si>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</si>
  <si>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</si>
  <si>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</si>
  <si>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</si>
  <si>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</si>
  <si>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</si>
  <si>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</si>
  <si>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</si>
  <si>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</si>
  <si>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</si>
  <si>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</si>
  <si>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</si>
  <si>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</si>
  <si>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</si>
  <si>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</si>
  <si>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</si>
  <si>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</si>
  <si>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</si>
  <si>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</si>
  <si>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</si>
  <si>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</si>
  <si>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</si>
  <si>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</si>
  <si>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</si>
  <si>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</si>
  <si>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</si>
  <si>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</si>
  <si>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</si>
  <si>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</si>
  <si>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</si>
  <si>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</si>
  <si>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</si>
  <si>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</si>
  <si>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</si>
  <si>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</si>
  <si>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</si>
  <si>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</si>
  <si>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</si>
  <si>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</si>
  <si>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</si>
  <si>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</si>
  <si>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</si>
  <si>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</si>
  <si>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</si>
  <si>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</si>
  <si>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</si>
  <si>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</si>
  <si>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</si>
  <si>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</si>
  <si>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</si>
  <si>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</si>
  <si>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</si>
  <si>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</si>
  <si>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</si>
  <si>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</si>
  <si>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</si>
  <si>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</si>
  <si>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</si>
  <si>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</si>
  <si>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</si>
  <si>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</si>
  <si>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</si>
  <si>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</si>
  <si>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</si>
  <si>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</si>
  <si>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</si>
  <si>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</si>
  <si>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</si>
  <si>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</si>
  <si>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</si>
  <si>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</si>
  <si>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</si>
  <si>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</si>
  <si>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</si>
  <si>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</si>
  <si>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</si>
  <si>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</si>
  <si>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</si>
  <si>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</si>
  <si>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</si>
  <si>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</si>
  <si>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</si>
  <si>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</si>
  <si>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</si>
  <si>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</si>
  <si>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</si>
  <si>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</si>
  <si>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</si>
  <si>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</si>
  <si>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</si>
  <si>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</si>
  <si>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</si>
  <si>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</si>
  <si>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</si>
  <si>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</si>
  <si>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</si>
  <si>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</si>
  <si>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</si>
  <si>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</si>
  <si>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</si>
  <si>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</si>
  <si>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</si>
  <si>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</si>
  <si>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</si>
  <si>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</si>
  <si>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</si>
  <si>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</si>
  <si>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</si>
  <si>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</si>
  <si>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</si>
  <si>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</si>
  <si>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</si>
  <si>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</si>
  <si>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</si>
  <si>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</si>
  <si>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</si>
  <si>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</si>
  <si>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</si>
  <si>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</si>
  <si>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</si>
  <si>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</si>
  <si>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</si>
  <si>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</si>
  <si>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</si>
  <si>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</si>
  <si>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</si>
  <si>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</si>
  <si>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</si>
  <si>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</si>
  <si>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</si>
  <si>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</si>
  <si>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</si>
  <si>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</si>
  <si>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</si>
  <si>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</si>
  <si>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</si>
  <si>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</si>
  <si>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</si>
  <si>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</si>
  <si>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</si>
  <si>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</si>
  <si>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</si>
  <si>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</si>
  <si>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</si>
  <si>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</si>
  <si>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</si>
  <si>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</si>
  <si>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</si>
  <si>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</si>
  <si>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</si>
  <si>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</si>
  <si>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</si>
  <si>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</si>
  <si>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</si>
  <si>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</si>
  <si>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</si>
  <si>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</si>
  <si>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</si>
  <si>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</si>
  <si>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</si>
  <si>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</si>
  <si>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</si>
  <si>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</si>
  <si>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</si>
  <si>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</si>
  <si>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</si>
  <si>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</si>
  <si>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</si>
  <si>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</si>
  <si>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</si>
  <si>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</si>
  <si>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</si>
  <si>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</si>
  <si>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</si>
  <si>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</si>
  <si>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</si>
  <si>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</si>
  <si>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</si>
  <si>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</si>
  <si>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</si>
  <si>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</si>
  <si>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</si>
  <si>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</si>
  <si>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</si>
  <si>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</si>
  <si>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</si>
  <si>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</si>
  <si>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</si>
  <si>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</si>
  <si>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</si>
  <si>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</si>
  <si>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</si>
  <si>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</si>
  <si>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</si>
  <si>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</si>
  <si>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</si>
  <si>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</si>
  <si>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</si>
  <si>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</si>
  <si>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</si>
  <si>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</si>
  <si>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</si>
  <si>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</si>
  <si>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</si>
  <si>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</si>
  <si>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</si>
  <si>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</si>
  <si>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</si>
  <si>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</si>
  <si>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</si>
  <si>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</si>
  <si>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</si>
  <si>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</si>
  <si>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</si>
  <si>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</si>
  <si>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</si>
  <si>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</si>
  <si>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</si>
  <si>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</si>
  <si>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</si>
  <si>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</si>
  <si>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</si>
  <si>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</si>
  <si>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</si>
  <si>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</si>
  <si>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</si>
  <si>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</si>
  <si>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</si>
  <si>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</si>
  <si>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</si>
  <si>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</si>
  <si>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</si>
  <si>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</si>
  <si>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</si>
  <si>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</si>
  <si>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</si>
  <si>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</si>
  <si>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</si>
  <si>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</si>
  <si>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</si>
  <si>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</si>
  <si>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</si>
  <si>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</si>
  <si>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</si>
  <si>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</si>
  <si>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</si>
  <si>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</si>
  <si>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</si>
  <si>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</si>
  <si>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</si>
  <si>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</si>
  <si>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</si>
  <si>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</si>
  <si>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</si>
  <si>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</si>
  <si>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</si>
  <si>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</si>
  <si>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</si>
  <si>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</si>
  <si>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</si>
  <si>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</si>
  <si>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</si>
  <si>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</si>
  <si>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</si>
  <si>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</si>
  <si>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</si>
  <si>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</si>
  <si>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</si>
  <si>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</si>
  <si>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</si>
  <si>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</si>
  <si>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</si>
  <si>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</si>
  <si>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</si>
  <si>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</si>
  <si>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</si>
  <si>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</si>
  <si>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</si>
  <si>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</si>
  <si>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</si>
  <si>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</si>
  <si>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</si>
  <si>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</si>
  <si>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</si>
  <si>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</si>
  <si>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</si>
  <si>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</si>
  <si>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</si>
  <si>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</si>
  <si>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</si>
  <si>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</si>
  <si>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</si>
  <si>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</si>
  <si>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</si>
  <si>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</si>
  <si>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</si>
  <si>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</si>
  <si>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</si>
  <si>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</si>
  <si>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</si>
  <si>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</si>
  <si>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</si>
  <si>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</si>
  <si>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</si>
  <si>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</si>
  <si>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</si>
  <si>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</si>
  <si>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</si>
  <si>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</si>
  <si>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</si>
  <si>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</si>
  <si>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</si>
  <si>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</si>
  <si>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</si>
  <si>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</si>
  <si>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</si>
  <si>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</si>
  <si>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</si>
  <si>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</si>
  <si>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</si>
  <si>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</si>
  <si>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</si>
  <si>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</si>
  <si>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</si>
  <si>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</si>
  <si>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</si>
  <si>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</si>
  <si>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</si>
  <si>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</si>
  <si>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</si>
  <si>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</si>
  <si>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</si>
  <si>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</si>
  <si>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</si>
  <si>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</si>
  <si>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</si>
  <si>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</si>
  <si>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</si>
  <si>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</si>
  <si>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</si>
  <si>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</si>
  <si>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</si>
  <si>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</si>
  <si>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</si>
  <si>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</si>
  <si>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</si>
  <si>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</si>
  <si>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</si>
  <si>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</si>
  <si>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</si>
  <si>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</si>
  <si>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</si>
  <si>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</si>
  <si>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</si>
  <si>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</si>
  <si>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</si>
  <si>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</si>
  <si>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</si>
  <si>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</si>
  <si>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</si>
  <si>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</si>
  <si>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</si>
  <si>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</si>
  <si>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</si>
  <si>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</si>
  <si>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</si>
  <si>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</si>
  <si>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</si>
  <si>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</si>
  <si>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</si>
  <si>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</si>
  <si>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</si>
  <si>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</si>
  <si>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</si>
  <si>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</si>
  <si>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</si>
  <si>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</si>
  <si>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</si>
  <si>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</si>
  <si>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</si>
  <si>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</si>
  <si>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</si>
  <si>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</si>
  <si>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</si>
  <si>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</si>
  <si>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</si>
  <si>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</si>
  <si>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</si>
  <si>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</si>
  <si>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</si>
  <si>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</si>
  <si>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</si>
  <si>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</si>
  <si>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</si>
  <si>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</si>
  <si>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</si>
  <si>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</si>
  <si>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</si>
  <si>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</si>
  <si>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</si>
  <si>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</si>
  <si>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</si>
  <si>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</si>
  <si>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</si>
  <si>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</si>
  <si>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</si>
  <si>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</si>
  <si>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</si>
  <si>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</si>
  <si>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</si>
  <si>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</si>
  <si>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</si>
  <si>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</si>
  <si>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</si>
  <si>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</si>
  <si>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</si>
  <si>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</si>
  <si>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</si>
  <si>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</si>
  <si>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</si>
  <si>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</si>
  <si>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</si>
  <si>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</si>
  <si>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</si>
  <si>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</si>
  <si>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</si>
  <si>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</si>
  <si>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</si>
  <si>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</si>
  <si>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</si>
  <si>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</si>
  <si>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</si>
  <si>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</si>
  <si>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</si>
  <si>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</si>
  <si>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</si>
  <si>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</si>
  <si>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</si>
  <si>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</si>
  <si>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</si>
  <si>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</si>
  <si>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</si>
  <si>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</si>
  <si>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</si>
  <si>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</si>
  <si>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</si>
  <si>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</si>
  <si>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</si>
  <si>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</si>
  <si>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</si>
  <si>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</si>
  <si>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</si>
  <si>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</si>
  <si>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</si>
  <si>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</si>
  <si>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</si>
  <si>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</si>
  <si>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</si>
  <si>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</si>
  <si>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</si>
  <si>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</si>
  <si>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</si>
  <si>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</si>
  <si>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</si>
  <si>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</si>
  <si>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</si>
  <si>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</si>
  <si>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</si>
  <si>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</si>
  <si>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</si>
  <si>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</si>
  <si>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</si>
  <si>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</si>
  <si>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</si>
  <si>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</si>
  <si>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</si>
  <si>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</si>
  <si>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</si>
  <si>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</si>
  <si>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</si>
  <si>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</si>
  <si>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</si>
  <si>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</si>
  <si>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</si>
  <si>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</si>
  <si>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</si>
  <si>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</si>
  <si>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</si>
  <si>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</si>
  <si>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</si>
  <si>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</si>
  <si>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</si>
  <si>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</si>
  <si>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</si>
  <si>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</si>
  <si>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</si>
  <si>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</si>
  <si>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</si>
  <si>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</si>
  <si>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</si>
  <si>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</si>
  <si>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</si>
  <si>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</si>
  <si>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</si>
  <si>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</si>
  <si>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</si>
  <si>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</si>
  <si>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</si>
  <si>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</si>
  <si>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</si>
  <si>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</si>
  <si>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</si>
  <si>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</si>
  <si>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</si>
  <si>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</si>
  <si>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</si>
  <si>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</si>
  <si>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</si>
  <si>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</si>
  <si>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</si>
  <si>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</si>
  <si>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</si>
  <si>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</si>
  <si>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</si>
  <si>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</si>
  <si>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</si>
  <si>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</si>
  <si>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</si>
  <si>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</si>
  <si>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</si>
  <si>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</si>
  <si>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</si>
  <si>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</si>
  <si>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</si>
  <si>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</si>
  <si>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</si>
  <si>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</si>
  <si>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</si>
  <si>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</si>
  <si>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</si>
  <si>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</si>
  <si>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</si>
  <si>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</si>
  <si>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</si>
  <si>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</si>
  <si>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</si>
  <si>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</si>
  <si>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</si>
  <si>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</si>
  <si>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</si>
  <si>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</si>
  <si>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</si>
  <si>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</si>
  <si>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</si>
  <si>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</si>
  <si>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</si>
  <si>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</si>
  <si>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</si>
  <si>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</si>
  <si>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</si>
  <si>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</si>
  <si>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</si>
  <si>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</si>
  <si>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</si>
  <si>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</si>
  <si>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</si>
  <si>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</si>
  <si>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</si>
  <si>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</si>
  <si>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</si>
  <si>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</si>
  <si>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</si>
  <si>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</si>
  <si>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</si>
  <si>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</si>
  <si>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</si>
  <si>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</si>
  <si>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</si>
  <si>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</si>
  <si>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</si>
  <si>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</si>
  <si>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</si>
  <si>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</si>
  <si>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</si>
  <si>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</si>
  <si>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</si>
  <si>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</si>
  <si>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</si>
  <si>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</si>
  <si>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</si>
  <si>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</si>
  <si>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</si>
  <si>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</si>
  <si>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</si>
  <si>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</si>
  <si>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</si>
  <si>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</si>
  <si>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</si>
  <si>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</si>
  <si>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</si>
  <si>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</si>
  <si>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</si>
  <si>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</si>
  <si>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</si>
  <si>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</si>
  <si>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</si>
  <si>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</si>
  <si>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</si>
  <si>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</si>
  <si>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</si>
  <si>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</si>
  <si>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</si>
  <si>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</si>
  <si>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</si>
  <si>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</si>
  <si>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</si>
  <si>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</si>
  <si>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</si>
  <si>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</si>
  <si>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</si>
  <si>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</si>
  <si>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</si>
  <si>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</si>
  <si>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</si>
  <si>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</si>
  <si>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</si>
  <si>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</si>
  <si>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</si>
  <si>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</si>
  <si>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</si>
  <si>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</si>
  <si>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</si>
  <si>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</si>
  <si>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</si>
  <si>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</si>
  <si>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</si>
  <si>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</si>
  <si>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</si>
  <si>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</si>
  <si>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</si>
  <si>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</si>
  <si>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</si>
  <si>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</si>
  <si>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</si>
  <si>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</si>
  <si>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</si>
  <si>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</si>
  <si>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</si>
  <si>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</si>
  <si>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</si>
  <si>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</si>
  <si>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</si>
  <si>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</si>
  <si>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</si>
  <si>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</si>
  <si>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</si>
  <si>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</si>
  <si>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</si>
  <si>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</si>
  <si>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</si>
  <si>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</si>
  <si>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</si>
  <si>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</si>
  <si>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</si>
  <si>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</si>
  <si>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</si>
  <si>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</si>
  <si>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</si>
  <si>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</si>
  <si>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</si>
  <si>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</si>
  <si>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</si>
  <si>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</si>
  <si>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</si>
  <si>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</si>
  <si>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</si>
  <si>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</si>
  <si>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</si>
  <si>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</si>
  <si>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</si>
  <si>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</si>
  <si>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</si>
  <si>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</si>
  <si>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</si>
  <si>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</si>
  <si>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</si>
  <si>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</si>
  <si>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</si>
  <si>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</si>
  <si>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</si>
  <si>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</si>
  <si>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</si>
  <si>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</si>
  <si>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</si>
  <si>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</si>
  <si>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</si>
  <si>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</si>
  <si>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</si>
  <si>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</si>
  <si>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</si>
  <si>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</si>
  <si>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</si>
  <si>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</si>
  <si>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</si>
  <si>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</si>
  <si>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</si>
  <si>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</si>
  <si>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</si>
  <si>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</si>
  <si>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</si>
  <si>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</si>
  <si>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</si>
  <si>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</si>
  <si>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</si>
  <si>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</si>
  <si>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</si>
  <si>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</si>
  <si>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</si>
  <si>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</si>
  <si>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</si>
  <si>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</si>
  <si>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</si>
  <si>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</si>
  <si>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</si>
  <si>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</si>
  <si>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</si>
  <si>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</si>
  <si>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</si>
  <si>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</si>
  <si>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</si>
  <si>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</si>
  <si>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</si>
  <si>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</si>
  <si>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</si>
  <si>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</si>
  <si>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</si>
  <si>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</si>
  <si>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</si>
  <si>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</si>
  <si>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</si>
  <si>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</si>
  <si>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</si>
  <si>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</si>
  <si>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</si>
  <si>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</si>
  <si>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</si>
  <si>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</si>
  <si>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</si>
  <si>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</si>
  <si>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</si>
  <si>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</si>
  <si>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</si>
  <si>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</si>
  <si>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</si>
  <si>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</si>
  <si>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</si>
  <si>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</si>
  <si>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</si>
  <si>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</si>
  <si>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</si>
  <si>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</si>
  <si>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</si>
  <si>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</si>
  <si>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</si>
  <si>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</si>
  <si>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</si>
  <si>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</si>
  <si>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</si>
  <si>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</si>
  <si>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</si>
  <si>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</si>
  <si>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</si>
  <si>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</si>
  <si>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</si>
  <si>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</si>
  <si>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</si>
  <si>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</si>
  <si>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</si>
  <si>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</si>
  <si>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</si>
  <si>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</si>
  <si>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</si>
  <si>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</si>
  <si>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</si>
  <si>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</si>
  <si>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</si>
  <si>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</si>
  <si>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</si>
  <si>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</si>
  <si>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</si>
  <si>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</si>
  <si>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</si>
  <si>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</si>
  <si>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</si>
  <si>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</si>
  <si>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</si>
  <si>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</si>
  <si>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</si>
  <si>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</si>
  <si>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</si>
  <si>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</si>
  <si>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</si>
  <si>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</si>
  <si>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</si>
  <si>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</si>
  <si>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</si>
  <si>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</si>
  <si>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</si>
  <si>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</si>
  <si>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</si>
  <si>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</si>
  <si>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</si>
  <si>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</si>
  <si>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</si>
  <si>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</si>
  <si>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</si>
  <si>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</si>
  <si>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</si>
  <si>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</si>
  <si>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</si>
  <si>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</si>
  <si>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</si>
  <si>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</si>
  <si>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</si>
  <si>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</si>
  <si>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</si>
  <si>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</si>
  <si>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</si>
  <si>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</si>
  <si>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</si>
  <si>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</si>
  <si>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</si>
  <si>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</si>
  <si>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</si>
  <si>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</si>
  <si>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</si>
  <si>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</si>
  <si>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</si>
  <si>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</si>
  <si>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</si>
  <si>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</si>
  <si>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</si>
  <si>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</si>
  <si>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</si>
  <si>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</si>
  <si>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</si>
  <si>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</si>
  <si>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</si>
  <si>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</si>
  <si>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</si>
  <si>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</si>
  <si>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</si>
  <si>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</si>
  <si>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</si>
  <si>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</si>
  <si>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</si>
  <si>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</si>
  <si>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</si>
  <si>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</si>
  <si>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</si>
  <si>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</si>
  <si>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</si>
  <si>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</si>
  <si>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</si>
  <si>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</si>
  <si>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</si>
  <si>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</si>
  <si>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</si>
  <si>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</si>
  <si>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</si>
  <si>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</si>
  <si>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</si>
  <si>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</si>
  <si>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</si>
  <si>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</si>
  <si>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</si>
  <si>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</si>
  <si>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</si>
  <si>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</si>
  <si>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</si>
  <si>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</si>
  <si>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</si>
  <si>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</si>
  <si>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</si>
  <si>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</si>
  <si>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</si>
  <si>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</si>
  <si>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</si>
  <si>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</si>
  <si>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</si>
  <si>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</si>
  <si>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</si>
  <si>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</si>
  <si>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</si>
  <si>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</si>
  <si>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</si>
  <si>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</si>
  <si>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</si>
  <si>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</si>
  <si>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</si>
  <si>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</si>
  <si>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</si>
  <si>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</si>
  <si>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</si>
  <si>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</si>
  <si>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</si>
  <si>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</si>
  <si>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</si>
  <si>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</si>
  <si>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</si>
  <si>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</si>
  <si>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</si>
  <si>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</si>
  <si>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</si>
  <si>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</si>
  <si>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</si>
  <si>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</si>
  <si>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</si>
  <si>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</si>
  <si>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</si>
  <si>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</si>
  <si>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</si>
  <si>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</si>
  <si>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</si>
  <si>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</si>
  <si>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</si>
  <si>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</si>
  <si>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</si>
  <si>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</si>
  <si>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</si>
  <si>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</si>
  <si>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</si>
  <si>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</si>
  <si>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</si>
  <si>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</si>
  <si>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</si>
  <si>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</si>
  <si>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</si>
  <si>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</si>
  <si>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</si>
  <si>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</si>
  <si>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</si>
  <si>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</si>
  <si>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</si>
  <si>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</si>
  <si>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</si>
  <si>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</si>
  <si>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</si>
  <si>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</si>
  <si>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</si>
  <si>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</si>
  <si>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</si>
  <si>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</si>
  <si>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</si>
  <si>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</si>
  <si>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</si>
  <si>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</si>
  <si>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</si>
  <si>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</si>
  <si>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</si>
  <si>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</si>
  <si>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</si>
  <si>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</si>
  <si>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</si>
  <si>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</si>
  <si>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</si>
  <si>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</si>
  <si>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</si>
  <si>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</si>
  <si>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</si>
  <si>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</si>
  <si>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</si>
  <si>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</si>
  <si>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</si>
  <si>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</si>
  <si>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</si>
  <si>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</si>
  <si>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</si>
  <si>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</si>
  <si>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</si>
  <si>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</si>
  <si>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</si>
  <si>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</si>
  <si>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</si>
  <si>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</si>
  <si>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</si>
  <si>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</si>
  <si>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</si>
  <si>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</si>
  <si>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</si>
  <si>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</si>
  <si>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</si>
  <si>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</si>
  <si>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</si>
  <si>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</si>
  <si>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</si>
  <si>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</si>
  <si>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</si>
  <si>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</si>
  <si>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</si>
  <si>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</si>
  <si>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</si>
  <si>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</si>
  <si>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</si>
  <si>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</si>
  <si>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</si>
  <si>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</si>
  <si>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</si>
  <si>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</si>
  <si>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</si>
  <si>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</si>
  <si>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</si>
  <si>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</si>
  <si>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</si>
  <si>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</si>
  <si>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</si>
  <si>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</si>
  <si>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</si>
  <si>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</si>
  <si>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</si>
  <si>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</si>
  <si>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</si>
  <si>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</si>
  <si>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</si>
  <si>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</si>
  <si>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</si>
  <si>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</si>
  <si>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</si>
  <si>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</si>
  <si>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</si>
  <si>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</si>
  <si>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</si>
  <si>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</si>
  <si>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</si>
  <si>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</si>
  <si>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</si>
  <si>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</si>
  <si>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</si>
  <si>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</si>
  <si>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</si>
  <si>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</si>
  <si>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</si>
  <si>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</si>
  <si>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</si>
  <si>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</si>
  <si>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</si>
  <si>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</si>
  <si>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</si>
  <si>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</si>
  <si>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</si>
  <si>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</si>
  <si>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</si>
  <si>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</si>
  <si>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</si>
  <si>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</si>
  <si>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</si>
  <si>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</si>
  <si>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</si>
  <si>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</si>
  <si>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</si>
  <si>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</si>
  <si>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</si>
  <si>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</si>
  <si>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</si>
  <si>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</si>
  <si>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</si>
  <si>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</si>
  <si>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</si>
  <si>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</si>
  <si>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</si>
  <si>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</si>
  <si>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</si>
  <si>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</si>
  <si>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</si>
  <si>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</si>
  <si>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</si>
  <si>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</si>
  <si>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</si>
  <si>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</si>
  <si>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</si>
  <si>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</si>
  <si>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</si>
  <si>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</si>
  <si>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</si>
  <si>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</si>
  <si>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</si>
  <si>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</si>
  <si>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</si>
  <si>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</si>
  <si>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</si>
  <si>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</si>
  <si>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</si>
  <si>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</si>
  <si>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</si>
  <si>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</si>
  <si>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</si>
  <si>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</si>
  <si>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</si>
  <si>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</si>
  <si>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</si>
  <si>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</si>
  <si>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</si>
  <si>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</si>
  <si>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</si>
  <si>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</si>
  <si>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</si>
  <si>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</si>
  <si>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</si>
  <si>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</si>
  <si>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</si>
  <si>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</si>
  <si>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</si>
  <si>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</si>
  <si>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</si>
  <si>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</si>
  <si>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</si>
  <si>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</si>
  <si>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</si>
  <si>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</si>
  <si>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</si>
  <si>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</si>
  <si>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</si>
  <si>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</si>
  <si>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</si>
  <si>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</si>
  <si>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</si>
  <si>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</si>
  <si>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</si>
  <si>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</si>
  <si>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</si>
  <si>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</si>
  <si>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</si>
  <si>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</si>
  <si>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</si>
  <si>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</si>
  <si>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</si>
  <si>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</si>
  <si>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</si>
  <si>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</si>
  <si>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</si>
  <si>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</si>
  <si>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</si>
  <si>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</si>
  <si>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</si>
  <si>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</si>
  <si>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</si>
  <si>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</si>
  <si>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</si>
  <si>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</si>
  <si>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</si>
  <si>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</si>
  <si>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</si>
  <si>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</si>
  <si>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</si>
  <si>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</si>
  <si>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</si>
  <si>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</si>
  <si>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</si>
  <si>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</si>
  <si>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</si>
  <si>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</si>
  <si>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</si>
  <si>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</si>
  <si>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</si>
  <si>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</si>
  <si>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</si>
  <si>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</si>
  <si>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</si>
  <si>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</si>
  <si>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</si>
  <si>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</si>
  <si>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</si>
  <si>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</si>
  <si>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</si>
  <si>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</si>
  <si>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</si>
  <si>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</si>
  <si>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</si>
  <si>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</si>
  <si>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</si>
  <si>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</si>
  <si>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</si>
  <si>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</si>
  <si>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</si>
  <si>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</si>
  <si>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</si>
  <si>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</si>
  <si>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</si>
  <si>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</si>
  <si>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</si>
  <si>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</si>
  <si>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</si>
  <si>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</si>
  <si>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</si>
  <si>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</si>
  <si>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</si>
  <si>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</si>
  <si>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</si>
  <si>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</si>
  <si>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</si>
  <si>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</si>
  <si>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</si>
  <si>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</si>
  <si>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</si>
  <si>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</si>
  <si>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</si>
  <si>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</si>
  <si>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</si>
  <si>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</si>
  <si>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</si>
  <si>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</si>
  <si>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</si>
  <si>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</si>
  <si>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</si>
  <si>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</si>
  <si>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</si>
  <si>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</si>
  <si>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</si>
  <si>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</si>
  <si>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</si>
  <si>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</si>
  <si>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</si>
  <si>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</si>
  <si>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</si>
  <si>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</si>
  <si>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</si>
  <si>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</si>
  <si>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</si>
  <si>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</si>
  <si>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</si>
  <si>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</si>
  <si>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</si>
  <si>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</si>
  <si>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</si>
  <si>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</si>
  <si>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</si>
  <si>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</si>
  <si>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</si>
  <si>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</si>
  <si>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</si>
  <si>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</si>
  <si>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</si>
  <si>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</si>
  <si>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</si>
  <si>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</si>
  <si>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</si>
  <si>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</si>
  <si>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</si>
  <si>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</si>
  <si>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</si>
  <si>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</si>
  <si>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</si>
  <si>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</si>
  <si>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</si>
  <si>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</si>
  <si>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</si>
  <si>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</si>
  <si>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</si>
  <si>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</si>
  <si>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</si>
  <si>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</si>
  <si>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</si>
  <si>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</si>
  <si>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</si>
  <si>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</si>
  <si>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</si>
  <si>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</si>
  <si>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</si>
  <si>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</si>
  <si>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</si>
  <si>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</si>
  <si>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</si>
  <si>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</si>
  <si>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</si>
  <si>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</si>
  <si>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</si>
  <si>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</si>
  <si>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</si>
  <si>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</si>
  <si>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</si>
  <si>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</si>
  <si>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</si>
  <si>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</si>
  <si>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</si>
  <si>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</si>
  <si>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</si>
  <si>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</si>
  <si>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</si>
  <si>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</si>
  <si>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</si>
  <si>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</si>
  <si>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</si>
  <si>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</si>
  <si>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</si>
  <si>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</si>
  <si>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</si>
  <si>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</si>
  <si>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</si>
  <si>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</si>
  <si>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</si>
  <si>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</si>
  <si>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</si>
  <si>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</si>
  <si>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</si>
  <si>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</si>
  <si>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</si>
  <si>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</si>
  <si>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</si>
  <si>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</si>
  <si>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</si>
  <si>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</si>
  <si>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</si>
  <si>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</si>
  <si>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</si>
  <si>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</si>
  <si>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</si>
  <si>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</si>
  <si>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</si>
  <si>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</si>
  <si>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</si>
  <si>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</si>
  <si>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</si>
  <si>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</si>
  <si>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</si>
  <si>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</si>
  <si>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</si>
  <si>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</si>
  <si>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</si>
  <si>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</si>
  <si>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</si>
  <si>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</si>
  <si>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</si>
  <si>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</si>
  <si>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</si>
  <si>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</si>
  <si>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</si>
  <si>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</si>
  <si>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</si>
  <si>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</si>
  <si>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</si>
  <si>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</si>
  <si>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</si>
  <si>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</si>
  <si>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</si>
  <si>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</si>
  <si>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</si>
  <si>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</si>
  <si>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</si>
  <si>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</si>
  <si>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</si>
  <si>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</si>
  <si>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</si>
  <si>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</si>
  <si>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</si>
  <si>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</si>
  <si>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</si>
  <si>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</si>
  <si>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</si>
  <si>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</si>
  <si>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</si>
  <si>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</si>
  <si>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</si>
  <si>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</si>
  <si>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</si>
  <si>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</si>
  <si>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</si>
  <si>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</si>
  <si>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</si>
  <si>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</si>
  <si>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</si>
  <si>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</si>
  <si>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</si>
  <si>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</si>
  <si>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</si>
  <si>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</si>
  <si>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</si>
  <si>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</si>
  <si>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</si>
  <si>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</si>
  <si>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</si>
  <si>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</si>
  <si>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</si>
  <si>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</si>
  <si>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</si>
  <si>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</si>
  <si>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</si>
  <si>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</si>
  <si>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</si>
  <si>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</si>
  <si>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</si>
  <si>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</si>
  <si>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</si>
  <si>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</si>
  <si>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</si>
  <si>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</si>
  <si>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</si>
  <si>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</si>
  <si>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</si>
  <si>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</si>
  <si>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</si>
  <si>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</si>
  <si>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</si>
  <si>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</si>
  <si>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</si>
  <si>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</si>
  <si>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</si>
  <si>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</si>
  <si>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</si>
  <si>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</si>
  <si>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</si>
  <si>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</si>
  <si>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</si>
  <si>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</si>
  <si>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</si>
  <si>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</si>
  <si>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</si>
  <si>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</si>
  <si>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</si>
  <si>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</si>
  <si>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</si>
  <si>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</si>
  <si>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</si>
  <si>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</si>
  <si>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</si>
  <si>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</si>
  <si>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</si>
  <si>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</si>
  <si>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</si>
  <si>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</si>
  <si>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</si>
  <si>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</si>
  <si>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</si>
  <si>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</si>
  <si>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</si>
  <si>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</si>
  <si>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</si>
  <si>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</si>
  <si>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</si>
  <si>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</si>
  <si>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</si>
  <si>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</si>
  <si>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</si>
  <si>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</si>
  <si>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</si>
  <si>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</si>
  <si>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</si>
  <si>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</si>
  <si>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</si>
  <si>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</si>
  <si>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</si>
  <si>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</si>
  <si>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</si>
  <si>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</si>
  <si>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</si>
  <si>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</si>
  <si>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</si>
  <si>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</si>
  <si>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</si>
  <si>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</si>
  <si>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</si>
  <si>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</si>
  <si>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</si>
  <si>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</si>
  <si>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</si>
  <si>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</si>
  <si>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</si>
  <si>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</si>
  <si>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</si>
  <si>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</si>
  <si>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</si>
  <si>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</si>
  <si>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</si>
  <si>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</si>
  <si>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</si>
  <si>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</si>
  <si>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</si>
  <si>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</si>
  <si>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</si>
  <si>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</si>
  <si>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</si>
  <si>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</si>
  <si>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</si>
  <si>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</si>
  <si>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</si>
  <si>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</si>
  <si>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</si>
  <si>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</si>
  <si>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</si>
  <si>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</si>
  <si>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</si>
  <si>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</si>
  <si>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</si>
  <si>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</si>
  <si>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</si>
  <si>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</si>
  <si>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</si>
  <si>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</si>
  <si>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</si>
  <si>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</si>
  <si>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</si>
  <si>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</si>
  <si>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</si>
  <si>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</si>
  <si>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</si>
  <si>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</si>
  <si>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</si>
  <si>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</si>
  <si>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</si>
  <si>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</si>
  <si>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</si>
  <si>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</si>
  <si>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</si>
  <si>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</si>
  <si>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</si>
  <si>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</si>
  <si>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</si>
  <si>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</si>
  <si>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</si>
  <si>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</si>
  <si>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</si>
  <si>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</si>
  <si>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</si>
  <si>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</si>
  <si>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</si>
  <si>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</si>
  <si>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</si>
  <si>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</si>
  <si>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</si>
  <si>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</si>
  <si>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</si>
  <si>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</si>
  <si>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</si>
  <si>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</si>
  <si>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</si>
  <si>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</si>
  <si>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</si>
  <si>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</si>
  <si>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</si>
  <si>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</si>
  <si>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</si>
  <si>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</si>
  <si>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</si>
  <si>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</si>
  <si>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</si>
  <si>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</si>
  <si>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</si>
  <si>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</si>
  <si>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</si>
  <si>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</si>
  <si>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</si>
  <si>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</si>
  <si>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</si>
  <si>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</si>
  <si>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</si>
  <si>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</si>
  <si>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</si>
  <si>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</si>
  <si>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</si>
  <si>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</si>
  <si>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</si>
  <si>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</si>
  <si>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</si>
  <si>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</si>
  <si>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</si>
  <si>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</si>
  <si>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</si>
  <si>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</si>
  <si>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</si>
  <si>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</si>
  <si>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</si>
  <si>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</si>
  <si>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</si>
  <si>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</si>
  <si>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</si>
  <si>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</si>
  <si>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</si>
  <si>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</si>
  <si>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</si>
  <si>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</si>
  <si>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</si>
  <si>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</si>
  <si>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</si>
  <si>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</si>
  <si>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</si>
  <si>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</si>
  <si>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</si>
  <si>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</si>
  <si>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</si>
  <si>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</si>
  <si>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</si>
  <si>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</si>
  <si>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</si>
  <si>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</si>
  <si>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</si>
  <si>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</si>
  <si>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</si>
  <si>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</si>
  <si>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</si>
  <si>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</si>
  <si>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</si>
  <si>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</si>
  <si>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</si>
  <si>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</si>
  <si>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</si>
  <si>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</si>
  <si>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</si>
  <si>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</si>
  <si>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</si>
  <si>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</si>
  <si>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</si>
  <si>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</si>
  <si>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</si>
  <si>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</si>
  <si>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</si>
  <si>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</si>
  <si>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</si>
  <si>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</si>
  <si>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</si>
  <si>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</si>
  <si>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</si>
  <si>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</si>
  <si>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</si>
  <si>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</si>
  <si>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</si>
  <si>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</si>
  <si>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</si>
  <si>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</si>
  <si>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</si>
  <si>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</si>
  <si>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</si>
  <si>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</si>
  <si>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</si>
  <si>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</si>
  <si>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</si>
  <si>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</si>
  <si>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</si>
  <si>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</si>
  <si>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</si>
  <si>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</si>
  <si>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</si>
  <si>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</si>
  <si>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</si>
  <si>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</si>
  <si>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</si>
  <si>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</si>
  <si>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</si>
  <si>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</si>
  <si>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</si>
  <si>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</si>
  <si>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</si>
  <si>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</si>
  <si>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</si>
  <si>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</si>
  <si>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</si>
  <si>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</si>
  <si>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</si>
  <si>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</si>
  <si>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</si>
  <si>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</si>
  <si>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</si>
  <si>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</si>
  <si>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</si>
  <si>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</si>
  <si>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</si>
  <si>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</si>
  <si>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</si>
  <si>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</si>
  <si>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</si>
  <si>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</si>
  <si>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</si>
  <si>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</si>
  <si>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</si>
  <si>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</si>
  <si>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</si>
  <si>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</si>
  <si>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</si>
  <si>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</si>
  <si>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</si>
  <si>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</si>
  <si>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</si>
  <si>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</si>
  <si>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</si>
  <si>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</si>
  <si>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</si>
  <si>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</si>
  <si>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</si>
  <si>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</si>
  <si>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</si>
  <si>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</si>
  <si>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</si>
  <si>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</si>
  <si>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</si>
  <si>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</si>
  <si>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</si>
  <si>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</si>
  <si>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</si>
  <si>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</si>
  <si>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</si>
  <si>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</si>
  <si>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</si>
  <si>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</si>
  <si>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</si>
  <si>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</si>
  <si>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</si>
  <si>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</si>
  <si>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</si>
  <si>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</si>
  <si>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</si>
  <si>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</si>
  <si>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</si>
  <si>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</si>
  <si>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</si>
  <si>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</si>
  <si>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</si>
  <si>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</si>
  <si>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</si>
  <si>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</si>
  <si>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</si>
  <si>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</si>
  <si>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</si>
  <si>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</si>
  <si>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</si>
  <si>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</si>
  <si>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</si>
  <si>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</si>
  <si>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</si>
  <si>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</si>
  <si>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</si>
  <si>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</si>
  <si>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</si>
  <si>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</si>
  <si>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</si>
  <si>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</si>
  <si>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</si>
  <si>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</si>
  <si>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</si>
  <si>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</si>
  <si>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</si>
  <si>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</si>
  <si>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</si>
  <si>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</si>
  <si>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</si>
  <si>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</si>
  <si>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</si>
  <si>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</si>
  <si>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</si>
  <si>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</si>
  <si>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</si>
  <si>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</si>
  <si>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</si>
  <si>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</si>
  <si>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</si>
  <si>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</si>
  <si>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</si>
  <si>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</si>
  <si>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</si>
  <si>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</si>
  <si>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</si>
  <si>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</si>
  <si>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</si>
  <si>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</si>
  <si>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</si>
  <si>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</si>
  <si>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</si>
  <si>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</si>
  <si>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</si>
  <si>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</si>
  <si>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</si>
  <si>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</si>
  <si>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</si>
  <si>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</si>
  <si>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</si>
  <si>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</si>
  <si>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</si>
  <si>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</si>
  <si>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</si>
  <si>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</si>
  <si>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</si>
  <si>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</si>
  <si>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</si>
  <si>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</si>
  <si>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</si>
  <si>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</si>
  <si>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</si>
  <si>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</si>
  <si>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</si>
  <si>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</si>
  <si>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</si>
  <si>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</si>
  <si>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</si>
  <si>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</si>
  <si>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</si>
  <si>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</si>
  <si>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</si>
  <si>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</si>
  <si>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</si>
  <si>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</si>
  <si>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</si>
  <si>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</si>
  <si>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</si>
  <si>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</si>
  <si>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</si>
  <si>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</si>
  <si>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</si>
  <si>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</si>
  <si>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</si>
  <si>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</si>
  <si>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</si>
  <si>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</si>
  <si>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</si>
  <si>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</si>
  <si>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</si>
  <si>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</si>
  <si>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</si>
  <si>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</si>
  <si>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</si>
  <si>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</si>
  <si>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</si>
  <si>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</si>
  <si>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</si>
  <si>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</si>
  <si>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</si>
  <si>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</si>
  <si>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</si>
  <si>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</si>
  <si>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</si>
  <si>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</si>
  <si>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</si>
  <si>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</si>
  <si>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</si>
  <si>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</si>
  <si>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</si>
  <si>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</si>
  <si>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</si>
  <si>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</si>
  <si>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</si>
  <si>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</si>
  <si>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</si>
  <si>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</si>
  <si>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</si>
  <si>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</si>
  <si>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</si>
  <si>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</si>
  <si>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</si>
  <si>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</si>
  <si>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</si>
  <si>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</si>
  <si>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</si>
  <si>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</si>
  <si>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</si>
  <si>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</si>
  <si>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</si>
  <si>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</si>
  <si>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</si>
  <si>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</si>
  <si>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</si>
  <si>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</si>
  <si>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</si>
  <si>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</si>
  <si>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</si>
  <si>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</si>
  <si>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</si>
  <si>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</si>
  <si>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</si>
  <si>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</si>
  <si>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</si>
  <si>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</si>
  <si>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</si>
  <si>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</si>
  <si>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</si>
  <si>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</si>
  <si>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</si>
  <si>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</si>
  <si>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</si>
  <si>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</si>
  <si>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</si>
  <si>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</si>
  <si>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</si>
  <si>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</si>
  <si>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</si>
  <si>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</si>
  <si>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</si>
  <si>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</si>
  <si>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</si>
  <si>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</si>
  <si>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</si>
  <si>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</si>
  <si>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</si>
  <si>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</si>
  <si>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</si>
  <si>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</si>
  <si>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</si>
  <si>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</si>
  <si>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</si>
  <si>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</si>
  <si>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</si>
  <si>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</si>
  <si>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</si>
  <si>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</si>
  <si>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</si>
  <si>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</si>
  <si>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</si>
  <si>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</si>
  <si>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</si>
  <si>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</si>
  <si>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</si>
  <si>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</si>
  <si>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</si>
  <si>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</si>
  <si>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</si>
  <si>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</si>
  <si>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</si>
  <si>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</si>
  <si>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</si>
  <si>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</si>
  <si>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</si>
  <si>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</si>
  <si>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</si>
  <si>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</si>
  <si>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</si>
  <si>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</si>
  <si>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</si>
  <si>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</si>
  <si>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</si>
  <si>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</si>
  <si>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</si>
  <si>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</si>
  <si>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</si>
  <si>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</si>
  <si>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</si>
  <si>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</si>
  <si>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</si>
  <si>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</si>
  <si>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</si>
  <si>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</si>
  <si>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</si>
  <si>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</si>
  <si>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</si>
  <si>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</si>
  <si>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</si>
  <si>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</si>
  <si>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</si>
  <si>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</si>
  <si>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</si>
  <si>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</si>
  <si>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</si>
  <si>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</si>
  <si>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</si>
  <si>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</si>
  <si>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</si>
  <si>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</si>
  <si>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</si>
  <si>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</si>
  <si>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</si>
  <si>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</si>
  <si>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</si>
  <si>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</si>
  <si>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</si>
  <si>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</si>
  <si>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</si>
  <si>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</si>
  <si>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</si>
  <si>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</si>
  <si>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</si>
  <si>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</si>
  <si>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</si>
  <si>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</si>
  <si>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</si>
  <si>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</si>
  <si>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</si>
  <si>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</si>
  <si>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</si>
  <si>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</si>
  <si>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</si>
  <si>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</si>
  <si>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</si>
  <si>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</si>
  <si>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</si>
  <si>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</si>
  <si>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</si>
  <si>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</si>
  <si>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</si>
  <si>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</si>
  <si>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</si>
  <si>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</si>
  <si>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</si>
  <si>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</si>
  <si>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</si>
  <si>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</si>
  <si>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</si>
  <si>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</si>
  <si>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</si>
  <si>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</si>
  <si>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</si>
  <si>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</si>
  <si>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</si>
  <si>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</si>
  <si>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</si>
  <si>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</si>
  <si>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</si>
  <si>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</si>
  <si>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</si>
  <si>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</si>
  <si>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</si>
  <si>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</si>
  <si>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</si>
  <si>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</si>
  <si>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</si>
  <si>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</si>
  <si>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</si>
  <si>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</si>
  <si>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</si>
  <si>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</si>
  <si>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</si>
  <si>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</si>
  <si>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</si>
  <si>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</si>
  <si>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</si>
  <si>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</si>
  <si>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</si>
  <si>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</si>
  <si>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</si>
  <si>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</si>
  <si>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</si>
  <si>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</si>
  <si>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</si>
  <si>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</si>
  <si>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</si>
  <si>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</si>
  <si>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</si>
  <si>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</si>
  <si>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</si>
  <si>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</si>
  <si>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</si>
  <si>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</si>
  <si>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</si>
  <si>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</si>
  <si>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</si>
  <si>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</si>
  <si>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</si>
  <si>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</si>
  <si>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</si>
  <si>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</si>
  <si>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</si>
  <si>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</si>
  <si>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</si>
  <si>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</si>
  <si>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</si>
  <si>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</si>
  <si>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</si>
  <si>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</si>
  <si>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</si>
  <si>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</si>
  <si>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</si>
  <si>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</si>
  <si>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</si>
  <si>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</si>
  <si>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</si>
  <si>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</si>
  <si>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</si>
  <si>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</si>
  <si>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</si>
  <si>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</si>
  <si>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</si>
  <si>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</si>
  <si>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</si>
  <si>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</si>
  <si>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</si>
  <si>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</si>
  <si>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</si>
  <si>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</si>
  <si>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</si>
  <si>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</si>
  <si>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</si>
  <si>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</si>
  <si>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</si>
  <si>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</si>
  <si>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</si>
  <si>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</si>
  <si>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</si>
  <si>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</si>
  <si>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</si>
  <si>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</si>
  <si>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</si>
  <si>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</si>
  <si>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</si>
  <si>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</si>
  <si>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</si>
  <si>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</si>
  <si>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</si>
  <si>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</si>
  <si>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</si>
  <si>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</si>
  <si>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</si>
  <si>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</si>
  <si>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</si>
  <si>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</si>
  <si>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</si>
  <si>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</si>
  <si>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</si>
  <si>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</si>
  <si>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</si>
  <si>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</si>
  <si>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</si>
  <si>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</si>
  <si>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</si>
  <si>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</si>
  <si>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</si>
  <si>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</si>
  <si>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</si>
  <si>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</si>
  <si>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</si>
  <si>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</si>
  <si>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</si>
  <si>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</si>
  <si>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</si>
  <si>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</si>
  <si>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</si>
  <si>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</si>
  <si>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</si>
  <si>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</si>
  <si>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</si>
  <si>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</si>
  <si>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</si>
  <si>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</si>
  <si>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</si>
  <si>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</si>
  <si>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</si>
  <si>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</si>
  <si>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</si>
  <si>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</si>
  <si>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</si>
  <si>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</si>
  <si>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</si>
  <si>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</si>
  <si>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</si>
  <si>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</si>
  <si>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</si>
  <si>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</si>
  <si>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</si>
  <si>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</si>
  <si>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</si>
  <si>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</si>
  <si>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</si>
  <si>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</si>
  <si>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</si>
  <si>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</si>
  <si>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</si>
  <si>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</si>
  <si>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</si>
  <si>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</si>
  <si>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</si>
  <si>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</si>
  <si>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</si>
  <si>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</si>
  <si>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</si>
  <si>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</si>
  <si>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</si>
  <si>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</si>
  <si>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</si>
  <si>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</si>
  <si>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</si>
  <si>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</si>
  <si>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</si>
  <si>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</si>
  <si>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</si>
  <si>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</si>
  <si>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</si>
  <si>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</si>
  <si>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</si>
  <si>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</si>
  <si>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</si>
  <si>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</si>
  <si>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</si>
  <si>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</si>
  <si>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</si>
  <si>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</si>
  <si>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</si>
  <si>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</si>
  <si>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</si>
  <si>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</si>
  <si>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</si>
  <si>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</si>
  <si>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</si>
  <si>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</si>
  <si>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</si>
  <si>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</si>
  <si>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</si>
  <si>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</si>
  <si>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</si>
  <si>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</si>
  <si>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</si>
  <si>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</si>
  <si>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</si>
  <si>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</si>
  <si>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</si>
  <si>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</si>
  <si>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</si>
  <si>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</si>
  <si>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</si>
  <si>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</si>
  <si>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</si>
  <si>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</si>
  <si>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</si>
  <si>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</si>
  <si>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</si>
  <si>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</si>
  <si>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</si>
  <si>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</si>
  <si>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</si>
  <si>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</si>
  <si>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</si>
  <si>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</si>
  <si>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</si>
  <si>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</si>
  <si>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</si>
  <si>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</si>
  <si>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</si>
  <si>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</si>
  <si>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</si>
  <si>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</si>
  <si>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</si>
  <si>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</si>
  <si>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</si>
  <si>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</si>
  <si>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</si>
  <si>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</si>
  <si>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</si>
  <si>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</si>
  <si>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</si>
  <si>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</si>
  <si>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</si>
  <si>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</si>
  <si>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</si>
  <si>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</si>
  <si>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</si>
  <si>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</si>
  <si>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</si>
  <si>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</si>
  <si>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</si>
  <si>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</si>
  <si>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</si>
  <si>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</si>
  <si>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</si>
  <si>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</si>
  <si>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</si>
  <si>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</si>
  <si>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</si>
  <si>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</si>
  <si>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</si>
  <si>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</si>
  <si>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</si>
  <si>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</si>
  <si>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</si>
  <si>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</si>
  <si>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</si>
  <si>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</si>
  <si>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</si>
  <si>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</si>
  <si>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</si>
  <si>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</si>
  <si>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</si>
  <si>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</si>
  <si>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</si>
  <si>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</si>
  <si>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</si>
  <si>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</si>
  <si>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</si>
  <si>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</si>
  <si>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</si>
  <si>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</si>
  <si>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</si>
  <si>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</si>
  <si>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</si>
  <si>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</si>
  <si>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</si>
  <si>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</si>
  <si>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</si>
  <si>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</si>
  <si>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</si>
  <si>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</si>
  <si>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</si>
  <si>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</si>
  <si>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</si>
  <si>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</si>
  <si>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</si>
  <si>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</si>
  <si>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</si>
  <si>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</si>
  <si>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</si>
  <si>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</si>
  <si>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</si>
  <si>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</si>
  <si>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</si>
  <si>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</si>
  <si>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</si>
  <si>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</si>
  <si>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</si>
  <si>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</si>
  <si>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</si>
  <si>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</si>
  <si>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</si>
  <si>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</si>
  <si>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</si>
  <si>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</si>
  <si>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</si>
  <si>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</si>
  <si>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</si>
  <si>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</si>
  <si>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</si>
  <si>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</si>
  <si>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</si>
  <si>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</si>
  <si>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</si>
  <si>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</si>
  <si>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</si>
  <si>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</si>
  <si>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</si>
  <si>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</si>
  <si>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</si>
  <si>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</si>
  <si>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</si>
  <si>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</si>
  <si>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</si>
  <si>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</si>
  <si>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</si>
  <si>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</si>
  <si>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</si>
  <si>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</si>
  <si>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</si>
  <si>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</si>
  <si>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</si>
  <si>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</si>
  <si>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</si>
  <si>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</si>
  <si>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</si>
  <si>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</si>
  <si>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</si>
  <si>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</si>
  <si>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</si>
  <si>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</si>
  <si>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</si>
  <si>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</si>
  <si>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</si>
  <si>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</si>
  <si>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</si>
  <si>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</si>
  <si>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</si>
  <si>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</si>
  <si>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</si>
  <si>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</si>
  <si>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</si>
  <si>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</si>
  <si>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</si>
  <si>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</si>
  <si>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</si>
  <si>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</si>
  <si>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</si>
  <si>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</si>
  <si>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</si>
  <si>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</si>
  <si>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</si>
  <si>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</si>
  <si>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</si>
  <si>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</si>
  <si>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</si>
  <si>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</si>
  <si>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</si>
  <si>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</si>
  <si>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</si>
  <si>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</si>
  <si>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</si>
  <si>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</si>
  <si>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</si>
  <si>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</si>
  <si>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</si>
  <si>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</si>
  <si>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</si>
  <si>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</si>
  <si>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</si>
  <si>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</si>
  <si>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</si>
  <si>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</si>
  <si>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</si>
  <si>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</si>
  <si>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</si>
  <si>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</si>
  <si>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</si>
  <si>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</si>
  <si>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</si>
  <si>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</si>
  <si>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</si>
  <si>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</si>
  <si>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</si>
  <si>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</si>
  <si>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</si>
  <si>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</si>
  <si>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</si>
  <si>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</si>
  <si>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</si>
  <si>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</si>
  <si>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</si>
  <si>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</si>
  <si>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</si>
  <si>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</si>
  <si>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</si>
  <si>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</si>
  <si>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</si>
  <si>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</si>
  <si>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</si>
  <si>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</si>
  <si>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</si>
  <si>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</si>
  <si>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</si>
  <si>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</si>
  <si>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</si>
  <si>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</si>
  <si>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</si>
  <si>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</si>
  <si>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</si>
  <si>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</si>
  <si>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</si>
  <si>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</si>
  <si>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</si>
  <si>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</si>
  <si>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</si>
  <si>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</si>
  <si>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</si>
  <si>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</si>
  <si>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</si>
  <si>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</si>
  <si>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</si>
  <si>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</si>
  <si>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</si>
  <si>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</si>
  <si>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</si>
  <si>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</si>
  <si>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</si>
  <si>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</si>
  <si>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</si>
  <si>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</si>
  <si>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</si>
  <si>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</si>
  <si>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</si>
  <si>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</si>
  <si>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</si>
  <si>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</si>
  <si>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</si>
  <si>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</si>
  <si>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</si>
  <si>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</si>
  <si>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</si>
  <si>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</si>
  <si>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</si>
  <si>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</si>
  <si>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</si>
  <si>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</si>
  <si>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</si>
  <si>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</si>
  <si>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</si>
  <si>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</si>
  <si>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</si>
  <si>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</si>
  <si>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</si>
  <si>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</si>
  <si>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</si>
  <si>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</si>
  <si>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</si>
  <si>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</si>
  <si>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</si>
  <si>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</si>
  <si>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</si>
  <si>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</si>
  <si>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</si>
  <si>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</si>
  <si>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</si>
  <si>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</si>
  <si>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</si>
  <si>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</si>
  <si>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</si>
  <si>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</si>
  <si>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</si>
  <si>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</si>
  <si>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</si>
  <si>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</si>
  <si>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</si>
  <si>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</si>
  <si>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</si>
  <si>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</si>
  <si>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</si>
  <si>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</si>
  <si>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</si>
  <si>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</si>
  <si>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</si>
  <si>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</si>
  <si>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</si>
  <si>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</si>
  <si>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</si>
  <si>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</si>
  <si>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</si>
  <si>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</si>
  <si>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</si>
  <si>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</si>
  <si>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</si>
  <si>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</si>
  <si>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</si>
  <si>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</si>
  <si>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</si>
  <si>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</si>
  <si>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</si>
  <si>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</si>
  <si>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</si>
  <si>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</si>
  <si>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</si>
  <si>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</si>
  <si>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</si>
  <si>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</si>
  <si>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</si>
  <si>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</si>
  <si>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</si>
  <si>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</si>
  <si>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</si>
  <si>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</si>
  <si>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</si>
  <si>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</si>
  <si>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</si>
  <si>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</si>
  <si>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</si>
  <si>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</si>
  <si>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</si>
  <si>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</si>
  <si>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</si>
  <si>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</si>
  <si>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</si>
  <si>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</si>
  <si>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</si>
  <si>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</si>
  <si>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</si>
  <si>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</si>
  <si>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</si>
  <si>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</si>
  <si>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</si>
  <si>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</si>
  <si>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</si>
  <si>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</si>
  <si>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</si>
  <si>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</si>
  <si>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</si>
  <si>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</si>
  <si>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</si>
  <si>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</si>
  <si>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</si>
  <si>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</si>
  <si>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</si>
  <si>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</si>
  <si>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</si>
  <si>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</si>
  <si>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</si>
  <si>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</si>
  <si>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</si>
  <si>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</si>
  <si>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</si>
  <si>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</si>
  <si>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</si>
  <si>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</si>
  <si>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</si>
  <si>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</si>
  <si>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</si>
  <si>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</si>
  <si>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</si>
  <si>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</si>
  <si>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</si>
  <si>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</si>
  <si>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</si>
  <si>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</si>
  <si>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</si>
  <si>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</si>
  <si>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</si>
  <si>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</si>
  <si>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</si>
  <si>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</si>
  <si>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</si>
  <si>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</si>
  <si>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</si>
  <si>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</si>
  <si>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</si>
  <si>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</si>
  <si>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</si>
  <si>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</si>
  <si>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</si>
  <si>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</si>
  <si>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</si>
  <si>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</si>
  <si>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</si>
  <si>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</si>
  <si>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</si>
  <si>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</si>
  <si>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</si>
  <si>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</si>
  <si>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</si>
  <si>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</si>
  <si>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</si>
  <si>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</si>
  <si>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</si>
  <si>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</si>
  <si>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</si>
  <si>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</si>
  <si>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</si>
  <si>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</si>
  <si>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</si>
  <si>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</si>
  <si>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</si>
  <si>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</si>
  <si>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</si>
  <si>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</si>
  <si>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</si>
  <si>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</si>
  <si>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</si>
  <si>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</si>
  <si>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</si>
  <si>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</si>
  <si>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</si>
  <si>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</si>
  <si>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</si>
  <si>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</si>
  <si>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</si>
  <si>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</si>
  <si>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</si>
  <si>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</si>
  <si>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</si>
  <si>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</si>
  <si>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</si>
  <si>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</si>
  <si>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</si>
  <si>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</si>
  <si>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</si>
  <si>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</si>
  <si>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</si>
  <si>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</si>
  <si>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</si>
  <si>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</si>
  <si>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</si>
  <si>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</si>
  <si>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</si>
  <si>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</si>
  <si>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</si>
  <si>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</si>
  <si>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</si>
  <si>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</si>
  <si>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</si>
  <si>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</si>
  <si>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</si>
  <si>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</si>
  <si>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</si>
  <si>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</si>
  <si>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</si>
  <si>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</si>
  <si>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</si>
  <si>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</si>
  <si>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</si>
  <si>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</si>
  <si>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</si>
  <si>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</si>
  <si>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</si>
  <si>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</si>
  <si>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</si>
  <si>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</si>
  <si>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</si>
  <si>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</si>
  <si>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</si>
  <si>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</si>
  <si>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</si>
  <si>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</si>
  <si>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</si>
  <si>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</si>
  <si>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</si>
  <si>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</si>
  <si>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</si>
  <si>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</si>
  <si>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</si>
  <si>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</si>
  <si>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</si>
  <si>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</si>
  <si>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</si>
  <si>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</si>
  <si>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</si>
  <si>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</si>
  <si>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</si>
  <si>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</si>
  <si>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</si>
  <si>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</si>
  <si>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</si>
  <si>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</si>
  <si>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</si>
  <si>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</si>
  <si>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</si>
  <si>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</si>
  <si>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</si>
  <si>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</si>
  <si>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</si>
  <si>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</si>
  <si>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</si>
  <si>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</si>
  <si>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</si>
  <si>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</si>
  <si>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</si>
  <si>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</si>
  <si>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</si>
  <si>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</si>
  <si>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</si>
  <si>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</si>
  <si>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</si>
  <si>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</si>
  <si>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</si>
  <si>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</si>
  <si>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</si>
  <si>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</si>
  <si>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</si>
  <si>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</si>
  <si>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</si>
  <si>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</si>
  <si>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</si>
  <si>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</si>
  <si>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</si>
  <si>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</si>
  <si>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</si>
  <si>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</si>
  <si>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</si>
  <si>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</si>
  <si>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</si>
  <si>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</si>
  <si>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</si>
  <si>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</si>
  <si>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</si>
  <si>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</si>
  <si>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</si>
  <si>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</si>
  <si>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</si>
  <si>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</si>
  <si>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</si>
  <si>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</si>
  <si>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</si>
  <si>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</si>
  <si>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</si>
  <si>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</si>
  <si>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</si>
  <si>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</si>
  <si>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</si>
  <si>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</si>
  <si>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</si>
  <si>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</si>
  <si>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</si>
  <si>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</si>
  <si>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</si>
  <si>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</si>
  <si>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</si>
  <si>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</si>
  <si>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</si>
  <si>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</si>
  <si>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</si>
  <si>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</si>
  <si>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</si>
  <si>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</si>
  <si>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</si>
  <si>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</si>
  <si>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</si>
  <si>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</si>
  <si>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</si>
  <si>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</si>
  <si>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</si>
  <si>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</si>
  <si>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</si>
  <si>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</si>
  <si>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</si>
  <si>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</si>
  <si>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</si>
  <si>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</si>
  <si>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</si>
  <si>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</si>
  <si>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</si>
  <si>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</si>
  <si>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</si>
  <si>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</si>
  <si>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</si>
  <si>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</si>
  <si>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</si>
  <si>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</si>
  <si>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</si>
  <si>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</si>
  <si>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</si>
  <si>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</si>
  <si>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</si>
  <si>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</si>
  <si>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</si>
  <si>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</si>
  <si>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</si>
  <si>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</si>
  <si>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</si>
  <si>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</si>
  <si>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</si>
  <si>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</si>
  <si>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</si>
  <si>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</si>
  <si>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</si>
  <si>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</si>
  <si>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</si>
  <si>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</si>
  <si>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</si>
  <si>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</si>
  <si>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</si>
  <si>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</si>
  <si>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</si>
  <si>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</si>
  <si>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</si>
  <si>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</si>
  <si>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</si>
  <si>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</si>
  <si>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</si>
  <si>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</si>
  <si>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</si>
  <si>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</si>
  <si>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</si>
  <si>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</si>
  <si>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</si>
  <si>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</si>
  <si>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</si>
  <si>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</si>
  <si>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</si>
  <si>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</si>
  <si>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</si>
  <si>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</si>
  <si>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</si>
  <si>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</si>
  <si>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</si>
  <si>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</si>
  <si>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</si>
  <si>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</si>
  <si>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</si>
  <si>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</si>
  <si>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</si>
  <si>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</si>
  <si>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</si>
  <si>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</si>
  <si>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</si>
  <si>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</si>
  <si>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</si>
  <si>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</si>
  <si>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</si>
  <si>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</si>
  <si>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</si>
  <si>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</si>
  <si>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</si>
  <si>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</si>
  <si>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</si>
  <si>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</si>
  <si>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</si>
  <si>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</si>
  <si>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</si>
  <si>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</si>
  <si>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</si>
  <si>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</si>
  <si>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</si>
  <si>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</si>
  <si>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</si>
  <si>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</si>
  <si>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</si>
  <si>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</si>
  <si>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</si>
  <si>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</si>
  <si>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</si>
  <si>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</si>
  <si>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</si>
  <si>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</si>
  <si>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</si>
  <si>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</si>
  <si>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</si>
  <si>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</si>
  <si>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</si>
  <si>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</si>
  <si>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</si>
  <si>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</si>
  <si>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</si>
  <si>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</si>
  <si>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</si>
  <si>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</si>
  <si>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</si>
  <si>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</si>
  <si>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</si>
  <si>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</si>
  <si>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</si>
  <si>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</si>
  <si>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</si>
  <si>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</si>
  <si>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</si>
  <si>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</si>
  <si>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</si>
  <si>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</si>
  <si>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</si>
  <si>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</si>
  <si>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</si>
  <si>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</si>
  <si>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</si>
  <si>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</si>
  <si>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</si>
  <si>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</si>
  <si>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</si>
  <si>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</si>
  <si>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</si>
  <si>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</si>
  <si>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</si>
  <si>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</si>
  <si>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</si>
  <si>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</si>
  <si>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</si>
  <si>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</si>
  <si>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</si>
  <si>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</si>
  <si>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</si>
  <si>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</si>
  <si>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</si>
  <si>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</si>
  <si>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</si>
  <si>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</si>
  <si>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</si>
  <si>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</si>
  <si>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</si>
  <si>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</si>
  <si>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</si>
  <si>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</si>
  <si>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</si>
  <si>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</si>
  <si>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</si>
  <si>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</si>
  <si>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</si>
  <si>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</si>
  <si>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</si>
  <si>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</si>
  <si>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</si>
  <si>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</si>
  <si>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</si>
  <si>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</si>
  <si>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</si>
  <si>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</si>
  <si>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</si>
  <si>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</si>
  <si>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</si>
  <si>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</si>
  <si>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</si>
  <si>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</si>
  <si>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</si>
  <si>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</si>
  <si>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</si>
  <si>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</si>
  <si>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</si>
  <si>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</si>
  <si>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</si>
  <si>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</si>
  <si>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</si>
  <si>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</si>
  <si>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</si>
  <si>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</si>
  <si>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</si>
  <si>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</si>
  <si>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</si>
  <si>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</si>
  <si>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</si>
  <si>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</si>
  <si>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</si>
  <si>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</si>
  <si>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</si>
  <si>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</si>
  <si>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</si>
  <si>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</si>
  <si>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</si>
  <si>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</si>
  <si>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</si>
  <si>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</si>
  <si>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</si>
  <si>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</si>
  <si>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</si>
  <si>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</si>
  <si>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</si>
  <si>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</si>
  <si>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</si>
  <si>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</si>
  <si>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</si>
  <si>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</si>
  <si>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</si>
  <si>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</si>
  <si>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</si>
  <si>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</si>
  <si>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</si>
  <si>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</si>
  <si>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</si>
  <si>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</si>
  <si>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</si>
  <si>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</si>
  <si>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</si>
  <si>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</si>
  <si>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</si>
  <si>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</si>
  <si>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</si>
  <si>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</si>
  <si>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</si>
  <si>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</si>
  <si>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</si>
  <si>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</si>
  <si>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</si>
  <si>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</si>
  <si>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</si>
  <si>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</si>
  <si>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</si>
  <si>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</si>
  <si>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</si>
  <si>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</si>
  <si>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</si>
  <si>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</si>
  <si>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</si>
  <si>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</si>
  <si>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</si>
  <si>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</si>
  <si>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</si>
  <si>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</si>
  <si>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</si>
  <si>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</si>
  <si>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</si>
  <si>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</si>
  <si>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</si>
  <si>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</si>
  <si>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</si>
  <si>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</si>
  <si>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</si>
  <si>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</si>
  <si>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</si>
  <si>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</si>
  <si>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</si>
  <si>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</si>
  <si>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</si>
  <si>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</si>
  <si>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</si>
  <si>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</si>
  <si>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</si>
  <si>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</si>
  <si>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</si>
  <si>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</si>
  <si>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</si>
  <si>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</si>
  <si>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</si>
  <si>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</si>
  <si>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</si>
  <si>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</si>
  <si>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</si>
  <si>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</si>
  <si>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</si>
  <si>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</si>
  <si>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</si>
  <si>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</si>
  <si>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</si>
  <si>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</si>
  <si>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</si>
  <si>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</si>
  <si>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</si>
  <si>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</si>
  <si>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</si>
  <si>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</si>
  <si>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</si>
  <si>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</si>
  <si>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</si>
  <si>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</si>
  <si>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</si>
  <si>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</si>
  <si>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</si>
  <si>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</si>
  <si>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</si>
  <si>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</si>
  <si>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</si>
  <si>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</si>
  <si>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</si>
  <si>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</si>
  <si>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</si>
  <si>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</si>
  <si>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</si>
  <si>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</si>
  <si>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</si>
  <si>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</si>
  <si>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</si>
  <si>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</si>
  <si>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</si>
  <si>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</si>
  <si>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</si>
  <si>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</si>
  <si>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</si>
  <si>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</si>
  <si>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</si>
  <si>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</si>
  <si>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</si>
  <si>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</si>
  <si>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</si>
  <si>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</si>
  <si>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</si>
  <si>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</si>
  <si>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</si>
  <si>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</si>
  <si>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</si>
  <si>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</si>
  <si>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</si>
  <si>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</si>
  <si>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</si>
  <si>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</si>
  <si>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</si>
  <si>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</si>
  <si>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</si>
  <si>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</si>
  <si>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</si>
  <si>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</si>
  <si>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</si>
  <si>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</si>
  <si>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</si>
  <si>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</si>
  <si>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</si>
  <si>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</si>
  <si>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</si>
  <si>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</si>
  <si>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</si>
  <si>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</si>
  <si>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</si>
  <si>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</si>
  <si>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</si>
  <si>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</si>
  <si>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</si>
  <si>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</si>
  <si>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</si>
  <si>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</si>
  <si>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</si>
  <si>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</si>
  <si>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</si>
  <si>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</si>
  <si>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</si>
  <si>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</si>
  <si>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</si>
  <si>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</si>
  <si>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</si>
  <si>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</si>
  <si>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</si>
  <si>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</si>
  <si>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</si>
  <si>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</si>
  <si>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</si>
  <si>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</si>
  <si>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</si>
  <si>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</si>
  <si>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</si>
  <si>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</si>
  <si>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</si>
  <si>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</si>
  <si>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</si>
  <si>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</si>
  <si>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</si>
  <si>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</si>
  <si>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</si>
  <si>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</si>
  <si>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</si>
  <si>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</si>
  <si>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</si>
  <si>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</si>
  <si>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</si>
  <si>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</si>
  <si>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</si>
  <si>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</si>
  <si>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</si>
  <si>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</si>
  <si>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</si>
  <si>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</si>
  <si>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</si>
  <si>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</si>
  <si>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</si>
  <si>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</si>
  <si>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</si>
  <si>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</si>
  <si>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</si>
  <si>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</si>
  <si>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</si>
  <si>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</si>
  <si>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</si>
  <si>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</si>
  <si>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</si>
  <si>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</si>
  <si>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</si>
  <si>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</si>
  <si>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</si>
  <si>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</si>
  <si>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</si>
  <si>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</si>
  <si>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</si>
  <si>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</si>
  <si>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</si>
  <si>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</si>
  <si>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</si>
  <si>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</si>
  <si>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</si>
  <si>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</si>
  <si>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</si>
  <si>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</si>
  <si>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</si>
  <si>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</si>
  <si>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</si>
  <si>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</si>
  <si>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</si>
  <si>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</si>
  <si>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</si>
  <si>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</si>
  <si>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</si>
  <si>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</si>
  <si>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</si>
  <si>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</si>
  <si>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</si>
  <si>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</si>
  <si>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</si>
  <si>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</si>
  <si>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</si>
  <si>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</si>
  <si>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</si>
  <si>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</si>
  <si>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</si>
  <si>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</si>
  <si>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</si>
  <si>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</si>
  <si>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</si>
  <si>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</si>
  <si>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</si>
  <si>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</si>
  <si>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</si>
  <si>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</si>
  <si>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</si>
  <si>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</si>
  <si>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</si>
  <si>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</si>
  <si>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</si>
  <si>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</si>
  <si>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</si>
  <si>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</si>
  <si>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</si>
  <si>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</si>
  <si>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</si>
  <si>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</si>
  <si>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</si>
  <si>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</si>
  <si>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</si>
  <si>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</si>
  <si>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</si>
  <si>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</si>
  <si>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</si>
  <si>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</si>
  <si>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</si>
  <si>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</si>
  <si>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</si>
  <si>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</si>
  <si>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</si>
  <si>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</si>
  <si>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</si>
  <si>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</si>
  <si>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</si>
  <si>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</si>
  <si>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</si>
  <si>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</si>
  <si>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</si>
  <si>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</si>
  <si>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</si>
  <si>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</si>
  <si>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</si>
  <si>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</si>
  <si>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</si>
  <si>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</si>
  <si>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</si>
  <si>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</si>
  <si>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</si>
  <si>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</si>
  <si>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</si>
  <si>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</si>
  <si>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</si>
  <si>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</si>
  <si>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</si>
  <si>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</si>
  <si>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</si>
  <si>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</si>
  <si>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</si>
  <si>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</si>
  <si>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</si>
  <si>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</si>
  <si>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</si>
  <si>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</si>
  <si>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</si>
  <si>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</si>
  <si>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</si>
  <si>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</si>
  <si>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</si>
  <si>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</si>
  <si>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</si>
  <si>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</si>
  <si>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</si>
  <si>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</si>
  <si>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</si>
  <si>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</si>
  <si>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</si>
  <si>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</si>
  <si>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</si>
  <si>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</si>
  <si>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</si>
  <si>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</si>
  <si>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</si>
  <si>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</si>
  <si>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</si>
  <si>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</si>
  <si>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</si>
  <si>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</si>
  <si>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</si>
  <si>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</si>
  <si>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</si>
  <si>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</si>
  <si>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</si>
  <si>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</si>
  <si>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</si>
  <si>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</si>
  <si>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</si>
  <si>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</si>
  <si>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</si>
  <si>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</si>
  <si>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</si>
  <si>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</si>
  <si>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</si>
  <si>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</si>
  <si>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</si>
  <si>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</si>
  <si>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</si>
  <si>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</si>
  <si>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</si>
  <si>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</si>
  <si>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</si>
  <si>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</si>
  <si>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</si>
  <si>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</si>
  <si>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</si>
  <si>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</si>
  <si>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</si>
  <si>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</si>
  <si>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</si>
  <si>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</si>
  <si>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</si>
  <si>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</si>
  <si>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</si>
  <si>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</si>
  <si>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</si>
  <si>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</si>
  <si>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</si>
  <si>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</si>
  <si>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</si>
  <si>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</si>
  <si>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</si>
  <si>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</si>
  <si>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</si>
  <si>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</si>
  <si>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</si>
  <si>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</si>
  <si>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</si>
  <si>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</si>
  <si>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</si>
  <si>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</si>
  <si>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</si>
  <si>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</si>
  <si>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</si>
  <si>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</si>
  <si>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</si>
  <si>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</si>
  <si>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</si>
  <si>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</si>
  <si>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</si>
  <si>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</si>
  <si>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</si>
  <si>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</si>
  <si>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</si>
  <si>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</si>
  <si>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</si>
  <si>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</si>
  <si>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</si>
  <si>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</si>
  <si>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</si>
  <si>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</si>
  <si>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</si>
  <si>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</si>
  <si>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</si>
  <si>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</si>
  <si>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</si>
  <si>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</si>
  <si>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</si>
  <si>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</si>
  <si>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</si>
  <si>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</si>
  <si>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</si>
  <si>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</si>
  <si>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</si>
  <si>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</si>
  <si>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</si>
  <si>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</si>
  <si>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</si>
  <si>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</si>
  <si>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</si>
  <si>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</si>
  <si>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</si>
  <si>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</si>
  <si>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</si>
  <si>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</si>
  <si>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</si>
  <si>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</si>
  <si>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</si>
  <si>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</si>
  <si>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</si>
  <si>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</si>
  <si>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</si>
  <si>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</si>
  <si>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</si>
  <si>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</si>
  <si>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</si>
  <si>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</si>
  <si>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</si>
  <si>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</si>
  <si>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</si>
  <si>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</si>
  <si>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</si>
  <si>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</si>
  <si>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</si>
  <si>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</si>
  <si>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</si>
  <si>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</si>
  <si>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</si>
  <si>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</si>
  <si>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</si>
  <si>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</si>
  <si>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</si>
  <si>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</si>
  <si>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</si>
  <si>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</si>
  <si>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</si>
  <si>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</si>
  <si>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</si>
  <si>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</si>
  <si>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</si>
  <si>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</si>
  <si>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</si>
  <si>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</si>
  <si>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</si>
  <si>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</si>
  <si>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</si>
  <si>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</si>
  <si>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</si>
  <si>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</si>
  <si>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</si>
  <si>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</si>
  <si>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</si>
  <si>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</si>
  <si>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</si>
  <si>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</si>
  <si>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</si>
  <si>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</si>
  <si>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</si>
  <si>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</si>
  <si>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</si>
  <si>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</si>
  <si>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</si>
  <si>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</si>
  <si>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</si>
  <si>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</si>
  <si>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</si>
  <si>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</si>
  <si>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</si>
  <si>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</si>
  <si>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</si>
  <si>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</si>
  <si>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</si>
  <si>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</si>
  <si>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</si>
  <si>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</si>
  <si>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</si>
  <si>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</si>
  <si>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</si>
  <si>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</si>
  <si>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</si>
  <si>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</si>
  <si>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</si>
  <si>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</si>
  <si>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</si>
  <si>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</si>
  <si>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</si>
  <si>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</si>
  <si>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</si>
  <si>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</si>
  <si>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</si>
  <si>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</si>
  <si>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</si>
  <si>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</si>
  <si>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</si>
  <si>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</si>
  <si>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</si>
  <si>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</si>
  <si>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</si>
  <si>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</si>
  <si>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</si>
  <si>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</si>
  <si>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</si>
  <si>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</si>
  <si>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</si>
  <si>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</si>
  <si>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</si>
  <si>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</si>
  <si>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</si>
  <si>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</si>
  <si>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</si>
  <si>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</si>
  <si>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</si>
  <si>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</si>
  <si>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</si>
  <si>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</si>
  <si>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</si>
  <si>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</si>
  <si>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</si>
  <si>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</si>
  <si>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</si>
  <si>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</si>
  <si>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</si>
  <si>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</si>
  <si>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</si>
  <si>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</si>
  <si>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</si>
  <si>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</si>
  <si>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</si>
  <si>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</si>
  <si>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</si>
  <si>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</si>
  <si>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</si>
  <si>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</si>
  <si>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</si>
  <si>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</si>
  <si>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</si>
  <si>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</si>
  <si>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</si>
  <si>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</si>
  <si>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</si>
  <si>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</si>
  <si>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</si>
  <si>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</si>
  <si>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</si>
  <si>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</si>
  <si>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</si>
  <si>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</si>
  <si>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</si>
  <si>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</si>
  <si>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</si>
  <si>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</si>
  <si>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</si>
  <si>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</si>
  <si>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</si>
  <si>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</si>
  <si>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</si>
  <si>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</si>
  <si>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</si>
  <si>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</si>
  <si>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</si>
  <si>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</si>
  <si>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</si>
  <si>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</si>
  <si>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</si>
  <si>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</si>
  <si>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</si>
  <si>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</si>
  <si>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</si>
  <si>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</si>
  <si>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</si>
  <si>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</si>
  <si>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</si>
  <si>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</si>
  <si>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</si>
  <si>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</si>
  <si>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</si>
  <si>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</si>
  <si>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</si>
  <si>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</si>
  <si>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</si>
  <si>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</si>
  <si>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</si>
  <si>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</si>
  <si>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</si>
  <si>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</si>
  <si>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</si>
  <si>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</si>
  <si>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</si>
  <si>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</si>
  <si>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</si>
  <si>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</si>
  <si>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</si>
  <si>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</si>
  <si>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</si>
  <si>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</si>
  <si>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</si>
  <si>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</si>
  <si>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</si>
  <si>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</si>
  <si>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</si>
  <si>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</si>
  <si>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</si>
  <si>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</si>
  <si>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</si>
  <si>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</si>
  <si>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</si>
  <si>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</si>
  <si>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</si>
  <si>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</si>
  <si>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</si>
  <si>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</si>
  <si>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</si>
  <si>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</si>
  <si>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</si>
  <si>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</si>
  <si>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</si>
  <si>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</si>
  <si>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</si>
  <si>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</si>
  <si>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</si>
  <si>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</si>
  <si>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</si>
  <si>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</si>
  <si>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</si>
  <si>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</si>
  <si>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</si>
  <si>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</si>
  <si>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</si>
  <si>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</si>
  <si>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</si>
  <si>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</si>
  <si>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</si>
  <si>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</si>
  <si>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</si>
  <si>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</si>
  <si>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</si>
  <si>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</si>
  <si>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</si>
  <si>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</si>
  <si>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</si>
  <si>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</si>
  <si>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</si>
  <si>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</si>
  <si>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</si>
  <si>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</si>
  <si>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</si>
  <si>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</si>
  <si>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</si>
  <si>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</si>
  <si>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</si>
  <si>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</si>
  <si>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</si>
  <si>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</si>
  <si>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</si>
  <si>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</si>
  <si>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</si>
  <si>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</si>
  <si>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</si>
  <si>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</si>
  <si>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</si>
  <si>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</si>
  <si>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</si>
  <si>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</si>
  <si>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</si>
  <si>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</si>
  <si>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</si>
  <si>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</si>
  <si>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</si>
  <si>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</si>
  <si>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</si>
  <si>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</si>
  <si>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</si>
  <si>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</si>
  <si>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</si>
  <si>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</si>
  <si>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</si>
  <si>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</si>
  <si>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</si>
  <si>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</si>
  <si>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</si>
  <si>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</si>
  <si>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</si>
  <si>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</si>
  <si>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</si>
  <si>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</si>
  <si>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</si>
  <si>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</si>
  <si>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</si>
  <si>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</si>
  <si>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</si>
  <si>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</si>
  <si>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</si>
  <si>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</si>
  <si>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</si>
  <si>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</si>
  <si>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</si>
  <si>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</si>
  <si>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</si>
  <si>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</si>
  <si>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</si>
  <si>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</si>
  <si>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</si>
  <si>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</si>
  <si>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</si>
  <si>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</si>
  <si>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</si>
  <si>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</si>
  <si>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</si>
  <si>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</si>
  <si>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</si>
  <si>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</si>
  <si>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</si>
  <si>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</si>
  <si>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</si>
  <si>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</si>
  <si>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</si>
  <si>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</si>
  <si>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</si>
  <si>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</si>
  <si>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</si>
  <si>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</si>
  <si>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</si>
  <si>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</si>
  <si>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</si>
  <si>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</si>
  <si>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</si>
  <si>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</si>
  <si>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</si>
  <si>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</si>
  <si>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</si>
  <si>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</si>
  <si>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</si>
  <si>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</si>
  <si>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</si>
  <si>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</si>
  <si>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</si>
  <si>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</si>
  <si>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</si>
  <si>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</si>
  <si>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</si>
  <si>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</si>
  <si>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</si>
  <si>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</si>
  <si>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</si>
  <si>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</si>
  <si>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</si>
  <si>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</si>
  <si>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</si>
  <si>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</si>
  <si>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</si>
  <si>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</si>
  <si>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</si>
  <si>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</si>
  <si>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</si>
  <si>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</si>
  <si>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</si>
  <si>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</si>
  <si>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</si>
  <si>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</si>
  <si>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</si>
  <si>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</si>
  <si>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</si>
  <si>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</si>
  <si>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</si>
  <si>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</si>
  <si>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</si>
  <si>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</si>
  <si>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</si>
  <si>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</si>
  <si>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</si>
  <si>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</si>
  <si>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</si>
  <si>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</si>
  <si>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</si>
  <si>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</si>
  <si>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</si>
  <si>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</si>
  <si>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</si>
  <si>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</si>
  <si>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</si>
  <si>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</si>
  <si>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</si>
  <si>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</si>
  <si>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</si>
  <si>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</si>
  <si>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</si>
  <si>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</si>
  <si>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</si>
  <si>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</si>
  <si>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</si>
  <si>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</si>
  <si>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</si>
  <si>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</si>
  <si>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</si>
  <si>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</si>
  <si>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</si>
  <si>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</si>
  <si>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</si>
  <si>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</si>
  <si>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</si>
  <si>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</si>
  <si>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</si>
  <si>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</si>
  <si>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</si>
  <si>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</si>
  <si>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</si>
  <si>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</si>
  <si>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</si>
  <si>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</si>
  <si>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</si>
  <si>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</si>
  <si>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</si>
  <si>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</si>
  <si>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</si>
  <si>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</si>
  <si>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</si>
  <si>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</si>
  <si>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</si>
  <si>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</si>
  <si>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</si>
  <si>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</si>
  <si>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</si>
  <si>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</si>
  <si>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</si>
  <si>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</si>
  <si>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</si>
  <si>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</si>
  <si>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</si>
  <si>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</si>
  <si>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</si>
  <si>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</si>
  <si>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</si>
  <si>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</si>
  <si>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</si>
  <si>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</si>
  <si>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</si>
  <si>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</si>
  <si>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</si>
  <si>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</si>
  <si>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</si>
  <si>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</si>
  <si>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</si>
  <si>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</si>
  <si>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</si>
  <si>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</si>
  <si>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</si>
  <si>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</si>
  <si>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</si>
  <si>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</si>
  <si>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</si>
  <si>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</si>
  <si>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</si>
  <si>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</si>
  <si>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</si>
  <si>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</si>
  <si>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</si>
  <si>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</si>
  <si>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</si>
  <si>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</si>
  <si>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</si>
  <si>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</si>
  <si>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</si>
  <si>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</si>
  <si>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</si>
  <si>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</si>
  <si>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</si>
  <si>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</si>
  <si>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</si>
  <si>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</si>
  <si>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</si>
  <si>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</si>
  <si>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</si>
  <si>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</si>
  <si>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</si>
  <si>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</si>
  <si>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</si>
  <si>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</si>
  <si>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</si>
  <si>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</si>
  <si>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</si>
  <si>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</si>
  <si>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</si>
  <si>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</si>
  <si>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</si>
  <si>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</si>
  <si>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</si>
  <si>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</si>
  <si>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</si>
  <si>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</si>
  <si>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</si>
  <si>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</si>
  <si>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</si>
  <si>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</si>
  <si>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</si>
  <si>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</si>
  <si>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</si>
  <si>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</si>
  <si>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</si>
  <si>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</si>
  <si>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</si>
  <si>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</si>
  <si>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</si>
  <si>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</si>
  <si>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</si>
  <si>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</si>
  <si>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</si>
  <si>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</si>
  <si>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</si>
  <si>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</si>
  <si>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</si>
  <si>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</si>
  <si>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</si>
  <si>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</si>
  <si>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</si>
  <si>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</si>
  <si>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</si>
  <si>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</si>
  <si>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</si>
  <si>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</si>
  <si>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</si>
  <si>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</si>
  <si>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</si>
  <si>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</si>
  <si>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</si>
  <si>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</si>
  <si>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</si>
  <si>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</si>
  <si>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</si>
  <si>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</si>
  <si>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</si>
  <si>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</si>
  <si>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</si>
  <si>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</si>
  <si>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</si>
  <si>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</si>
  <si>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</si>
  <si>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</si>
  <si>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</si>
  <si>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</si>
  <si>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</si>
  <si>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</si>
  <si>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</si>
  <si>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</si>
  <si>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</si>
  <si>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</si>
  <si>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</si>
  <si>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</si>
  <si>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</si>
  <si>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</si>
  <si>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</si>
  <si>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</si>
  <si>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</si>
  <si>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</si>
  <si>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</si>
  <si>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</si>
  <si>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</si>
  <si>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</si>
  <si>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</si>
  <si>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</si>
  <si>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</si>
  <si>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</si>
  <si>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</si>
  <si>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</si>
  <si>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</si>
  <si>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</si>
  <si>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</si>
  <si>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</si>
  <si>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</si>
  <si>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</si>
  <si>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</si>
  <si>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</si>
  <si>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</si>
  <si>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</si>
  <si>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</si>
  <si>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</si>
  <si>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</si>
  <si>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</si>
  <si>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</si>
  <si>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</si>
  <si>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</si>
  <si>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</si>
  <si>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</si>
  <si>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</si>
  <si>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</si>
  <si>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</si>
  <si>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</si>
  <si>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</si>
  <si>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</si>
  <si>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</si>
  <si>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</si>
  <si>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</si>
  <si>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</si>
  <si>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</si>
  <si>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</si>
  <si>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</si>
  <si>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</si>
  <si>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</si>
  <si>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</si>
  <si>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</si>
  <si>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</si>
  <si>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</si>
  <si>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</si>
  <si>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</si>
  <si>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</si>
  <si>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</si>
  <si>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</si>
  <si>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</si>
  <si>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</si>
  <si>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</si>
  <si>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</si>
  <si>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</si>
  <si>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</si>
  <si>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</si>
  <si>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</si>
  <si>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</si>
  <si>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</si>
  <si>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</si>
  <si>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</si>
  <si>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</si>
  <si>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</si>
  <si>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</si>
  <si>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</si>
  <si>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</si>
  <si>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</si>
  <si>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</si>
  <si>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</si>
  <si>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</si>
  <si>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</si>
  <si>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</si>
  <si>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</si>
  <si>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</si>
  <si>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</si>
  <si>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</si>
  <si>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</si>
  <si>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</si>
  <si>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</si>
  <si>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</si>
  <si>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</si>
  <si>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</si>
  <si>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</si>
  <si>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</si>
  <si>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</si>
  <si>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</si>
  <si>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</si>
  <si>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</si>
  <si>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</si>
  <si>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</si>
  <si>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</si>
  <si>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</si>
  <si>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</si>
  <si>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</si>
  <si>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</si>
  <si>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</si>
  <si>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</si>
  <si>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</si>
  <si>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</si>
  <si>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</si>
  <si>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</si>
  <si>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</si>
  <si>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</si>
  <si>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</si>
  <si>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</si>
  <si>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</si>
  <si>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</si>
  <si>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</si>
  <si>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</si>
  <si>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</si>
  <si>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</si>
  <si>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</si>
  <si>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</si>
  <si>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</si>
  <si>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</si>
  <si>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</si>
  <si>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</si>
  <si>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</si>
  <si>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</si>
  <si>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</si>
  <si>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</si>
  <si>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</si>
  <si>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</si>
  <si>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</si>
  <si>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</si>
  <si>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</si>
  <si>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</si>
  <si>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</si>
  <si>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</si>
  <si>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</si>
  <si>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</si>
  <si>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</si>
  <si>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</si>
  <si>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</si>
  <si>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</si>
  <si>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</si>
  <si>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</si>
  <si>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</si>
  <si>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</si>
  <si>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</si>
  <si>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</si>
  <si>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</si>
  <si>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</si>
  <si>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</si>
  <si>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</si>
  <si>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</si>
  <si>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</si>
  <si>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</si>
  <si>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</si>
  <si>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</si>
  <si>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</si>
  <si>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</si>
  <si>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</si>
  <si>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</si>
  <si>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</si>
  <si>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</si>
  <si>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</si>
  <si>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</si>
  <si>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</si>
  <si>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</si>
  <si>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</si>
  <si>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</si>
  <si>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</si>
  <si>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</si>
  <si>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</si>
  <si>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</si>
  <si>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</si>
  <si>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</si>
  <si>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</si>
  <si>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</si>
  <si>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</si>
  <si>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</si>
  <si>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</si>
  <si>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</si>
  <si>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</si>
  <si>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</si>
  <si>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</si>
  <si>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</si>
  <si>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</si>
  <si>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</si>
  <si>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</si>
  <si>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</si>
  <si>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</si>
  <si>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</si>
  <si>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</si>
  <si>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</si>
  <si>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</si>
  <si>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</si>
  <si>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</si>
  <si>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</si>
  <si>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</si>
  <si>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</si>
  <si>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</si>
  <si>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</si>
  <si>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</si>
  <si>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</si>
  <si>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</si>
  <si>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</si>
  <si>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</si>
  <si>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</si>
  <si>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</si>
  <si>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</si>
  <si>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</si>
  <si>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</si>
  <si>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</si>
  <si>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</si>
  <si>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</si>
  <si>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</si>
  <si>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</si>
  <si>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</si>
  <si>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</si>
  <si>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</si>
  <si>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</si>
  <si>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</si>
  <si>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</si>
  <si>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</si>
  <si>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</si>
  <si>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</si>
  <si>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</si>
  <si>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</si>
  <si>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</si>
  <si>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</si>
  <si>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</si>
  <si>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</si>
  <si>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</si>
  <si>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</si>
  <si>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</si>
  <si>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</si>
  <si>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</si>
  <si>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</si>
  <si>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</si>
  <si>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</si>
  <si>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</si>
  <si>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</si>
  <si>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</si>
  <si>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</si>
  <si>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</si>
  <si>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</si>
  <si>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</si>
  <si>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</si>
  <si>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</si>
  <si>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</si>
  <si>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</si>
  <si>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</si>
  <si>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</si>
  <si>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</si>
  <si>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</si>
  <si>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</si>
  <si>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</si>
  <si>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</si>
  <si>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</si>
  <si>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</si>
  <si>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</si>
  <si>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</si>
  <si>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</si>
  <si>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</si>
  <si>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</si>
  <si>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</si>
  <si>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</si>
  <si>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</si>
  <si>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</si>
  <si>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</si>
  <si>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</si>
  <si>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</si>
  <si>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</si>
  <si>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</si>
  <si>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</si>
  <si>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</si>
  <si>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</si>
  <si>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</si>
  <si>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</si>
  <si>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</si>
  <si>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</si>
  <si>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</si>
  <si>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</si>
  <si>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</si>
  <si>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</si>
  <si>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</si>
  <si>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</si>
  <si>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</si>
  <si>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</si>
  <si>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</si>
  <si>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</si>
  <si>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</si>
  <si>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</si>
  <si>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</si>
  <si>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</si>
  <si>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</si>
  <si>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</si>
  <si>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</si>
  <si>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</si>
  <si>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</si>
  <si>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</si>
  <si>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</si>
  <si>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</si>
  <si>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</si>
  <si>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</si>
  <si>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</si>
  <si>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</si>
  <si>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</si>
  <si>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</si>
  <si>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</si>
  <si>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</si>
  <si>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</si>
  <si>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</si>
  <si>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</si>
  <si>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</si>
  <si>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</si>
  <si>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</si>
  <si>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</si>
  <si>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</si>
  <si>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</si>
  <si>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</si>
  <si>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</si>
  <si>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</si>
  <si>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</si>
  <si>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</si>
  <si>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</si>
  <si>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</si>
  <si>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</si>
  <si>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</si>
  <si>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</si>
  <si>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</si>
  <si>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</si>
  <si>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</si>
  <si>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</si>
  <si>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</si>
  <si>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</si>
  <si>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</si>
  <si>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</si>
  <si>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</si>
  <si>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</si>
  <si>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</si>
  <si>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</si>
  <si>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</si>
  <si>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</si>
  <si>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</si>
  <si>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</si>
  <si>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</si>
  <si>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</si>
  <si>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</si>
  <si>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</si>
  <si>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</si>
  <si>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</si>
  <si>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</si>
  <si>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</si>
  <si>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</si>
  <si>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</si>
  <si>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</si>
  <si>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</si>
  <si>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</si>
  <si>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</si>
  <si>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</si>
  <si>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</si>
  <si>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</si>
  <si>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</si>
  <si>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</si>
  <si>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</si>
  <si>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</si>
  <si>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</si>
  <si>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</si>
  <si>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</si>
  <si>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</si>
  <si>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</si>
  <si>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</si>
  <si>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</si>
  <si>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</si>
  <si>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</si>
  <si>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</si>
  <si>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</si>
  <si>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</si>
  <si>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</si>
  <si>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</si>
  <si>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</si>
  <si>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</si>
  <si>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</si>
  <si>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</si>
  <si>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</si>
  <si>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</si>
  <si>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</si>
  <si>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</si>
  <si>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</si>
  <si>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</si>
  <si>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</si>
  <si>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</si>
  <si>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</si>
  <si>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</si>
  <si>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</si>
  <si>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</si>
  <si>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</si>
  <si>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</si>
  <si>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</si>
  <si>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</si>
  <si>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</si>
  <si>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</si>
  <si>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</si>
  <si>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</si>
  <si>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</si>
  <si>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</si>
  <si>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</si>
  <si>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</si>
  <si>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</si>
  <si>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</si>
  <si>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</si>
  <si>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</si>
  <si>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</si>
  <si>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</si>
  <si>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</si>
  <si>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</si>
  <si>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</si>
  <si>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</si>
  <si>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</si>
  <si>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</si>
  <si>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</si>
  <si>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</si>
  <si>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</si>
  <si>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</si>
  <si>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</si>
  <si>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</si>
  <si>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</si>
  <si>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</si>
  <si>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</si>
  <si>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</si>
  <si>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</si>
  <si>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</si>
  <si>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</si>
  <si>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</si>
  <si>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</si>
  <si>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</si>
  <si>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</si>
  <si>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</si>
  <si>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</si>
  <si>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</si>
  <si>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</si>
  <si>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</si>
  <si>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</si>
  <si>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</si>
  <si>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</si>
  <si>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</si>
  <si>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</si>
  <si>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</si>
  <si>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</si>
  <si>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</si>
  <si>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</si>
  <si>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</si>
  <si>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</si>
  <si>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</si>
  <si>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</si>
  <si>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</si>
  <si>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</si>
  <si>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</si>
  <si>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</si>
  <si>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</si>
  <si>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</si>
  <si>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</si>
  <si>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</si>
  <si>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</si>
  <si>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</si>
  <si>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</si>
  <si>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</si>
  <si>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</si>
  <si>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</si>
  <si>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</si>
  <si>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</si>
  <si>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</si>
  <si>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</si>
  <si>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</si>
  <si>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</si>
  <si>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</si>
  <si>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</si>
  <si>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</si>
  <si>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</si>
  <si>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</si>
  <si>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</si>
  <si>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</si>
  <si>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</si>
  <si>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</si>
  <si>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</si>
  <si>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</si>
  <si>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</si>
  <si>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</si>
  <si>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</si>
  <si>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</si>
  <si>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</si>
  <si>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</si>
  <si>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</si>
  <si>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</si>
  <si>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</si>
  <si>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</si>
  <si>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</si>
  <si>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</si>
  <si>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</si>
  <si>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</si>
  <si>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</si>
  <si>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</si>
  <si>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</si>
  <si>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</si>
  <si>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</si>
  <si>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</si>
  <si>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</si>
  <si>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</si>
  <si>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</si>
  <si>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</si>
  <si>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</si>
  <si>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</si>
  <si>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</si>
  <si>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</si>
  <si>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</si>
  <si>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</si>
  <si>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</si>
  <si>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</si>
  <si>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</si>
  <si>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</si>
  <si>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</si>
  <si>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</si>
  <si>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</si>
  <si>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</si>
  <si>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</si>
  <si>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</si>
  <si>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</si>
  <si>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</si>
  <si>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</si>
  <si>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</si>
  <si>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</si>
  <si>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</si>
  <si>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</si>
  <si>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</si>
  <si>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</si>
  <si>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</si>
  <si>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</si>
  <si>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</si>
  <si>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</si>
  <si>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</si>
  <si>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</si>
  <si>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</si>
  <si>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</si>
  <si>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</si>
  <si>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</si>
  <si>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</si>
  <si>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</si>
  <si>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</si>
  <si>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</si>
  <si>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</si>
  <si>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</si>
  <si>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</si>
  <si>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</si>
  <si>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</si>
  <si>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</si>
  <si>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</si>
  <si>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</si>
  <si>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</si>
  <si>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</si>
  <si>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</si>
  <si>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</si>
  <si>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</si>
  <si>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</si>
  <si>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</si>
  <si>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</si>
  <si>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</si>
  <si>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</si>
  <si>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</si>
  <si>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</si>
  <si>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</si>
  <si>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</si>
  <si>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</si>
  <si>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</si>
  <si>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</si>
  <si>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</si>
  <si>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</si>
  <si>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</si>
  <si>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</si>
  <si>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</si>
  <si>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</si>
  <si>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</si>
  <si>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</si>
  <si>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</si>
  <si>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</si>
  <si>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</si>
  <si>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</si>
  <si>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</si>
  <si>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</si>
  <si>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</si>
  <si>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</si>
  <si>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</si>
  <si>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</si>
  <si>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</si>
  <si>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</si>
  <si>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</si>
  <si>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</si>
  <si>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</si>
  <si>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</si>
  <si>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</si>
  <si>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</si>
  <si>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</si>
  <si>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</si>
  <si>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</si>
  <si>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</si>
  <si>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</si>
  <si>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</si>
  <si>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</si>
  <si>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</si>
  <si>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</si>
  <si>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</si>
  <si>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</si>
  <si>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</si>
  <si>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</si>
  <si>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</si>
  <si>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</si>
  <si>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</si>
  <si>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</si>
  <si>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</si>
  <si>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</si>
  <si>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</si>
  <si>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</si>
  <si>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</si>
  <si>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</si>
  <si>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</si>
  <si>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</si>
  <si>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</si>
  <si>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</si>
  <si>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</si>
  <si>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</si>
  <si>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</si>
  <si>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</si>
  <si>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</si>
  <si>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</si>
  <si>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</si>
  <si>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</si>
  <si>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</si>
  <si>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</si>
  <si>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</si>
  <si>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</si>
  <si>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</si>
  <si>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</si>
  <si>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</si>
  <si>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</si>
  <si>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</si>
  <si>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</si>
  <si>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</si>
  <si>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</si>
  <si>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</si>
  <si>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</si>
  <si>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</si>
  <si>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</si>
  <si>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</si>
  <si>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</si>
  <si>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</si>
  <si>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</si>
  <si>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</si>
  <si>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</si>
  <si>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</si>
  <si>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</si>
  <si>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</si>
  <si>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</si>
  <si>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</si>
  <si>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</si>
  <si>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</si>
  <si>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</si>
  <si>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</si>
  <si>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</si>
  <si>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</si>
  <si>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</si>
  <si>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</si>
  <si>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</si>
  <si>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</si>
  <si>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</si>
  <si>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</si>
  <si>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</si>
  <si>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</si>
  <si>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</si>
  <si>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</si>
  <si>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</si>
  <si>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</si>
  <si>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</si>
  <si>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</si>
  <si>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</si>
  <si>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</si>
  <si>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</si>
  <si>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</si>
  <si>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</si>
  <si>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</si>
  <si>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</si>
  <si>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</si>
  <si>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</si>
  <si>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</si>
  <si>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</si>
  <si>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</si>
  <si>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</si>
  <si>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</si>
  <si>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</si>
  <si>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</si>
  <si>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</si>
  <si>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</si>
  <si>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</si>
  <si>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</si>
  <si>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</si>
  <si>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</si>
  <si>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</si>
  <si>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</si>
  <si>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</si>
  <si>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</si>
  <si>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</si>
  <si>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</si>
  <si>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</si>
  <si>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</si>
  <si>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</si>
  <si>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</si>
  <si>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</si>
  <si>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</si>
  <si>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</si>
  <si>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</si>
  <si>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</si>
  <si>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</si>
  <si>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</si>
  <si>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</si>
  <si>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</si>
  <si>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</si>
  <si>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</si>
  <si>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</si>
  <si>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</si>
  <si>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</si>
  <si>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</si>
  <si>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</si>
  <si>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</si>
  <si>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</si>
  <si>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</si>
  <si>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</si>
  <si>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</si>
  <si>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</si>
  <si>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</si>
  <si>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</si>
  <si>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</si>
  <si>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</si>
  <si>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</si>
  <si>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</si>
  <si>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</si>
  <si>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</si>
  <si>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</si>
  <si>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</si>
  <si>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</si>
  <si>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</si>
  <si>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</si>
  <si>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</si>
  <si>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</si>
  <si>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</si>
  <si>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</si>
  <si>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</si>
  <si>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</si>
  <si>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</si>
  <si>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</si>
  <si>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</si>
  <si>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</si>
  <si>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</si>
  <si>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</si>
  <si>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</si>
  <si>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</si>
  <si>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</si>
  <si>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</si>
  <si>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</si>
  <si>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</si>
  <si>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</si>
  <si>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</si>
  <si>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</si>
  <si>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</si>
  <si>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</si>
  <si>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</si>
  <si>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</si>
  <si>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</si>
  <si>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</si>
  <si>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</si>
  <si>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</si>
  <si>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</si>
  <si>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</si>
  <si>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</si>
  <si>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</si>
  <si>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</si>
  <si>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</si>
  <si>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</si>
  <si>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</si>
  <si>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</si>
  <si>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</si>
  <si>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</si>
  <si>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</si>
  <si>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</si>
  <si>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</si>
  <si>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</si>
  <si>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</si>
  <si>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</si>
  <si>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</si>
  <si>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</si>
  <si>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</si>
  <si>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</si>
  <si>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</si>
  <si>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</si>
  <si>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</si>
  <si>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</si>
  <si>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</si>
  <si>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</si>
  <si>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</si>
  <si>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</si>
  <si>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</si>
  <si>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</si>
  <si>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</si>
  <si>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</si>
  <si>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</si>
  <si>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</si>
  <si>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</si>
  <si>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</si>
  <si>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</si>
  <si>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</si>
  <si>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</si>
  <si>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</si>
  <si>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</si>
  <si>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</si>
  <si>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</si>
  <si>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</si>
  <si>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</si>
  <si>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</si>
  <si>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</si>
  <si>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</si>
  <si>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</si>
  <si>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</si>
  <si>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</si>
  <si>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</si>
  <si>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</si>
  <si>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</si>
  <si>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</si>
  <si>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</si>
  <si>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</si>
  <si>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</si>
  <si>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</si>
  <si>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</si>
  <si>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</si>
  <si>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</si>
  <si>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</si>
  <si>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</si>
  <si>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</si>
  <si>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</si>
  <si>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</si>
  <si>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</si>
  <si>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</si>
  <si>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</si>
  <si>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</si>
  <si>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</si>
  <si>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</si>
  <si>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</si>
  <si>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</si>
  <si>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</si>
  <si>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</si>
  <si>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</si>
  <si>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</si>
  <si>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</si>
  <si>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</si>
  <si>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</si>
  <si>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</si>
  <si>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</si>
  <si>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</si>
  <si>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</si>
  <si>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</si>
  <si>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</si>
  <si>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</si>
  <si>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</si>
  <si>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</si>
  <si>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</si>
  <si>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</si>
  <si>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</si>
  <si>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</si>
  <si>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</si>
  <si>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</si>
  <si>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</si>
  <si>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</si>
  <si>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</si>
  <si>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</si>
  <si>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</si>
  <si>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</si>
  <si>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</si>
  <si>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</si>
  <si>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</si>
  <si>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</si>
  <si>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</si>
  <si>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</si>
  <si>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</si>
  <si>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</si>
  <si>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</si>
  <si>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</si>
  <si>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</si>
  <si>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</si>
  <si>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</si>
  <si>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</si>
  <si>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</si>
  <si>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</si>
  <si>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</si>
  <si>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</si>
  <si>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</si>
  <si>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</si>
  <si>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</si>
  <si>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</si>
  <si>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</si>
  <si>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</si>
  <si>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</si>
  <si>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</si>
  <si>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</si>
  <si>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</si>
  <si>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</si>
  <si>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</si>
  <si>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</si>
  <si>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</si>
  <si>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</si>
  <si>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</si>
  <si>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</si>
  <si>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</si>
  <si>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</si>
  <si>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</si>
  <si>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</si>
  <si>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</si>
  <si>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</si>
  <si>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</si>
  <si>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</si>
  <si>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</si>
  <si>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</si>
  <si>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</si>
  <si>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</si>
  <si>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</si>
  <si>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</si>
  <si>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</si>
  <si>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</si>
  <si>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</si>
  <si>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</si>
  <si>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</si>
  <si>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</si>
  <si>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</si>
  <si>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</si>
  <si>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</si>
  <si>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</si>
  <si>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</si>
  <si>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</si>
  <si>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</si>
  <si>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</si>
  <si>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</si>
  <si>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</si>
  <si>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</si>
  <si>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</si>
  <si>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</si>
  <si>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</si>
  <si>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</si>
  <si>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</si>
  <si>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</si>
  <si>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</si>
  <si>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</si>
  <si>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</si>
  <si>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</si>
  <si>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</si>
  <si>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</si>
  <si>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</si>
  <si>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</si>
  <si>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</si>
  <si>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</si>
  <si>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</si>
  <si>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</si>
  <si>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</si>
  <si>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</si>
  <si>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</si>
  <si>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</si>
  <si>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</si>
  <si>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</si>
  <si>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</si>
  <si>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</si>
  <si>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</si>
  <si>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</si>
  <si>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</si>
  <si>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</si>
  <si>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</si>
  <si>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</si>
  <si>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</si>
  <si>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</si>
  <si>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</si>
  <si>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</si>
  <si>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</si>
  <si>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</si>
  <si>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</si>
  <si>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</si>
  <si>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</si>
  <si>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</si>
  <si>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</si>
  <si>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</si>
  <si>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</si>
  <si>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</si>
  <si>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</si>
  <si>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</si>
  <si>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</si>
  <si>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</si>
  <si>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</si>
  <si>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</si>
  <si>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</si>
  <si>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</si>
  <si>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</si>
  <si>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</si>
  <si>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</si>
  <si>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</si>
  <si>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</si>
  <si>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</si>
  <si>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</si>
  <si>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</si>
  <si>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</si>
  <si>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</si>
  <si>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</si>
  <si>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</si>
  <si>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</si>
  <si>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</si>
  <si>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</si>
  <si>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</si>
  <si>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</si>
  <si>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</si>
  <si>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</si>
  <si>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</si>
  <si>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</si>
  <si>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</si>
  <si>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</si>
  <si>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</si>
  <si>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</si>
  <si>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</si>
  <si>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</si>
  <si>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</si>
  <si>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</si>
  <si>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</si>
  <si>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</si>
  <si>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</si>
  <si>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</si>
  <si>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</si>
  <si>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</si>
  <si>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</si>
  <si>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</si>
  <si>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</si>
  <si>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</si>
  <si>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</si>
  <si>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</si>
  <si>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</si>
  <si>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</si>
  <si>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</si>
  <si>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</si>
  <si>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</si>
  <si>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</si>
  <si>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</si>
  <si>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</si>
  <si>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</si>
  <si>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</si>
  <si>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</si>
  <si>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</si>
  <si>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</si>
  <si>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</si>
  <si>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</si>
  <si>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</si>
  <si>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</si>
  <si>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</si>
  <si>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</si>
  <si>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</si>
  <si>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</si>
  <si>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</si>
  <si>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</si>
  <si>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</si>
  <si>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</si>
  <si>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</si>
  <si>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</si>
  <si>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</si>
  <si>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</si>
  <si>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</si>
  <si>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</si>
  <si>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</si>
  <si>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</si>
  <si>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</si>
  <si>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</si>
  <si>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</si>
  <si>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</si>
  <si>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</si>
  <si>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</si>
  <si>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</si>
  <si>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</si>
  <si>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</si>
  <si>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</si>
  <si>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</si>
  <si>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</si>
  <si>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</si>
  <si>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</si>
  <si>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</si>
  <si>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</si>
  <si>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</si>
  <si>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</si>
  <si>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</si>
  <si>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</si>
  <si>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</si>
  <si>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</si>
  <si>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</si>
  <si>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</si>
  <si>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</si>
  <si>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</si>
  <si>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</si>
  <si>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</si>
  <si>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</si>
  <si>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</si>
  <si>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</si>
  <si>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</si>
  <si>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</si>
  <si>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</si>
  <si>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</si>
  <si>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</si>
  <si>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</si>
  <si>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</si>
  <si>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</si>
  <si>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</si>
  <si>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</si>
  <si>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</si>
  <si>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</si>
  <si>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</si>
  <si>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</si>
  <si>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</si>
  <si>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</si>
  <si>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</si>
  <si>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</si>
  <si>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</si>
  <si>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</si>
  <si>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</si>
  <si>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</si>
  <si>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</si>
  <si>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</si>
  <si>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</si>
  <si>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</si>
  <si>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</si>
  <si>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</si>
  <si>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</si>
  <si>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</si>
  <si>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</si>
  <si>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</si>
  <si>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</si>
  <si>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</si>
  <si>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</si>
  <si>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</si>
  <si>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</si>
  <si>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</si>
  <si>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</si>
  <si>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</si>
  <si>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</si>
  <si>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</si>
  <si>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</si>
  <si>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</si>
  <si>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</si>
  <si>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</si>
  <si>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</si>
  <si>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</si>
  <si>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</si>
  <si>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</si>
  <si>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</si>
  <si>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</si>
  <si>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</si>
  <si>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</si>
  <si>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</si>
  <si>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</si>
  <si>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</si>
  <si>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</si>
  <si>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</si>
  <si>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</si>
  <si>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</si>
  <si>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</si>
  <si>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</si>
  <si>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</si>
  <si>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</si>
  <si>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</si>
  <si>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</si>
  <si>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</si>
  <si>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</si>
  <si>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</si>
  <si>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</si>
  <si>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</si>
  <si>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</si>
  <si>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</si>
  <si>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</si>
  <si>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</si>
  <si>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</si>
  <si>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</si>
  <si>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</si>
  <si>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</si>
  <si>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</si>
  <si>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</si>
  <si>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</si>
  <si>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</si>
  <si>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</si>
  <si>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</si>
  <si>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</si>
  <si>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</si>
  <si>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</si>
  <si>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</si>
  <si>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</si>
  <si>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</si>
  <si>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</si>
  <si>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</si>
  <si>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</si>
  <si>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</si>
  <si>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</si>
  <si>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</si>
  <si>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</si>
  <si>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</si>
  <si>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</si>
  <si>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</si>
  <si>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</si>
  <si>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</si>
  <si>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</si>
  <si>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</si>
  <si>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</si>
  <si>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</si>
  <si>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</si>
  <si>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</si>
  <si>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</si>
  <si>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</si>
  <si>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</si>
  <si>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</si>
  <si>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</si>
  <si>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</si>
  <si>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</si>
  <si>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</si>
  <si>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</si>
  <si>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</si>
  <si>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</si>
  <si>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</si>
  <si>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</si>
  <si>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</si>
  <si>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</si>
  <si>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</si>
  <si>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</si>
  <si>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</si>
  <si>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</si>
  <si>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</si>
  <si>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</si>
  <si>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</si>
  <si>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</si>
  <si>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</si>
  <si>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</si>
  <si>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</si>
  <si>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</si>
  <si>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</si>
  <si>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</si>
  <si>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</si>
  <si>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</si>
  <si>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</si>
  <si>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</si>
  <si>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</si>
  <si>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</si>
  <si>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</si>
  <si>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</si>
  <si>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</si>
  <si>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</si>
  <si>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</si>
  <si>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</si>
  <si>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</si>
  <si>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</si>
  <si>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</si>
  <si>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</si>
  <si>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</si>
  <si>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</si>
  <si>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</si>
  <si>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</si>
  <si>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</si>
  <si>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</si>
  <si>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</si>
  <si>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</si>
  <si>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</si>
  <si>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</si>
  <si>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</si>
  <si>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</si>
  <si>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</si>
  <si>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</si>
  <si>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</si>
  <si>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</si>
  <si>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</si>
  <si>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</si>
  <si>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</si>
  <si>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</si>
  <si>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</si>
  <si>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</si>
  <si>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</si>
  <si>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</si>
  <si>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</si>
  <si>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</si>
  <si>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</si>
  <si>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</si>
  <si>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</si>
  <si>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</si>
  <si>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</si>
  <si>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</si>
  <si>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</si>
  <si>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</si>
  <si>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</si>
  <si>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</si>
  <si>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</si>
  <si>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</si>
  <si>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</si>
  <si>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</si>
  <si>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</si>
  <si>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</si>
  <si>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</si>
  <si>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</si>
  <si>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</si>
  <si>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</si>
  <si>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</si>
  <si>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</si>
  <si>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</si>
  <si>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</si>
  <si>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</si>
  <si>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</si>
  <si>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</si>
  <si>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</si>
  <si>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</si>
  <si>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</si>
  <si>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</si>
  <si>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</si>
  <si>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</si>
  <si>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</si>
  <si>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</si>
  <si>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</si>
  <si>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</si>
  <si>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</si>
  <si>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</si>
  <si>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</si>
  <si>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</si>
  <si>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</si>
  <si>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</si>
  <si>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</si>
  <si>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</si>
  <si>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</si>
  <si>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</si>
  <si>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</si>
  <si>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</si>
  <si>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</si>
  <si>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</si>
  <si>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</si>
  <si>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</si>
  <si>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</si>
  <si>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</si>
  <si>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</si>
  <si>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</si>
  <si>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</si>
  <si>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</si>
  <si>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</si>
  <si>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</si>
  <si>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</si>
  <si>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</si>
  <si>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</si>
  <si>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</si>
  <si>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</si>
  <si>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</si>
  <si>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</si>
  <si>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</si>
  <si>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</si>
  <si>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</si>
  <si>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</si>
  <si>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</si>
  <si>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</si>
  <si>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</si>
  <si>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</si>
  <si>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</si>
  <si>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</si>
  <si>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</si>
  <si>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</si>
  <si>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</si>
  <si>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</si>
  <si>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</si>
  <si>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</si>
  <si>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</si>
  <si>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</si>
  <si>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</si>
  <si>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</si>
  <si>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</si>
  <si>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</si>
  <si>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</si>
  <si>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</si>
  <si>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</si>
  <si>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</si>
  <si>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</si>
  <si>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</si>
  <si>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</si>
  <si>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</si>
  <si>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</si>
  <si>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</si>
  <si>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</si>
  <si>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</si>
  <si>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</si>
  <si>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</si>
  <si>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</si>
  <si>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</si>
  <si>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</si>
  <si>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</si>
  <si>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</si>
  <si>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</si>
  <si>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</si>
  <si>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</si>
  <si>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</si>
  <si>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</si>
  <si>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</si>
  <si>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</si>
  <si>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</si>
  <si>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</si>
  <si>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</si>
  <si>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</si>
  <si>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</si>
  <si>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</si>
  <si>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</si>
  <si>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</si>
  <si>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</si>
  <si>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</si>
  <si>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</si>
  <si>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</si>
  <si>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</si>
  <si>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</si>
  <si>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</si>
  <si>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</si>
  <si>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</si>
  <si>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</si>
  <si>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</si>
  <si>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</si>
  <si>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</si>
  <si>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</si>
  <si>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</si>
  <si>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</si>
  <si>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</si>
  <si>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</si>
  <si>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</si>
  <si>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</si>
  <si>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</si>
  <si>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</si>
  <si>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</si>
  <si>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</si>
  <si>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</si>
  <si>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</si>
  <si>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</si>
  <si>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</si>
  <si>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</si>
  <si>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</si>
  <si>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</si>
  <si>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</si>
  <si>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</si>
  <si>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</si>
  <si>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</si>
  <si>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</si>
  <si>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</si>
  <si>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</si>
  <si>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</si>
  <si>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</si>
  <si>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</si>
  <si>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</si>
  <si>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</si>
  <si>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</si>
  <si>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</si>
  <si>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</si>
  <si>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</si>
  <si>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</si>
  <si>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</si>
  <si>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</si>
  <si>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</si>
  <si>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</si>
  <si>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</si>
  <si>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</si>
  <si>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</si>
  <si>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</si>
  <si>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</si>
  <si>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</si>
  <si>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</si>
  <si>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</si>
  <si>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</si>
  <si>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</si>
  <si>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</si>
  <si>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</si>
  <si>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</si>
  <si>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</si>
  <si>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</si>
  <si>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</si>
  <si>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</si>
  <si>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</si>
  <si>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</si>
  <si>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</si>
  <si>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</si>
  <si>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</si>
  <si>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</si>
  <si>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</si>
  <si>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</si>
  <si>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</si>
  <si>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</si>
  <si>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</si>
  <si>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</si>
  <si>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</si>
  <si>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</si>
  <si>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</si>
  <si>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</si>
  <si>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</si>
  <si>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</si>
  <si>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</si>
  <si>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</si>
  <si>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</si>
  <si>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</si>
  <si>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</si>
  <si>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</si>
  <si>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</si>
  <si>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</si>
  <si>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</si>
  <si>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</si>
  <si>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</si>
  <si>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</si>
  <si>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</si>
  <si>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</si>
  <si>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</si>
  <si>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</si>
  <si>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</si>
  <si>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</si>
  <si>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</si>
  <si>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</si>
  <si>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</si>
  <si>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</si>
  <si>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</si>
  <si>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</si>
  <si>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</si>
  <si>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</si>
  <si>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</si>
  <si>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</si>
  <si>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</si>
  <si>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</si>
  <si>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</si>
  <si>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</si>
  <si>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</si>
  <si>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</si>
  <si>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</si>
  <si>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</si>
  <si>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</si>
  <si>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</si>
  <si>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</si>
  <si>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</si>
  <si>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</si>
  <si>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</si>
  <si>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</si>
  <si>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</si>
  <si>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</si>
  <si>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</si>
  <si>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</si>
  <si>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</si>
  <si>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</si>
  <si>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</si>
  <si>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</si>
  <si>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</si>
  <si>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</si>
  <si>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</si>
  <si>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</si>
  <si>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</si>
  <si>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</si>
  <si>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</si>
  <si>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</si>
  <si>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</si>
  <si>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</si>
  <si>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</si>
  <si>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</si>
  <si>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</si>
  <si>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</si>
  <si>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</si>
  <si>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</si>
  <si>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</si>
  <si>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</si>
  <si>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</si>
  <si>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</si>
  <si>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</si>
  <si>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</si>
  <si>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</si>
  <si>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</si>
  <si>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</si>
  <si>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</si>
  <si>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</si>
  <si>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</si>
  <si>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</si>
  <si>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</si>
  <si>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</si>
  <si>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</si>
  <si>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</si>
  <si>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</si>
  <si>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</si>
  <si>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</si>
  <si>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</si>
  <si>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</si>
  <si>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</si>
  <si>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</si>
  <si>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</si>
  <si>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</si>
  <si>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</si>
  <si>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</si>
  <si>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</si>
  <si>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</si>
  <si>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</si>
  <si>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</si>
  <si>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</si>
  <si>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</si>
  <si>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</si>
  <si>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</si>
  <si>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</si>
  <si>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</si>
  <si>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</si>
  <si>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</si>
  <si>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</si>
  <si>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</si>
  <si>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</si>
  <si>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</si>
  <si>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</si>
  <si>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</si>
  <si>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</si>
  <si>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</si>
  <si>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</si>
  <si>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</si>
  <si>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</si>
  <si>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</si>
  <si>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</si>
  <si>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</si>
  <si>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</si>
  <si>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</si>
  <si>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</si>
  <si>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</si>
  <si>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</si>
  <si>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</si>
  <si>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</si>
  <si>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</si>
  <si>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</si>
  <si>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</si>
  <si>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</si>
  <si>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</si>
  <si>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</si>
  <si>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</si>
  <si>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</si>
  <si>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</si>
  <si>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</si>
  <si>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</si>
  <si>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</si>
  <si>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</si>
  <si>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</si>
  <si>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</si>
  <si>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</si>
  <si>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</si>
  <si>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</si>
  <si>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</si>
  <si>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</si>
  <si>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</si>
  <si>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</si>
  <si>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</si>
  <si>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</si>
  <si>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</si>
  <si>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</si>
  <si>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</si>
  <si>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</si>
  <si>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</si>
  <si>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</si>
  <si>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</si>
  <si>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</si>
  <si>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</si>
  <si>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</si>
  <si>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</si>
  <si>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</si>
  <si>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</si>
  <si>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</si>
  <si>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</si>
  <si>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</si>
  <si>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</si>
  <si>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</si>
  <si>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</si>
  <si>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</si>
  <si>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</si>
  <si>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</si>
  <si>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</si>
  <si>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</si>
  <si>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</si>
  <si>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</si>
  <si>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</si>
  <si>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</si>
  <si>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</si>
  <si>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</si>
  <si>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</si>
  <si>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</si>
  <si>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</si>
  <si>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</si>
  <si>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</si>
  <si>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</si>
  <si>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</si>
  <si>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</si>
  <si>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</si>
  <si>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</si>
  <si>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</si>
  <si>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</si>
  <si>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</si>
  <si>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</si>
  <si>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</si>
  <si>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</si>
  <si>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</si>
  <si>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</si>
  <si>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</si>
  <si>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</si>
  <si>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</si>
  <si>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</si>
  <si>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</si>
  <si>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</si>
  <si>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</si>
  <si>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</si>
  <si>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</si>
  <si>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</si>
  <si>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</si>
  <si>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</si>
  <si>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</si>
  <si>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</si>
  <si>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</si>
  <si>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</si>
  <si>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</si>
  <si>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</si>
  <si>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</si>
  <si>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</si>
  <si>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</si>
  <si>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</si>
  <si>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</si>
  <si>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</si>
  <si>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</si>
  <si>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</si>
  <si>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</si>
  <si>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</si>
  <si>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</si>
  <si>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</si>
  <si>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</si>
  <si>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</si>
  <si>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</si>
  <si>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</si>
  <si>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</si>
  <si>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</si>
  <si>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</si>
  <si>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</si>
  <si>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</si>
  <si>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</si>
  <si>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</si>
  <si>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</si>
  <si>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</si>
  <si>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</si>
  <si>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</si>
  <si>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</si>
  <si>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</si>
  <si>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</si>
  <si>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</si>
  <si>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</si>
  <si>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</si>
  <si>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</si>
  <si>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</si>
  <si>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</si>
  <si>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</si>
  <si>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</si>
  <si>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</si>
  <si>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</si>
  <si>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</si>
  <si>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</si>
  <si>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</si>
  <si>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</si>
  <si>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</si>
  <si>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</si>
  <si>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</si>
  <si>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</si>
  <si>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</si>
  <si>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</si>
  <si>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</si>
  <si>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</si>
  <si>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</si>
  <si>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</si>
  <si>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</si>
  <si>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</si>
  <si>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</si>
  <si>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</si>
  <si>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</si>
  <si>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</si>
  <si>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</si>
  <si>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</si>
  <si>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</si>
  <si>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</si>
  <si>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</si>
  <si>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</si>
  <si>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</si>
  <si>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</si>
  <si>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</si>
  <si>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</si>
  <si>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</si>
  <si>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</si>
  <si>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</si>
  <si>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</si>
  <si>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</si>
  <si>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</si>
  <si>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</si>
  <si>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</si>
  <si>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</si>
  <si>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</si>
  <si>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</si>
  <si>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</si>
  <si>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</si>
  <si>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</si>
  <si>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</si>
  <si>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</si>
  <si>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</si>
  <si>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</si>
  <si>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</si>
  <si>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</si>
  <si>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</si>
  <si>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</si>
  <si>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</si>
  <si>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</si>
  <si>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</si>
  <si>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</si>
  <si>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</si>
  <si>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</si>
  <si>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</si>
  <si>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</si>
  <si>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</si>
  <si>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</si>
  <si>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</si>
  <si>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</si>
  <si>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</si>
  <si>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</si>
  <si>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</si>
  <si>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</si>
  <si>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</si>
  <si>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</si>
  <si>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</si>
  <si>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</si>
  <si>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</si>
  <si>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</si>
  <si>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</si>
  <si>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</si>
  <si>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</si>
  <si>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</si>
  <si>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</si>
  <si>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</si>
  <si>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</si>
  <si>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</si>
  <si>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</si>
  <si>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</si>
  <si>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</si>
  <si>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</si>
  <si>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</si>
  <si>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</si>
  <si>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</si>
  <si>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</si>
  <si>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</si>
  <si>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</si>
  <si>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</si>
  <si>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</si>
  <si>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</si>
  <si>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</si>
  <si>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</si>
  <si>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</si>
  <si>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</si>
  <si>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</si>
  <si>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</si>
  <si>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</si>
  <si>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</si>
  <si>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</si>
  <si>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</si>
  <si>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</si>
  <si>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</si>
  <si>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</si>
  <si>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</si>
  <si>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</si>
  <si>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</si>
  <si>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</si>
  <si>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</si>
  <si>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</si>
  <si>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</si>
  <si>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</si>
  <si>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</si>
  <si>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</si>
  <si>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</si>
  <si>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</si>
  <si>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</si>
  <si>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</si>
  <si>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</si>
  <si>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</si>
  <si>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</si>
  <si>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</si>
  <si>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</si>
  <si>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</si>
  <si>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</si>
  <si>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</si>
  <si>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</si>
  <si>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</si>
  <si>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</si>
  <si>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</si>
  <si>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</si>
  <si>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</si>
  <si>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</si>
  <si>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</si>
  <si>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</si>
  <si>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</si>
  <si>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</si>
  <si>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</si>
  <si>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</si>
  <si>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</si>
  <si>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</si>
  <si>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</si>
  <si>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</si>
  <si>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</si>
  <si>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</si>
  <si>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</si>
  <si>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</si>
  <si>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</si>
  <si>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</si>
  <si>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</si>
  <si>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</si>
  <si>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</si>
  <si>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</si>
  <si>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</si>
  <si>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</si>
  <si>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</si>
  <si>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</si>
  <si>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</si>
  <si>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</si>
  <si>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</si>
  <si>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</si>
  <si>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</si>
  <si>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</si>
  <si>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</si>
  <si>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</si>
  <si>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</si>
  <si>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</si>
  <si>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</si>
  <si>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</si>
  <si>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</si>
  <si>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</si>
  <si>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</si>
  <si>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</si>
  <si>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</si>
  <si>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</si>
  <si>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</si>
  <si>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</si>
  <si>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</si>
  <si>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</si>
  <si>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</si>
  <si>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</si>
  <si>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</si>
  <si>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</si>
  <si>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</si>
  <si>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</si>
  <si>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</si>
  <si>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</si>
  <si>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</si>
  <si>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</si>
  <si>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</si>
  <si>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</si>
  <si>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</si>
  <si>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</si>
  <si>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</si>
  <si>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</si>
  <si>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</si>
  <si>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</si>
  <si>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</si>
  <si>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</si>
  <si>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</si>
  <si>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</si>
  <si>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</si>
  <si>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</si>
  <si>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</si>
  <si>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</si>
  <si>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</si>
  <si>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</si>
  <si>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</si>
  <si>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</si>
  <si>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</si>
  <si>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</si>
  <si>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</si>
  <si>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</si>
  <si>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</si>
  <si>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</si>
  <si>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</si>
  <si>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</si>
  <si>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</si>
  <si>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</si>
  <si>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</si>
  <si>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</si>
  <si>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</si>
  <si>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</si>
  <si>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</si>
  <si>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</si>
  <si>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</si>
  <si>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</si>
  <si>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</si>
  <si>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</si>
  <si>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</si>
  <si>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</si>
  <si>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</si>
  <si>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</si>
  <si>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</si>
  <si>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</si>
  <si>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</si>
  <si>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</si>
  <si>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</si>
  <si>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</si>
  <si>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</si>
  <si>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</si>
  <si>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</si>
  <si>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</si>
  <si>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</si>
  <si>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</si>
  <si>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</si>
  <si>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</si>
  <si>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</si>
  <si>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</si>
  <si>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</si>
  <si>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</si>
  <si>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</si>
  <si>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</si>
  <si>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</si>
  <si>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</si>
  <si>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</si>
  <si>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</si>
  <si>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</si>
  <si>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</si>
  <si>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</si>
  <si>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</si>
  <si>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</si>
  <si>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</si>
  <si>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</si>
  <si>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</si>
  <si>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</si>
  <si>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</si>
  <si>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</si>
  <si>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</si>
  <si>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</si>
  <si>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</si>
  <si>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</si>
  <si>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</si>
  <si>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</si>
  <si>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</si>
  <si>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</si>
  <si>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</si>
  <si>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</si>
  <si>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</si>
  <si>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</si>
  <si>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</si>
  <si>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</si>
  <si>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</si>
  <si>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</si>
  <si>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</si>
  <si>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</si>
  <si>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</si>
  <si>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</si>
  <si>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</si>
  <si>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</si>
  <si>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</si>
  <si>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</si>
  <si>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</si>
  <si>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</si>
  <si>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</si>
  <si>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</si>
  <si>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</si>
  <si>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</si>
  <si>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</si>
  <si>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</si>
  <si>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</si>
  <si>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</si>
  <si>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</si>
  <si>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</si>
  <si>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</si>
  <si>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</si>
  <si>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</si>
  <si>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</si>
  <si>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</si>
  <si>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</si>
  <si>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</si>
  <si>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</si>
  <si>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</si>
  <si>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</si>
  <si>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</si>
  <si>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</si>
  <si>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</si>
  <si>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</si>
  <si>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</si>
  <si>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</si>
  <si>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</si>
  <si>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</si>
  <si>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</si>
  <si>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</si>
  <si>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</si>
  <si>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</si>
  <si>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</si>
  <si>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</si>
  <si>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</si>
  <si>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</si>
  <si>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</si>
  <si>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</si>
  <si>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</si>
  <si>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</si>
  <si>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</si>
  <si>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</si>
  <si>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</si>
  <si>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</si>
  <si>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</si>
  <si>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</si>
  <si>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</si>
  <si>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</si>
  <si>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</si>
  <si>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</si>
  <si>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</si>
  <si>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</si>
  <si>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</si>
  <si>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</si>
  <si>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</si>
  <si>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</si>
  <si>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</si>
  <si>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</si>
  <si>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</si>
  <si>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</si>
  <si>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</si>
  <si>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</si>
  <si>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</si>
  <si>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</si>
  <si>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</si>
  <si>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</si>
  <si>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</si>
  <si>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</si>
  <si>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</si>
  <si>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</si>
  <si>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</si>
  <si>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</si>
  <si>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</si>
  <si>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</si>
  <si>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</si>
  <si>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</si>
  <si>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</si>
  <si>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</si>
  <si>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</si>
  <si>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</si>
  <si>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</si>
  <si>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</si>
  <si>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</si>
  <si>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</si>
  <si>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</si>
  <si>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</si>
  <si>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</si>
  <si>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</si>
  <si>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</si>
  <si>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</si>
  <si>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</si>
  <si>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</si>
  <si>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</si>
  <si>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</si>
  <si>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</si>
  <si>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</si>
  <si>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</si>
  <si>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</si>
  <si>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</si>
  <si>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</si>
  <si>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</si>
  <si>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</si>
  <si>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</si>
  <si>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</si>
  <si>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</si>
  <si>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</si>
  <si>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</si>
  <si>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</si>
  <si>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</si>
  <si>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</si>
  <si>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</si>
  <si>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</si>
  <si>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</si>
  <si>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</si>
  <si>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</si>
  <si>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</si>
  <si>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</si>
  <si>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</si>
  <si>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</si>
  <si>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</si>
  <si>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</si>
  <si>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</si>
  <si>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</si>
  <si>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</si>
  <si>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</si>
  <si>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</si>
  <si>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</si>
  <si>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</si>
  <si>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</si>
  <si>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</si>
  <si>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</si>
  <si>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</si>
  <si>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</si>
  <si>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</si>
  <si>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</si>
  <si>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</si>
  <si>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</si>
  <si>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</si>
  <si>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</si>
  <si>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</si>
  <si>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</si>
  <si>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</si>
  <si>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</si>
  <si>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</si>
  <si>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</si>
  <si>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</si>
  <si>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</si>
  <si>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</si>
  <si>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</si>
  <si>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</si>
  <si>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</si>
  <si>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</si>
  <si>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</si>
  <si>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</si>
  <si>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</si>
  <si>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</si>
  <si>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</si>
  <si>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</si>
  <si>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</si>
  <si>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</si>
  <si>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</si>
  <si>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</si>
  <si>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</si>
  <si>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</si>
  <si>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</si>
  <si>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</si>
  <si>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</si>
  <si>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</si>
  <si>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</si>
  <si>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</si>
  <si>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</si>
  <si>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</si>
  <si>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</si>
  <si>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</si>
  <si>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</si>
  <si>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</si>
  <si>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</si>
  <si>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</si>
  <si>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</si>
  <si>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</si>
  <si>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</si>
  <si>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</si>
  <si>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</si>
  <si>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</si>
  <si>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</si>
  <si>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</si>
  <si>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</si>
  <si>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</si>
  <si>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</si>
  <si>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</si>
  <si>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</si>
  <si>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</si>
  <si>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</si>
  <si>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</si>
  <si>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</si>
  <si>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</si>
  <si>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</si>
  <si>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</si>
  <si>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</si>
  <si>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</si>
  <si>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</si>
  <si>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</si>
  <si>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</si>
  <si>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</si>
  <si>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</si>
  <si>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</si>
  <si>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</si>
  <si>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</si>
  <si>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</si>
  <si>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</si>
  <si>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</si>
  <si>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</si>
  <si>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</si>
  <si>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</si>
  <si>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</si>
  <si>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</si>
  <si>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</si>
  <si>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</si>
  <si>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</si>
  <si>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</si>
  <si>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</si>
  <si>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</si>
  <si>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</si>
  <si>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</si>
  <si>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</si>
  <si>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</si>
  <si>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</si>
  <si>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</si>
  <si>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</si>
  <si>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</si>
  <si>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</si>
  <si>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</si>
  <si>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</si>
  <si>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</si>
  <si>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</si>
  <si>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</si>
  <si>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</si>
  <si>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</si>
  <si>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</si>
  <si>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</si>
  <si>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</si>
  <si>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</si>
  <si>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</si>
  <si>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</si>
  <si>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</si>
  <si>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</si>
  <si>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</si>
  <si>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</si>
  <si>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</si>
  <si>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</si>
  <si>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</si>
  <si>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</si>
  <si>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</si>
  <si>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</si>
  <si>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</si>
  <si>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</si>
  <si>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</si>
  <si>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</si>
  <si>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</si>
  <si>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</si>
  <si>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</si>
  <si>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</si>
  <si>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</si>
  <si>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</si>
  <si>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</si>
  <si>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</si>
  <si>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</si>
  <si>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</si>
  <si>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</si>
  <si>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</si>
  <si>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</si>
  <si>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</si>
  <si>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</si>
  <si>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</si>
  <si>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</si>
  <si>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</si>
  <si>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</si>
  <si>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</si>
  <si>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</si>
  <si>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</si>
  <si>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</si>
  <si>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</si>
  <si>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</si>
  <si>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</si>
  <si>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</si>
  <si>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</si>
  <si>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</si>
  <si>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</si>
  <si>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</si>
  <si>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</si>
  <si>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</si>
  <si>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</si>
  <si>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</si>
  <si>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</si>
  <si>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</si>
  <si>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</si>
  <si>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</si>
  <si>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</si>
  <si>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</si>
  <si>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</si>
  <si>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</si>
  <si>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</si>
  <si>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</si>
  <si>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</si>
  <si>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</si>
  <si>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</si>
  <si>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</si>
  <si>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</si>
  <si>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</si>
  <si>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</si>
  <si>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</si>
  <si>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</si>
  <si>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</si>
  <si>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</si>
  <si>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</si>
  <si>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</si>
  <si>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</si>
  <si>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</si>
  <si>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</si>
  <si>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</si>
  <si>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</si>
  <si>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</si>
  <si>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</si>
  <si>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</si>
  <si>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</si>
  <si>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</si>
  <si>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</si>
  <si>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</si>
  <si>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</si>
  <si>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</si>
  <si>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</si>
  <si>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</si>
  <si>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</si>
  <si>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</si>
  <si>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</si>
  <si>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</si>
  <si>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</si>
  <si>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</si>
  <si>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</si>
  <si>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</si>
  <si>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</si>
  <si>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</si>
  <si>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</si>
  <si>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</si>
  <si>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</si>
  <si>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</si>
  <si>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</si>
  <si>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</si>
  <si>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</si>
  <si>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</si>
  <si>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</si>
  <si>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</si>
  <si>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</si>
  <si>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</si>
  <si>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</si>
  <si>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</si>
  <si>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</si>
  <si>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</si>
  <si>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</si>
  <si>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</si>
  <si>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</si>
  <si>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</si>
  <si>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</si>
  <si>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</si>
  <si>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</si>
  <si>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</si>
  <si>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</si>
  <si>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</si>
  <si>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</si>
  <si>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</si>
  <si>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</si>
  <si>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</si>
  <si>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</si>
  <si>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</si>
  <si>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</si>
  <si>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</si>
  <si>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</si>
  <si>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</si>
  <si>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</si>
  <si>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</si>
  <si>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</si>
  <si>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</si>
  <si>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</si>
  <si>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</si>
  <si>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</si>
  <si>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</si>
  <si>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</si>
  <si>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</si>
  <si>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</si>
  <si>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</si>
  <si>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</si>
  <si>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</si>
  <si>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</si>
  <si>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</si>
  <si>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</si>
  <si>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</si>
  <si>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</si>
  <si>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</si>
  <si>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</si>
  <si>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</si>
  <si>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</si>
  <si>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</si>
  <si>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</si>
  <si>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</si>
  <si>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</si>
  <si>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</si>
  <si>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</si>
  <si>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</si>
  <si>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</si>
  <si>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</si>
  <si>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</si>
  <si>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</si>
  <si>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</si>
  <si>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</si>
  <si>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</si>
  <si>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</si>
  <si>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</si>
  <si>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</si>
  <si>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</si>
  <si>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</si>
  <si>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</si>
  <si>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</si>
  <si>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</si>
  <si>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</si>
  <si>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</si>
  <si>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</si>
  <si>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</si>
  <si>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</si>
  <si>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</si>
  <si>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</si>
  <si>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</si>
  <si>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</si>
  <si>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</si>
  <si>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</si>
  <si>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</si>
  <si>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</si>
  <si>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</si>
  <si>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</si>
  <si>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</si>
  <si>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</si>
  <si>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</si>
  <si>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</si>
  <si>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</si>
  <si>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</si>
  <si>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</si>
  <si>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</si>
  <si>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</si>
  <si>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</si>
  <si>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</si>
  <si>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</si>
  <si>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</si>
  <si>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</si>
  <si>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</si>
  <si>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</si>
  <si>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</si>
  <si>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</si>
  <si>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</si>
  <si>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</si>
  <si>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</si>
  <si>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</si>
  <si>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</si>
  <si>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</si>
  <si>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</si>
  <si>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</si>
  <si>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</si>
  <si>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</si>
  <si>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</si>
  <si>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</si>
  <si>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</si>
  <si>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</si>
  <si>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</si>
  <si>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</si>
  <si>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</si>
  <si>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</si>
  <si>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</si>
  <si>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</si>
  <si>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</si>
  <si>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</si>
  <si>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</si>
  <si>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</si>
  <si>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</si>
  <si>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</si>
  <si>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</si>
  <si>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</si>
  <si>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</si>
  <si>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</si>
  <si>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</si>
  <si>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</si>
  <si>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</si>
  <si>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</si>
  <si>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</si>
  <si>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</si>
  <si>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</si>
  <si>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</si>
  <si>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</si>
  <si>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</si>
  <si>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</si>
  <si>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</si>
  <si>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</si>
  <si>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</si>
  <si>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</si>
  <si>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</si>
  <si>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</si>
  <si>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</si>
  <si>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</si>
  <si>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</si>
  <si>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</si>
  <si>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</si>
  <si>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</si>
  <si>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</si>
  <si>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</si>
  <si>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</si>
  <si>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</si>
  <si>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</si>
  <si>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</si>
  <si>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</si>
  <si>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</si>
  <si>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</si>
  <si>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</si>
  <si>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</si>
  <si>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</si>
  <si>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</si>
  <si>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</si>
  <si>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</si>
  <si>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</si>
  <si>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</si>
  <si>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</si>
  <si>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</si>
  <si>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</si>
  <si>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</si>
  <si>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</si>
  <si>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</si>
  <si>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</si>
  <si>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</si>
  <si>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</si>
  <si>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</si>
  <si>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</si>
  <si>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</si>
  <si>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</si>
  <si>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</si>
  <si>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</si>
  <si>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</si>
  <si>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</si>
  <si>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</si>
  <si>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</si>
  <si>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</si>
  <si>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</si>
  <si>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</si>
  <si>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</si>
  <si>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</si>
  <si>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</si>
  <si>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</si>
  <si>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</si>
  <si>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</si>
  <si>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</si>
  <si>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</si>
  <si>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</si>
  <si>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</si>
  <si>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</si>
  <si>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</si>
  <si>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</si>
  <si>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</si>
  <si>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</si>
  <si>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</si>
  <si>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</si>
  <si>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</si>
  <si>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</si>
  <si>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</si>
  <si>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</si>
  <si>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</si>
  <si>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</si>
  <si>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</si>
  <si>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</si>
  <si>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</si>
  <si>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</si>
  <si>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</si>
  <si>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</si>
  <si>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</si>
  <si>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</si>
  <si>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</si>
  <si>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</si>
  <si>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</si>
  <si>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</si>
  <si>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</si>
  <si>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</si>
  <si>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</si>
  <si>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</si>
  <si>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</si>
  <si>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</si>
  <si>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</si>
  <si>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</si>
  <si>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</si>
  <si>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</si>
  <si>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</si>
  <si>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</si>
  <si>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</si>
  <si>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</si>
  <si>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</si>
  <si>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</si>
  <si>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</si>
  <si>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</si>
  <si>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</si>
  <si>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</si>
  <si>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</si>
  <si>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</si>
  <si>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</si>
  <si>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</si>
  <si>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</si>
  <si>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</si>
  <si>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</si>
  <si>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</si>
  <si>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</si>
  <si>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</si>
  <si>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</si>
  <si>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</si>
  <si>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</si>
  <si>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</si>
  <si>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</si>
  <si>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</si>
  <si>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</si>
  <si>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</si>
  <si>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</si>
  <si>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</si>
  <si>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</si>
  <si>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</si>
  <si>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</si>
  <si>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</si>
  <si>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</si>
  <si>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</si>
  <si>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</si>
  <si>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</si>
  <si>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</si>
  <si>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</si>
  <si>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</si>
  <si>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</si>
  <si>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</si>
  <si>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</si>
  <si>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</si>
  <si>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</si>
  <si>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</si>
  <si>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</si>
  <si>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</si>
  <si>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</si>
  <si>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</si>
  <si>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</si>
  <si>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</si>
  <si>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</si>
  <si>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</si>
  <si>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</si>
  <si>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</si>
  <si>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</si>
  <si>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</si>
  <si>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</si>
  <si>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</si>
  <si>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</si>
  <si>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</si>
  <si>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</si>
  <si>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</si>
  <si>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</si>
  <si>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</si>
  <si>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</si>
  <si>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</si>
  <si>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</si>
  <si>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</si>
  <si>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</si>
  <si>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</si>
  <si>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</si>
  <si>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</si>
  <si>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</si>
  <si>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</si>
  <si>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</si>
  <si>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</si>
  <si>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</si>
  <si>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</si>
  <si>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</si>
  <si>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</si>
  <si>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</si>
  <si>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</si>
  <si>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</si>
  <si>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</si>
  <si>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</si>
  <si>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</si>
  <si>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</si>
  <si>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</si>
  <si>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</si>
  <si>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</si>
  <si>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</si>
  <si>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</si>
  <si>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</si>
  <si>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</si>
  <si>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</si>
  <si>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</si>
  <si>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</si>
  <si>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</si>
  <si>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</si>
  <si>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</si>
  <si>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</si>
  <si>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</si>
  <si>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</si>
  <si>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</si>
  <si>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</si>
  <si>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</si>
  <si>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</si>
  <si>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</si>
  <si>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</si>
  <si>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</si>
  <si>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</si>
  <si>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</si>
  <si>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</si>
  <si>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</si>
  <si>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</si>
  <si>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</si>
  <si>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</si>
  <si>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</si>
  <si>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</si>
  <si>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</si>
  <si>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</si>
  <si>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</si>
  <si>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</si>
  <si>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</si>
  <si>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</si>
  <si>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</si>
  <si>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</si>
  <si>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</si>
  <si>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</si>
  <si>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</si>
  <si>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</si>
  <si>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</si>
  <si>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</si>
  <si>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</si>
  <si>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</si>
  <si>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</si>
  <si>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</si>
  <si>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</si>
  <si>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</si>
  <si>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</si>
  <si>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</si>
  <si>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</si>
  <si>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</si>
  <si>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</si>
  <si>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</si>
  <si>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</si>
  <si>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</si>
  <si>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</si>
  <si>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</si>
  <si>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</si>
  <si>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</si>
  <si>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</si>
  <si>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</si>
  <si>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</si>
  <si>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</si>
  <si>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</si>
  <si>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</si>
  <si>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</si>
  <si>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</si>
  <si>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</si>
  <si>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</si>
  <si>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</si>
  <si>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</si>
  <si>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</si>
  <si>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</si>
  <si>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</si>
  <si>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</si>
  <si>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</si>
  <si>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</si>
  <si>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</si>
  <si>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</si>
  <si>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</si>
  <si>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</si>
  <si>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</si>
  <si>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</si>
  <si>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</si>
  <si>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</si>
  <si>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</si>
  <si>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</si>
  <si>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</si>
  <si>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</si>
  <si>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</si>
  <si>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</si>
  <si>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</si>
  <si>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</si>
  <si>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</si>
  <si>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</si>
  <si>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</si>
  <si>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</si>
  <si>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</si>
  <si>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</si>
  <si>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</si>
  <si>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</si>
  <si>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</si>
  <si>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</si>
  <si>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</si>
  <si>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</si>
  <si>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</si>
  <si>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</si>
  <si>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</si>
  <si>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</si>
  <si>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</si>
  <si>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</si>
  <si>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</si>
  <si>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</si>
  <si>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</si>
  <si>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</si>
  <si>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</si>
  <si>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</si>
  <si>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</si>
  <si>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</si>
  <si>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</si>
  <si>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</si>
  <si>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</si>
  <si>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</si>
  <si>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</si>
  <si>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</si>
  <si>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</si>
  <si>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</si>
  <si>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</si>
  <si>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</si>
  <si>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</si>
  <si>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</si>
  <si>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</si>
  <si>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</si>
  <si>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</si>
  <si>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</si>
  <si>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</si>
  <si>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</si>
  <si>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</si>
  <si>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</si>
  <si>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</si>
  <si>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</si>
  <si>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</si>
  <si>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</si>
  <si>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</si>
  <si>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</si>
  <si>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</si>
  <si>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</si>
  <si>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</si>
  <si>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</si>
  <si>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</si>
  <si>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</si>
  <si>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</si>
  <si>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</si>
  <si>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</si>
  <si>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</si>
  <si>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</si>
  <si>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</si>
  <si>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</si>
  <si>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</si>
  <si>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</si>
  <si>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</si>
  <si>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</si>
  <si>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</si>
  <si>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</si>
  <si>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</si>
  <si>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</si>
  <si>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</si>
  <si>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</si>
  <si>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</si>
  <si>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</si>
  <si>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</si>
  <si>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</si>
  <si>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</si>
  <si>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</si>
  <si>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</si>
  <si>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</si>
  <si>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</si>
  <si>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</si>
  <si>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</si>
  <si>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</si>
  <si>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</si>
  <si>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</si>
  <si>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</si>
  <si>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</si>
  <si>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</si>
  <si>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</si>
  <si>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</si>
  <si>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</si>
  <si>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</si>
  <si>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</si>
  <si>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</si>
  <si>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</si>
  <si>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</si>
  <si>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</si>
  <si>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</si>
  <si>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</si>
  <si>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</si>
  <si>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</si>
  <si>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</si>
  <si>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</si>
  <si>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</si>
  <si>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</si>
  <si>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</si>
  <si>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</si>
  <si>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</si>
  <si>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</si>
  <si>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</si>
  <si>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</si>
  <si>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</si>
  <si>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</si>
  <si>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</si>
  <si>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</si>
  <si>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</si>
  <si>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</si>
  <si>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</si>
  <si>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</si>
  <si>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</si>
  <si>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</si>
  <si>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</si>
  <si>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</si>
  <si>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</si>
  <si>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</si>
  <si>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</si>
  <si>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</si>
  <si>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</si>
  <si>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</si>
  <si>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</si>
  <si>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</si>
  <si>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</si>
  <si>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</si>
  <si>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</si>
  <si>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</si>
  <si>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</si>
  <si>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</si>
  <si>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</si>
  <si>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</si>
  <si>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</si>
  <si>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</si>
  <si>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</si>
  <si>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</si>
  <si>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</si>
  <si>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</si>
  <si>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</si>
  <si>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</si>
  <si>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</si>
  <si>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</si>
  <si>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</si>
  <si>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</si>
  <si>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</si>
  <si>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</si>
  <si>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</si>
  <si>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</si>
  <si>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</si>
  <si>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</si>
  <si>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</si>
  <si>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</si>
  <si>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</si>
  <si>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</si>
  <si>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</si>
  <si>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</si>
  <si>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</si>
  <si>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</si>
  <si>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</si>
  <si>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</si>
  <si>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</si>
  <si>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</si>
  <si>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</si>
  <si>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</si>
  <si>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</si>
  <si>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</si>
  <si>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</si>
  <si>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</si>
  <si>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</si>
  <si>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</si>
  <si>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</si>
  <si>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</si>
  <si>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</si>
  <si>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</si>
  <si>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</si>
  <si>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</si>
  <si>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</si>
  <si>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</si>
  <si>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</si>
  <si>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</si>
  <si>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</si>
  <si>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</si>
  <si>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</si>
  <si>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</si>
  <si>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</si>
  <si>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</si>
  <si>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</si>
  <si>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</si>
  <si>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</si>
  <si>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</si>
  <si>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</si>
  <si>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</si>
  <si>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</si>
  <si>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</si>
  <si>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</si>
  <si>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</si>
  <si>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</si>
  <si>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</si>
  <si>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</si>
  <si>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</si>
  <si>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</si>
  <si>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</si>
  <si>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</si>
  <si>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</si>
  <si>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</si>
  <si>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</si>
  <si>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</si>
  <si>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</si>
  <si>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</si>
  <si>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</si>
  <si>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</si>
  <si>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</si>
  <si>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</si>
  <si>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</si>
  <si>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</si>
  <si>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</si>
  <si>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</si>
  <si>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</si>
  <si>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</si>
  <si>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</si>
  <si>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</si>
  <si>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</si>
  <si>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</si>
  <si>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</si>
  <si>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</si>
  <si>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</si>
  <si>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</si>
  <si>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</si>
  <si>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</si>
  <si>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</si>
  <si>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</si>
  <si>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</si>
  <si>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</si>
  <si>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</si>
  <si>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</si>
  <si>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</si>
  <si>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</si>
  <si>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</si>
  <si>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</si>
  <si>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</si>
  <si>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</si>
  <si>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</si>
  <si>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</si>
  <si>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</si>
  <si>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</si>
  <si>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</si>
  <si>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</si>
  <si>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</si>
  <si>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</si>
  <si>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</si>
  <si>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</si>
  <si>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</si>
  <si>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</si>
  <si>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</si>
  <si>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</si>
  <si>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</si>
  <si>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</si>
  <si>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</si>
  <si>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</si>
  <si>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</si>
  <si>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</si>
  <si>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</si>
  <si>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</si>
  <si>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</si>
  <si>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</si>
  <si>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</si>
  <si>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</si>
  <si>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</si>
  <si>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</si>
  <si>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</si>
  <si>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</si>
  <si>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</si>
  <si>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</si>
  <si>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</si>
  <si>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</si>
  <si>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</si>
  <si>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</si>
  <si>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</si>
  <si>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</si>
  <si>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</si>
  <si>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</si>
  <si>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</si>
  <si>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</si>
  <si>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</si>
  <si>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</si>
  <si>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</si>
  <si>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</si>
  <si>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</si>
  <si>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</si>
  <si>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</si>
  <si>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</si>
  <si>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</si>
  <si>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</si>
  <si>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</si>
  <si>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</si>
  <si>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</si>
  <si>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</si>
  <si>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</si>
  <si>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</si>
  <si>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</si>
  <si>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</si>
  <si>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</si>
  <si>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</si>
  <si>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</si>
  <si>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</si>
  <si>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</si>
  <si>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</si>
  <si>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</si>
  <si>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</si>
  <si>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</si>
  <si>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</si>
  <si>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</si>
  <si>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</si>
  <si>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</si>
  <si>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</si>
  <si>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</si>
  <si>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</si>
  <si>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</si>
  <si>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</si>
  <si>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</si>
  <si>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</si>
  <si>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</si>
  <si>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</si>
  <si>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</si>
  <si>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</si>
  <si>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</si>
  <si>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</si>
  <si>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</si>
  <si>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</si>
  <si>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</si>
  <si>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</si>
  <si>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</si>
  <si>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</si>
  <si>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</si>
  <si>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</si>
  <si>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</si>
  <si>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</si>
  <si>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</si>
  <si>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</si>
  <si>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</si>
  <si>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</si>
  <si>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</si>
  <si>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</si>
  <si>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</si>
  <si>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</si>
  <si>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</si>
  <si>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</si>
  <si>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</si>
  <si>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</si>
  <si>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</si>
  <si>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</si>
  <si>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</si>
  <si>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</si>
  <si>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</si>
  <si>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</si>
  <si>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</si>
  <si>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</si>
  <si>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</si>
  <si>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</si>
  <si>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</si>
  <si>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</si>
  <si>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</si>
  <si>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</si>
  <si>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</si>
  <si>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</si>
  <si>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</si>
  <si>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</si>
  <si>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</si>
  <si>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</si>
  <si>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</si>
  <si>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</si>
  <si>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</si>
  <si>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</si>
  <si>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</si>
  <si>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</si>
  <si>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</si>
  <si>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</si>
  <si>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</si>
  <si>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</si>
  <si>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</si>
  <si>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</si>
  <si>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</si>
  <si>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</si>
  <si>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</si>
  <si>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</si>
  <si>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</si>
  <si>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</si>
  <si>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</si>
  <si>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</si>
  <si>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</si>
  <si>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</si>
  <si>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</si>
  <si>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</si>
  <si>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</si>
  <si>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</si>
  <si>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</si>
  <si>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</si>
  <si>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</si>
  <si>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</si>
  <si>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</si>
  <si>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</si>
  <si>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</si>
  <si>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</si>
  <si>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</si>
  <si>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</si>
  <si>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</si>
  <si>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</si>
  <si>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</si>
  <si>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</si>
  <si>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</si>
  <si>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</si>
  <si>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</si>
  <si>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</si>
  <si>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</si>
  <si>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</si>
  <si>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</si>
  <si>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</si>
  <si>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</si>
  <si>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</si>
  <si>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</si>
  <si>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</si>
  <si>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</si>
  <si>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</si>
  <si>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</si>
  <si>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</si>
  <si>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</si>
  <si>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</si>
  <si>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</si>
  <si>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</si>
  <si>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</si>
  <si>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</si>
  <si>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</si>
  <si>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</si>
  <si>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</si>
  <si>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</si>
  <si>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</si>
  <si>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</si>
  <si>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</si>
  <si>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</si>
  <si>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</si>
  <si>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</si>
  <si>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</si>
  <si>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</si>
  <si>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</si>
  <si>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</si>
  <si>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</si>
  <si>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</si>
  <si>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</si>
  <si>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</si>
  <si>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</si>
  <si>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</si>
  <si>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</si>
  <si>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</si>
  <si>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</si>
  <si>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</si>
  <si>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</si>
  <si>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</si>
  <si>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</si>
  <si>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</si>
  <si>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</si>
  <si>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</si>
  <si>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</si>
  <si>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</si>
  <si>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</si>
  <si>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</si>
  <si>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</si>
  <si>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</si>
  <si>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</si>
  <si>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</si>
  <si>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</si>
  <si>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</si>
  <si>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</si>
  <si>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</si>
  <si>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</si>
  <si>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</si>
  <si>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</si>
  <si>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</si>
  <si>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</si>
  <si>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</si>
  <si>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</si>
  <si>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</si>
  <si>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</si>
  <si>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</si>
  <si>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</si>
  <si>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</si>
  <si>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</si>
  <si>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</si>
  <si>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</si>
  <si>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</si>
  <si>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</si>
  <si>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</si>
  <si>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</si>
  <si>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</si>
  <si>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</si>
  <si>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</si>
  <si>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</si>
  <si>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</si>
  <si>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</si>
  <si>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</si>
  <si>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</si>
  <si>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</si>
  <si>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</si>
  <si>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</si>
  <si>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</si>
  <si>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</si>
  <si>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</si>
  <si>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</si>
  <si>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</si>
  <si>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</si>
  <si>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</si>
  <si>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</si>
  <si>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</si>
  <si>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</si>
  <si>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</si>
  <si>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</si>
  <si>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</si>
  <si>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</si>
  <si>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</si>
  <si>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</si>
  <si>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</si>
  <si>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</si>
  <si>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</si>
  <si>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</si>
  <si>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</si>
  <si>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</si>
  <si>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</si>
  <si>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</si>
  <si>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</si>
  <si>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</si>
  <si>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</si>
  <si>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</si>
  <si>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</si>
  <si>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</si>
  <si>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</si>
  <si>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</si>
  <si>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</si>
  <si>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</si>
  <si>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</si>
  <si>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</si>
  <si>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</si>
  <si>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</si>
  <si>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</si>
  <si>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</si>
  <si>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</si>
  <si>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</si>
  <si>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</si>
  <si>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</si>
  <si>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</si>
  <si>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</si>
  <si>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</si>
  <si>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</si>
  <si>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</si>
  <si>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</si>
  <si>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</si>
  <si>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</si>
  <si>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</si>
  <si>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</si>
  <si>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</si>
  <si>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</si>
  <si>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</si>
  <si>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</si>
  <si>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</si>
  <si>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</si>
  <si>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</si>
  <si>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</si>
  <si>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</si>
  <si>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</si>
  <si>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</si>
  <si>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</si>
  <si>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</si>
  <si>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</si>
  <si>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</si>
  <si>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</si>
  <si>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</si>
  <si>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</si>
  <si>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</si>
  <si>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</si>
  <si>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</si>
  <si>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</si>
  <si>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</si>
  <si>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</si>
  <si>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</si>
  <si>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</si>
  <si>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</si>
  <si>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</si>
  <si>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</si>
  <si>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</si>
  <si>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</si>
  <si>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</si>
  <si>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</si>
  <si>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</si>
  <si>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</si>
  <si>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</si>
  <si>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</si>
  <si>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</si>
  <si>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</si>
  <si>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</si>
  <si>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</si>
  <si>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</si>
  <si>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</si>
  <si>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</si>
  <si>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</si>
  <si>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</si>
  <si>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</si>
  <si>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</si>
  <si>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</si>
  <si>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</si>
  <si>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</si>
  <si>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</si>
  <si>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</si>
  <si>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</si>
  <si>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</si>
  <si>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</si>
  <si>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</si>
  <si>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</si>
  <si>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</si>
  <si>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</si>
  <si>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</si>
  <si>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</si>
  <si>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</si>
  <si>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</si>
  <si>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</si>
  <si>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</si>
  <si>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</si>
  <si>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</si>
  <si>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</si>
  <si>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</si>
  <si>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</si>
  <si>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</si>
  <si>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</si>
  <si>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</si>
  <si>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</si>
  <si>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</si>
  <si>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</si>
  <si>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</si>
  <si>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</si>
  <si>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</si>
  <si>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</si>
  <si>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</si>
  <si>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</si>
  <si>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</si>
  <si>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</si>
  <si>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</si>
  <si>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</si>
  <si>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</si>
  <si>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</si>
  <si>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</si>
  <si>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</si>
  <si>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</si>
  <si>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</si>
  <si>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</si>
  <si>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</si>
  <si>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</si>
  <si>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</si>
  <si>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</si>
  <si>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</si>
  <si>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</si>
  <si>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</si>
  <si>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</si>
  <si>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</si>
  <si>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</si>
  <si>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</si>
  <si>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</si>
  <si>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</si>
  <si>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</si>
  <si>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</si>
  <si>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</si>
  <si>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</si>
  <si>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</si>
  <si>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</si>
  <si>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</si>
  <si>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</si>
  <si>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</si>
  <si>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</si>
  <si>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</si>
  <si>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</si>
  <si>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</si>
  <si>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</si>
  <si>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</si>
  <si>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</si>
  <si>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</si>
  <si>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</si>
  <si>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</si>
  <si>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</si>
  <si>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</si>
  <si>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</si>
  <si>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</si>
  <si>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</si>
  <si>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</si>
  <si>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</si>
  <si>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</si>
  <si>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</si>
  <si>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</si>
  <si>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</si>
  <si>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</si>
  <si>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</si>
  <si>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</si>
  <si>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</si>
  <si>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</si>
  <si>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</si>
  <si>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</si>
  <si>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</si>
  <si>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</si>
  <si>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</si>
  <si>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</si>
  <si>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</si>
  <si>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</si>
  <si>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</si>
  <si>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</si>
  <si>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</si>
  <si>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</si>
  <si>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</si>
  <si>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</si>
  <si>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</si>
  <si>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</si>
  <si>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</si>
  <si>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</si>
  <si>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</si>
  <si>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</si>
  <si>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</si>
  <si>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</si>
  <si>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</si>
  <si>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</si>
  <si>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</si>
  <si>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</si>
  <si>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</si>
  <si>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</si>
  <si>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</si>
  <si>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</si>
  <si>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</si>
  <si>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</si>
  <si>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</si>
  <si>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</si>
  <si>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</si>
  <si>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</si>
  <si>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</si>
  <si>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</si>
  <si>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</si>
  <si>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</si>
  <si>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</si>
  <si>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</si>
  <si>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</si>
  <si>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</si>
  <si>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</si>
  <si>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</si>
  <si>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</si>
  <si>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</si>
  <si>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</si>
  <si>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</si>
  <si>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</si>
  <si>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</si>
  <si>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</si>
  <si>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</si>
  <si>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</si>
  <si>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</si>
  <si>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</si>
  <si>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</si>
  <si>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</si>
  <si>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</si>
  <si>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</si>
  <si>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</si>
  <si>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</si>
  <si>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</si>
  <si>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</si>
  <si>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</si>
  <si>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</si>
  <si>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</si>
  <si>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</si>
  <si>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</si>
  <si>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</si>
  <si>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</si>
  <si>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</si>
  <si>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</si>
  <si>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</si>
  <si>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</si>
  <si>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</si>
  <si>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</si>
  <si>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</si>
  <si>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</si>
  <si>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</si>
  <si>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</si>
  <si>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</si>
  <si>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</si>
  <si>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</si>
  <si>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</si>
  <si>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</si>
  <si>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</si>
  <si>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</si>
  <si>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</si>
  <si>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</si>
  <si>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</si>
  <si>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</si>
  <si>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</si>
  <si>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</si>
  <si>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</si>
  <si>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</si>
  <si>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</si>
  <si>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</si>
  <si>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</si>
  <si>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</si>
  <si>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</si>
  <si>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</si>
  <si>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</si>
  <si>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</si>
  <si>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</si>
  <si>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</si>
  <si>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</si>
  <si>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</si>
  <si>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</si>
  <si>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</si>
  <si>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</si>
  <si>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</si>
  <si>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</si>
  <si>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</si>
  <si>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</si>
  <si>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</si>
  <si>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</si>
  <si>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</si>
  <si>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</si>
  <si>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</si>
  <si>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</si>
  <si>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</si>
  <si>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</si>
  <si>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</si>
  <si>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</si>
  <si>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</si>
  <si>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</si>
  <si>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</si>
  <si>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</si>
  <si>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</si>
  <si>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</si>
  <si>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</si>
  <si>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</si>
  <si>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</si>
  <si>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</si>
  <si>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</si>
  <si>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</si>
  <si>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</si>
  <si>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</si>
  <si>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</si>
  <si>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</si>
  <si>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</si>
  <si>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</si>
  <si>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</si>
  <si>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</si>
  <si>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</si>
  <si>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</si>
  <si>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</si>
  <si>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</si>
  <si>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</si>
  <si>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</si>
  <si>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</si>
  <si>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</si>
  <si>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</si>
  <si>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</si>
  <si>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</si>
  <si>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</si>
  <si>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</si>
  <si>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</si>
  <si>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</si>
  <si>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</si>
  <si>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</si>
  <si>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</si>
  <si>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</si>
  <si>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</si>
  <si>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</si>
  <si>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</si>
  <si>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</si>
  <si>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</si>
  <si>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</si>
  <si>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</si>
  <si>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</si>
  <si>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</si>
  <si>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</si>
  <si>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</si>
  <si>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</si>
  <si>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</si>
  <si>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</si>
  <si>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</si>
  <si>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</si>
  <si>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</si>
  <si>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</si>
  <si>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</si>
  <si>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</si>
  <si>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</si>
  <si>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</si>
  <si>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</si>
  <si>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</si>
  <si>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</si>
  <si>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</si>
  <si>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</si>
  <si>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</si>
  <si>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</si>
  <si>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</si>
  <si>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</si>
  <si>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</si>
  <si>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</si>
  <si>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</si>
  <si>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</si>
  <si>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</si>
  <si>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</si>
  <si>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</si>
  <si>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</si>
  <si>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</si>
  <si>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</si>
  <si>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</si>
  <si>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</si>
  <si>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</si>
  <si>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</si>
  <si>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</si>
  <si>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</si>
  <si>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</si>
  <si>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</si>
  <si>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</si>
  <si>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</si>
  <si>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</si>
  <si>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</si>
  <si>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</si>
  <si>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</si>
  <si>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</si>
  <si>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</si>
  <si>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</si>
  <si>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</si>
  <si>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</si>
  <si>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</si>
  <si>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</si>
  <si>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</si>
  <si>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</si>
  <si>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</si>
  <si>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</si>
  <si>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Grand Total</t>
  </si>
  <si>
    <t>Row Labels</t>
  </si>
  <si>
    <t>Parent Category</t>
  </si>
  <si>
    <t>(Multiple Items)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</si>
  <si>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</si>
  <si>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</si>
  <si>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</si>
  <si>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</si>
  <si>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</si>
  <si>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</si>
  <si>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</si>
  <si>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</si>
  <si>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</si>
  <si>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</si>
  <si>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</si>
  <si>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</si>
  <si>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</si>
  <si>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</si>
  <si>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</si>
  <si>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</si>
  <si>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</si>
  <si>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</si>
  <si>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</si>
  <si>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</si>
  <si>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</si>
  <si>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</si>
  <si>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</si>
  <si>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&gt;= 50000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</si>
  <si>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</si>
  <si>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</si>
  <si>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</si>
  <si>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</si>
  <si>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</si>
  <si>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</si>
  <si>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</si>
  <si>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</si>
  <si>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</si>
  <si>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</si>
  <si>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 xml:space="preserve"> 0 - 1000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</si>
</sst>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B5E-4ECC-8665-AA6B135A150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B5E-4ECC-8665-AA6B135A150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B5E-4ECC-8665-AA6B135A150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B5E-4ECC-8665-AA6B135A1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9826360"/>
        <c:axId val="409827320"/>
      </c:barChart>
      <c:catAx>
        <c:axId val="40982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27320"/>
        <c:crosses val="autoZero"/>
        <c:auto val="1"/>
        <c:lblAlgn val="ctr"/>
        <c:lblOffset val="100"/>
        <c:noMultiLvlLbl val="0"/>
      </c:catAx>
      <c:valAx>
        <c:axId val="40982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2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5-4B1E-87DF-AE3437FBB72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C5-4B1E-87DF-AE3437FBB72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C5-4B1E-87DF-AE3437FBB72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C5-4B1E-87DF-AE3437FB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0020112"/>
        <c:axId val="800021712"/>
      </c:barChart>
      <c:catAx>
        <c:axId val="80002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021712"/>
        <c:crosses val="autoZero"/>
        <c:auto val="1"/>
        <c:lblAlgn val="ctr"/>
        <c:lblOffset val="100"/>
        <c:noMultiLvlLbl val="0"/>
      </c:catAx>
      <c:valAx>
        <c:axId val="80002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02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8-4E4A-BFF4-736057CD61A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F8-4E4A-BFF4-736057CD61A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F8-4E4A-BFF4-736057CD6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596024"/>
        <c:axId val="746599224"/>
      </c:lineChart>
      <c:catAx>
        <c:axId val="74659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599224"/>
        <c:crosses val="autoZero"/>
        <c:auto val="1"/>
        <c:lblAlgn val="ctr"/>
        <c:lblOffset val="100"/>
        <c:noMultiLvlLbl val="0"/>
      </c:catAx>
      <c:valAx>
        <c:axId val="74659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59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 0 - 1000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Sheet5!$F$2:$F$13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7-4D3F-9E26-A543C6EA523C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 0 - 1000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Sheet5!$G$2:$G$13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7-4D3F-9E26-A543C6EA523C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 0 - 1000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Sheet5!$H$2:$H$13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7-4D3F-9E26-A543C6EA523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017104"/>
        <c:axId val="886021904"/>
      </c:lineChart>
      <c:catAx>
        <c:axId val="8860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021904"/>
        <c:crosses val="autoZero"/>
        <c:auto val="1"/>
        <c:lblAlgn val="ctr"/>
        <c:lblOffset val="100"/>
        <c:noMultiLvlLbl val="0"/>
      </c:catAx>
      <c:valAx>
        <c:axId val="886021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01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0</xdr:row>
      <xdr:rowOff>60960</xdr:rowOff>
    </xdr:from>
    <xdr:to>
      <xdr:col>17</xdr:col>
      <xdr:colOff>121920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B23B2E-8B4D-460B-9F18-E6F6C5162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160020</xdr:rowOff>
    </xdr:from>
    <xdr:to>
      <xdr:col>19</xdr:col>
      <xdr:colOff>0</xdr:colOff>
      <xdr:row>29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8BC33-6CB6-4020-98C3-ECFD61E09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0</xdr:row>
      <xdr:rowOff>152400</xdr:rowOff>
    </xdr:from>
    <xdr:to>
      <xdr:col>14</xdr:col>
      <xdr:colOff>236220</xdr:colOff>
      <xdr:row>20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63645-3F55-4D5D-8D2D-F4482A0B4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13</xdr:row>
      <xdr:rowOff>7620</xdr:rowOff>
    </xdr:from>
    <xdr:to>
      <xdr:col>8</xdr:col>
      <xdr:colOff>228600</xdr:colOff>
      <xdr:row>29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2269F6-5045-4476-AD6C-288D8C619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 Roh" refreshedDate="43483.813299074071" createdVersion="6" refreshedVersion="6" minRefreshableVersion="3" recordCount="4115" xr:uid="{F7A9B627-F01C-4CF4-9464-5AEB3100BD7D}">
  <cacheSource type="worksheet">
    <worksheetSource ref="C1:R1048576" sheet="Sheet1"/>
  </cacheSource>
  <cacheFields count="16"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 Roh" refreshedDate="43483.855997685183" createdVersion="6" refreshedVersion="6" minRefreshableVersion="3" recordCount="4115" xr:uid="{038334AA-1A60-4591-8E92-60CD1011110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E3348-570C-4B0D-9A06-DD88EF602B84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 v="1"/>
    </i>
    <i>
      <x v="2"/>
    </i>
    <i>
      <x v="3"/>
    </i>
    <i>
      <x v="4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1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CFD00-6CC0-4FBC-A8C9-4211F689FEA7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 v="1"/>
    </i>
    <i>
      <x v="2"/>
    </i>
    <i>
      <x v="3"/>
    </i>
    <i>
      <x v="4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66BC2-7123-48FD-994F-AB4D4E49CBA6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B1" sqref="B1:B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9.44140625" customWidth="1"/>
    <col min="15" max="15" width="20.44140625" customWidth="1"/>
    <col min="16" max="16" width="22.77734375" customWidth="1"/>
    <col min="17" max="17" width="20.6640625" customWidth="1"/>
    <col min="18" max="18" width="17.77734375" customWidth="1"/>
    <col min="19" max="19" width="31.77734375" customWidth="1"/>
    <col min="20" max="20" width="3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42515.838738425926</v>
      </c>
      <c r="T9" s="9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41869.333981481483</v>
      </c>
      <c r="T20" s="9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42200.549907407411</v>
      </c>
      <c r="T22" s="9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41374.848888888882</v>
      </c>
      <c r="T40" s="9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41873.890474537038</v>
      </c>
      <c r="T46" s="9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42323.756643518522</v>
      </c>
      <c r="T48" s="9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42196.720335648148</v>
      </c>
      <c r="T53" s="9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42149.340555555551</v>
      </c>
      <c r="T58" s="9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42230.027500000004</v>
      </c>
      <c r="T61" s="9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41701.693483796291</v>
      </c>
      <c r="T62" s="9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41409.605983796297</v>
      </c>
      <c r="T63" s="9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41207.801863425921</v>
      </c>
      <c r="T74" s="9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40996.936539351853</v>
      </c>
      <c r="T79" s="9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41099.950543981482</v>
      </c>
      <c r="T83" s="9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40322.331053240734</v>
      </c>
      <c r="T89" s="9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41402.543888888889</v>
      </c>
      <c r="T91" s="9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41214.586504629624</v>
      </c>
      <c r="T100" s="9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40987.568298611113</v>
      </c>
      <c r="T108" s="9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41717.834699074068</v>
      </c>
      <c r="T114" s="9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40918.530601851846</v>
      </c>
      <c r="T117" s="9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41778.707083333327</v>
      </c>
      <c r="T132" s="9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42558.855810185189</v>
      </c>
      <c r="T145" s="9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41874.869212962964</v>
      </c>
      <c r="T154" s="9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42171.704756944448</v>
      </c>
      <c r="T162" s="9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41866.875034722223</v>
      </c>
      <c r="T202" s="9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42235.951585648152</v>
      </c>
      <c r="T213" s="9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42129.568877314807</v>
      </c>
      <c r="T232" s="9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42341.750590277778</v>
      </c>
      <c r="T233" s="9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42320.876145833325</v>
      </c>
      <c r="T238" s="9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42713.754166666658</v>
      </c>
      <c r="T240" s="9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40266.454375000001</v>
      </c>
      <c r="T254" s="9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42263.744328703695</v>
      </c>
      <c r="T256" s="9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40267.037384259253</v>
      </c>
      <c r="T267" s="9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40637.658217592587</v>
      </c>
      <c r="T272" s="9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41611.891909722224</v>
      </c>
      <c r="T273" s="9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40966.87354166666</v>
      </c>
      <c r="T278" s="9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41744.382349537031</v>
      </c>
      <c r="T282" s="9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41313.60791666666</v>
      </c>
      <c r="T288" s="9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42089.519687500004</v>
      </c>
      <c r="T299" s="9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41031.862800925926</v>
      </c>
      <c r="T305" s="9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41282.736122685179</v>
      </c>
      <c r="T309" s="9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42261.291909722226</v>
      </c>
      <c r="T348" s="9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41934.862152777772</v>
      </c>
      <c r="T361" s="9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41019.584699074068</v>
      </c>
      <c r="T368" s="9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42548.867824074077</v>
      </c>
      <c r="T390" s="9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41673.854745370365</v>
      </c>
      <c r="T391" s="9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40864.833923611113</v>
      </c>
      <c r="T393" s="9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41082.356550925921</v>
      </c>
      <c r="T398" s="9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41646.419699074075</v>
      </c>
      <c r="T406" s="9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42113.77311342593</v>
      </c>
      <c r="T412" s="9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41360.76226851852</v>
      </c>
      <c r="T419" s="9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41863.052048611105</v>
      </c>
      <c r="T424" s="9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42285.700694444437</v>
      </c>
      <c r="T429" s="9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42526.662997685176</v>
      </c>
      <c r="T433" s="9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42228.42155092593</v>
      </c>
      <c r="T435" s="9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41919.553449074068</v>
      </c>
      <c r="T441" s="9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42107.495543981473</v>
      </c>
      <c r="T454" s="9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40970.794236111105</v>
      </c>
      <c r="T457" s="9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41547.486122685179</v>
      </c>
      <c r="T458" s="9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40704.918298611112</v>
      </c>
      <c r="T464" s="9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42488.640451388892</v>
      </c>
      <c r="T466" s="9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41040.959293981476</v>
      </c>
      <c r="T470" s="9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41465.291840277772</v>
      </c>
      <c r="T482" s="9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42447.68854166667</v>
      </c>
      <c r="T484" s="9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41381.297442129624</v>
      </c>
      <c r="T487" s="9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41113.760243055556</v>
      </c>
      <c r="T492" s="9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42366.774293981485</v>
      </c>
      <c r="T493" s="9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42114.517800925918</v>
      </c>
      <c r="T495" s="9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40247.677673611113</v>
      </c>
      <c r="T502" s="9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41218.183113425926</v>
      </c>
      <c r="T521" s="9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42711.336863425917</v>
      </c>
      <c r="T537" s="9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42179.136655092596</v>
      </c>
      <c r="T538" s="9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42692.18072916667</v>
      </c>
      <c r="T564" s="9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42165.576956018522</v>
      </c>
      <c r="T567" s="9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42388.589918981481</v>
      </c>
      <c r="T572" s="9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42282.507962962954</v>
      </c>
      <c r="T574" s="9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42631.56118055556</v>
      </c>
      <c r="T590" s="9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42082.861550925918</v>
      </c>
      <c r="T597" s="9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42194.14939814814</v>
      </c>
      <c r="T607" s="9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42584.823449074065</v>
      </c>
      <c r="T614" s="9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42761.167905092596</v>
      </c>
      <c r="T618" s="9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42507.090995370374</v>
      </c>
      <c r="T635" s="9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42683.21197916667</v>
      </c>
      <c r="T642" s="9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41838.623819444445</v>
      </c>
      <c r="T668" s="9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42012.559965277782</v>
      </c>
      <c r="T678" s="9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41866.72274305555</v>
      </c>
      <c r="T700" s="9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42384.472592592596</v>
      </c>
      <c r="T714" s="9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41857.645856481482</v>
      </c>
      <c r="T719" s="9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42184.608206018522</v>
      </c>
      <c r="T725" s="9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41246.811909722215</v>
      </c>
      <c r="T729" s="9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41943.395763888882</v>
      </c>
      <c r="T740" s="9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41471.238518518512</v>
      </c>
      <c r="T765" s="9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41289.791307870371</v>
      </c>
      <c r="T772" s="9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42100.527604166658</v>
      </c>
      <c r="T775" s="9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41402.792523148149</v>
      </c>
      <c r="T783" s="9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41303.385590277772</v>
      </c>
      <c r="T787" s="9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41276.977777777778</v>
      </c>
      <c r="T791" s="9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41555.665312500001</v>
      </c>
      <c r="T794" s="9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41122.813935185186</v>
      </c>
      <c r="T804" s="9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40729.897291666668</v>
      </c>
      <c r="T806" s="9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41072.84238425926</v>
      </c>
      <c r="T830" s="9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41923.63035879629</v>
      </c>
      <c r="T843" s="9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41526.384062500001</v>
      </c>
      <c r="T844" s="9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42165.590000000004</v>
      </c>
      <c r="T849" s="9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42544.916863425926</v>
      </c>
      <c r="T857" s="9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41230.564780092594</v>
      </c>
      <c r="T867" s="9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41342.637233796297</v>
      </c>
      <c r="T871" s="9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41183.958796296298</v>
      </c>
      <c r="T875" s="9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41597.580555555556</v>
      </c>
      <c r="T879" s="9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40981.594282407401</v>
      </c>
      <c r="T886" s="9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42496.773263888892</v>
      </c>
      <c r="T896" s="9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42218.664652777778</v>
      </c>
      <c r="T898" s="9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41116.554942129631</v>
      </c>
      <c r="T916" s="9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41562.463217592594</v>
      </c>
      <c r="T922" s="9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40846.962685185179</v>
      </c>
      <c r="T923" s="9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41288.734594907408</v>
      </c>
      <c r="T926" s="9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41710.960752314815</v>
      </c>
      <c r="T935" s="9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42382.634953703695</v>
      </c>
      <c r="T944" s="9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42732.664652777778</v>
      </c>
      <c r="T947" s="9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42480.44527777777</v>
      </c>
      <c r="T953" s="9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42506.208657407398</v>
      </c>
      <c r="T981" s="9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42574.459317129629</v>
      </c>
      <c r="T985" s="9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42748.851388888892</v>
      </c>
      <c r="T1002" s="9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42276.416469907403</v>
      </c>
      <c r="T1007" s="9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42111.438391203708</v>
      </c>
      <c r="T1024" s="9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42688.524074074077</v>
      </c>
      <c r="T1035" s="9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41830.851759259262</v>
      </c>
      <c r="T1043" s="9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41844.666087962964</v>
      </c>
      <c r="T1047" s="9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41918.610127314809</v>
      </c>
      <c r="T1049" s="9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42678.662997685176</v>
      </c>
      <c r="T1059" s="9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41445.754421296297</v>
      </c>
      <c r="T1068" s="9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42440.162777777768</v>
      </c>
      <c r="T1070" s="9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42479.35805555556</v>
      </c>
      <c r="T1081" s="9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41101.697777777779</v>
      </c>
      <c r="T1084" s="9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41775.505636574075</v>
      </c>
      <c r="T1089" s="9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40795.505011574067</v>
      </c>
      <c r="T1096" s="9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42346.995254629634</v>
      </c>
      <c r="T1113" s="9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41009.638981481476</v>
      </c>
      <c r="T1118" s="9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42535.11914351851</v>
      </c>
      <c r="T1128" s="9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42558.781180555547</v>
      </c>
      <c r="T1137" s="9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42327.463298611103</v>
      </c>
      <c r="T1138" s="9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41975.139189814807</v>
      </c>
      <c r="T1141" s="9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42021.797766203708</v>
      </c>
      <c r="T1144" s="9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41854.539259259262</v>
      </c>
      <c r="T1147" s="9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42223.894247685181</v>
      </c>
      <c r="T1153" s="9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41792.006134259253</v>
      </c>
      <c r="T1167" s="9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41841.473981481482</v>
      </c>
      <c r="T1174" s="9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42409.567743055559</v>
      </c>
      <c r="T1195" s="9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42152.080486111103</v>
      </c>
      <c r="T1204" s="9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42772.567743055559</v>
      </c>
      <c r="T1208" s="9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42633.253622685181</v>
      </c>
      <c r="T1221" s="9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41506.639699074076</v>
      </c>
      <c r="T1234" s="9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41355.617164351846</v>
      </c>
      <c r="T1246" s="9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41774.391597222217</v>
      </c>
      <c r="T1247" s="9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41067.532534722224</v>
      </c>
      <c r="T1251" s="9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40921.711006944446</v>
      </c>
      <c r="T1258" s="9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42445.614722222213</v>
      </c>
      <c r="T1271" s="9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40933.648634259262</v>
      </c>
      <c r="T1272" s="9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41586.266840277778</v>
      </c>
      <c r="T1284" s="9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42708.926446759251</v>
      </c>
      <c r="T1291" s="9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42458.472592592596</v>
      </c>
      <c r="T1300" s="9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42387.294895833329</v>
      </c>
      <c r="T1309" s="9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42393.753576388881</v>
      </c>
      <c r="T1318" s="9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41974.583657407398</v>
      </c>
      <c r="T1328" s="9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42172.608090277768</v>
      </c>
      <c r="T1344" s="9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41963.29783564814</v>
      </c>
      <c r="T1350" s="9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41429.830555555556</v>
      </c>
      <c r="T1358" s="9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41951.487337962957</v>
      </c>
      <c r="T1366" s="9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42568.551041666658</v>
      </c>
      <c r="T1380" s="9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42130.28328703704</v>
      </c>
      <c r="T1381" s="9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42087.594976851848</v>
      </c>
      <c r="T1392" s="9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42073.852337962955</v>
      </c>
      <c r="T1431" s="9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41961.605185185181</v>
      </c>
      <c r="T1432" s="9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42040.621539351843</v>
      </c>
      <c r="T1441" s="9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40645.806122685186</v>
      </c>
      <c r="T1470" s="9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41500.519583333327</v>
      </c>
      <c r="T1476" s="9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41136.649722222224</v>
      </c>
      <c r="T1484" s="9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41411.658275462964</v>
      </c>
      <c r="T1495" s="9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40254.242002314815</v>
      </c>
      <c r="T1509" s="9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41809.176828703698</v>
      </c>
      <c r="T1512" s="9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42275.558969907412</v>
      </c>
      <c r="T1532" s="9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42221.465995370374</v>
      </c>
      <c r="T1536" s="9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42705.710868055547</v>
      </c>
      <c r="T1541" s="9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42107.844895833325</v>
      </c>
      <c r="T1561" s="9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41671.728530092587</v>
      </c>
      <c r="T1569" s="9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42144.561145833337</v>
      </c>
      <c r="T1573" s="9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41799.315925925926</v>
      </c>
      <c r="T1577" s="9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41054.639444444445</v>
      </c>
      <c r="T1579" s="9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40989.841736111113</v>
      </c>
      <c r="T1582" s="9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42068.896087962967</v>
      </c>
      <c r="T1588" s="9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41790.848981481482</v>
      </c>
      <c r="T1602" s="9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41794.772789351846</v>
      </c>
      <c r="T1616" s="9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41875.977847222224</v>
      </c>
      <c r="T1621" s="9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41950.086504629624</v>
      </c>
      <c r="T1624" s="9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41579.639664351853</v>
      </c>
      <c r="T1628" s="9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40750.132569444439</v>
      </c>
      <c r="T1634" s="9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41521.409027777772</v>
      </c>
      <c r="T1647" s="9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40939.553449074068</v>
      </c>
      <c r="T1666" s="9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40844.941423611104</v>
      </c>
      <c r="T1670" s="9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40313.722210648149</v>
      </c>
      <c r="T1672" s="9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40973.517905092594</v>
      </c>
      <c r="T1678" s="9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42795.49314814814</v>
      </c>
      <c r="T1693" s="9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42804.82462962962</v>
      </c>
      <c r="T1699" s="9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42187.073344907411</v>
      </c>
      <c r="T1705" s="9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41841.355486111104</v>
      </c>
      <c r="T1711" s="9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42341.382962962954</v>
      </c>
      <c r="T1712" s="9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42460.773587962954</v>
      </c>
      <c r="T1719" s="9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42044.719641203708</v>
      </c>
      <c r="T1729" s="9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42271.879432870373</v>
      </c>
      <c r="T1732" s="9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42559.605844907412</v>
      </c>
      <c r="T1737" s="9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42175.740648148152</v>
      </c>
      <c r="T1739" s="9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42171.60905092593</v>
      </c>
      <c r="T1742" s="9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42710.668634259251</v>
      </c>
      <c r="T1744" s="9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42292.227199074077</v>
      </c>
      <c r="T1749" s="9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41905.771296296298</v>
      </c>
      <c r="T1773" s="9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41891.768055555556</v>
      </c>
      <c r="T1777" s="9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42493.392476851855</v>
      </c>
      <c r="T1782" s="9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42010.466180555559</v>
      </c>
      <c r="T1792" s="9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42017.863217592596</v>
      </c>
      <c r="T1805" s="9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42172.698344907411</v>
      </c>
      <c r="T1817" s="9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42064.87604166667</v>
      </c>
      <c r="T1822" s="9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41634.588680555549</v>
      </c>
      <c r="T1824" s="9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41626.707951388889</v>
      </c>
      <c r="T1826" s="9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41655.500972222217</v>
      </c>
      <c r="T1862" s="9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42755.284421296288</v>
      </c>
      <c r="T1864" s="9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41776.076446759253</v>
      </c>
      <c r="T1878" s="9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40920.696562500001</v>
      </c>
      <c r="T1896" s="9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41680.375069444446</v>
      </c>
      <c r="T1899" s="9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42113.667233796288</v>
      </c>
      <c r="T1921" s="9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41371.439745370371</v>
      </c>
      <c r="T1930" s="9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40911.601539351846</v>
      </c>
      <c r="T1934" s="9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41773.72420138889</v>
      </c>
      <c r="T1937" s="9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42157.043495370373</v>
      </c>
      <c r="T1947" s="9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41688.941678240735</v>
      </c>
      <c r="T1948" s="9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41800.214710648142</v>
      </c>
      <c r="T1951" s="9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41178.890196759254</v>
      </c>
      <c r="T1959" s="9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41871.63726851852</v>
      </c>
      <c r="T1961" s="9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42413.225497685176</v>
      </c>
      <c r="T1988" s="9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42329.380057870374</v>
      </c>
      <c r="T1995" s="9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41312.672442129624</v>
      </c>
      <c r="T2018" s="9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41736.88916666666</v>
      </c>
      <c r="T2022" s="9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42048.605543981481</v>
      </c>
      <c r="T2029" s="9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41738.656469907408</v>
      </c>
      <c r="T2038" s="9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41578.718784722223</v>
      </c>
      <c r="T2042" s="9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41068.880173611105</v>
      </c>
      <c r="T2047" s="9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41003.948553240742</v>
      </c>
      <c r="T2083" s="9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40395.506388888884</v>
      </c>
      <c r="T2090" s="9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41299.173090277778</v>
      </c>
      <c r="T2092" s="9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40555.114328703698</v>
      </c>
      <c r="T2093" s="9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40758.525150462956</v>
      </c>
      <c r="T2097" s="9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40818.376562499994</v>
      </c>
      <c r="T2099" s="9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40463.819849537031</v>
      </c>
      <c r="T2126" s="9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42045.297025462954</v>
      </c>
      <c r="T2129" s="9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41156.755011574067</v>
      </c>
      <c r="T2137" s="9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42520.639050925929</v>
      </c>
      <c r="T2153" s="9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40710.522847222215</v>
      </c>
      <c r="T2161" s="9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42240.644201388881</v>
      </c>
      <c r="T2163" s="9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42082.371759259251</v>
      </c>
      <c r="T2174" s="9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42745.157141203708</v>
      </c>
      <c r="T2185" s="9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41319.141655092593</v>
      </c>
      <c r="T2187" s="9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41276.638483796298</v>
      </c>
      <c r="T2203" s="9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41031.613298611104</v>
      </c>
      <c r="T2207" s="9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42194.543344907412</v>
      </c>
      <c r="T2218" s="9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42331.170590277768</v>
      </c>
      <c r="T2235" s="9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41660.500196759262</v>
      </c>
      <c r="T2247" s="9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41336.494965277772</v>
      </c>
      <c r="T2251" s="9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42775.874016203699</v>
      </c>
      <c r="T2270" s="9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42315.491157407399</v>
      </c>
      <c r="T2274" s="9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41965.408321759263</v>
      </c>
      <c r="T2277" s="9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42338.500775462955</v>
      </c>
      <c r="T2280" s="9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42020.598368055551</v>
      </c>
      <c r="T2281" s="9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41058.977349537032</v>
      </c>
      <c r="T2287" s="9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41004.594131944439</v>
      </c>
      <c r="T2309" s="9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42804.687141203707</v>
      </c>
      <c r="T2324" s="9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42807.54684027777</v>
      </c>
      <c r="T2325" s="9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41842.708796296298</v>
      </c>
      <c r="T2329" s="9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42139.573344907411</v>
      </c>
      <c r="T2330" s="9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41789.688472222217</v>
      </c>
      <c r="T2340" s="9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42577.399027777778</v>
      </c>
      <c r="T2349" s="9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42096.709907407399</v>
      </c>
      <c r="T2357" s="9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42264.411782407398</v>
      </c>
      <c r="T2359" s="9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42215.453981481485</v>
      </c>
      <c r="T2375" s="9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42017.634953703695</v>
      </c>
      <c r="T2376" s="9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42399.674282407403</v>
      </c>
      <c r="T2405" s="9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41993.529965277768</v>
      </c>
      <c r="T2421" s="9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42163.961712962955</v>
      </c>
      <c r="T2428" s="9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42412.11033564814</v>
      </c>
      <c r="T2429" s="9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42179.977708333325</v>
      </c>
      <c r="T2436" s="9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42252.069282407399</v>
      </c>
      <c r="T2437" s="9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42383.691122685181</v>
      </c>
      <c r="T2442" s="9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42052.458657407398</v>
      </c>
      <c r="T2444" s="9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42769.99314814814</v>
      </c>
      <c r="T2456" s="9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41173.945844907401</v>
      </c>
      <c r="T2470" s="9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40310.079340277778</v>
      </c>
      <c r="T2477" s="9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41023.019398148142</v>
      </c>
      <c r="T2492" s="9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41022.436851851846</v>
      </c>
      <c r="T2496" s="9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41327.788101851853</v>
      </c>
      <c r="T2498" s="9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41226.440243055549</v>
      </c>
      <c r="T2501" s="9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41053.564525462964</v>
      </c>
      <c r="T2502" s="9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42244.568333333329</v>
      </c>
      <c r="T2503" s="9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42078.78902777777</v>
      </c>
      <c r="T2512" s="9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41058.636238425926</v>
      </c>
      <c r="T2527" s="9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40127.492037037038</v>
      </c>
      <c r="T2536" s="9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41483.240949074068</v>
      </c>
      <c r="T2543" s="9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42026.929837962954</v>
      </c>
      <c r="T2547" s="9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41524.650219907402</v>
      </c>
      <c r="T2548" s="9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42618.417094907411</v>
      </c>
      <c r="T2550" s="9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41112.99082175926</v>
      </c>
      <c r="T2555" s="9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42093.651689814818</v>
      </c>
      <c r="T2560" s="9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41985.90039351851</v>
      </c>
      <c r="T2577" s="9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42237.814571759263</v>
      </c>
      <c r="T2580" s="9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42139.964918981481</v>
      </c>
      <c r="T2586" s="9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42089.636875000004</v>
      </c>
      <c r="T2595" s="9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41150.69385416666</v>
      </c>
      <c r="T2603" s="9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41726.504421296297</v>
      </c>
      <c r="T2608" s="9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42115.539212962954</v>
      </c>
      <c r="T2623" s="9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41144.213217592594</v>
      </c>
      <c r="T2626" s="9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42612.448159722226</v>
      </c>
      <c r="T2636" s="9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42689.374016203699</v>
      </c>
      <c r="T2645" s="9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42327.597326388881</v>
      </c>
      <c r="T2653" s="9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42055.39266203704</v>
      </c>
      <c r="T2656" s="9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42767.480185185181</v>
      </c>
      <c r="T2658" s="9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42551.675856481481</v>
      </c>
      <c r="T2660" s="9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42081.861226851855</v>
      </c>
      <c r="T2661" s="9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42275.380381944437</v>
      </c>
      <c r="T2670" s="9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42318.827499999999</v>
      </c>
      <c r="T2671" s="9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41962.540694444448</v>
      </c>
      <c r="T2673" s="9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41792.821099537032</v>
      </c>
      <c r="T2679" s="9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41820.706307870365</v>
      </c>
      <c r="T2686" s="9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42027.910532407412</v>
      </c>
      <c r="T2690" s="9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41870.666342592594</v>
      </c>
      <c r="T2702" s="9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41780.536921296298</v>
      </c>
      <c r="T2713" s="9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41934.706585648149</v>
      </c>
      <c r="T2719" s="9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42655.257557870362</v>
      </c>
      <c r="T2722" s="9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41044.439780092594</v>
      </c>
      <c r="T2749" s="9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41078.69149305555</v>
      </c>
      <c r="T2752" s="9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41747.678726851853</v>
      </c>
      <c r="T2753" s="9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41863.427673611113</v>
      </c>
      <c r="T2756" s="9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41620.692141203705</v>
      </c>
      <c r="T2758" s="9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40736.459699074068</v>
      </c>
      <c r="T2768" s="9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41745.617939814809</v>
      </c>
      <c r="T2771" s="9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42550.493553240733</v>
      </c>
      <c r="T2790" s="9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42291.53121527777</v>
      </c>
      <c r="T2843" s="9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41784.744155092587</v>
      </c>
      <c r="T2844" s="9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42480.592314814807</v>
      </c>
      <c r="T2862" s="9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42672.746805555551</v>
      </c>
      <c r="T2879" s="9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42444.669409722213</v>
      </c>
      <c r="T2909" s="9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42499.523368055547</v>
      </c>
      <c r="T2910" s="9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41863.375787037032</v>
      </c>
      <c r="T2927" s="9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42654.765370370362</v>
      </c>
      <c r="T2987" s="9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42511.153715277782</v>
      </c>
      <c r="T2990" s="9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42090.70416666667</v>
      </c>
      <c r="T2998" s="9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41957.548506944448</v>
      </c>
      <c r="T3008" s="9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41919.915277777778</v>
      </c>
      <c r="T3016" s="9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42163.090000000004</v>
      </c>
      <c r="T3020" s="9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42121.46743055556</v>
      </c>
      <c r="T3025" s="9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41975.692847222213</v>
      </c>
      <c r="T3050" s="9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42744.207696759251</v>
      </c>
      <c r="T3053" s="9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42630.714560185181</v>
      </c>
      <c r="T3065" s="9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42409.362951388881</v>
      </c>
      <c r="T3076" s="9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42550.893981481473</v>
      </c>
      <c r="T3077" s="9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42246.675451388881</v>
      </c>
      <c r="T3087" s="9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41760.700706018513</v>
      </c>
      <c r="T3095" s="9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42241.22078703704</v>
      </c>
      <c r="T3108" s="9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42128.605914351843</v>
      </c>
      <c r="T3109" s="9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41885.38680555555</v>
      </c>
      <c r="T3113" s="9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42509.166203703695</v>
      </c>
      <c r="T3119" s="9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42435.733749999999</v>
      </c>
      <c r="T3122" s="9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42426.809745370374</v>
      </c>
      <c r="T3128" s="9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42800.511793981481</v>
      </c>
      <c r="T3136" s="9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41909.761053240742</v>
      </c>
      <c r="T3149" s="9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41447.631388888884</v>
      </c>
      <c r="T3160" s="9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41766.597395833334</v>
      </c>
      <c r="T3166" s="9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41878.670046296291</v>
      </c>
      <c r="T3175" s="9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41858.553449074068</v>
      </c>
      <c r="T3201" s="9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41778.428912037038</v>
      </c>
      <c r="T3211" s="9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41834.378240740742</v>
      </c>
      <c r="T3213" s="9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42206.62703703704</v>
      </c>
      <c r="T3225" s="9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41897.959791666668</v>
      </c>
      <c r="T3232" s="9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42136.32780092593</v>
      </c>
      <c r="T3268" s="9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42137.18746527777</v>
      </c>
      <c r="T3271" s="9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41931.474606481483</v>
      </c>
      <c r="T3279" s="9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42430.894201388881</v>
      </c>
      <c r="T3281" s="9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42538.527500000004</v>
      </c>
      <c r="T3303" s="9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42466.095381944448</v>
      </c>
      <c r="T3317" s="9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42498.831296296288</v>
      </c>
      <c r="T3319" s="9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42437.190347222226</v>
      </c>
      <c r="T3338" s="9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42062.088078703695</v>
      </c>
      <c r="T3344" s="9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42320.893425925926</v>
      </c>
      <c r="T3367" s="9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42053.524293981485</v>
      </c>
      <c r="T3379" s="9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41937.745115740734</v>
      </c>
      <c r="T3382" s="9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41947.554259259254</v>
      </c>
      <c r="T3389" s="9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41815.56649305555</v>
      </c>
      <c r="T3392" s="9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42140.503981481481</v>
      </c>
      <c r="T3397" s="9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41764.238298611104</v>
      </c>
      <c r="T3398" s="9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41941.543703703705</v>
      </c>
      <c r="T3400" s="9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42544.605995370373</v>
      </c>
      <c r="T3411" s="9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41775.854803240742</v>
      </c>
      <c r="T3435" s="9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41800.172094907408</v>
      </c>
      <c r="T3436" s="9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42100.719525462955</v>
      </c>
      <c r="T3440" s="9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42124.63277777777</v>
      </c>
      <c r="T3444" s="9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41852.318888888884</v>
      </c>
      <c r="T3462" s="9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42605.557048611103</v>
      </c>
      <c r="T3470" s="9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41841.612152777772</v>
      </c>
      <c r="T3473" s="9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42053.708587962967</v>
      </c>
      <c r="T3480" s="9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41781.646759259253</v>
      </c>
      <c r="T3481" s="9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41989.039212962954</v>
      </c>
      <c r="T3483" s="9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41915.554502314815</v>
      </c>
      <c r="T3497" s="9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42511.533611111103</v>
      </c>
      <c r="T3499" s="9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42419.711087962954</v>
      </c>
      <c r="T3502" s="9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41794.609189814815</v>
      </c>
      <c r="T3519" s="9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42248.431828703695</v>
      </c>
      <c r="T3537" s="9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41923.146018518513</v>
      </c>
      <c r="T3539" s="9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42115.681319444448</v>
      </c>
      <c r="T3562" s="9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42236.414918981485</v>
      </c>
      <c r="T3566" s="9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41976.123645833337</v>
      </c>
      <c r="T3572" s="9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41926.734351851846</v>
      </c>
      <c r="T3576" s="9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42506.50104166667</v>
      </c>
      <c r="T3610" s="9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42429.783391203695</v>
      </c>
      <c r="T3611" s="9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41789.518645833334</v>
      </c>
      <c r="T3614" s="9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42660.92391203704</v>
      </c>
      <c r="T3621" s="9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42545.565856481473</v>
      </c>
      <c r="T3626" s="9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42226.486446759263</v>
      </c>
      <c r="T3638" s="9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41899.418738425928</v>
      </c>
      <c r="T3643" s="9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42737.70180555556</v>
      </c>
      <c r="T3658" s="9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42499.421516203707</v>
      </c>
      <c r="T3659" s="9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42173.761793981481</v>
      </c>
      <c r="T3669" s="9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41802.365949074068</v>
      </c>
      <c r="T3679" s="9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42627.245763888881</v>
      </c>
      <c r="T3682" s="9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41940.389849537038</v>
      </c>
      <c r="T3692" s="9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41809.933865740735</v>
      </c>
      <c r="T3710" s="9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42133.963738425926</v>
      </c>
      <c r="T3714" s="9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42118.347997685189</v>
      </c>
      <c r="T3716" s="9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41943.544699074075</v>
      </c>
      <c r="T3725" s="9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42465.283101851855</v>
      </c>
      <c r="T3726" s="9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42461.932534722226</v>
      </c>
      <c r="T3728" s="9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41831.489606481482</v>
      </c>
      <c r="T3747" s="9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41747.26317129629</v>
      </c>
      <c r="T3760" s="9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42655.79684027777</v>
      </c>
      <c r="T3775" s="9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42546.653900462967</v>
      </c>
      <c r="T3784" s="9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41831.514444444445</v>
      </c>
      <c r="T3800" s="9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41963.66402777777</v>
      </c>
      <c r="T3835" s="9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42154.934305555551</v>
      </c>
      <c r="T3841" s="9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42248.418680555551</v>
      </c>
      <c r="T3847" s="9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42128.222731481481</v>
      </c>
      <c r="T3860" s="9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41833.452662037031</v>
      </c>
      <c r="T3862" s="9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41865.451446759253</v>
      </c>
      <c r="T3870" s="9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41792.963865740734</v>
      </c>
      <c r="T3872" s="9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41867.44394675926</v>
      </c>
      <c r="T3894" s="9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41843.566678240735</v>
      </c>
      <c r="T3901" s="9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42317.618043981485</v>
      </c>
      <c r="T3903" s="9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42114.610601851848</v>
      </c>
      <c r="T3916" s="9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42221.448449074065</v>
      </c>
      <c r="T3937" s="9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42151.697384259263</v>
      </c>
      <c r="T3940" s="9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41829.117164351846</v>
      </c>
      <c r="T3950" s="9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42513.767986111103</v>
      </c>
      <c r="T3959" s="9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41816.742037037038</v>
      </c>
      <c r="T3960" s="9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42447.655219907399</v>
      </c>
      <c r="T3972" s="9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41920.755138888882</v>
      </c>
      <c r="T3986" s="9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41950.058611111104</v>
      </c>
      <c r="T3998" s="9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42174.572488425918</v>
      </c>
      <c r="T4017" s="9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41990.375775462955</v>
      </c>
      <c r="T4024" s="9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42408.791238425918</v>
      </c>
      <c r="T4025" s="9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42321.816782407412</v>
      </c>
      <c r="T4031" s="9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41903.674618055549</v>
      </c>
      <c r="T4037" s="9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41804.728749999995</v>
      </c>
      <c r="T4038" s="9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42496.862442129634</v>
      </c>
      <c r="T4039" s="9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41869.59039351852</v>
      </c>
      <c r="T4040" s="9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41761.601817129631</v>
      </c>
      <c r="T4053" s="9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42534.724988425929</v>
      </c>
      <c r="T4058" s="9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42078.136875000004</v>
      </c>
      <c r="T4075" s="9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41905.587372685186</v>
      </c>
      <c r="T4078" s="9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42766.823344907411</v>
      </c>
      <c r="T4110" s="9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42512.418414351843</v>
      </c>
      <c r="T4112" s="9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3ECD-8B3F-4144-9182-F10A61698155}">
  <dimension ref="A1:F14"/>
  <sheetViews>
    <sheetView workbookViewId="0">
      <selection activeCell="F4" sqref="F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9" bestFit="1" customWidth="1"/>
    <col min="38" max="38" width="11.6640625" bestFit="1" customWidth="1"/>
    <col min="39" max="39" width="10.77734375" bestFit="1" customWidth="1"/>
  </cols>
  <sheetData>
    <row r="1" spans="1:6" x14ac:dyDescent="0.3">
      <c r="A1" s="6" t="s">
        <v>8223</v>
      </c>
      <c r="B1" t="s">
        <v>8360</v>
      </c>
    </row>
    <row r="3" spans="1:6" x14ac:dyDescent="0.3">
      <c r="A3" s="6" t="s">
        <v>8361</v>
      </c>
      <c r="B3" s="6" t="s">
        <v>8362</v>
      </c>
    </row>
    <row r="4" spans="1:6" x14ac:dyDescent="0.3">
      <c r="A4" s="6" t="s">
        <v>8364</v>
      </c>
      <c r="B4" t="s">
        <v>8219</v>
      </c>
      <c r="C4" t="s">
        <v>8222</v>
      </c>
      <c r="D4" t="s">
        <v>8221</v>
      </c>
      <c r="E4" t="s">
        <v>8220</v>
      </c>
      <c r="F4" t="s">
        <v>8363</v>
      </c>
    </row>
    <row r="5" spans="1:6" x14ac:dyDescent="0.3">
      <c r="A5" s="8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">
      <c r="A6" s="8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">
      <c r="A7" s="8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">
      <c r="A8" s="8" t="s">
        <v>8331</v>
      </c>
      <c r="B8" s="7"/>
      <c r="C8" s="7"/>
      <c r="D8" s="7"/>
      <c r="E8" s="7">
        <v>24</v>
      </c>
      <c r="F8" s="7">
        <v>24</v>
      </c>
    </row>
    <row r="9" spans="1:6" x14ac:dyDescent="0.3">
      <c r="A9" s="8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">
      <c r="A10" s="8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">
      <c r="A11" s="8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">
      <c r="A12" s="8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">
      <c r="A13" s="8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">
      <c r="A14" s="8" t="s">
        <v>8363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F413F-6727-4643-8FD3-693CE3F217A0}">
  <dimension ref="A1:F47"/>
  <sheetViews>
    <sheetView workbookViewId="0">
      <selection activeCell="B3" sqref="B3"/>
    </sheetView>
  </sheetViews>
  <sheetFormatPr defaultRowHeight="14.4" x14ac:dyDescent="0.3"/>
  <cols>
    <col min="1" max="1" width="15.5546875" bestFit="1" customWidth="1"/>
    <col min="2" max="2" width="16.1093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8360</v>
      </c>
    </row>
    <row r="2" spans="1:6" x14ac:dyDescent="0.3">
      <c r="A2" s="6" t="s">
        <v>8308</v>
      </c>
      <c r="B2" t="s">
        <v>8366</v>
      </c>
    </row>
    <row r="4" spans="1:6" x14ac:dyDescent="0.3">
      <c r="A4" s="6" t="s">
        <v>8361</v>
      </c>
      <c r="B4" s="6" t="s">
        <v>8362</v>
      </c>
    </row>
    <row r="5" spans="1:6" x14ac:dyDescent="0.3">
      <c r="A5" s="6" t="s">
        <v>8364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3">
      <c r="A6" s="8" t="s">
        <v>8316</v>
      </c>
      <c r="B6" s="7"/>
      <c r="C6" s="7"/>
      <c r="D6" s="7">
        <v>100</v>
      </c>
      <c r="E6" s="7"/>
      <c r="F6" s="7">
        <v>100</v>
      </c>
    </row>
    <row r="7" spans="1:6" x14ac:dyDescent="0.3">
      <c r="A7" s="8" t="s">
        <v>8344</v>
      </c>
      <c r="B7" s="7"/>
      <c r="C7" s="7"/>
      <c r="D7" s="7"/>
      <c r="E7" s="7">
        <v>20</v>
      </c>
      <c r="F7" s="7">
        <v>20</v>
      </c>
    </row>
    <row r="8" spans="1:6" x14ac:dyDescent="0.3">
      <c r="A8" s="8" t="s">
        <v>8332</v>
      </c>
      <c r="B8" s="7"/>
      <c r="C8" s="7"/>
      <c r="D8" s="7"/>
      <c r="E8" s="7">
        <v>24</v>
      </c>
      <c r="F8" s="7">
        <v>24</v>
      </c>
    </row>
    <row r="9" spans="1:6" x14ac:dyDescent="0.3">
      <c r="A9" s="8" t="s">
        <v>8358</v>
      </c>
      <c r="B9" s="7"/>
      <c r="C9" s="7"/>
      <c r="D9" s="7">
        <v>40</v>
      </c>
      <c r="E9" s="7"/>
      <c r="F9" s="7">
        <v>40</v>
      </c>
    </row>
    <row r="10" spans="1:6" x14ac:dyDescent="0.3">
      <c r="A10" s="8" t="s">
        <v>8354</v>
      </c>
      <c r="B10" s="7">
        <v>40</v>
      </c>
      <c r="C10" s="7"/>
      <c r="D10" s="7"/>
      <c r="E10" s="7"/>
      <c r="F10" s="7">
        <v>40</v>
      </c>
    </row>
    <row r="11" spans="1:6" x14ac:dyDescent="0.3">
      <c r="A11" s="8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8" t="s">
        <v>8314</v>
      </c>
      <c r="B12" s="7"/>
      <c r="C12" s="7"/>
      <c r="D12" s="7">
        <v>80</v>
      </c>
      <c r="E12" s="7"/>
      <c r="F12" s="7">
        <v>80</v>
      </c>
    </row>
    <row r="13" spans="1:6" x14ac:dyDescent="0.3">
      <c r="A13" s="8" t="s">
        <v>8330</v>
      </c>
      <c r="B13" s="7">
        <v>40</v>
      </c>
      <c r="C13" s="7"/>
      <c r="D13" s="7"/>
      <c r="E13" s="7"/>
      <c r="F13" s="7">
        <v>40</v>
      </c>
    </row>
    <row r="14" spans="1:6" x14ac:dyDescent="0.3">
      <c r="A14" s="8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3">
      <c r="A15" s="8" t="s">
        <v>8324</v>
      </c>
      <c r="B15" s="7"/>
      <c r="C15" s="7"/>
      <c r="D15" s="7">
        <v>40</v>
      </c>
      <c r="E15" s="7"/>
      <c r="F15" s="7">
        <v>40</v>
      </c>
    </row>
    <row r="16" spans="1:6" x14ac:dyDescent="0.3">
      <c r="A16" s="8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3">
      <c r="A17" s="8" t="s">
        <v>8348</v>
      </c>
      <c r="B17" s="7"/>
      <c r="C17" s="7"/>
      <c r="D17" s="7">
        <v>20</v>
      </c>
      <c r="E17" s="7"/>
      <c r="F17" s="7">
        <v>20</v>
      </c>
    </row>
    <row r="18" spans="1:6" x14ac:dyDescent="0.3">
      <c r="A18" s="8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8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3">
      <c r="A20" s="8" t="s">
        <v>8328</v>
      </c>
      <c r="B20" s="7"/>
      <c r="C20" s="7"/>
      <c r="D20" s="7">
        <v>60</v>
      </c>
      <c r="E20" s="7"/>
      <c r="F20" s="7">
        <v>60</v>
      </c>
    </row>
    <row r="21" spans="1:6" x14ac:dyDescent="0.3">
      <c r="A21" s="8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3">
      <c r="A22" s="8" t="s">
        <v>8327</v>
      </c>
      <c r="B22" s="7">
        <v>20</v>
      </c>
      <c r="C22" s="7"/>
      <c r="D22" s="7"/>
      <c r="E22" s="7"/>
      <c r="F22" s="7">
        <v>20</v>
      </c>
    </row>
    <row r="23" spans="1:6" x14ac:dyDescent="0.3">
      <c r="A23" s="8" t="s">
        <v>8335</v>
      </c>
      <c r="B23" s="7"/>
      <c r="C23" s="7"/>
      <c r="D23" s="7">
        <v>40</v>
      </c>
      <c r="E23" s="7"/>
      <c r="F23" s="7">
        <v>40</v>
      </c>
    </row>
    <row r="24" spans="1:6" x14ac:dyDescent="0.3">
      <c r="A24" s="8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3">
      <c r="A25" s="8" t="s">
        <v>8343</v>
      </c>
      <c r="B25" s="7"/>
      <c r="C25" s="7"/>
      <c r="D25" s="7">
        <v>20</v>
      </c>
      <c r="E25" s="7"/>
      <c r="F25" s="7">
        <v>20</v>
      </c>
    </row>
    <row r="26" spans="1:6" x14ac:dyDescent="0.3">
      <c r="A26" s="8" t="s">
        <v>8323</v>
      </c>
      <c r="B26" s="7">
        <v>60</v>
      </c>
      <c r="C26" s="7"/>
      <c r="D26" s="7"/>
      <c r="E26" s="7"/>
      <c r="F26" s="7">
        <v>60</v>
      </c>
    </row>
    <row r="27" spans="1:6" x14ac:dyDescent="0.3">
      <c r="A27" s="8" t="s">
        <v>8350</v>
      </c>
      <c r="B27" s="7"/>
      <c r="C27" s="7"/>
      <c r="D27" s="7">
        <v>20</v>
      </c>
      <c r="E27" s="7"/>
      <c r="F27" s="7">
        <v>20</v>
      </c>
    </row>
    <row r="28" spans="1:6" x14ac:dyDescent="0.3">
      <c r="A28" s="8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3">
      <c r="A29" s="8" t="s">
        <v>8345</v>
      </c>
      <c r="B29" s="7"/>
      <c r="C29" s="7"/>
      <c r="D29" s="7">
        <v>20</v>
      </c>
      <c r="E29" s="7"/>
      <c r="F29" s="7">
        <v>20</v>
      </c>
    </row>
    <row r="30" spans="1:6" x14ac:dyDescent="0.3">
      <c r="A30" s="8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3">
      <c r="A31" s="8" t="s">
        <v>8346</v>
      </c>
      <c r="B31" s="7">
        <v>40</v>
      </c>
      <c r="C31" s="7"/>
      <c r="D31" s="7"/>
      <c r="E31" s="7"/>
      <c r="F31" s="7">
        <v>40</v>
      </c>
    </row>
    <row r="32" spans="1:6" x14ac:dyDescent="0.3">
      <c r="A32" s="8" t="s">
        <v>8342</v>
      </c>
      <c r="B32" s="7">
        <v>20</v>
      </c>
      <c r="C32" s="7"/>
      <c r="D32" s="7"/>
      <c r="E32" s="7"/>
      <c r="F32" s="7">
        <v>20</v>
      </c>
    </row>
    <row r="33" spans="1:6" x14ac:dyDescent="0.3">
      <c r="A33" s="8" t="s">
        <v>8353</v>
      </c>
      <c r="B33" s="7"/>
      <c r="C33" s="7"/>
      <c r="D33" s="7">
        <v>20</v>
      </c>
      <c r="E33" s="7"/>
      <c r="F33" s="7">
        <v>20</v>
      </c>
    </row>
    <row r="34" spans="1:6" x14ac:dyDescent="0.3">
      <c r="A34" s="8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8" t="s">
        <v>8313</v>
      </c>
      <c r="B35" s="7"/>
      <c r="C35" s="7"/>
      <c r="D35" s="7"/>
      <c r="E35" s="7">
        <v>40</v>
      </c>
      <c r="F35" s="7">
        <v>40</v>
      </c>
    </row>
    <row r="36" spans="1:6" x14ac:dyDescent="0.3">
      <c r="A36" s="8" t="s">
        <v>8312</v>
      </c>
      <c r="B36" s="7">
        <v>60</v>
      </c>
      <c r="C36" s="7"/>
      <c r="D36" s="7"/>
      <c r="E36" s="7"/>
      <c r="F36" s="7">
        <v>60</v>
      </c>
    </row>
    <row r="37" spans="1:6" x14ac:dyDescent="0.3">
      <c r="A37" s="8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3">
      <c r="A38" s="8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3">
      <c r="A39" s="8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3">
      <c r="A40" s="8" t="s">
        <v>8351</v>
      </c>
      <c r="B40" s="7">
        <v>80</v>
      </c>
      <c r="C40" s="7"/>
      <c r="D40" s="7"/>
      <c r="E40" s="7"/>
      <c r="F40" s="7">
        <v>80</v>
      </c>
    </row>
    <row r="41" spans="1:6" x14ac:dyDescent="0.3">
      <c r="A41" s="8" t="s">
        <v>8311</v>
      </c>
      <c r="B41" s="7">
        <v>60</v>
      </c>
      <c r="C41" s="7"/>
      <c r="D41" s="7"/>
      <c r="E41" s="7"/>
      <c r="F41" s="7">
        <v>60</v>
      </c>
    </row>
    <row r="42" spans="1:6" x14ac:dyDescent="0.3">
      <c r="A42" s="8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3">
      <c r="A43" s="8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3">
      <c r="A44" s="8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3">
      <c r="A45" s="8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3">
      <c r="A46" s="8" t="s">
        <v>8340</v>
      </c>
      <c r="B46" s="7"/>
      <c r="C46" s="7"/>
      <c r="D46" s="7"/>
      <c r="E46" s="7">
        <v>20</v>
      </c>
      <c r="F46" s="7">
        <v>20</v>
      </c>
    </row>
    <row r="47" spans="1:6" x14ac:dyDescent="0.3">
      <c r="A47" s="8" t="s">
        <v>8363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3B999-0418-4097-A802-11071D9EC10B}">
  <dimension ref="A1:E18"/>
  <sheetViews>
    <sheetView workbookViewId="0">
      <selection activeCell="E1" sqref="E1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  <col min="8" max="9" width="15.5546875" bestFit="1" customWidth="1"/>
    <col min="10" max="10" width="13.21875" bestFit="1" customWidth="1"/>
    <col min="11" max="19" width="7.6640625" bestFit="1" customWidth="1"/>
    <col min="20" max="20" width="10.33203125" bestFit="1" customWidth="1"/>
    <col min="21" max="21" width="5.88671875" bestFit="1" customWidth="1"/>
    <col min="22" max="22" width="8.5546875" bestFit="1" customWidth="1"/>
    <col min="23" max="31" width="11.44140625" bestFit="1" customWidth="1"/>
    <col min="32" max="32" width="14.21875" bestFit="1" customWidth="1"/>
    <col min="33" max="33" width="10.77734375" bestFit="1" customWidth="1"/>
    <col min="34" max="34" width="11.6640625" bestFit="1" customWidth="1"/>
    <col min="35" max="35" width="10.77734375" bestFit="1" customWidth="1"/>
    <col min="36" max="38" width="7" bestFit="1" customWidth="1"/>
    <col min="39" max="39" width="9.33203125" bestFit="1" customWidth="1"/>
    <col min="40" max="42" width="6.6640625" bestFit="1" customWidth="1"/>
    <col min="43" max="43" width="9.33203125" bestFit="1" customWidth="1"/>
    <col min="44" max="46" width="6.6640625" bestFit="1" customWidth="1"/>
    <col min="47" max="47" width="9.33203125" bestFit="1" customWidth="1"/>
    <col min="48" max="50" width="6.6640625" bestFit="1" customWidth="1"/>
    <col min="51" max="51" width="9.33203125" bestFit="1" customWidth="1"/>
    <col min="52" max="52" width="9.6640625" bestFit="1" customWidth="1"/>
    <col min="53" max="55" width="7" bestFit="1" customWidth="1"/>
    <col min="56" max="56" width="9.33203125" bestFit="1" customWidth="1"/>
    <col min="57" max="59" width="6.6640625" bestFit="1" customWidth="1"/>
    <col min="60" max="60" width="9.33203125" bestFit="1" customWidth="1"/>
    <col min="61" max="63" width="6.6640625" bestFit="1" customWidth="1"/>
    <col min="64" max="64" width="9.33203125" bestFit="1" customWidth="1"/>
    <col min="65" max="67" width="6.6640625" bestFit="1" customWidth="1"/>
    <col min="68" max="68" width="9.33203125" bestFit="1" customWidth="1"/>
    <col min="69" max="69" width="9.6640625" bestFit="1" customWidth="1"/>
    <col min="70" max="72" width="7" bestFit="1" customWidth="1"/>
    <col min="73" max="73" width="9.33203125" bestFit="1" customWidth="1"/>
    <col min="74" max="76" width="6.6640625" bestFit="1" customWidth="1"/>
    <col min="77" max="77" width="9.33203125" bestFit="1" customWidth="1"/>
    <col min="78" max="80" width="6.6640625" bestFit="1" customWidth="1"/>
    <col min="81" max="81" width="9.33203125" bestFit="1" customWidth="1"/>
    <col min="82" max="84" width="6.6640625" bestFit="1" customWidth="1"/>
    <col min="85" max="85" width="9.33203125" bestFit="1" customWidth="1"/>
    <col min="86" max="86" width="9.6640625" bestFit="1" customWidth="1"/>
    <col min="87" max="89" width="7" bestFit="1" customWidth="1"/>
    <col min="90" max="90" width="9.33203125" bestFit="1" customWidth="1"/>
    <col min="91" max="91" width="9.6640625" bestFit="1" customWidth="1"/>
    <col min="92" max="92" width="13.21875" bestFit="1" customWidth="1"/>
    <col min="93" max="94" width="7.6640625" bestFit="1" customWidth="1"/>
    <col min="95" max="95" width="9.33203125" bestFit="1" customWidth="1"/>
    <col min="96" max="96" width="6.6640625" bestFit="1" customWidth="1"/>
    <col min="97" max="97" width="9.33203125" bestFit="1" customWidth="1"/>
    <col min="98" max="98" width="9.6640625" bestFit="1" customWidth="1"/>
    <col min="99" max="100" width="7" bestFit="1" customWidth="1"/>
    <col min="101" max="101" width="9.33203125" bestFit="1" customWidth="1"/>
    <col min="102" max="104" width="6.6640625" bestFit="1" customWidth="1"/>
    <col min="105" max="105" width="9.33203125" bestFit="1" customWidth="1"/>
    <col min="106" max="106" width="6.6640625" bestFit="1" customWidth="1"/>
    <col min="107" max="107" width="9.33203125" bestFit="1" customWidth="1"/>
    <col min="108" max="109" width="6.6640625" bestFit="1" customWidth="1"/>
    <col min="110" max="110" width="9.33203125" bestFit="1" customWidth="1"/>
    <col min="111" max="111" width="9.6640625" bestFit="1" customWidth="1"/>
    <col min="112" max="113" width="7" bestFit="1" customWidth="1"/>
    <col min="114" max="114" width="9.33203125" bestFit="1" customWidth="1"/>
    <col min="115" max="117" width="6.6640625" bestFit="1" customWidth="1"/>
    <col min="118" max="118" width="9.33203125" bestFit="1" customWidth="1"/>
    <col min="119" max="121" width="6.6640625" bestFit="1" customWidth="1"/>
    <col min="122" max="122" width="9.33203125" bestFit="1" customWidth="1"/>
    <col min="123" max="125" width="6.6640625" bestFit="1" customWidth="1"/>
    <col min="126" max="126" width="9.33203125" bestFit="1" customWidth="1"/>
    <col min="127" max="127" width="9.6640625" bestFit="1" customWidth="1"/>
    <col min="128" max="130" width="7" bestFit="1" customWidth="1"/>
    <col min="131" max="131" width="9.33203125" bestFit="1" customWidth="1"/>
    <col min="132" max="134" width="6.6640625" bestFit="1" customWidth="1"/>
    <col min="135" max="135" width="9.33203125" bestFit="1" customWidth="1"/>
    <col min="136" max="138" width="6.6640625" bestFit="1" customWidth="1"/>
    <col min="139" max="139" width="9.33203125" bestFit="1" customWidth="1"/>
    <col min="140" max="142" width="6.6640625" bestFit="1" customWidth="1"/>
    <col min="143" max="143" width="9.33203125" bestFit="1" customWidth="1"/>
    <col min="144" max="144" width="9.6640625" bestFit="1" customWidth="1"/>
    <col min="145" max="147" width="7" bestFit="1" customWidth="1"/>
    <col min="148" max="148" width="9.33203125" bestFit="1" customWidth="1"/>
    <col min="149" max="151" width="6.6640625" bestFit="1" customWidth="1"/>
    <col min="152" max="152" width="9.33203125" bestFit="1" customWidth="1"/>
    <col min="153" max="155" width="6.6640625" bestFit="1" customWidth="1"/>
    <col min="156" max="156" width="9.33203125" bestFit="1" customWidth="1"/>
    <col min="157" max="159" width="6.6640625" bestFit="1" customWidth="1"/>
    <col min="160" max="160" width="9.33203125" bestFit="1" customWidth="1"/>
    <col min="161" max="161" width="9.6640625" bestFit="1" customWidth="1"/>
    <col min="162" max="164" width="7" bestFit="1" customWidth="1"/>
    <col min="165" max="165" width="9.33203125" bestFit="1" customWidth="1"/>
    <col min="166" max="168" width="6.6640625" bestFit="1" customWidth="1"/>
    <col min="169" max="169" width="9.33203125" bestFit="1" customWidth="1"/>
    <col min="170" max="172" width="6.6640625" bestFit="1" customWidth="1"/>
    <col min="173" max="173" width="9.33203125" bestFit="1" customWidth="1"/>
    <col min="174" max="176" width="6.6640625" bestFit="1" customWidth="1"/>
    <col min="177" max="177" width="9.33203125" bestFit="1" customWidth="1"/>
    <col min="178" max="178" width="9.6640625" bestFit="1" customWidth="1"/>
    <col min="179" max="181" width="7" bestFit="1" customWidth="1"/>
    <col min="182" max="182" width="9.33203125" bestFit="1" customWidth="1"/>
    <col min="183" max="185" width="6.6640625" bestFit="1" customWidth="1"/>
    <col min="186" max="186" width="9.33203125" bestFit="1" customWidth="1"/>
    <col min="187" max="189" width="6.6640625" bestFit="1" customWidth="1"/>
    <col min="190" max="190" width="9.33203125" bestFit="1" customWidth="1"/>
    <col min="191" max="193" width="6.6640625" bestFit="1" customWidth="1"/>
    <col min="194" max="194" width="9.33203125" bestFit="1" customWidth="1"/>
    <col min="195" max="195" width="9.6640625" bestFit="1" customWidth="1"/>
    <col min="196" max="198" width="7" bestFit="1" customWidth="1"/>
    <col min="199" max="199" width="9.33203125" bestFit="1" customWidth="1"/>
    <col min="200" max="202" width="6.6640625" bestFit="1" customWidth="1"/>
    <col min="203" max="203" width="9.33203125" bestFit="1" customWidth="1"/>
    <col min="204" max="206" width="6.6640625" bestFit="1" customWidth="1"/>
    <col min="207" max="207" width="9.33203125" bestFit="1" customWidth="1"/>
    <col min="208" max="210" width="6.6640625" bestFit="1" customWidth="1"/>
    <col min="211" max="211" width="9.33203125" bestFit="1" customWidth="1"/>
    <col min="212" max="212" width="9.6640625" bestFit="1" customWidth="1"/>
    <col min="213" max="214" width="7" bestFit="1" customWidth="1"/>
    <col min="215" max="215" width="9.33203125" bestFit="1" customWidth="1"/>
    <col min="216" max="216" width="9.6640625" bestFit="1" customWidth="1"/>
    <col min="217" max="217" width="10.33203125" bestFit="1" customWidth="1"/>
    <col min="218" max="220" width="7" bestFit="1" customWidth="1"/>
    <col min="221" max="221" width="9.33203125" bestFit="1" customWidth="1"/>
    <col min="222" max="222" width="9.6640625" bestFit="1" customWidth="1"/>
    <col min="223" max="223" width="8.5546875" bestFit="1" customWidth="1"/>
    <col min="224" max="224" width="11.44140625" bestFit="1" customWidth="1"/>
    <col min="225" max="225" width="9.33203125" bestFit="1" customWidth="1"/>
    <col min="226" max="228" width="6.6640625" bestFit="1" customWidth="1"/>
    <col min="229" max="229" width="9.33203125" bestFit="1" customWidth="1"/>
    <col min="230" max="231" width="6.6640625" bestFit="1" customWidth="1"/>
    <col min="232" max="232" width="9.33203125" bestFit="1" customWidth="1"/>
    <col min="233" max="233" width="9.6640625" bestFit="1" customWidth="1"/>
    <col min="234" max="236" width="7" bestFit="1" customWidth="1"/>
    <col min="237" max="237" width="9.33203125" bestFit="1" customWidth="1"/>
    <col min="238" max="240" width="6.6640625" bestFit="1" customWidth="1"/>
    <col min="241" max="241" width="9.33203125" bestFit="1" customWidth="1"/>
    <col min="242" max="244" width="6.6640625" bestFit="1" customWidth="1"/>
    <col min="245" max="245" width="9.33203125" bestFit="1" customWidth="1"/>
    <col min="246" max="248" width="6.6640625" bestFit="1" customWidth="1"/>
    <col min="249" max="249" width="9.33203125" bestFit="1" customWidth="1"/>
    <col min="250" max="250" width="9.6640625" bestFit="1" customWidth="1"/>
    <col min="251" max="253" width="7" bestFit="1" customWidth="1"/>
    <col min="254" max="254" width="9.33203125" bestFit="1" customWidth="1"/>
    <col min="255" max="257" width="6.6640625" bestFit="1" customWidth="1"/>
    <col min="258" max="258" width="9.33203125" bestFit="1" customWidth="1"/>
    <col min="259" max="261" width="6.6640625" bestFit="1" customWidth="1"/>
    <col min="262" max="262" width="9.33203125" bestFit="1" customWidth="1"/>
    <col min="263" max="265" width="6.6640625" bestFit="1" customWidth="1"/>
    <col min="266" max="266" width="9.33203125" bestFit="1" customWidth="1"/>
    <col min="267" max="267" width="9.6640625" bestFit="1" customWidth="1"/>
    <col min="268" max="270" width="7" bestFit="1" customWidth="1"/>
    <col min="271" max="271" width="9.33203125" bestFit="1" customWidth="1"/>
    <col min="272" max="274" width="6.6640625" bestFit="1" customWidth="1"/>
    <col min="275" max="275" width="9.33203125" bestFit="1" customWidth="1"/>
    <col min="276" max="278" width="6.6640625" bestFit="1" customWidth="1"/>
    <col min="279" max="279" width="9.33203125" bestFit="1" customWidth="1"/>
    <col min="280" max="282" width="6.6640625" bestFit="1" customWidth="1"/>
    <col min="283" max="283" width="9.33203125" bestFit="1" customWidth="1"/>
    <col min="284" max="284" width="9.6640625" bestFit="1" customWidth="1"/>
    <col min="285" max="287" width="7" bestFit="1" customWidth="1"/>
    <col min="288" max="288" width="9.33203125" bestFit="1" customWidth="1"/>
    <col min="289" max="291" width="6.6640625" bestFit="1" customWidth="1"/>
    <col min="292" max="292" width="9.33203125" bestFit="1" customWidth="1"/>
    <col min="293" max="295" width="6.6640625" bestFit="1" customWidth="1"/>
    <col min="296" max="296" width="9.33203125" bestFit="1" customWidth="1"/>
    <col min="297" max="299" width="6.6640625" bestFit="1" customWidth="1"/>
    <col min="300" max="300" width="9.33203125" bestFit="1" customWidth="1"/>
    <col min="301" max="301" width="9.6640625" bestFit="1" customWidth="1"/>
    <col min="302" max="304" width="7" bestFit="1" customWidth="1"/>
    <col min="305" max="305" width="9.33203125" bestFit="1" customWidth="1"/>
    <col min="306" max="308" width="6.6640625" bestFit="1" customWidth="1"/>
    <col min="309" max="309" width="9.33203125" bestFit="1" customWidth="1"/>
    <col min="310" max="312" width="6.6640625" bestFit="1" customWidth="1"/>
    <col min="313" max="313" width="9.33203125" bestFit="1" customWidth="1"/>
    <col min="314" max="316" width="6.6640625" bestFit="1" customWidth="1"/>
    <col min="317" max="317" width="9.33203125" bestFit="1" customWidth="1"/>
    <col min="318" max="318" width="9.6640625" bestFit="1" customWidth="1"/>
    <col min="319" max="321" width="7" bestFit="1" customWidth="1"/>
    <col min="322" max="322" width="9.33203125" bestFit="1" customWidth="1"/>
    <col min="323" max="325" width="6.6640625" bestFit="1" customWidth="1"/>
    <col min="326" max="326" width="9.33203125" bestFit="1" customWidth="1"/>
    <col min="327" max="329" width="6.6640625" bestFit="1" customWidth="1"/>
    <col min="330" max="330" width="9.33203125" bestFit="1" customWidth="1"/>
    <col min="331" max="333" width="6.6640625" bestFit="1" customWidth="1"/>
    <col min="334" max="334" width="9.33203125" bestFit="1" customWidth="1"/>
    <col min="335" max="335" width="9.6640625" bestFit="1" customWidth="1"/>
    <col min="336" max="338" width="7" bestFit="1" customWidth="1"/>
    <col min="339" max="339" width="9.33203125" bestFit="1" customWidth="1"/>
    <col min="340" max="342" width="6.6640625" bestFit="1" customWidth="1"/>
    <col min="343" max="343" width="9.33203125" bestFit="1" customWidth="1"/>
    <col min="344" max="346" width="6.6640625" bestFit="1" customWidth="1"/>
    <col min="347" max="347" width="9.33203125" bestFit="1" customWidth="1"/>
    <col min="348" max="350" width="6.6640625" bestFit="1" customWidth="1"/>
    <col min="351" max="351" width="9.33203125" bestFit="1" customWidth="1"/>
    <col min="352" max="352" width="9.6640625" bestFit="1" customWidth="1"/>
    <col min="353" max="355" width="7" bestFit="1" customWidth="1"/>
    <col min="356" max="356" width="9.33203125" bestFit="1" customWidth="1"/>
    <col min="357" max="357" width="9.6640625" bestFit="1" customWidth="1"/>
    <col min="358" max="358" width="14.21875" bestFit="1" customWidth="1"/>
    <col min="359" max="359" width="12.77734375" bestFit="1" customWidth="1"/>
    <col min="360" max="361" width="15.5546875" bestFit="1" customWidth="1"/>
    <col min="362" max="362" width="11.6640625" bestFit="1" customWidth="1"/>
    <col min="363" max="363" width="10.77734375" bestFit="1" customWidth="1"/>
    <col min="364" max="1880" width="15.88671875" bestFit="1" customWidth="1"/>
    <col min="1881" max="1881" width="10.33203125" bestFit="1" customWidth="1"/>
    <col min="1882" max="1931" width="14.88671875" bestFit="1" customWidth="1"/>
    <col min="1932" max="1932" width="8.5546875" bestFit="1" customWidth="1"/>
    <col min="1933" max="4117" width="15.88671875" bestFit="1" customWidth="1"/>
    <col min="4118" max="4118" width="14.21875" bestFit="1" customWidth="1"/>
    <col min="4119" max="4119" width="9" bestFit="1" customWidth="1"/>
    <col min="4120" max="4120" width="11.6640625" bestFit="1" customWidth="1"/>
    <col min="4121" max="4121" width="10.77734375" bestFit="1" customWidth="1"/>
  </cols>
  <sheetData>
    <row r="1" spans="1:5" x14ac:dyDescent="0.3">
      <c r="A1" s="6" t="s">
        <v>8365</v>
      </c>
      <c r="B1" t="s">
        <v>8360</v>
      </c>
    </row>
    <row r="2" spans="1:5" x14ac:dyDescent="0.3">
      <c r="A2" s="6" t="s">
        <v>8381</v>
      </c>
      <c r="B2" t="s">
        <v>8360</v>
      </c>
    </row>
    <row r="4" spans="1:5" x14ac:dyDescent="0.3">
      <c r="A4" s="6" t="s">
        <v>8361</v>
      </c>
      <c r="B4" s="6" t="s">
        <v>8362</v>
      </c>
    </row>
    <row r="5" spans="1:5" x14ac:dyDescent="0.3">
      <c r="A5" s="6" t="s">
        <v>8364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3">
      <c r="A6" s="8" t="s">
        <v>8371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8" t="s">
        <v>8379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8" t="s">
        <v>8375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8" t="s">
        <v>8376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8" t="s">
        <v>8372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8" t="s">
        <v>8380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8" t="s">
        <v>8373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8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8" t="s">
        <v>8369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8" t="s">
        <v>8377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8" t="s">
        <v>8378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8" t="s">
        <v>8374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8" t="s">
        <v>8363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AD696-AE94-46B6-A6A3-E1710CC5EBB8}">
  <dimension ref="A1:H13"/>
  <sheetViews>
    <sheetView workbookViewId="0">
      <selection activeCell="L7" sqref="L7"/>
    </sheetView>
  </sheetViews>
  <sheetFormatPr defaultRowHeight="14.4" x14ac:dyDescent="0.3"/>
  <cols>
    <col min="1" max="1" width="13.77734375" bestFit="1" customWidth="1"/>
    <col min="2" max="2" width="16.21875" customWidth="1"/>
    <col min="3" max="3" width="16.6640625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8401</v>
      </c>
      <c r="B2">
        <f>COUNTIFS(Sheet1!D:D, "&lt;1000", Sheet1!F:F, "successful")</f>
        <v>322</v>
      </c>
      <c r="C2">
        <f>COUNTIFS(Sheet1!D:D, "&lt;1000", Sheet1!F:F, "failed")</f>
        <v>113</v>
      </c>
      <c r="D2">
        <f>COUNTIFS(Sheet1!D:D, "&lt;1000", Sheet1!F:F, "canceled")</f>
        <v>18</v>
      </c>
      <c r="E2">
        <f>B2+C2+D2</f>
        <v>453</v>
      </c>
      <c r="F2" s="5">
        <f>B2/E2*100</f>
        <v>71.081677704194263</v>
      </c>
      <c r="G2" s="5">
        <f>C2/E2*100</f>
        <v>24.944812362030905</v>
      </c>
      <c r="H2" s="5">
        <f>D2/E2*100</f>
        <v>3.9735099337748347</v>
      </c>
    </row>
    <row r="3" spans="1:8" x14ac:dyDescent="0.3">
      <c r="A3" t="s">
        <v>8391</v>
      </c>
      <c r="B3">
        <f>COUNTIFS(Sheet1!D:D, "&gt;=1000",Sheet1!D:D,"&lt;=4999", Sheet1!F:F, "successful")</f>
        <v>932</v>
      </c>
      <c r="C3">
        <f>COUNTIFS(Sheet1!D:D, "&gt;=1000",Sheet1!D:D,"&lt;=4999", Sheet1!F:F, "failed")</f>
        <v>420</v>
      </c>
      <c r="D3">
        <f>COUNTIFS(Sheet1!D:D, "&gt;=1000",Sheet1!D:D,"&lt;=4999", Sheet1!F:F, "canceled")</f>
        <v>60</v>
      </c>
      <c r="E3">
        <f t="shared" ref="E3:E13" si="0">B3+C3+D3</f>
        <v>1412</v>
      </c>
      <c r="F3" s="5">
        <f t="shared" ref="F3:F13" si="1">B3/E3*100</f>
        <v>66.005665722379604</v>
      </c>
      <c r="G3" s="5">
        <f t="shared" ref="G3:G13" si="2">C3/E3*100</f>
        <v>29.745042492917843</v>
      </c>
      <c r="H3" s="5">
        <f t="shared" ref="H3:H13" si="3">D3/E3*100</f>
        <v>4.2492917847025495</v>
      </c>
    </row>
    <row r="4" spans="1:8" x14ac:dyDescent="0.3">
      <c r="A4" t="s">
        <v>8392</v>
      </c>
      <c r="B4">
        <f>COUNTIFS(Sheet1!D:D, "&gt;=5000",Sheet1!D:D,"&lt;=9999", Sheet1!F:F, "successful")</f>
        <v>381</v>
      </c>
      <c r="C4">
        <f>COUNTIFS(Sheet1!D:D, "&gt;=5000",Sheet1!D:D,"&lt;=9999", Sheet1!F:F, "failed")</f>
        <v>283</v>
      </c>
      <c r="D4">
        <f>COUNTIFS(Sheet1!D:D, "&gt;=5000",Sheet1!D:D,"&lt;=9999", Sheet1!F:F, "canceled")</f>
        <v>52</v>
      </c>
      <c r="E4">
        <f t="shared" si="0"/>
        <v>716</v>
      </c>
      <c r="F4" s="5">
        <f t="shared" si="1"/>
        <v>53.212290502793294</v>
      </c>
      <c r="G4" s="5">
        <f t="shared" si="2"/>
        <v>39.52513966480447</v>
      </c>
      <c r="H4" s="5">
        <f t="shared" si="3"/>
        <v>7.2625698324022352</v>
      </c>
    </row>
    <row r="5" spans="1:8" x14ac:dyDescent="0.3">
      <c r="A5" t="s">
        <v>8393</v>
      </c>
      <c r="B5">
        <f>COUNTIFS(Sheet1!D:D, "&gt;=10000",Sheet1!D:D,"&lt;=14999", Sheet1!F:F, "successful")</f>
        <v>168</v>
      </c>
      <c r="C5">
        <f>COUNTIFS(Sheet1!D:D, "&gt;=10000",Sheet1!D:D,"&lt;=14999", Sheet1!F:F, "failed")</f>
        <v>144</v>
      </c>
      <c r="D5">
        <f>COUNTIFS(Sheet1!D:D, "&gt;=10000",Sheet1!D:D,"&lt;=14999", Sheet1!F:F, "canceled")</f>
        <v>40</v>
      </c>
      <c r="E5">
        <f t="shared" si="0"/>
        <v>352</v>
      </c>
      <c r="F5" s="5">
        <f t="shared" si="1"/>
        <v>47.727272727272727</v>
      </c>
      <c r="G5" s="5">
        <f t="shared" si="2"/>
        <v>40.909090909090914</v>
      </c>
      <c r="H5" s="5">
        <f t="shared" si="3"/>
        <v>11.363636363636363</v>
      </c>
    </row>
    <row r="6" spans="1:8" x14ac:dyDescent="0.3">
      <c r="A6" t="s">
        <v>8394</v>
      </c>
      <c r="B6">
        <f>COUNTIFS(Sheet1!D:D, "&gt;=15000",Sheet1!D:D,"&lt;=19999", Sheet1!F:F, "successful")</f>
        <v>94</v>
      </c>
      <c r="C6">
        <f>COUNTIFS(Sheet1!D:D, "&gt;=15000",Sheet1!D:D,"&lt;=19999", Sheet1!F:F, "failed")</f>
        <v>90</v>
      </c>
      <c r="D6">
        <f>COUNTIFS(Sheet1!D:D, "&gt;=15000",Sheet1!D:D,"&lt;=19999", Sheet1!F:F, "canceled")</f>
        <v>17</v>
      </c>
      <c r="E6">
        <f t="shared" si="0"/>
        <v>201</v>
      </c>
      <c r="F6" s="5">
        <f t="shared" si="1"/>
        <v>46.766169154228855</v>
      </c>
      <c r="G6" s="5">
        <f t="shared" si="2"/>
        <v>44.776119402985074</v>
      </c>
      <c r="H6" s="5">
        <f t="shared" si="3"/>
        <v>8.4577114427860707</v>
      </c>
    </row>
    <row r="7" spans="1:8" x14ac:dyDescent="0.3">
      <c r="A7" t="s">
        <v>8395</v>
      </c>
      <c r="B7">
        <f>COUNTIFS(Sheet1!D:D, "&gt;=20000",Sheet1!D:D,"&lt;=24999", Sheet1!F:F, "successful")</f>
        <v>62</v>
      </c>
      <c r="C7">
        <f>COUNTIFS(Sheet1!D:D, "&gt;=20000",Sheet1!D:D,"&lt;=24999", Sheet1!F:F, "failed")</f>
        <v>72</v>
      </c>
      <c r="D7">
        <f>COUNTIFS(Sheet1!D:D, "&gt;=20000",Sheet1!D:D,"&lt;=24999", Sheet1!F:F, "canceled")</f>
        <v>14</v>
      </c>
      <c r="E7">
        <f t="shared" si="0"/>
        <v>148</v>
      </c>
      <c r="F7" s="5">
        <f t="shared" si="1"/>
        <v>41.891891891891895</v>
      </c>
      <c r="G7" s="5">
        <f t="shared" si="2"/>
        <v>48.648648648648653</v>
      </c>
      <c r="H7" s="5">
        <f t="shared" si="3"/>
        <v>9.4594594594594597</v>
      </c>
    </row>
    <row r="8" spans="1:8" x14ac:dyDescent="0.3">
      <c r="A8" t="s">
        <v>8396</v>
      </c>
      <c r="B8">
        <f>COUNTIFS(Sheet1!D:D, "&gt;=25000",Sheet1!D:D,"&lt;=29999", Sheet1!F:F, "successful")</f>
        <v>55</v>
      </c>
      <c r="C8">
        <f>COUNTIFS(Sheet1!D:D, "&gt;=25000",Sheet1!D:D,"&lt;=29999", Sheet1!F:F, "failed")</f>
        <v>64</v>
      </c>
      <c r="D8">
        <f>COUNTIFS(Sheet1!D:D, "&gt;=25000",Sheet1!D:D,"&lt;=29999", Sheet1!F:F, "canceled")</f>
        <v>18</v>
      </c>
      <c r="E8">
        <f t="shared" si="0"/>
        <v>137</v>
      </c>
      <c r="F8" s="5">
        <f t="shared" si="1"/>
        <v>40.145985401459853</v>
      </c>
      <c r="G8" s="5">
        <f t="shared" si="2"/>
        <v>46.715328467153284</v>
      </c>
      <c r="H8" s="5">
        <f t="shared" si="3"/>
        <v>13.138686131386862</v>
      </c>
    </row>
    <row r="9" spans="1:8" x14ac:dyDescent="0.3">
      <c r="A9" t="s">
        <v>8397</v>
      </c>
      <c r="B9">
        <f>COUNTIFS(Sheet1!D:D, "&gt;=30000",Sheet1!D:D,"&lt;=34999", Sheet1!F:F, "successful")</f>
        <v>32</v>
      </c>
      <c r="C9">
        <f>COUNTIFS(Sheet1!D:D, "&gt;=30000",Sheet1!D:D,"&lt;=34999", Sheet1!F:F, "failed")</f>
        <v>37</v>
      </c>
      <c r="D9">
        <f>COUNTIFS(Sheet1!D:D, "&gt;=30000",Sheet1!D:D,"&lt;=34999", Sheet1!F:F, "canceled")</f>
        <v>13</v>
      </c>
      <c r="E9">
        <f t="shared" si="0"/>
        <v>82</v>
      </c>
      <c r="F9" s="5">
        <f t="shared" si="1"/>
        <v>39.024390243902438</v>
      </c>
      <c r="G9" s="5">
        <f t="shared" si="2"/>
        <v>45.121951219512198</v>
      </c>
      <c r="H9" s="5">
        <f t="shared" si="3"/>
        <v>15.853658536585366</v>
      </c>
    </row>
    <row r="10" spans="1:8" x14ac:dyDescent="0.3">
      <c r="A10" t="s">
        <v>8398</v>
      </c>
      <c r="B10">
        <f>COUNTIFS(Sheet1!D:D, "&gt;=35000",Sheet1!D:D,"&lt;=39999", Sheet1!F:F, "successful")</f>
        <v>26</v>
      </c>
      <c r="C10">
        <f>COUNTIFS(Sheet1!D:D, "&gt;=35000",Sheet1!D:D,"&lt;=39999", Sheet1!F:F, "failed")</f>
        <v>22</v>
      </c>
      <c r="D10">
        <f>COUNTIFS(Sheet1!D:D, "&gt;=35000",Sheet1!D:D,"&lt;=39999", Sheet1!F:F, "canceled")</f>
        <v>7</v>
      </c>
      <c r="E10">
        <f t="shared" si="0"/>
        <v>55</v>
      </c>
      <c r="F10" s="5">
        <f t="shared" si="1"/>
        <v>47.272727272727273</v>
      </c>
      <c r="G10" s="5">
        <f t="shared" si="2"/>
        <v>40</v>
      </c>
      <c r="H10" s="5">
        <f t="shared" si="3"/>
        <v>12.727272727272727</v>
      </c>
    </row>
    <row r="11" spans="1:8" x14ac:dyDescent="0.3">
      <c r="A11" t="s">
        <v>8399</v>
      </c>
      <c r="B11">
        <f>COUNTIFS(Sheet1!D:D, "&gt;=40000",Sheet1!D:D,"&lt;=44999", Sheet1!F:F, "successful")</f>
        <v>21</v>
      </c>
      <c r="C11">
        <f>COUNTIFS(Sheet1!D:D, "&gt;=40000",Sheet1!D:D,"&lt;=44999", Sheet1!F:F, "failed")</f>
        <v>16</v>
      </c>
      <c r="D11">
        <f>COUNTIFS(Sheet1!D:D, "&gt;=40000",Sheet1!D:D,"&lt;=44999", Sheet1!F:F, "canceled")</f>
        <v>6</v>
      </c>
      <c r="E11">
        <f t="shared" si="0"/>
        <v>43</v>
      </c>
      <c r="F11" s="5">
        <f t="shared" si="1"/>
        <v>48.837209302325576</v>
      </c>
      <c r="G11" s="5">
        <f t="shared" si="2"/>
        <v>37.209302325581397</v>
      </c>
      <c r="H11" s="5">
        <f t="shared" si="3"/>
        <v>13.953488372093023</v>
      </c>
    </row>
    <row r="12" spans="1:8" x14ac:dyDescent="0.3">
      <c r="A12" t="s">
        <v>8400</v>
      </c>
      <c r="B12">
        <f>COUNTIFS(Sheet1!D:D, "&gt;=45000",Sheet1!D:D,"&lt;=49999", Sheet1!F:F, "successful")</f>
        <v>6</v>
      </c>
      <c r="C12">
        <f>COUNTIFS(Sheet1!D:D, "&gt;=45000",Sheet1!D:D,"&lt;=49999", Sheet1!F:F, "failed")</f>
        <v>11</v>
      </c>
      <c r="D12">
        <f>COUNTIFS(Sheet1!D:D, "&gt;=45000",Sheet1!D:D,"&lt;=49999", Sheet1!F:F, "canceled")</f>
        <v>4</v>
      </c>
      <c r="E12">
        <f t="shared" si="0"/>
        <v>21</v>
      </c>
      <c r="F12" s="5">
        <f t="shared" si="1"/>
        <v>28.571428571428569</v>
      </c>
      <c r="G12" s="5">
        <f t="shared" si="2"/>
        <v>52.380952380952387</v>
      </c>
      <c r="H12" s="5">
        <f t="shared" si="3"/>
        <v>19.047619047619047</v>
      </c>
    </row>
    <row r="13" spans="1:8" x14ac:dyDescent="0.3">
      <c r="A13" t="s">
        <v>8390</v>
      </c>
      <c r="B13">
        <f>COUNTIFS(Sheet1!D:D, "&gt;=50000", Sheet1!F:F, "successful")</f>
        <v>86</v>
      </c>
      <c r="C13">
        <f>COUNTIFS(Sheet1!D:D, "&gt;=50000", Sheet1!F:F, "failed")</f>
        <v>258</v>
      </c>
      <c r="D13">
        <f>COUNTIFS(Sheet1!D:D, "&gt;=50000", Sheet1!F:F, "canceled")</f>
        <v>100</v>
      </c>
      <c r="E13">
        <f t="shared" si="0"/>
        <v>444</v>
      </c>
      <c r="F13" s="5">
        <f t="shared" si="1"/>
        <v>19.36936936936937</v>
      </c>
      <c r="G13" s="5">
        <f t="shared" si="2"/>
        <v>58.108108108108105</v>
      </c>
      <c r="H13" s="5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Pi Roh</cp:lastModifiedBy>
  <dcterms:created xsi:type="dcterms:W3CDTF">2017-04-20T15:17:24Z</dcterms:created>
  <dcterms:modified xsi:type="dcterms:W3CDTF">2019-01-19T04:12:54Z</dcterms:modified>
</cp:coreProperties>
</file>