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15"/>
  <workbookPr defaultThemeVersion="124226"/>
  <mc:AlternateContent xmlns:mc="http://schemas.openxmlformats.org/markup-compatibility/2006">
    <mc:Choice Requires="x15">
      <x15ac:absPath xmlns:x15ac="http://schemas.microsoft.com/office/spreadsheetml/2010/11/ac" url="X:\EXTCLNT\PreStart\"/>
    </mc:Choice>
  </mc:AlternateContent>
  <xr:revisionPtr revIDLastSave="0" documentId="8_{55BB384C-02BD-4D91-A8AB-01282521E91A}" xr6:coauthVersionLast="47" xr6:coauthVersionMax="47" xr10:uidLastSave="{00000000-0000-0000-0000-000000000000}"/>
  <bookViews>
    <workbookView xWindow="28680" yWindow="-120" windowWidth="29040" windowHeight="15840" tabRatio="877" firstSheet="1" activeTab="1" xr2:uid="{00000000-000D-0000-FFFF-FFFF00000000}"/>
  </bookViews>
  <sheets>
    <sheet name="Titles" sheetId="20" state="hidden" r:id="rId1"/>
    <sheet name="Index" sheetId="21" r:id="rId2"/>
    <sheet name="Notes" sheetId="26" r:id="rId3"/>
    <sheet name="Table 1" sheetId="1" r:id="rId4"/>
    <sheet name="Table 2" sheetId="2" r:id="rId5"/>
    <sheet name="Table 3" sheetId="9" r:id="rId6"/>
    <sheet name="Table 4" sheetId="8" r:id="rId7"/>
    <sheet name="Table 5" sheetId="10" r:id="rId8"/>
    <sheet name="Table 6" sheetId="7" r:id="rId9"/>
    <sheet name="Table 7" sheetId="6" r:id="rId10"/>
    <sheet name="Table 8" sheetId="5" r:id="rId11"/>
    <sheet name="Table 9" sheetId="14" r:id="rId12"/>
    <sheet name="Table 10" sheetId="15" r:id="rId13"/>
    <sheet name="Table 11" sheetId="17" r:id="rId14"/>
    <sheet name="Table 12" sheetId="18" r:id="rId15"/>
    <sheet name="Table 13" sheetId="19" r:id="rId16"/>
    <sheet name="Table 14" sheetId="16" r:id="rId17"/>
    <sheet name="Table 15" sheetId="3" r:id="rId18"/>
    <sheet name="Table 16" sheetId="4" r:id="rId19"/>
    <sheet name="Tables 17-18" sheetId="11" r:id="rId20"/>
    <sheet name="Tables 19-20" sheetId="13" r:id="rId21"/>
    <sheet name="Symbols" sheetId="22" r:id="rId22"/>
    <sheet name="Survey Coverage" sheetId="23" r:id="rId23"/>
    <sheet name="Definitions" sheetId="24" r:id="rId24"/>
    <sheet name="Type of Dwelling" sheetId="25" r:id="rId25"/>
  </sheets>
  <definedNames>
    <definedName name="_AMO_UniqueIdentifier" hidden="1">"'85d32fe5-3fd1-4b82-8636-b82e6852f433'"</definedName>
    <definedName name="_xlnm.Print_Area" localSheetId="3">'Table 1'!$A$1:$K$69</definedName>
    <definedName name="_xlnm.Print_Area" localSheetId="12">'Table 10'!$A$1:$I$48</definedName>
    <definedName name="_xlnm.Print_Area" localSheetId="13">'Table 11'!$A$1:$H$49</definedName>
    <definedName name="_xlnm.Print_Area" localSheetId="14">'Table 12'!$A$1:$H$49</definedName>
    <definedName name="_xlnm.Print_Area" localSheetId="15">'Table 13'!$A$1:$H$49</definedName>
    <definedName name="_xlnm.Print_Area" localSheetId="16">'Table 14'!$A$1:$H$49</definedName>
    <definedName name="_xlnm.Print_Area" localSheetId="17">'Table 15'!$A$1:$F$44</definedName>
    <definedName name="_xlnm.Print_Area" localSheetId="18">'Table 16'!$A$1:$I$47</definedName>
    <definedName name="_xlnm.Print_Area" localSheetId="4">'Table 2'!$A$1:$K$67</definedName>
    <definedName name="_xlnm.Print_Area" localSheetId="5">'Table 3'!$A$1:$H$50</definedName>
    <definedName name="_xlnm.Print_Area" localSheetId="6">'Table 4'!$A$1:$J$47</definedName>
    <definedName name="_xlnm.Print_Area" localSheetId="7">'Table 5'!$A$1:$I$61</definedName>
    <definedName name="_xlnm.Print_Area" localSheetId="8">'Table 6'!$A$1:$H$62</definedName>
    <definedName name="_xlnm.Print_Area" localSheetId="9">'Table 7'!$A$1:$G$61</definedName>
    <definedName name="_xlnm.Print_Area" localSheetId="10">'Table 8'!$A$1:$H$49</definedName>
    <definedName name="_xlnm.Print_Area" localSheetId="11">'Table 9'!$A$1:$H$48</definedName>
    <definedName name="_xlnm.Print_Area" localSheetId="19">'Tables 17-18'!$A$1:$L$57</definedName>
    <definedName name="_xlnm.Print_Area" localSheetId="20">'Tables 19-20'!$A$1:$H$41</definedName>
    <definedName name="_xlnm.Print_Area">'Table 1'!$A$1:$L$69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9" l="1"/>
  <c r="H21" i="9"/>
  <c r="J15" i="11"/>
  <c r="L15" i="11" s="1"/>
  <c r="K15" i="11"/>
  <c r="J16" i="11"/>
  <c r="L16" i="11" s="1"/>
  <c r="K16" i="11"/>
  <c r="I49" i="11"/>
  <c r="I50" i="11"/>
  <c r="H16" i="13"/>
  <c r="H17" i="13"/>
  <c r="G36" i="13"/>
  <c r="G37" i="13"/>
  <c r="G35" i="13" l="1"/>
  <c r="G34" i="13"/>
  <c r="J14" i="11"/>
  <c r="H19" i="9"/>
  <c r="K14" i="11"/>
  <c r="L14" i="11"/>
  <c r="I48" i="11"/>
  <c r="H15" i="13"/>
  <c r="H16" i="9"/>
  <c r="H13" i="9"/>
  <c r="G33" i="13"/>
  <c r="G32" i="13"/>
  <c r="H14" i="13"/>
  <c r="I44" i="11"/>
  <c r="H13" i="13"/>
  <c r="H12" i="13"/>
  <c r="H10" i="13"/>
  <c r="G30" i="13"/>
  <c r="G31" i="13"/>
  <c r="H15" i="9"/>
  <c r="H14" i="9"/>
  <c r="I43" i="11"/>
  <c r="I42" i="11"/>
  <c r="I45" i="11"/>
  <c r="H11" i="13"/>
  <c r="A67" i="1" l="1"/>
  <c r="H58" i="7" l="1"/>
  <c r="H33" i="9"/>
  <c r="H32" i="9"/>
  <c r="H31" i="9"/>
  <c r="H30" i="9"/>
  <c r="H29" i="9"/>
  <c r="H26" i="9"/>
  <c r="H25" i="9"/>
  <c r="H24" i="9"/>
  <c r="H57" i="7"/>
  <c r="H22" i="9"/>
  <c r="H23" i="9"/>
  <c r="H28" i="9"/>
  <c r="H27" i="9"/>
  <c r="I63" i="1" l="1"/>
  <c r="I64" i="1"/>
  <c r="I65" i="1"/>
  <c r="E29" i="1"/>
  <c r="E28" i="1"/>
  <c r="E29" i="2" l="1"/>
  <c r="H44" i="2"/>
  <c r="H36" i="2"/>
  <c r="H32" i="2"/>
  <c r="H28" i="2"/>
  <c r="H51" i="2"/>
  <c r="E28" i="2"/>
  <c r="H31" i="2"/>
  <c r="E31" i="2"/>
  <c r="H30" i="2"/>
  <c r="E30" i="2"/>
  <c r="E44" i="2"/>
  <c r="E36" i="2"/>
  <c r="E32" i="2"/>
  <c r="E51" i="2"/>
  <c r="H41" i="2"/>
  <c r="H29" i="2"/>
  <c r="I60" i="1"/>
  <c r="I44" i="2"/>
  <c r="I40" i="2"/>
  <c r="I36" i="2"/>
  <c r="H29" i="1"/>
  <c r="I32" i="2"/>
  <c r="I28" i="2"/>
  <c r="H28" i="1"/>
  <c r="I55" i="2"/>
  <c r="I58" i="2"/>
  <c r="I54" i="2"/>
  <c r="I50" i="2"/>
  <c r="I41" i="2"/>
  <c r="I37" i="2"/>
  <c r="I33" i="2"/>
  <c r="I60" i="2"/>
  <c r="I56" i="2"/>
  <c r="I52" i="2"/>
  <c r="I48" i="2"/>
  <c r="I30" i="2"/>
  <c r="J30" i="1"/>
  <c r="I31" i="2"/>
  <c r="I38" i="2"/>
  <c r="I29" i="2"/>
  <c r="J44" i="1"/>
  <c r="J36" i="1"/>
  <c r="J32" i="1"/>
  <c r="J28" i="1"/>
  <c r="I42" i="2"/>
  <c r="I34" i="2"/>
  <c r="J29" i="1"/>
  <c r="J51" i="1"/>
  <c r="I62" i="1"/>
  <c r="I43" i="2"/>
  <c r="I39" i="2"/>
  <c r="I35" i="2"/>
  <c r="I59" i="2"/>
  <c r="I51" i="2"/>
  <c r="J31" i="1"/>
  <c r="I57" i="2"/>
  <c r="I53" i="2"/>
  <c r="I49" i="2"/>
  <c r="J29" i="2"/>
  <c r="J44" i="2"/>
  <c r="J32" i="2"/>
  <c r="J30" i="2"/>
  <c r="J28" i="2"/>
  <c r="K28" i="2" s="1"/>
  <c r="J31" i="2"/>
  <c r="J36" i="2"/>
  <c r="J51" i="2"/>
  <c r="K51" i="2" s="1"/>
  <c r="I61" i="1"/>
  <c r="I29" i="1"/>
  <c r="I28" i="1"/>
  <c r="A8" i="16"/>
  <c r="A8" i="19"/>
  <c r="A8" i="18"/>
  <c r="A8" i="17"/>
  <c r="J7" i="1"/>
  <c r="G7" i="1"/>
  <c r="D7" i="1"/>
  <c r="A18" i="9"/>
  <c r="A35" i="9"/>
  <c r="A32" i="17"/>
  <c r="A32" i="18"/>
  <c r="A32" i="19"/>
  <c r="A32" i="16"/>
  <c r="A6" i="3"/>
  <c r="A31" i="4"/>
  <c r="A15" i="4"/>
  <c r="A17" i="11"/>
  <c r="A47" i="11"/>
  <c r="A34" i="13"/>
  <c r="A14" i="13"/>
  <c r="A10" i="13"/>
  <c r="A30" i="13"/>
  <c r="A42" i="11"/>
  <c r="A11" i="4"/>
  <c r="A19" i="4"/>
  <c r="A20" i="16"/>
  <c r="A20" i="19"/>
  <c r="A20" i="18"/>
  <c r="A20" i="17"/>
  <c r="A13" i="9"/>
  <c r="A22" i="9"/>
  <c r="F7" i="2"/>
  <c r="C7" i="2"/>
  <c r="F7" i="1"/>
  <c r="I7" i="1"/>
  <c r="C7" i="1"/>
  <c r="K44" i="2" l="1"/>
  <c r="K36" i="2"/>
  <c r="K32" i="2"/>
  <c r="K30" i="2"/>
  <c r="K29" i="2"/>
  <c r="K31" i="2"/>
  <c r="K29" i="1"/>
  <c r="K28" i="1"/>
  <c r="A2" i="1" l="1"/>
  <c r="A4" i="1"/>
  <c r="J13" i="1"/>
  <c r="E30" i="1"/>
  <c r="H30" i="1"/>
  <c r="H33" i="2"/>
  <c r="E31" i="1"/>
  <c r="H31" i="1"/>
  <c r="H34" i="2"/>
  <c r="E32" i="1"/>
  <c r="H32" i="1"/>
  <c r="H35" i="2"/>
  <c r="H37" i="2"/>
  <c r="H38" i="2"/>
  <c r="H39" i="2"/>
  <c r="E36" i="1"/>
  <c r="H36" i="1"/>
  <c r="H40" i="2"/>
  <c r="H42" i="2"/>
  <c r="H43" i="2"/>
  <c r="H45" i="2"/>
  <c r="H41" i="1"/>
  <c r="H47" i="2"/>
  <c r="H48" i="2"/>
  <c r="H49" i="2"/>
  <c r="E44" i="1"/>
  <c r="H44" i="1"/>
  <c r="H50" i="2"/>
  <c r="H52" i="2"/>
  <c r="H53" i="2"/>
  <c r="H54" i="2"/>
  <c r="H55" i="2"/>
  <c r="H56" i="2"/>
  <c r="E51" i="1"/>
  <c r="H51" i="1"/>
  <c r="H57" i="2"/>
  <c r="H58" i="2"/>
  <c r="H59" i="2"/>
  <c r="A68" i="1"/>
  <c r="F41" i="8"/>
  <c r="A39" i="13"/>
  <c r="A38" i="13"/>
  <c r="A52" i="11"/>
  <c r="A45" i="4"/>
  <c r="A44" i="3"/>
  <c r="A44" i="16"/>
  <c r="A46" i="16"/>
  <c r="A46" i="19"/>
  <c r="A46" i="18"/>
  <c r="A46" i="17"/>
  <c r="A46" i="15"/>
  <c r="A46" i="14"/>
  <c r="A46" i="5"/>
  <c r="A59" i="6"/>
  <c r="A61" i="7"/>
  <c r="A59" i="10"/>
  <c r="A45" i="8"/>
  <c r="A49" i="9"/>
  <c r="A43" i="3"/>
  <c r="A44" i="19"/>
  <c r="A44" i="18"/>
  <c r="A44" i="17"/>
  <c r="A44" i="15"/>
  <c r="A44" i="14"/>
  <c r="A44" i="5"/>
  <c r="A57" i="6"/>
  <c r="A59" i="7"/>
  <c r="A57" i="10"/>
  <c r="A43" i="8"/>
  <c r="A47" i="9"/>
  <c r="A68" i="2"/>
  <c r="A67" i="2"/>
  <c r="A4" i="2"/>
  <c r="A2" i="2"/>
  <c r="H18" i="9"/>
  <c r="H21" i="8"/>
  <c r="G21" i="8"/>
  <c r="H37" i="1" l="1"/>
  <c r="H35" i="1"/>
  <c r="H34" i="1"/>
  <c r="H33" i="1"/>
  <c r="H27" i="1"/>
  <c r="H26" i="1"/>
  <c r="H27" i="2"/>
  <c r="H24" i="1"/>
  <c r="H25" i="1"/>
  <c r="I15" i="1"/>
  <c r="J26" i="1"/>
  <c r="H40" i="1"/>
  <c r="H39" i="1"/>
  <c r="H38" i="1"/>
  <c r="E59" i="1"/>
  <c r="E58" i="1"/>
  <c r="E57" i="1"/>
  <c r="E56" i="1"/>
  <c r="E55" i="1"/>
  <c r="E54" i="1"/>
  <c r="E53" i="1"/>
  <c r="E52" i="1"/>
  <c r="E50" i="1"/>
  <c r="E49" i="1"/>
  <c r="E48" i="1"/>
  <c r="E47" i="1"/>
  <c r="E45" i="1"/>
  <c r="E43" i="1"/>
  <c r="H65" i="2"/>
  <c r="H65" i="1"/>
  <c r="H63" i="1"/>
  <c r="H59" i="1"/>
  <c r="H49" i="1"/>
  <c r="H47" i="1"/>
  <c r="H43" i="1"/>
  <c r="H42" i="1"/>
  <c r="J41" i="1"/>
  <c r="J40" i="1"/>
  <c r="J39" i="1"/>
  <c r="J38" i="1"/>
  <c r="J37" i="1"/>
  <c r="J35" i="1"/>
  <c r="J34" i="1"/>
  <c r="J33" i="1"/>
  <c r="J27" i="2"/>
  <c r="J27" i="1"/>
  <c r="E24" i="2"/>
  <c r="J24" i="1"/>
  <c r="F32" i="8"/>
  <c r="E65" i="2"/>
  <c r="J65" i="1"/>
  <c r="K65" i="1" s="1"/>
  <c r="E65" i="1"/>
  <c r="E64" i="2"/>
  <c r="J64" i="1"/>
  <c r="K64" i="1" s="1"/>
  <c r="E64" i="1"/>
  <c r="E63" i="2"/>
  <c r="E63" i="1"/>
  <c r="J63" i="1"/>
  <c r="K63" i="1" s="1"/>
  <c r="E62" i="2"/>
  <c r="J62" i="1"/>
  <c r="K62" i="1" s="1"/>
  <c r="E62" i="1"/>
  <c r="E61" i="2"/>
  <c r="J61" i="1"/>
  <c r="K61" i="1" s="1"/>
  <c r="E61" i="1"/>
  <c r="E60" i="2"/>
  <c r="E60" i="1"/>
  <c r="J60" i="1"/>
  <c r="K60" i="1" s="1"/>
  <c r="E59" i="2"/>
  <c r="J59" i="1"/>
  <c r="J58" i="1"/>
  <c r="J57" i="1"/>
  <c r="J56" i="1"/>
  <c r="J55" i="1"/>
  <c r="J54" i="1"/>
  <c r="J53" i="1"/>
  <c r="J52" i="1"/>
  <c r="J50" i="1"/>
  <c r="J49" i="1"/>
  <c r="J48" i="1"/>
  <c r="J47" i="1"/>
  <c r="J45" i="1"/>
  <c r="E43" i="2"/>
  <c r="J43" i="1"/>
  <c r="J42" i="1"/>
  <c r="E37" i="1"/>
  <c r="E35" i="1"/>
  <c r="E34" i="1"/>
  <c r="E33" i="1"/>
  <c r="E27" i="1"/>
  <c r="E26" i="1"/>
  <c r="H64" i="1"/>
  <c r="H62" i="1"/>
  <c r="H61" i="2"/>
  <c r="H61" i="1"/>
  <c r="H60" i="2"/>
  <c r="H60" i="1"/>
  <c r="H58" i="1"/>
  <c r="H57" i="1"/>
  <c r="H56" i="1"/>
  <c r="H55" i="1"/>
  <c r="H54" i="1"/>
  <c r="H53" i="1"/>
  <c r="H52" i="1"/>
  <c r="H50" i="1"/>
  <c r="H48" i="1"/>
  <c r="H45" i="1"/>
  <c r="E42" i="1"/>
  <c r="E41" i="1"/>
  <c r="E40" i="1"/>
  <c r="E39" i="1"/>
  <c r="E38" i="1"/>
  <c r="J25" i="2"/>
  <c r="J25" i="1"/>
  <c r="F46" i="1"/>
  <c r="F66" i="1" s="1"/>
  <c r="D46" i="1"/>
  <c r="C46" i="1"/>
  <c r="C66" i="1" s="1"/>
  <c r="L25" i="11"/>
  <c r="L26" i="11"/>
  <c r="L27" i="11"/>
  <c r="L28" i="11"/>
  <c r="I40" i="8"/>
  <c r="L24" i="11"/>
  <c r="L23" i="11"/>
  <c r="L22" i="11"/>
  <c r="J13" i="2"/>
  <c r="L20" i="11"/>
  <c r="L21" i="11"/>
  <c r="H36" i="9"/>
  <c r="I32" i="8"/>
  <c r="E30" i="8"/>
  <c r="E41" i="8"/>
  <c r="G56" i="6"/>
  <c r="H32" i="8"/>
  <c r="F40" i="8"/>
  <c r="E32" i="8"/>
  <c r="E25" i="1"/>
  <c r="E24" i="1"/>
  <c r="I11" i="1"/>
  <c r="H8" i="1"/>
  <c r="E10" i="1"/>
  <c r="E9" i="1"/>
  <c r="J10" i="1"/>
  <c r="H49" i="7"/>
  <c r="H52" i="7"/>
  <c r="I47" i="11"/>
  <c r="H43" i="9"/>
  <c r="G55" i="6"/>
  <c r="H38" i="9"/>
  <c r="H42" i="9"/>
  <c r="H46" i="9"/>
  <c r="H50" i="7"/>
  <c r="J24" i="8"/>
  <c r="G42" i="8"/>
  <c r="L19" i="11"/>
  <c r="J20" i="8"/>
  <c r="F30" i="8"/>
  <c r="H17" i="1"/>
  <c r="I45" i="2"/>
  <c r="F22" i="8"/>
  <c r="L17" i="11"/>
  <c r="J13" i="11"/>
  <c r="I17" i="2"/>
  <c r="E13" i="2"/>
  <c r="E11" i="2"/>
  <c r="I9" i="2"/>
  <c r="I24" i="2"/>
  <c r="H19" i="2"/>
  <c r="H10" i="2"/>
  <c r="H39" i="7"/>
  <c r="H35" i="9"/>
  <c r="I50" i="10"/>
  <c r="I54" i="10"/>
  <c r="G49" i="6"/>
  <c r="G54" i="6"/>
  <c r="H40" i="9"/>
  <c r="H44" i="9"/>
  <c r="G30" i="8"/>
  <c r="H16" i="2"/>
  <c r="J15" i="2"/>
  <c r="H9" i="2"/>
  <c r="H15" i="2"/>
  <c r="I62" i="2"/>
  <c r="J17" i="8"/>
  <c r="J17" i="2"/>
  <c r="J16" i="2"/>
  <c r="I21" i="8"/>
  <c r="I33" i="10"/>
  <c r="I35" i="10"/>
  <c r="I39" i="10"/>
  <c r="I40" i="10"/>
  <c r="I44" i="10"/>
  <c r="L18" i="11"/>
  <c r="G31" i="8"/>
  <c r="I31" i="8"/>
  <c r="E42" i="8"/>
  <c r="G40" i="8"/>
  <c r="H40" i="8"/>
  <c r="I42" i="8"/>
  <c r="J28" i="8"/>
  <c r="J9" i="2"/>
  <c r="H17" i="2"/>
  <c r="E21" i="8"/>
  <c r="I14" i="8"/>
  <c r="G14" i="8"/>
  <c r="I44" i="1"/>
  <c r="K13" i="11"/>
  <c r="H15" i="8"/>
  <c r="H13" i="2"/>
  <c r="I26" i="2"/>
  <c r="G22" i="8"/>
  <c r="I47" i="10"/>
  <c r="I55" i="10"/>
  <c r="H14" i="8"/>
  <c r="E14" i="8"/>
  <c r="I41" i="8"/>
  <c r="C18" i="1"/>
  <c r="J19" i="2"/>
  <c r="J8" i="2"/>
  <c r="C46" i="2"/>
  <c r="I47" i="2"/>
  <c r="I24" i="10"/>
  <c r="I25" i="10"/>
  <c r="I34" i="10"/>
  <c r="H35" i="7"/>
  <c r="G36" i="6"/>
  <c r="G40" i="6"/>
  <c r="G52" i="6"/>
  <c r="I15" i="8"/>
  <c r="G15" i="8"/>
  <c r="J38" i="8"/>
  <c r="H41" i="8"/>
  <c r="H37" i="7"/>
  <c r="H38" i="7"/>
  <c r="H40" i="7"/>
  <c r="H42" i="7"/>
  <c r="H43" i="7"/>
  <c r="H44" i="7"/>
  <c r="H48" i="7"/>
  <c r="H56" i="7"/>
  <c r="G22" i="6"/>
  <c r="G26" i="6"/>
  <c r="G29" i="6"/>
  <c r="G30" i="6"/>
  <c r="G33" i="6"/>
  <c r="G35" i="6"/>
  <c r="G38" i="6"/>
  <c r="G43" i="6"/>
  <c r="G51" i="6"/>
  <c r="G53" i="6"/>
  <c r="E31" i="8"/>
  <c r="I30" i="8"/>
  <c r="J34" i="8"/>
  <c r="J19" i="1"/>
  <c r="J19" i="8"/>
  <c r="I23" i="10"/>
  <c r="I26" i="10"/>
  <c r="I27" i="10"/>
  <c r="I31" i="10"/>
  <c r="I38" i="10"/>
  <c r="I45" i="10"/>
  <c r="I53" i="10"/>
  <c r="H23" i="7"/>
  <c r="H24" i="7"/>
  <c r="H26" i="7"/>
  <c r="H27" i="7"/>
  <c r="H28" i="7"/>
  <c r="H29" i="7"/>
  <c r="H31" i="7"/>
  <c r="H32" i="7"/>
  <c r="H55" i="7"/>
  <c r="G21" i="6"/>
  <c r="G25" i="6"/>
  <c r="G32" i="6"/>
  <c r="G34" i="6"/>
  <c r="G42" i="6"/>
  <c r="G45" i="6"/>
  <c r="G48" i="6"/>
  <c r="G50" i="6"/>
  <c r="H39" i="9"/>
  <c r="J13" i="8"/>
  <c r="F15" i="8"/>
  <c r="H41" i="9"/>
  <c r="H45" i="9"/>
  <c r="F31" i="8"/>
  <c r="H30" i="8"/>
  <c r="J39" i="8"/>
  <c r="G41" i="8"/>
  <c r="H42" i="8"/>
  <c r="I22" i="8"/>
  <c r="J27" i="8"/>
  <c r="E40" i="8"/>
  <c r="J18" i="8"/>
  <c r="F21" i="8"/>
  <c r="H22" i="8"/>
  <c r="I22" i="10"/>
  <c r="I30" i="10"/>
  <c r="I37" i="10"/>
  <c r="I41" i="10"/>
  <c r="I48" i="10"/>
  <c r="I49" i="10"/>
  <c r="I52" i="10"/>
  <c r="I56" i="10"/>
  <c r="H30" i="7"/>
  <c r="H34" i="7"/>
  <c r="H36" i="7"/>
  <c r="H54" i="7"/>
  <c r="G24" i="6"/>
  <c r="G28" i="6"/>
  <c r="G37" i="6"/>
  <c r="G41" i="6"/>
  <c r="G44" i="6"/>
  <c r="G47" i="6"/>
  <c r="J11" i="8"/>
  <c r="J12" i="8"/>
  <c r="H31" i="8"/>
  <c r="J35" i="8"/>
  <c r="F42" i="8"/>
  <c r="J36" i="8"/>
  <c r="H37" i="9"/>
  <c r="I21" i="10"/>
  <c r="I28" i="10"/>
  <c r="I29" i="10"/>
  <c r="I32" i="10"/>
  <c r="I36" i="10"/>
  <c r="I42" i="10"/>
  <c r="I43" i="10"/>
  <c r="I46" i="10"/>
  <c r="I51" i="10"/>
  <c r="H25" i="7"/>
  <c r="H33" i="7"/>
  <c r="H41" i="7"/>
  <c r="H45" i="7"/>
  <c r="H46" i="7"/>
  <c r="H47" i="7"/>
  <c r="H51" i="7"/>
  <c r="H53" i="7"/>
  <c r="G23" i="6"/>
  <c r="G27" i="6"/>
  <c r="G31" i="6"/>
  <c r="G39" i="6"/>
  <c r="G46" i="6"/>
  <c r="J29" i="8"/>
  <c r="F14" i="8"/>
  <c r="G32" i="8"/>
  <c r="I61" i="2"/>
  <c r="I65" i="2"/>
  <c r="I23" i="2"/>
  <c r="F12" i="2"/>
  <c r="H14" i="2"/>
  <c r="J10" i="2"/>
  <c r="E17" i="2"/>
  <c r="F18" i="2"/>
  <c r="G18" i="2"/>
  <c r="J14" i="2"/>
  <c r="E8" i="2"/>
  <c r="J11" i="2"/>
  <c r="I8" i="2"/>
  <c r="D18" i="2"/>
  <c r="E10" i="2"/>
  <c r="D12" i="2"/>
  <c r="I11" i="2"/>
  <c r="G46" i="1"/>
  <c r="G66" i="1" s="1"/>
  <c r="G75" i="1" s="1"/>
  <c r="I33" i="1"/>
  <c r="I25" i="1"/>
  <c r="H16" i="1"/>
  <c r="H14" i="1"/>
  <c r="H10" i="1"/>
  <c r="E19" i="1"/>
  <c r="J14" i="1"/>
  <c r="J11" i="1"/>
  <c r="E8" i="1"/>
  <c r="E11" i="1"/>
  <c r="E16" i="1"/>
  <c r="E22" i="8"/>
  <c r="J37" i="8"/>
  <c r="E15" i="8"/>
  <c r="J10" i="8"/>
  <c r="J26" i="8"/>
  <c r="J25" i="8"/>
  <c r="E16" i="2"/>
  <c r="I16" i="2"/>
  <c r="I10" i="2"/>
  <c r="C18" i="2"/>
  <c r="I14" i="2"/>
  <c r="I49" i="1"/>
  <c r="H19" i="1"/>
  <c r="I19" i="1"/>
  <c r="F18" i="1"/>
  <c r="I64" i="2"/>
  <c r="I15" i="2"/>
  <c r="I13" i="2"/>
  <c r="E14" i="2"/>
  <c r="E19" i="2"/>
  <c r="I19" i="2"/>
  <c r="E9" i="2"/>
  <c r="C12" i="2"/>
  <c r="H11" i="2"/>
  <c r="I57" i="1"/>
  <c r="I37" i="1"/>
  <c r="E15" i="1"/>
  <c r="H9" i="1"/>
  <c r="I8" i="1"/>
  <c r="J8" i="1"/>
  <c r="D12" i="1"/>
  <c r="H8" i="2"/>
  <c r="G12" i="2"/>
  <c r="I53" i="1"/>
  <c r="I16" i="1"/>
  <c r="J15" i="1"/>
  <c r="K15" i="1" s="1"/>
  <c r="I25" i="2"/>
  <c r="H23" i="1"/>
  <c r="H15" i="1"/>
  <c r="E14" i="1"/>
  <c r="E13" i="1"/>
  <c r="J9" i="1"/>
  <c r="I27" i="2"/>
  <c r="E15" i="2"/>
  <c r="J17" i="1"/>
  <c r="H13" i="1"/>
  <c r="H11" i="1"/>
  <c r="I59" i="1"/>
  <c r="I52" i="1"/>
  <c r="I56" i="1"/>
  <c r="I55" i="1"/>
  <c r="G46" i="2"/>
  <c r="E26" i="2"/>
  <c r="I48" i="1"/>
  <c r="I43" i="1"/>
  <c r="I40" i="1"/>
  <c r="I36" i="1"/>
  <c r="I32" i="1"/>
  <c r="I24" i="1"/>
  <c r="J23" i="1"/>
  <c r="I14" i="1"/>
  <c r="G12" i="1"/>
  <c r="C12" i="1"/>
  <c r="I10" i="1"/>
  <c r="H23" i="2"/>
  <c r="I51" i="1"/>
  <c r="I47" i="1"/>
  <c r="I42" i="1"/>
  <c r="I39" i="1"/>
  <c r="I35" i="1"/>
  <c r="I31" i="1"/>
  <c r="I27" i="1"/>
  <c r="I23" i="1"/>
  <c r="E23" i="1"/>
  <c r="D18" i="1"/>
  <c r="I17" i="1"/>
  <c r="E17" i="1"/>
  <c r="J16" i="1"/>
  <c r="I13" i="1"/>
  <c r="K13" i="1" s="1"/>
  <c r="F12" i="1"/>
  <c r="I9" i="1"/>
  <c r="I58" i="1"/>
  <c r="I54" i="1"/>
  <c r="I50" i="1"/>
  <c r="I45" i="1"/>
  <c r="I41" i="1"/>
  <c r="I38" i="1"/>
  <c r="I34" i="1"/>
  <c r="I30" i="1"/>
  <c r="I26" i="1"/>
  <c r="G18" i="1"/>
  <c r="E23" i="2"/>
  <c r="H26" i="2"/>
  <c r="H63" i="2"/>
  <c r="F46" i="2"/>
  <c r="I63" i="2"/>
  <c r="E25" i="2"/>
  <c r="J34" i="2" l="1"/>
  <c r="K34" i="2" s="1"/>
  <c r="E34" i="2"/>
  <c r="J39" i="2"/>
  <c r="K39" i="2" s="1"/>
  <c r="E39" i="2"/>
  <c r="J48" i="2"/>
  <c r="K48" i="2" s="1"/>
  <c r="E48" i="2"/>
  <c r="J50" i="2"/>
  <c r="K50" i="2" s="1"/>
  <c r="E50" i="2"/>
  <c r="J53" i="2"/>
  <c r="K53" i="2" s="1"/>
  <c r="E53" i="2"/>
  <c r="J55" i="2"/>
  <c r="K55" i="2" s="1"/>
  <c r="E55" i="2"/>
  <c r="J57" i="2"/>
  <c r="K57" i="2" s="1"/>
  <c r="E57" i="2"/>
  <c r="E27" i="2"/>
  <c r="J37" i="2"/>
  <c r="K37" i="2" s="1"/>
  <c r="E37" i="2"/>
  <c r="C66" i="2"/>
  <c r="J42" i="2"/>
  <c r="K42" i="2" s="1"/>
  <c r="E42" i="2"/>
  <c r="J45" i="2"/>
  <c r="K45" i="2" s="1"/>
  <c r="E45" i="2"/>
  <c r="J33" i="2"/>
  <c r="K33" i="2" s="1"/>
  <c r="E33" i="2"/>
  <c r="J35" i="2"/>
  <c r="K35" i="2" s="1"/>
  <c r="E35" i="2"/>
  <c r="J38" i="2"/>
  <c r="K38" i="2" s="1"/>
  <c r="E38" i="2"/>
  <c r="J40" i="2"/>
  <c r="K40" i="2" s="1"/>
  <c r="E40" i="2"/>
  <c r="J41" i="2"/>
  <c r="K41" i="2" s="1"/>
  <c r="E41" i="2"/>
  <c r="H46" i="2"/>
  <c r="J47" i="2"/>
  <c r="K47" i="2" s="1"/>
  <c r="E47" i="2"/>
  <c r="J49" i="2"/>
  <c r="K49" i="2" s="1"/>
  <c r="E49" i="2"/>
  <c r="J52" i="2"/>
  <c r="K52" i="2" s="1"/>
  <c r="E52" i="2"/>
  <c r="J54" i="2"/>
  <c r="K54" i="2" s="1"/>
  <c r="E54" i="2"/>
  <c r="J56" i="2"/>
  <c r="K56" i="2" s="1"/>
  <c r="E56" i="2"/>
  <c r="J58" i="2"/>
  <c r="K58" i="2" s="1"/>
  <c r="E58" i="2"/>
  <c r="H25" i="2"/>
  <c r="J43" i="2"/>
  <c r="K43" i="2" s="1"/>
  <c r="J60" i="2"/>
  <c r="K60" i="2" s="1"/>
  <c r="J63" i="2"/>
  <c r="K63" i="2" s="1"/>
  <c r="J64" i="2"/>
  <c r="K64" i="2" s="1"/>
  <c r="H64" i="2"/>
  <c r="K33" i="1"/>
  <c r="J24" i="2"/>
  <c r="K24" i="2" s="1"/>
  <c r="J62" i="2"/>
  <c r="K62" i="2" s="1"/>
  <c r="J59" i="2"/>
  <c r="K59" i="2" s="1"/>
  <c r="J61" i="2"/>
  <c r="K61" i="2" s="1"/>
  <c r="J65" i="2"/>
  <c r="K65" i="2" s="1"/>
  <c r="J46" i="1"/>
  <c r="H62" i="2"/>
  <c r="H46" i="1"/>
  <c r="E46" i="1"/>
  <c r="K9" i="2"/>
  <c r="J26" i="2"/>
  <c r="K26" i="2" s="1"/>
  <c r="H24" i="2"/>
  <c r="K16" i="2"/>
  <c r="K24" i="1"/>
  <c r="K43" i="1"/>
  <c r="K36" i="1"/>
  <c r="K10" i="1"/>
  <c r="K13" i="2"/>
  <c r="K40" i="1"/>
  <c r="K30" i="1"/>
  <c r="K11" i="1"/>
  <c r="K49" i="1"/>
  <c r="J30" i="8"/>
  <c r="K8" i="2"/>
  <c r="K47" i="1"/>
  <c r="L13" i="11"/>
  <c r="H18" i="2"/>
  <c r="J41" i="8"/>
  <c r="F20" i="2"/>
  <c r="H12" i="2"/>
  <c r="K38" i="1"/>
  <c r="K54" i="1"/>
  <c r="K14" i="1"/>
  <c r="K15" i="2"/>
  <c r="I18" i="1"/>
  <c r="J21" i="8"/>
  <c r="J14" i="8"/>
  <c r="J42" i="8"/>
  <c r="K50" i="1"/>
  <c r="K48" i="1"/>
  <c r="K19" i="1"/>
  <c r="J31" i="8"/>
  <c r="J40" i="8"/>
  <c r="K17" i="2"/>
  <c r="K19" i="2"/>
  <c r="K42" i="1"/>
  <c r="K52" i="1"/>
  <c r="K44" i="1"/>
  <c r="K11" i="2"/>
  <c r="G66" i="2"/>
  <c r="K58" i="1"/>
  <c r="K34" i="1"/>
  <c r="H66" i="1"/>
  <c r="K8" i="1"/>
  <c r="J18" i="2"/>
  <c r="K10" i="2"/>
  <c r="K56" i="1"/>
  <c r="J32" i="8"/>
  <c r="J22" i="8"/>
  <c r="J15" i="8"/>
  <c r="K14" i="2"/>
  <c r="D20" i="2"/>
  <c r="K53" i="1"/>
  <c r="D66" i="1"/>
  <c r="K25" i="1"/>
  <c r="K26" i="1"/>
  <c r="K39" i="1"/>
  <c r="K51" i="1"/>
  <c r="K32" i="1"/>
  <c r="K37" i="1"/>
  <c r="K27" i="2"/>
  <c r="K59" i="1"/>
  <c r="K17" i="1"/>
  <c r="H18" i="1"/>
  <c r="K16" i="1"/>
  <c r="C20" i="2"/>
  <c r="E12" i="2"/>
  <c r="I12" i="2"/>
  <c r="I18" i="2"/>
  <c r="E18" i="2"/>
  <c r="K41" i="1"/>
  <c r="K35" i="1"/>
  <c r="G20" i="1"/>
  <c r="K55" i="1"/>
  <c r="D46" i="2"/>
  <c r="E46" i="2" s="1"/>
  <c r="K31" i="1"/>
  <c r="K25" i="2"/>
  <c r="K45" i="1"/>
  <c r="K9" i="1"/>
  <c r="K23" i="1"/>
  <c r="J12" i="2"/>
  <c r="G20" i="2"/>
  <c r="K57" i="1"/>
  <c r="J23" i="2"/>
  <c r="K23" i="2" s="1"/>
  <c r="F20" i="1"/>
  <c r="H12" i="1"/>
  <c r="K27" i="1"/>
  <c r="I46" i="1"/>
  <c r="J18" i="1"/>
  <c r="D20" i="1"/>
  <c r="E12" i="1"/>
  <c r="I12" i="1"/>
  <c r="C20" i="1"/>
  <c r="J12" i="1"/>
  <c r="E18" i="1"/>
  <c r="I46" i="2"/>
  <c r="F66" i="2"/>
  <c r="E66" i="1" l="1"/>
  <c r="J46" i="2"/>
  <c r="K46" i="2" s="1"/>
  <c r="K46" i="1"/>
  <c r="H20" i="2"/>
  <c r="K18" i="1"/>
  <c r="I66" i="1"/>
  <c r="J66" i="1"/>
  <c r="J75" i="1" s="1"/>
  <c r="H20" i="1"/>
  <c r="K18" i="2"/>
  <c r="D75" i="1"/>
  <c r="J20" i="2"/>
  <c r="D66" i="2"/>
  <c r="J66" i="2" s="1"/>
  <c r="K12" i="2"/>
  <c r="J20" i="1"/>
  <c r="I20" i="2"/>
  <c r="E20" i="2"/>
  <c r="E20" i="1"/>
  <c r="I20" i="1"/>
  <c r="K12" i="1"/>
  <c r="H66" i="2"/>
  <c r="I66" i="2"/>
  <c r="K20" i="1" l="1"/>
  <c r="K66" i="1"/>
  <c r="K20" i="2"/>
  <c r="E66" i="2"/>
  <c r="K66" i="2"/>
</calcChain>
</file>

<file path=xl/sharedStrings.xml><?xml version="1.0" encoding="utf-8"?>
<sst xmlns="http://schemas.openxmlformats.org/spreadsheetml/2006/main" count="1459" uniqueCount="252">
  <si>
    <t>Housing Start Data in Centres 10,000 Population and Over</t>
  </si>
  <si>
    <t>July 2022 - 2023</t>
  </si>
  <si>
    <t>January - July 2022 - 2023</t>
  </si>
  <si>
    <t xml:space="preserve">Footnotes </t>
  </si>
  <si>
    <r>
      <rPr>
        <vertAlign val="superscript"/>
        <sz val="7"/>
        <color rgb="FF000000"/>
        <rFont val="Gill Sans Std"/>
      </rPr>
      <t>1</t>
    </r>
    <r>
      <rPr>
        <sz val="7"/>
        <color indexed="8"/>
        <rFont val="Gill Sans Std"/>
        <family val="2"/>
      </rPr>
      <t>Data for 2021 and 2022 based on 2016 Census Definitions and data for 2023 based on 2021 Census Definitions.</t>
    </r>
  </si>
  <si>
    <t>Source: CMHC Starts and Completion Survey, Market Absorption Survey</t>
  </si>
  <si>
    <r>
      <rPr>
        <vertAlign val="superscript"/>
        <sz val="7"/>
        <color rgb="FF000000"/>
        <rFont val="Gill Sans Std"/>
      </rPr>
      <t>1</t>
    </r>
    <r>
      <rPr>
        <sz val="7"/>
        <color indexed="8"/>
        <rFont val="Gill Sans Std"/>
        <family val="2"/>
      </rPr>
      <t xml:space="preserve"> Data for 2021 and 2022 based on 2016 Census Definitions and data for 2023 based on 2021 Census Definitions.</t>
    </r>
  </si>
  <si>
    <r>
      <rPr>
        <vertAlign val="superscript"/>
        <sz val="7"/>
        <color rgb="FF000000"/>
        <rFont val="Gill Sans Std"/>
      </rPr>
      <t>1</t>
    </r>
    <r>
      <rPr>
        <sz val="7"/>
        <color indexed="8"/>
        <rFont val="Gill Sans Std"/>
        <family val="2"/>
      </rPr>
      <t xml:space="preserve"> 2023 data based on 2021 Census Definitions.</t>
    </r>
  </si>
  <si>
    <t>Données provisoires sur les mises en chantier d'habitations</t>
  </si>
  <si>
    <t>CMHC HOUSING MARKET INFORMATION</t>
  </si>
  <si>
    <t>Monthly Housing Starts and Other Construction Data</t>
  </si>
  <si>
    <t>Source:  CMHC Starts and Completions Survey and Market Absorption Survey</t>
  </si>
  <si>
    <t>© 2023 Canada Mortgage and Housing Corporation</t>
  </si>
  <si>
    <t>TABLE OF CONTENTS</t>
  </si>
  <si>
    <t>The table of contents below provides a brief description of the contents in each tab.</t>
  </si>
  <si>
    <t xml:space="preserve">Note to readers </t>
  </si>
  <si>
    <t>Table 1: Housing Start Data in Centres 10,000 Population and Over</t>
  </si>
  <si>
    <t>Table 2: Housing Start Data in Centres 10,000 Population and Over (Cumulative)</t>
  </si>
  <si>
    <t xml:space="preserve">Table 3: Dwelling Starts in Urban Centres and Canada, Seasonally Adjusted at Annual Rates </t>
  </si>
  <si>
    <t xml:space="preserve">Table 4: Dwelling Starts in Urban Centres, by Region, Seasonally Adjusted at Annual Rates </t>
  </si>
  <si>
    <t xml:space="preserve">Table 5: Dwelling Starts in Urban Centres,  by Region, Seasonally Adjusted at Annual Rates </t>
  </si>
  <si>
    <t xml:space="preserve">Table 6: Dwelling Starts in Urban Centres, Atlantic Provinces, Seasonally Adjusted at Annual Rates </t>
  </si>
  <si>
    <t>Table 7: Dwelling Starts in Urban Centres, Prairie Provinces, Seasonally Adjusted at Annual Rates</t>
  </si>
  <si>
    <t>Table 8 to Table 15: Dwelling Starts - Seasonally Adjusted at Annual Rates</t>
  </si>
  <si>
    <t>Table 16: Absorption of Homeowner and Condominium Units by Dwelling Type,in Metropolitan Areas, Large Urban Centres and Census Agglomerations</t>
  </si>
  <si>
    <t>Table 17-18: Dwelling Starts in Urban Centres and Canada, Seasonally Adjusted at Annual Rates</t>
  </si>
  <si>
    <t>Table 19-20: Dwelling Starts in Canada1, Atlantic Provinces, Seasonally Adjusted at Annual Rates</t>
  </si>
  <si>
    <t xml:space="preserve">Symbols  </t>
  </si>
  <si>
    <t>Survey Coverage</t>
  </si>
  <si>
    <t xml:space="preserve">Concepts and Definitions </t>
  </si>
  <si>
    <t>Type of Dwelling</t>
  </si>
  <si>
    <t>Note to readers:</t>
  </si>
  <si>
    <t>As of January, 2023, data contained within this publication reflect 2021 Census geography in line with Statistics Canada's Standard Geographical Classification (SGC). The following is a summary of geography changes:</t>
  </si>
  <si>
    <t xml:space="preserve">Census Metropolitan Area (CMA) and Census Agglomeration (CA) changes: </t>
  </si>
  <si>
    <r>
      <t xml:space="preserve">6 new CMAs: </t>
    </r>
    <r>
      <rPr>
        <sz val="11"/>
        <color theme="4" tint="-0.499984740745262"/>
        <rFont val="Calibri"/>
        <family val="2"/>
      </rPr>
      <t xml:space="preserve">Chilliwack, Drummondville, Fredericton, Kamloops, Nanaimo and Red Deer </t>
    </r>
  </si>
  <si>
    <r>
      <t xml:space="preserve">Ottawa CMA: </t>
    </r>
    <r>
      <rPr>
        <sz val="11"/>
        <color theme="4" tint="-0.499984740745262"/>
        <rFont val="Calibri"/>
        <family val="2"/>
      </rPr>
      <t>Arnprior T and Carleton Place T are now merged with Ottawa CMA</t>
    </r>
  </si>
  <si>
    <r>
      <t xml:space="preserve">East Hants MD : </t>
    </r>
    <r>
      <rPr>
        <sz val="11"/>
        <color theme="4" tint="-0.499984740745262"/>
        <rFont val="Calibri"/>
        <family val="2"/>
      </rPr>
      <t>almagated with Halifax</t>
    </r>
    <r>
      <rPr>
        <b/>
        <sz val="11"/>
        <color theme="4" tint="-0.499984740745262"/>
        <rFont val="Calibri"/>
        <family val="2"/>
      </rPr>
      <t xml:space="preserve"> </t>
    </r>
    <r>
      <rPr>
        <sz val="11"/>
        <color theme="4" tint="-0.499984740745262"/>
        <rFont val="Calibri"/>
        <family val="2"/>
      </rPr>
      <t>CMA</t>
    </r>
  </si>
  <si>
    <r>
      <t>Essex T :</t>
    </r>
    <r>
      <rPr>
        <sz val="11"/>
        <color theme="4" tint="-0.499984740745262"/>
        <rFont val="Calibri"/>
        <family val="2"/>
      </rPr>
      <t xml:space="preserve"> merged with Windsor CMA</t>
    </r>
  </si>
  <si>
    <r>
      <t xml:space="preserve">Leamington MU : </t>
    </r>
    <r>
      <rPr>
        <sz val="11"/>
        <color theme="4" tint="-0.499984740745262"/>
        <rFont val="Calibri"/>
        <family val="2"/>
      </rPr>
      <t>merged with Windsor CMA</t>
    </r>
  </si>
  <si>
    <r>
      <t xml:space="preserve">Joliette V: </t>
    </r>
    <r>
      <rPr>
        <sz val="11"/>
        <color theme="4" tint="-0.499984740745262"/>
        <rFont val="Calibri"/>
        <family val="2"/>
      </rPr>
      <t>now a large CA (population 50,000+)</t>
    </r>
  </si>
  <si>
    <r>
      <t xml:space="preserve">Victoriaville V: </t>
    </r>
    <r>
      <rPr>
        <sz val="11"/>
        <color theme="4" tint="-0.499984740745262"/>
        <rFont val="Calibri"/>
        <family val="2"/>
      </rPr>
      <t>now a large CA (population 50,000+)</t>
    </r>
  </si>
  <si>
    <r>
      <t xml:space="preserve">Amos V: </t>
    </r>
    <r>
      <rPr>
        <sz val="11"/>
        <color theme="4" tint="-0.499984740745262"/>
        <rFont val="Calibri"/>
        <family val="2"/>
      </rPr>
      <t>now a CA (population 10,000-49,999)</t>
    </r>
  </si>
  <si>
    <r>
      <t xml:space="preserve">Essa CA: </t>
    </r>
    <r>
      <rPr>
        <sz val="11"/>
        <color theme="4" tint="-0.499984740745262"/>
        <rFont val="Calibri"/>
        <family val="2"/>
      </rPr>
      <t>now a CA (population 10,000-49,999)</t>
    </r>
  </si>
  <si>
    <r>
      <t xml:space="preserve">Ladysmith CA: </t>
    </r>
    <r>
      <rPr>
        <sz val="11"/>
        <color theme="4" tint="-0.499984740745262"/>
        <rFont val="Calibri"/>
        <family val="2"/>
      </rPr>
      <t>now a CA (population 10,000-49,999)</t>
    </r>
  </si>
  <si>
    <r>
      <t xml:space="preserve">Sainte-Agathe-des-Monts: </t>
    </r>
    <r>
      <rPr>
        <sz val="11"/>
        <color theme="4" tint="-0.499984740745262"/>
        <rFont val="Calibri"/>
        <family val="2"/>
      </rPr>
      <t>now a CA (population 10,000-49,999)</t>
    </r>
  </si>
  <si>
    <r>
      <t xml:space="preserve">Trail CA: </t>
    </r>
    <r>
      <rPr>
        <sz val="11"/>
        <color theme="4" tint="-0.499984740745262"/>
        <rFont val="Calibri"/>
        <family val="2"/>
      </rPr>
      <t>now a CA (population 10,000-49,999)</t>
    </r>
  </si>
  <si>
    <r>
      <t xml:space="preserve">Belleville CMA: </t>
    </r>
    <r>
      <rPr>
        <sz val="11"/>
        <color theme="4" tint="-0.499984740745262"/>
        <rFont val="Calibri"/>
        <family val="2"/>
      </rPr>
      <t>name was modified to Belleville - Quinte West</t>
    </r>
  </si>
  <si>
    <t>Please note CMHC has updated the Starts and Completions Survey methodology and the Market Absorption Survey methodology:</t>
  </si>
  <si>
    <r>
      <t xml:space="preserve">Completions: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</si>
  <si>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Under Construction: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</si>
  <si>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Absorbed units: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 with the exception of Charlottetown CA</t>
    </r>
  </si>
  <si>
    <r>
      <t xml:space="preserve">November 2021: </t>
    </r>
    <r>
      <rPr>
        <sz val="11"/>
        <color theme="4" tint="-0.499984740745262"/>
        <rFont val="Calibri"/>
        <family val="2"/>
      </rPr>
      <t xml:space="preserve">Due to the flood situation in British Columbia, CMHC was not able to administer SCS in Chilliwack CA </t>
    </r>
  </si>
  <si>
    <r>
      <t xml:space="preserve">Erratum (January to April 2022 publication): </t>
    </r>
    <r>
      <rPr>
        <sz val="11"/>
        <color theme="4" tint="-0.499984740745262"/>
        <rFont val="Calibri"/>
        <family val="2"/>
      </rPr>
      <t>2021 data in Table 16 erroneously showed 2020 data; this issue has been corrected in the May 2021 release.</t>
    </r>
    <r>
      <rPr>
        <b/>
        <sz val="11"/>
        <color theme="4" tint="-0.499984740745262"/>
        <rFont val="Calibri"/>
        <family val="2"/>
      </rPr>
      <t xml:space="preserve"> </t>
    </r>
  </si>
  <si>
    <t xml:space="preserve">Table 1 </t>
  </si>
  <si>
    <t xml:space="preserve">Area </t>
  </si>
  <si>
    <t xml:space="preserve">Single-Detached </t>
  </si>
  <si>
    <t>All Others</t>
  </si>
  <si>
    <t>Total</t>
  </si>
  <si>
    <t>Province</t>
  </si>
  <si>
    <t xml:space="preserve">  %</t>
  </si>
  <si>
    <t>Nfld.Lab.</t>
  </si>
  <si>
    <t xml:space="preserve">P.E.I.    </t>
  </si>
  <si>
    <t xml:space="preserve">N.S.    </t>
  </si>
  <si>
    <t xml:space="preserve">N.B.    </t>
  </si>
  <si>
    <t>Atlantic</t>
  </si>
  <si>
    <t xml:space="preserve">Que.   </t>
  </si>
  <si>
    <t xml:space="preserve">Ont.    </t>
  </si>
  <si>
    <t xml:space="preserve">Man.    </t>
  </si>
  <si>
    <t xml:space="preserve">Sask.    </t>
  </si>
  <si>
    <t xml:space="preserve">Alta.    </t>
  </si>
  <si>
    <t>Prairies</t>
  </si>
  <si>
    <t xml:space="preserve">B.C.    </t>
  </si>
  <si>
    <t>Canada</t>
  </si>
  <si>
    <t>Metropolitan Areas</t>
  </si>
  <si>
    <t>Abbotsford-Mission</t>
  </si>
  <si>
    <t>Barrie</t>
  </si>
  <si>
    <t>Belleville - Quinte West</t>
  </si>
  <si>
    <t>Brantford</t>
  </si>
  <si>
    <t>Calgary</t>
  </si>
  <si>
    <t>Chilliwack</t>
  </si>
  <si>
    <t>Drummondville</t>
  </si>
  <si>
    <t>Edmonton</t>
  </si>
  <si>
    <t>Fredericton</t>
  </si>
  <si>
    <t>Greater/Grand Sudbury</t>
  </si>
  <si>
    <t>Guelph</t>
  </si>
  <si>
    <t>Halifax</t>
  </si>
  <si>
    <t>Hamilton</t>
  </si>
  <si>
    <t>Kamloops</t>
  </si>
  <si>
    <t>Kelowna</t>
  </si>
  <si>
    <t>Kingston</t>
  </si>
  <si>
    <t>Kitchener-Cambridge-Waterloo</t>
  </si>
  <si>
    <t>Lethbridge</t>
  </si>
  <si>
    <t>London</t>
  </si>
  <si>
    <t>Moncton</t>
  </si>
  <si>
    <t>Montréal</t>
  </si>
  <si>
    <t>Nanaimo</t>
  </si>
  <si>
    <t>Oshawa</t>
  </si>
  <si>
    <t>Ottawa-Gatineau</t>
  </si>
  <si>
    <t xml:space="preserve">  Gatineau</t>
  </si>
  <si>
    <t xml:space="preserve">  Ottawa</t>
  </si>
  <si>
    <t>Peterborough</t>
  </si>
  <si>
    <t>Québec</t>
  </si>
  <si>
    <t>Red Deer</t>
  </si>
  <si>
    <t>Regina</t>
  </si>
  <si>
    <t>Saguenay</t>
  </si>
  <si>
    <t>St. Catharines-Niagara</t>
  </si>
  <si>
    <t>Saint John</t>
  </si>
  <si>
    <t>St. John's</t>
  </si>
  <si>
    <t>Saskatoon</t>
  </si>
  <si>
    <t>Sherbrooke</t>
  </si>
  <si>
    <t>Thunder Bay</t>
  </si>
  <si>
    <t>Toronto</t>
  </si>
  <si>
    <t>Trois-Rivières</t>
  </si>
  <si>
    <t>Vancouver</t>
  </si>
  <si>
    <t>Victoria</t>
  </si>
  <si>
    <t>Windsor</t>
  </si>
  <si>
    <t>Winnipeg</t>
  </si>
  <si>
    <t>CMA total -new CMA's</t>
  </si>
  <si>
    <t>Table 2</t>
  </si>
  <si>
    <t>N.L.</t>
  </si>
  <si>
    <t>Greater Sudbury</t>
  </si>
  <si>
    <t xml:space="preserve">Table 3 </t>
  </si>
  <si>
    <t xml:space="preserve">Dwelling Starts in Urban Centres and Canada, Seasonally Adjusted at Annual Rates </t>
  </si>
  <si>
    <r>
      <t>Centres 10,000 Population and Over</t>
    </r>
    <r>
      <rPr>
        <b/>
        <vertAlign val="superscript"/>
        <sz val="9"/>
        <color indexed="8"/>
        <rFont val="Gill Sans Std"/>
        <family val="2"/>
      </rPr>
      <t>1</t>
    </r>
  </si>
  <si>
    <t/>
  </si>
  <si>
    <t xml:space="preserve">Period </t>
  </si>
  <si>
    <t>Single-</t>
  </si>
  <si>
    <t>All</t>
  </si>
  <si>
    <t>Other</t>
  </si>
  <si>
    <t>Detached</t>
  </si>
  <si>
    <t>Others</t>
  </si>
  <si>
    <t>Areas</t>
  </si>
  <si>
    <r>
      <t xml:space="preserve">2021 </t>
    </r>
    <r>
      <rPr>
        <b/>
        <vertAlign val="superscript"/>
        <sz val="9"/>
        <color indexed="8"/>
        <rFont val="Gill Sans Std"/>
        <family val="2"/>
      </rPr>
      <t>2</t>
    </r>
  </si>
  <si>
    <r>
      <t>2022</t>
    </r>
    <r>
      <rPr>
        <b/>
        <vertAlign val="superscript"/>
        <sz val="9"/>
        <color indexed="8"/>
        <rFont val="Gill Sans Std"/>
        <family val="2"/>
      </rPr>
      <t>2</t>
    </r>
  </si>
  <si>
    <t>1st Q.</t>
  </si>
  <si>
    <t>2nd Q.</t>
  </si>
  <si>
    <t>3rd Q.</t>
  </si>
  <si>
    <t>4th Q.</t>
  </si>
  <si>
    <t>January</t>
  </si>
  <si>
    <t>February</t>
  </si>
  <si>
    <t>March</t>
  </si>
  <si>
    <t>April</t>
  </si>
  <si>
    <t>May</t>
  </si>
  <si>
    <t>June</t>
  </si>
  <si>
    <t>July</t>
  </si>
  <si>
    <t>August</t>
  </si>
  <si>
    <t>September</t>
  </si>
  <si>
    <t>October</t>
  </si>
  <si>
    <t>November</t>
  </si>
  <si>
    <t>December</t>
  </si>
  <si>
    <r>
      <t xml:space="preserve">2 </t>
    </r>
    <r>
      <rPr>
        <sz val="7"/>
        <color indexed="8"/>
        <rFont val="Gill Sans Std"/>
        <family val="2"/>
      </rPr>
      <t>Data are Actual Dwelling Starts.</t>
    </r>
  </si>
  <si>
    <t xml:space="preserve"> </t>
  </si>
  <si>
    <t xml:space="preserve">Table 4 </t>
  </si>
  <si>
    <r>
      <t>Dwelling Starts in Urban Centres</t>
    </r>
    <r>
      <rPr>
        <b/>
        <vertAlign val="superscript"/>
        <sz val="11"/>
        <rFont val="Gill Sans Std"/>
        <family val="2"/>
      </rPr>
      <t>1</t>
    </r>
    <r>
      <rPr>
        <b/>
        <sz val="11"/>
        <rFont val="Gill Sans Std"/>
        <family val="2"/>
      </rPr>
      <t xml:space="preserve">, by Region, Seasonally Adjusted at Annual Rates </t>
    </r>
  </si>
  <si>
    <t>Ontario</t>
  </si>
  <si>
    <t>B. C.</t>
  </si>
  <si>
    <r>
      <t xml:space="preserve">2022 </t>
    </r>
    <r>
      <rPr>
        <b/>
        <vertAlign val="superscript"/>
        <sz val="9"/>
        <color indexed="8"/>
        <rFont val="Gill Sans Std"/>
        <family val="2"/>
      </rPr>
      <t>2</t>
    </r>
  </si>
  <si>
    <t>Single-Detached</t>
  </si>
  <si>
    <t>Jun.</t>
  </si>
  <si>
    <t>Jul.</t>
  </si>
  <si>
    <t xml:space="preserve">Table 5 </t>
  </si>
  <si>
    <r>
      <t>Dwelling Starts in Urban Centres</t>
    </r>
    <r>
      <rPr>
        <b/>
        <vertAlign val="superscript"/>
        <sz val="11"/>
        <rFont val="Gill Sans Std"/>
        <family val="2"/>
      </rPr>
      <t>1</t>
    </r>
    <r>
      <rPr>
        <b/>
        <sz val="11"/>
        <rFont val="Gill Sans Std"/>
        <family val="2"/>
      </rPr>
      <t xml:space="preserve">,  by Region, Seasonally Adjusted at Annual Rates </t>
    </r>
  </si>
  <si>
    <r>
      <t>2021</t>
    </r>
    <r>
      <rPr>
        <b/>
        <vertAlign val="superscript"/>
        <sz val="9"/>
        <color indexed="8"/>
        <rFont val="Gill Sans Std"/>
        <family val="2"/>
      </rPr>
      <t xml:space="preserve"> 2</t>
    </r>
  </si>
  <si>
    <r>
      <t>2022</t>
    </r>
    <r>
      <rPr>
        <b/>
        <vertAlign val="superscript"/>
        <sz val="9"/>
        <color indexed="8"/>
        <rFont val="Gill Sans Std"/>
        <family val="2"/>
      </rPr>
      <t xml:space="preserve"> 2</t>
    </r>
  </si>
  <si>
    <t>Table 6</t>
  </si>
  <si>
    <r>
      <t>Dwelling Starts in Urban Centres</t>
    </r>
    <r>
      <rPr>
        <b/>
        <vertAlign val="superscript"/>
        <sz val="11"/>
        <rFont val="Gill Sans Std"/>
        <family val="2"/>
      </rPr>
      <t>1</t>
    </r>
    <r>
      <rPr>
        <b/>
        <sz val="11"/>
        <rFont val="Gill Sans Std"/>
        <family val="2"/>
      </rPr>
      <t xml:space="preserve">, Atlantic Provinces, Seasonally Adjusted at Annual Rates </t>
    </r>
  </si>
  <si>
    <t>Period</t>
  </si>
  <si>
    <t>Newfoundland</t>
  </si>
  <si>
    <t>Prince Edward</t>
  </si>
  <si>
    <t>Nova Scotia</t>
  </si>
  <si>
    <t>New Brunswick</t>
  </si>
  <si>
    <t>Island</t>
  </si>
  <si>
    <r>
      <t xml:space="preserve">2021 </t>
    </r>
    <r>
      <rPr>
        <b/>
        <vertAlign val="superscript"/>
        <sz val="9"/>
        <color indexed="8"/>
        <rFont val="Gill Sans Std"/>
        <family val="2"/>
      </rPr>
      <t xml:space="preserve">2 </t>
    </r>
  </si>
  <si>
    <t>Table 7</t>
  </si>
  <si>
    <r>
      <t>Dwelling Starts in Urban Centres</t>
    </r>
    <r>
      <rPr>
        <b/>
        <vertAlign val="superscript"/>
        <sz val="11"/>
        <rFont val="Gill Sans Std"/>
        <family val="2"/>
      </rPr>
      <t>1</t>
    </r>
    <r>
      <rPr>
        <b/>
        <sz val="11"/>
        <rFont val="Gill Sans Std"/>
        <family val="2"/>
      </rPr>
      <t>, Prairie Provinces, Seasonally Adjusted at Annual Rates</t>
    </r>
  </si>
  <si>
    <t>Manitoba</t>
  </si>
  <si>
    <t>Saskatchewan</t>
  </si>
  <si>
    <t>Alberta</t>
  </si>
  <si>
    <t>Table 8</t>
  </si>
  <si>
    <r>
      <t>Dwelling Starts - Seasonally Adjusted at Annual Rates</t>
    </r>
    <r>
      <rPr>
        <b/>
        <vertAlign val="superscript"/>
        <sz val="11"/>
        <rFont val="Gill Sans Std"/>
        <family val="2"/>
      </rPr>
      <t>1</t>
    </r>
  </si>
  <si>
    <t>Table 9</t>
  </si>
  <si>
    <t>Gatineau</t>
  </si>
  <si>
    <t>Table 10</t>
  </si>
  <si>
    <t>Ottawa</t>
  </si>
  <si>
    <t>Table 11</t>
  </si>
  <si>
    <t>St Catharines-Niagara</t>
  </si>
  <si>
    <t>Table 12</t>
  </si>
  <si>
    <t>Table 13</t>
  </si>
  <si>
    <t>Table 14</t>
  </si>
  <si>
    <t>2 Data are Actual Dwelling Starts.</t>
  </si>
  <si>
    <t xml:space="preserve">Table 15 </t>
  </si>
  <si>
    <t xml:space="preserve">Table 16 </t>
  </si>
  <si>
    <t xml:space="preserve">Absorption of Homeowner and Condominium Units by Dwelling Type, </t>
  </si>
  <si>
    <r>
      <t>in Metropolitan Areas, Large Urban Centres and Census Agglomerations</t>
    </r>
    <r>
      <rPr>
        <b/>
        <vertAlign val="superscript"/>
        <sz val="12"/>
        <rFont val="Gill Sans Std"/>
        <family val="2"/>
      </rPr>
      <t>1</t>
    </r>
  </si>
  <si>
    <t xml:space="preserve">Single-Detached and </t>
  </si>
  <si>
    <t>Row, Apartment and Other Dwellings</t>
  </si>
  <si>
    <t xml:space="preserve">% Absorbed </t>
  </si>
  <si>
    <t>Completed</t>
  </si>
  <si>
    <t>Under</t>
  </si>
  <si>
    <t>% Absorbed at</t>
  </si>
  <si>
    <t>at Completion</t>
  </si>
  <si>
    <t>and</t>
  </si>
  <si>
    <r>
      <t>Construction</t>
    </r>
    <r>
      <rPr>
        <b/>
        <vertAlign val="superscript"/>
        <sz val="8"/>
        <color indexed="8"/>
        <rFont val="Gill Sans Std"/>
        <family val="2"/>
      </rPr>
      <t>2</t>
    </r>
  </si>
  <si>
    <t>Completion</t>
  </si>
  <si>
    <t>Unabsorbed</t>
  </si>
  <si>
    <r>
      <rPr>
        <vertAlign val="superscript"/>
        <sz val="7"/>
        <color rgb="FF000000"/>
        <rFont val="Gill Sans Std"/>
      </rPr>
      <t>1</t>
    </r>
    <r>
      <rPr>
        <sz val="7"/>
        <color indexed="8"/>
        <rFont val="Gill Sans Std"/>
        <family val="2"/>
      </rPr>
      <t xml:space="preserve"> Data for 2021, 2022 based on 2016 Census Standard Geographical Classification (SGC) and data for 2023 based on 2021 Census SGC. Data as of 2023 is for Census Metropolitan Areas only.  </t>
    </r>
  </si>
  <si>
    <t xml:space="preserve"> 2 Under Construction does not include units where the intended market is unknown. </t>
  </si>
  <si>
    <t>Table 17</t>
  </si>
  <si>
    <t>Dwelling Starts in Urban Centres and Canada, Seasonally Adjusted at Annual Rates</t>
  </si>
  <si>
    <t xml:space="preserve">Centres 10,000 Population </t>
  </si>
  <si>
    <t>Other Areas</t>
  </si>
  <si>
    <r>
      <t>and Over</t>
    </r>
    <r>
      <rPr>
        <b/>
        <vertAlign val="superscript"/>
        <sz val="9"/>
        <color indexed="8"/>
        <rFont val="Gill Sans Std"/>
        <family val="2"/>
      </rPr>
      <t>1</t>
    </r>
  </si>
  <si>
    <t>2023</t>
  </si>
  <si>
    <t>Table 18</t>
  </si>
  <si>
    <r>
      <t>Dwelling Starts in Canada</t>
    </r>
    <r>
      <rPr>
        <b/>
        <vertAlign val="superscript"/>
        <sz val="11"/>
        <rFont val="Gill Sans Std"/>
        <family val="2"/>
      </rPr>
      <t>1</t>
    </r>
    <r>
      <rPr>
        <b/>
        <sz val="11"/>
        <rFont val="Gill Sans Std"/>
        <family val="2"/>
      </rPr>
      <t xml:space="preserve">, by Region, </t>
    </r>
  </si>
  <si>
    <t>Seasonally Adjusted at Annual Rates</t>
  </si>
  <si>
    <t>B.C.</t>
  </si>
  <si>
    <t xml:space="preserve"> Source:  Market Analysis Centre, CMHC</t>
  </si>
  <si>
    <t>Table 19</t>
  </si>
  <si>
    <r>
      <t>Dwelling Starts in Canada</t>
    </r>
    <r>
      <rPr>
        <b/>
        <vertAlign val="superscript"/>
        <sz val="11"/>
        <rFont val="Gill Sans Std"/>
        <family val="2"/>
      </rPr>
      <t>1</t>
    </r>
    <r>
      <rPr>
        <b/>
        <sz val="11"/>
        <rFont val="Gill Sans Std"/>
        <family val="2"/>
      </rPr>
      <t>, Atlantic Provinces, Seasonally Adjusted at Annual Rates</t>
    </r>
  </si>
  <si>
    <t>Table 20</t>
  </si>
  <si>
    <r>
      <t>Dwelling Starts in Canada</t>
    </r>
    <r>
      <rPr>
        <b/>
        <vertAlign val="superscript"/>
        <sz val="11"/>
        <rFont val="Gill Sans Std"/>
        <family val="2"/>
      </rPr>
      <t>1</t>
    </r>
    <r>
      <rPr>
        <b/>
        <sz val="11"/>
        <rFont val="Gill Sans Std"/>
        <family val="2"/>
      </rPr>
      <t xml:space="preserve">, Prairie Provinces, </t>
    </r>
  </si>
  <si>
    <t>Symbols</t>
  </si>
  <si>
    <t>** Not available</t>
  </si>
  <si>
    <t>+ Less than 1,000 units</t>
  </si>
  <si>
    <t>- Nil or Zero</t>
  </si>
  <si>
    <t>-- Amount too small to be expressed</t>
  </si>
  <si>
    <t>(r) Revised / Chiffres révisés</t>
  </si>
  <si>
    <t xml:space="preserve">Survey Coverage </t>
  </si>
  <si>
    <t xml:space="preserve">The Starts and Completions Survey is carried out monthly in urban areas with populations in excess of 50,000 as defined by the 2011 Census.  
In urban areas with populations of 10,000 to 49,999, all Starts are enumerated in the last month of each quarter (i.e. four times a year, in March, June, September and December). 
In these centres with quarterly enumeration, Completion activity is modelled based on historical patterns. 
Monthly Starts and Completion activity in these quarterly locations are statistically estimated at a provincial level for single and multi categories.  
Centres with populations below 10,000 are enumerated on a sample basis, also in the last month of each quarter (i.e. in March, June, September and December). </t>
  </si>
  <si>
    <t xml:space="preserve">The Market Absorption Survey is carried out in conjunction with the Starts and Completions Survey in urban areas with populations in excess of 50,000.  
When a structure is recorded as completed, a report is also made as to whether or not a unit has been sold.  
The dwellings are then enumerated each month until such time as absorption occurs. </t>
  </si>
  <si>
    <t>The survey of conversions and demolitions follows the same collection frequency and methodology as new residential construction.</t>
  </si>
  <si>
    <t>Concepts and Definitions</t>
  </si>
  <si>
    <r>
      <t>A “</t>
    </r>
    <r>
      <rPr>
        <b/>
        <sz val="11"/>
        <color theme="1"/>
        <rFont val="Arial"/>
        <family val="2"/>
      </rPr>
      <t>start</t>
    </r>
    <r>
      <rPr>
        <sz val="11"/>
        <rFont val="Arial"/>
        <family val="2"/>
      </rPr>
      <t>” for the purposes of the Starts and Completions Survey, is defined as the beginning of construction work on a building, usually when the concrete has been poured
 for the whole of the footing around the structure, or an equivalent stage where a basement will not be part of the structure.</t>
    </r>
  </si>
  <si>
    <r>
      <t>A “</t>
    </r>
    <r>
      <rPr>
        <b/>
        <sz val="11"/>
        <color theme="1"/>
        <rFont val="Arial"/>
        <family val="2"/>
      </rPr>
      <t>completion</t>
    </r>
    <r>
      <rPr>
        <sz val="11"/>
        <rFont val="Arial"/>
        <family val="2"/>
      </rPr>
      <t>” is defined as the stage at which all proposed construction work on the building has been performed,
 although under some circumstances a building may be counted as completed where up to 10 percent of the proposed work remains to be done.</t>
    </r>
  </si>
  <si>
    <t>For multiple-dwelling structures, the definition of a Start or a Completion applies to the structure rather than to the individual dwelling units therein.</t>
  </si>
  <si>
    <r>
      <t>The number of units “</t>
    </r>
    <r>
      <rPr>
        <b/>
        <sz val="11"/>
        <color theme="1"/>
        <rFont val="Arial"/>
        <family val="2"/>
      </rPr>
      <t>under construction</t>
    </r>
    <r>
      <rPr>
        <sz val="11"/>
        <rFont val="Arial"/>
        <family val="2"/>
      </rPr>
      <t>” as at the end of the period shown, takes into account certain adjustments which are necessary for various reasons.  
For example, after a start on a dwelling has commenced construction may cease, or a structure when completed may contain more or fewer dwelling units than were reported at start.</t>
    </r>
  </si>
  <si>
    <r>
      <t xml:space="preserve">A dwelling is defined as being </t>
    </r>
    <r>
      <rPr>
        <b/>
        <sz val="11"/>
        <color theme="1"/>
        <rFont val="Arial"/>
        <family val="2"/>
      </rPr>
      <t>“absorbed</t>
    </r>
    <r>
      <rPr>
        <sz val="11"/>
        <rFont val="Arial"/>
        <family val="2"/>
      </rPr>
      <t>” when a binding, non-conditional agreement is made to buy the dwelling.</t>
    </r>
  </si>
  <si>
    <r>
      <rPr>
        <b/>
        <sz val="11"/>
        <color theme="1"/>
        <rFont val="Arial"/>
        <family val="2"/>
      </rPr>
      <t>Only new self-contained dwelling units are enumerated in the Starts and Completions Survey</t>
    </r>
    <r>
      <rPr>
        <sz val="11"/>
        <rFont val="Arial"/>
        <family val="2"/>
      </rPr>
      <t>, such units being designed for non-transient and year-round occupancy.</t>
    </r>
  </si>
  <si>
    <r>
      <rPr>
        <b/>
        <sz val="11"/>
        <color theme="1"/>
        <rFont val="Arial"/>
        <family val="2"/>
      </rPr>
      <t>Seasonal dwellings</t>
    </r>
    <r>
      <rPr>
        <sz val="11"/>
        <rFont val="Arial"/>
        <family val="2"/>
      </rPr>
      <t xml:space="preserve">, such as:  summer cottages, hunting and ski cabins, trailers and boat houses; and </t>
    </r>
    <r>
      <rPr>
        <b/>
        <sz val="11"/>
        <color theme="1"/>
        <rFont val="Arial"/>
        <family val="2"/>
      </rPr>
      <t>hostel accommodation</t>
    </r>
    <r>
      <rPr>
        <sz val="11"/>
        <rFont val="Arial"/>
        <family val="2"/>
      </rPr>
      <t xml:space="preserve">, 
such as:  hospitals, nursing homes, penal institutions, convents, monasteries, military and industrial camps, and collective types of accommodation such as:  
hotels, clubs, and lodging homes are excluded from all residential housing surveys.  </t>
    </r>
  </si>
  <si>
    <r>
      <rPr>
        <b/>
        <sz val="11"/>
        <color theme="1"/>
        <rFont val="Arial"/>
        <family val="2"/>
      </rPr>
      <t>Mobile Homes</t>
    </r>
    <r>
      <rPr>
        <sz val="11"/>
        <rFont val="Arial"/>
        <family val="2"/>
      </rPr>
      <t xml:space="preserve"> are included in the surveys.  A mobile home is a type of manufactured house that is completely assembled in a factory, then moved to a foundation before it is occupied.</t>
    </r>
  </si>
  <si>
    <r>
      <rPr>
        <b/>
        <sz val="11"/>
        <color theme="1"/>
        <rFont val="Arial"/>
        <family val="2"/>
      </rPr>
      <t>Trailers</t>
    </r>
    <r>
      <rPr>
        <sz val="11"/>
        <rFont val="Arial"/>
        <family val="2"/>
      </rPr>
      <t xml:space="preserve"> or any other movable dwelling (the larger often referred to as a mobile home) with no permanent foundation are excluded from the surveys.</t>
    </r>
  </si>
  <si>
    <r>
      <rPr>
        <b/>
        <sz val="11"/>
        <color theme="1"/>
        <rFont val="Arial"/>
        <family val="2"/>
      </rPr>
      <t>Market housing</t>
    </r>
    <r>
      <rPr>
        <sz val="11"/>
        <rFont val="Arial"/>
        <family val="2"/>
      </rPr>
      <t xml:space="preserve"> is defined as housing that is marketed to the general public for sale or rent.</t>
    </r>
  </si>
  <si>
    <r>
      <t xml:space="preserve">A </t>
    </r>
    <r>
      <rPr>
        <b/>
        <sz val="11"/>
        <color theme="1"/>
        <rFont val="Arial"/>
        <family val="2"/>
      </rPr>
      <t>“dwelling unit</t>
    </r>
    <r>
      <rPr>
        <sz val="11"/>
        <rFont val="Arial"/>
        <family val="2"/>
      </rPr>
      <t>” is defined as a structurally separate set of living premises with a private entrance either outside the building or from a common hall, lobby, vestibule or stairway inside the building. 
The entrance must be one that can be used without passing through anyone else’s living quarters.</t>
    </r>
  </si>
  <si>
    <t xml:space="preserve">Seasonally Adjusted at Annual Rate </t>
  </si>
  <si>
    <t xml:space="preserve">Seasonally Adjusted at Annual Rate (SAAR) is the result of adjusting monthly or quarterly statistics to provide an indication of the annual total which would be achieved if activity in all other 
months or quarters were at the same level of performance relative to past seasonal patterns. </t>
  </si>
  <si>
    <t>Type of dwelling</t>
  </si>
  <si>
    <t xml:space="preserve">The definitions of types of dwellings, used in the Surveys, are in accordance with those in the Census. </t>
  </si>
  <si>
    <r>
      <t>A “</t>
    </r>
    <r>
      <rPr>
        <b/>
        <sz val="11"/>
        <color theme="1"/>
        <rFont val="Arial"/>
        <family val="2"/>
      </rPr>
      <t>single-detached</t>
    </r>
    <r>
      <rPr>
        <sz val="11"/>
        <rFont val="Arial"/>
        <family val="2"/>
      </rPr>
      <t xml:space="preserve">” dwelling is a building containing only one dwelling unit, which is completely separated on all sides from any other dwelling or structure. </t>
    </r>
  </si>
  <si>
    <r>
      <t>A “</t>
    </r>
    <r>
      <rPr>
        <b/>
        <sz val="11"/>
        <color theme="1"/>
        <rFont val="Arial"/>
        <family val="2"/>
      </rPr>
      <t>semi-detached</t>
    </r>
    <r>
      <rPr>
        <sz val="11"/>
        <rFont val="Arial"/>
        <family val="2"/>
      </rPr>
      <t xml:space="preserve">” dwelling is one of two dwellings located side-by-side in a building, adjoining no other structure and separated by a common or party wall extending from ground to roof. </t>
    </r>
  </si>
  <si>
    <r>
      <t>A “</t>
    </r>
    <r>
      <rPr>
        <b/>
        <sz val="11"/>
        <color theme="1"/>
        <rFont val="Arial"/>
        <family val="2"/>
      </rPr>
      <t>row</t>
    </r>
    <r>
      <rPr>
        <sz val="11"/>
        <rFont val="Arial"/>
        <family val="2"/>
      </rPr>
      <t xml:space="preserve">” dwelling is a ground-oriented dwelling attached to two or more similar units so that the resulting row structure contains three or more units. </t>
    </r>
  </si>
  <si>
    <r>
      <t>An “</t>
    </r>
    <r>
      <rPr>
        <b/>
        <sz val="11"/>
        <color theme="1"/>
        <rFont val="Arial"/>
        <family val="2"/>
      </rPr>
      <t>apartment and other</t>
    </r>
    <r>
      <rPr>
        <sz val="11"/>
        <rFont val="Arial"/>
        <family val="2"/>
      </rPr>
      <t xml:space="preserve">” dwelling includes all dwellings other than those described above, including structures commonly referred to as duplexes, triplexes, double duplexes and row duplexes.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</si>
</sst>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68">
    <font>
      <sz val="12"/>
      <name val="Arial"/>
    </font>
    <font>
      <sz val="12"/>
      <color indexed="8"/>
      <name val="Gill Sans Std"/>
      <family val="2"/>
    </font>
    <font>
      <b/>
      <sz val="12"/>
      <color indexed="8"/>
      <name val="Gill Sans Std"/>
      <family val="2"/>
    </font>
    <font>
      <sz val="10"/>
      <color indexed="8"/>
      <name val="Gill Sans Std"/>
      <family val="2"/>
    </font>
    <font>
      <sz val="9"/>
      <color indexed="8"/>
      <name val="Gill Sans Std"/>
      <family val="2"/>
    </font>
    <font>
      <b/>
      <sz val="9"/>
      <color indexed="8"/>
      <name val="Gill Sans Std"/>
      <family val="2"/>
    </font>
    <font>
      <sz val="7"/>
      <color indexed="8"/>
      <name val="Gill Sans Std"/>
      <family val="2"/>
    </font>
    <font>
      <sz val="12"/>
      <name val="Gill Sans Std"/>
      <family val="2"/>
    </font>
    <font>
      <i/>
      <sz val="7"/>
      <color indexed="8"/>
      <name val="Gill Sans Std"/>
      <family val="2"/>
    </font>
    <font>
      <b/>
      <i/>
      <sz val="9"/>
      <color indexed="8"/>
      <name val="Gill Sans Std"/>
      <family val="2"/>
    </font>
    <font>
      <i/>
      <sz val="9"/>
      <color indexed="8"/>
      <name val="Gill Sans Std"/>
      <family val="2"/>
    </font>
    <font>
      <sz val="8"/>
      <name val="Arial"/>
      <family val="2"/>
    </font>
    <font>
      <sz val="12"/>
      <color indexed="8"/>
      <name val="Arial"/>
      <family val="2"/>
    </font>
    <font>
      <sz val="9"/>
      <name val="Gill Sans Std"/>
      <family val="2"/>
    </font>
    <font>
      <sz val="9"/>
      <name val="Arial"/>
      <family val="2"/>
    </font>
    <font>
      <i/>
      <sz val="9"/>
      <name val="Arial"/>
      <family val="2"/>
    </font>
    <font>
      <b/>
      <sz val="11"/>
      <color indexed="9"/>
      <name val="Gill Sans Std"/>
      <family val="2"/>
    </font>
    <font>
      <sz val="11"/>
      <color indexed="9"/>
      <name val="Arial"/>
      <family val="2"/>
    </font>
    <font>
      <b/>
      <i/>
      <sz val="9"/>
      <name val="Gill Sans Std"/>
      <family val="2"/>
    </font>
    <font>
      <sz val="11"/>
      <name val="Gill Sans Std"/>
      <family val="2"/>
    </font>
    <font>
      <b/>
      <i/>
      <sz val="11"/>
      <color indexed="9"/>
      <name val="Gill Sans Std"/>
      <family val="2"/>
    </font>
    <font>
      <i/>
      <sz val="11"/>
      <color indexed="9"/>
      <name val="Arial"/>
      <family val="2"/>
    </font>
    <font>
      <sz val="7"/>
      <name val="Gill Sans Std"/>
      <family val="2"/>
    </font>
    <font>
      <b/>
      <vertAlign val="superscript"/>
      <sz val="9"/>
      <color indexed="8"/>
      <name val="Gill Sans Std"/>
      <family val="2"/>
    </font>
    <font>
      <b/>
      <sz val="9"/>
      <name val="Gill Sans Std"/>
      <family val="2"/>
    </font>
    <font>
      <vertAlign val="superscript"/>
      <sz val="7"/>
      <color indexed="8"/>
      <name val="Gill Sans Std"/>
      <family val="2"/>
    </font>
    <font>
      <i/>
      <vertAlign val="superscript"/>
      <sz val="7"/>
      <color indexed="8"/>
      <name val="Gill Sans Std"/>
      <family val="2"/>
    </font>
    <font>
      <sz val="11"/>
      <name val="Arial"/>
      <family val="2"/>
    </font>
    <font>
      <i/>
      <sz val="11"/>
      <name val="Arial"/>
      <family val="2"/>
    </font>
    <font>
      <sz val="6"/>
      <color indexed="8"/>
      <name val="Georgia"/>
      <family val="1"/>
    </font>
    <font>
      <b/>
      <vertAlign val="superscript"/>
      <sz val="8"/>
      <color indexed="8"/>
      <name val="Gill Sans Std"/>
      <family val="2"/>
    </font>
    <font>
      <sz val="12"/>
      <name val="Arial"/>
      <family val="2"/>
    </font>
    <font>
      <b/>
      <sz val="8"/>
      <color indexed="8"/>
      <name val="Gill Sans Std"/>
      <family val="2"/>
    </font>
    <font>
      <b/>
      <i/>
      <sz val="8"/>
      <color indexed="8"/>
      <name val="Gill Sans Std"/>
      <family val="2"/>
    </font>
    <font>
      <sz val="8"/>
      <color indexed="8"/>
      <name val="Gill Sans Std"/>
      <family val="2"/>
    </font>
    <font>
      <sz val="7"/>
      <color indexed="8"/>
      <name val="Gill Sans"/>
      <family val="2"/>
    </font>
    <font>
      <sz val="7"/>
      <name val="Gill Sans"/>
      <family val="2"/>
    </font>
    <font>
      <i/>
      <sz val="7"/>
      <color indexed="8"/>
      <name val="Gill Sans"/>
      <family val="2"/>
    </font>
    <font>
      <sz val="10"/>
      <name val="Arial"/>
      <family val="2"/>
    </font>
    <font>
      <sz val="10"/>
      <name val="Gill Sans Std"/>
      <family val="2"/>
    </font>
    <font>
      <b/>
      <sz val="7"/>
      <color indexed="8"/>
      <name val="Gill Sans Std"/>
      <family val="2"/>
    </font>
    <font>
      <b/>
      <i/>
      <sz val="7"/>
      <color indexed="8"/>
      <name val="Gill Sans Std"/>
      <family val="2"/>
    </font>
    <font>
      <b/>
      <sz val="11"/>
      <name val="Gill Sans Std"/>
      <family val="2"/>
    </font>
    <font>
      <b/>
      <i/>
      <sz val="11"/>
      <name val="Gill Sans Std"/>
      <family val="2"/>
    </font>
    <font>
      <b/>
      <vertAlign val="superscript"/>
      <sz val="11"/>
      <name val="Gill Sans Std"/>
      <family val="2"/>
    </font>
    <font>
      <b/>
      <i/>
      <sz val="12"/>
      <name val="Arial"/>
      <family val="2"/>
    </font>
    <font>
      <i/>
      <sz val="12"/>
      <name val="Arial"/>
      <family val="2"/>
    </font>
    <font>
      <b/>
      <sz val="12"/>
      <name val="Gill Sans Std"/>
      <family val="2"/>
    </font>
    <font>
      <b/>
      <vertAlign val="superscript"/>
      <sz val="12"/>
      <name val="Gill Sans Std"/>
      <family val="2"/>
    </font>
    <font>
      <b/>
      <i/>
      <sz val="12"/>
      <name val="Gill Sans Std"/>
      <family val="2"/>
    </font>
    <font>
      <sz val="11"/>
      <color theme="0"/>
      <name val="Calibri"/>
      <family val="2"/>
      <scheme val="minor"/>
    </font>
    <font>
      <b/>
      <sz val="24"/>
      <color rgb="FF003F62"/>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sz val="11"/>
      <color theme="1"/>
      <name val="Arial Black"/>
      <family val="2"/>
    </font>
    <font>
      <b/>
      <sz val="11"/>
      <color theme="1"/>
      <name val="Arial"/>
      <family val="2"/>
    </font>
    <font>
      <b/>
      <sz val="11"/>
      <color theme="4" tint="-0.499984740745262"/>
      <name val="Calibri"/>
      <family val="2"/>
    </font>
    <font>
      <sz val="11"/>
      <color theme="4" tint="-0.499984740745262"/>
      <name val="Calibri"/>
      <family val="2"/>
    </font>
    <font>
      <b/>
      <sz val="12"/>
      <color theme="4" tint="-0.499984740745262"/>
      <name val="Calibri"/>
      <family val="2"/>
    </font>
    <font>
      <b/>
      <sz val="14"/>
      <color theme="4" tint="-0.499984740745262"/>
      <name val="Calibri"/>
      <family val="2"/>
    </font>
    <font>
      <b/>
      <sz val="9"/>
      <color rgb="FF000000"/>
      <name val="Gill Sans Std"/>
    </font>
    <font>
      <b/>
      <sz val="9"/>
      <color indexed="8"/>
      <name val="Gill Sans Std"/>
    </font>
    <font>
      <b/>
      <sz val="12"/>
      <color rgb="FF244062"/>
      <name val="Calibri"/>
      <family val="2"/>
    </font>
    <font>
      <vertAlign val="superscript"/>
      <sz val="7"/>
      <color rgb="FF000000"/>
      <name val="Gill Sans Std"/>
    </font>
    <font>
      <sz val="7"/>
      <color indexed="8"/>
      <name val="Gill Sans Std"/>
    </font>
  </fonts>
  <fills count="11">
    <fill>
      <patternFill patternType="none"/>
    </fill>
    <fill>
      <patternFill patternType="gray125"/>
    </fill>
    <fill>
      <patternFill patternType="solid">
        <fgColor indexed="9"/>
        <bgColor indexed="64"/>
      </patternFill>
    </fill>
    <fill>
      <patternFill patternType="solid">
        <fgColor indexed="9"/>
        <bgColor indexed="10"/>
      </patternFill>
    </fill>
    <fill>
      <patternFill patternType="solid">
        <fgColor indexed="22"/>
        <bgColor indexed="64"/>
      </patternFill>
    </fill>
    <fill>
      <patternFill patternType="solid">
        <fgColor indexed="63"/>
        <bgColor indexed="64"/>
      </patternFill>
    </fill>
    <fill>
      <patternFill patternType="solid">
        <fgColor theme="0"/>
        <bgColor indexed="64"/>
      </patternFill>
    </fill>
    <fill>
      <patternFill patternType="solid">
        <fgColor rgb="FF003F62"/>
        <bgColor indexed="64"/>
      </patternFill>
    </fill>
    <fill>
      <patternFill patternType="solid">
        <fgColor rgb="FFB5C6C4"/>
        <bgColor indexed="64"/>
      </patternFill>
    </fill>
    <fill>
      <patternFill patternType="solid">
        <fgColor rgb="FFFFFFFF"/>
        <bgColor indexed="64"/>
      </patternFill>
    </fill>
    <fill>
      <patternFill patternType="solid">
        <fgColor rgb="FFFFFFFF"/>
        <bgColor rgb="FF000000"/>
      </patternFill>
    </fill>
  </fills>
  <borders count="117">
    <border>
      <left/>
      <right/>
      <top/>
      <bottom/>
      <diagonal/>
    </border>
    <border>
      <left style="thin">
        <color indexed="62"/>
      </left>
      <right style="thin">
        <color indexed="62"/>
      </right>
      <top style="thin">
        <color indexed="62"/>
      </top>
      <bottom style="thin">
        <color indexed="62"/>
      </bottom>
      <diagonal/>
    </border>
    <border>
      <left/>
      <right style="thin">
        <color indexed="62"/>
      </right>
      <top style="thin">
        <color indexed="62"/>
      </top>
      <bottom style="thin">
        <color indexed="62"/>
      </bottom>
      <diagonal/>
    </border>
    <border>
      <left/>
      <right style="medium">
        <color indexed="62"/>
      </right>
      <top style="thin">
        <color indexed="62"/>
      </top>
      <bottom style="thin">
        <color indexed="62"/>
      </bottom>
      <diagonal/>
    </border>
    <border>
      <left style="medium">
        <color indexed="62"/>
      </left>
      <right/>
      <top style="thin">
        <color indexed="62"/>
      </top>
      <bottom style="medium">
        <color indexed="62"/>
      </bottom>
      <diagonal/>
    </border>
    <border>
      <left style="medium">
        <color indexed="62"/>
      </left>
      <right/>
      <top style="thin">
        <color indexed="62"/>
      </top>
      <bottom style="thin">
        <color indexed="18"/>
      </bottom>
      <diagonal/>
    </border>
    <border>
      <left/>
      <right style="thin">
        <color indexed="62"/>
      </right>
      <top style="thin">
        <color indexed="62"/>
      </top>
      <bottom style="thin">
        <color indexed="18"/>
      </bottom>
      <diagonal/>
    </border>
    <border>
      <left style="thin">
        <color indexed="62"/>
      </left>
      <right style="thin">
        <color indexed="62"/>
      </right>
      <top style="thin">
        <color indexed="62"/>
      </top>
      <bottom style="thin">
        <color indexed="18"/>
      </bottom>
      <diagonal/>
    </border>
    <border>
      <left/>
      <right style="medium">
        <color indexed="62"/>
      </right>
      <top style="thin">
        <color indexed="62"/>
      </top>
      <bottom style="thin">
        <color indexed="18"/>
      </bottom>
      <diagonal/>
    </border>
    <border>
      <left style="medium">
        <color indexed="62"/>
      </left>
      <right/>
      <top style="thin">
        <color indexed="18"/>
      </top>
      <bottom style="thin">
        <color indexed="18"/>
      </bottom>
      <diagonal/>
    </border>
    <border>
      <left/>
      <right style="thin">
        <color indexed="62"/>
      </right>
      <top style="thin">
        <color indexed="18"/>
      </top>
      <bottom style="thin">
        <color indexed="18"/>
      </bottom>
      <diagonal/>
    </border>
    <border>
      <left style="thin">
        <color indexed="62"/>
      </left>
      <right style="thin">
        <color indexed="62"/>
      </right>
      <top style="thin">
        <color indexed="18"/>
      </top>
      <bottom style="thin">
        <color indexed="18"/>
      </bottom>
      <diagonal/>
    </border>
    <border>
      <left/>
      <right style="medium">
        <color indexed="62"/>
      </right>
      <top style="thin">
        <color indexed="18"/>
      </top>
      <bottom style="thin">
        <color indexed="18"/>
      </bottom>
      <diagonal/>
    </border>
    <border>
      <left style="medium">
        <color indexed="62"/>
      </left>
      <right/>
      <top/>
      <bottom/>
      <diagonal/>
    </border>
    <border>
      <left/>
      <right style="thin">
        <color indexed="62"/>
      </right>
      <top/>
      <bottom/>
      <diagonal/>
    </border>
    <border>
      <left style="thin">
        <color indexed="62"/>
      </left>
      <right style="thin">
        <color indexed="62"/>
      </right>
      <top/>
      <bottom/>
      <diagonal/>
    </border>
    <border>
      <left/>
      <right style="medium">
        <color indexed="62"/>
      </right>
      <top/>
      <bottom/>
      <diagonal/>
    </border>
    <border>
      <left style="medium">
        <color indexed="62"/>
      </left>
      <right/>
      <top style="thin">
        <color indexed="62"/>
      </top>
      <bottom style="thin">
        <color indexed="62"/>
      </bottom>
      <diagonal/>
    </border>
    <border>
      <left/>
      <right style="thin">
        <color indexed="62"/>
      </right>
      <top style="thin">
        <color indexed="62"/>
      </top>
      <bottom style="medium">
        <color indexed="62"/>
      </bottom>
      <diagonal/>
    </border>
    <border>
      <left style="thin">
        <color indexed="62"/>
      </left>
      <right style="thin">
        <color indexed="62"/>
      </right>
      <top style="thin">
        <color indexed="62"/>
      </top>
      <bottom style="medium">
        <color indexed="62"/>
      </bottom>
      <diagonal/>
    </border>
    <border>
      <left/>
      <right style="medium">
        <color indexed="62"/>
      </right>
      <top style="thin">
        <color indexed="62"/>
      </top>
      <bottom style="medium">
        <color indexed="62"/>
      </bottom>
      <diagonal/>
    </border>
    <border>
      <left style="medium">
        <color indexed="62"/>
      </left>
      <right/>
      <top/>
      <bottom style="thin">
        <color indexed="62"/>
      </bottom>
      <diagonal/>
    </border>
    <border>
      <left/>
      <right style="thin">
        <color indexed="62"/>
      </right>
      <top style="medium">
        <color indexed="62"/>
      </top>
      <bottom/>
      <diagonal/>
    </border>
    <border>
      <left/>
      <right style="thin">
        <color indexed="62"/>
      </right>
      <top/>
      <bottom style="thin">
        <color indexed="62"/>
      </bottom>
      <diagonal/>
    </border>
    <border>
      <left/>
      <right/>
      <top style="thin">
        <color indexed="62"/>
      </top>
      <bottom/>
      <diagonal/>
    </border>
    <border>
      <left/>
      <right/>
      <top/>
      <bottom style="thin">
        <color indexed="62"/>
      </bottom>
      <diagonal/>
    </border>
    <border>
      <left/>
      <right style="medium">
        <color indexed="62"/>
      </right>
      <top/>
      <bottom style="thin">
        <color indexed="62"/>
      </bottom>
      <diagonal/>
    </border>
    <border>
      <left style="medium">
        <color indexed="62"/>
      </left>
      <right/>
      <top style="medium">
        <color indexed="62"/>
      </top>
      <bottom/>
      <diagonal/>
    </border>
    <border>
      <left/>
      <right/>
      <top style="medium">
        <color indexed="62"/>
      </top>
      <bottom/>
      <diagonal/>
    </border>
    <border>
      <left style="medium">
        <color indexed="62"/>
      </left>
      <right/>
      <top/>
      <bottom style="medium">
        <color indexed="62"/>
      </bottom>
      <diagonal/>
    </border>
    <border>
      <left/>
      <right/>
      <top/>
      <bottom style="medium">
        <color indexed="62"/>
      </bottom>
      <diagonal/>
    </border>
    <border>
      <left style="thin">
        <color indexed="62"/>
      </left>
      <right style="thin">
        <color indexed="62"/>
      </right>
      <top style="thin">
        <color indexed="62"/>
      </top>
      <bottom/>
      <diagonal/>
    </border>
    <border>
      <left style="thin">
        <color indexed="62"/>
      </left>
      <right style="thin">
        <color indexed="62"/>
      </right>
      <top/>
      <bottom style="medium">
        <color indexed="62"/>
      </bottom>
      <diagonal/>
    </border>
    <border>
      <left/>
      <right style="medium">
        <color indexed="62"/>
      </right>
      <top style="medium">
        <color indexed="62"/>
      </top>
      <bottom/>
      <diagonal/>
    </border>
    <border>
      <left/>
      <right style="medium">
        <color indexed="62"/>
      </right>
      <top style="thin">
        <color indexed="62"/>
      </top>
      <bottom/>
      <diagonal/>
    </border>
    <border>
      <left style="thin">
        <color indexed="62"/>
      </left>
      <right style="thin">
        <color indexed="62"/>
      </right>
      <top style="medium">
        <color indexed="62"/>
      </top>
      <bottom/>
      <diagonal/>
    </border>
    <border>
      <left/>
      <right/>
      <top style="thin">
        <color indexed="62"/>
      </top>
      <bottom style="thin">
        <color indexed="18"/>
      </bottom>
      <diagonal/>
    </border>
    <border>
      <left/>
      <right/>
      <top style="thin">
        <color indexed="18"/>
      </top>
      <bottom style="thin">
        <color indexed="18"/>
      </bottom>
      <diagonal/>
    </border>
    <border>
      <left style="medium">
        <color indexed="62"/>
      </left>
      <right style="thin">
        <color indexed="62"/>
      </right>
      <top style="thin">
        <color indexed="62"/>
      </top>
      <bottom/>
      <diagonal/>
    </border>
    <border>
      <left/>
      <right style="thin">
        <color indexed="62"/>
      </right>
      <top style="thin">
        <color indexed="62"/>
      </top>
      <bottom/>
      <diagonal/>
    </border>
    <border>
      <left style="medium">
        <color indexed="62"/>
      </left>
      <right style="thin">
        <color indexed="62"/>
      </right>
      <top/>
      <bottom/>
      <diagonal/>
    </border>
    <border>
      <left style="medium">
        <color indexed="62"/>
      </left>
      <right style="thin">
        <color indexed="62"/>
      </right>
      <top/>
      <bottom style="thin">
        <color indexed="62"/>
      </bottom>
      <diagonal/>
    </border>
    <border>
      <left/>
      <right style="medium">
        <color indexed="62"/>
      </right>
      <top/>
      <bottom style="thin">
        <color indexed="18"/>
      </bottom>
      <diagonal/>
    </border>
    <border>
      <left style="medium">
        <color indexed="62"/>
      </left>
      <right/>
      <top/>
      <bottom style="thin">
        <color indexed="18"/>
      </bottom>
      <diagonal/>
    </border>
    <border>
      <left/>
      <right/>
      <top/>
      <bottom style="thin">
        <color indexed="18"/>
      </bottom>
      <diagonal/>
    </border>
    <border>
      <left/>
      <right style="thin">
        <color indexed="62"/>
      </right>
      <top/>
      <bottom style="thin">
        <color indexed="18"/>
      </bottom>
      <diagonal/>
    </border>
    <border>
      <left style="thin">
        <color indexed="62"/>
      </left>
      <right style="thin">
        <color indexed="62"/>
      </right>
      <top/>
      <bottom style="thin">
        <color indexed="18"/>
      </bottom>
      <diagonal/>
    </border>
    <border>
      <left style="medium">
        <color indexed="62"/>
      </left>
      <right/>
      <top style="thin">
        <color indexed="18"/>
      </top>
      <bottom/>
      <diagonal/>
    </border>
    <border>
      <left/>
      <right/>
      <top style="thin">
        <color indexed="18"/>
      </top>
      <bottom/>
      <diagonal/>
    </border>
    <border>
      <left/>
      <right style="thin">
        <color indexed="62"/>
      </right>
      <top style="thin">
        <color indexed="18"/>
      </top>
      <bottom/>
      <diagonal/>
    </border>
    <border>
      <left style="thin">
        <color indexed="62"/>
      </left>
      <right style="thin">
        <color indexed="62"/>
      </right>
      <top style="thin">
        <color indexed="18"/>
      </top>
      <bottom style="thin">
        <color indexed="62"/>
      </bottom>
      <diagonal/>
    </border>
    <border>
      <left style="thin">
        <color indexed="62"/>
      </left>
      <right style="thin">
        <color indexed="62"/>
      </right>
      <top/>
      <bottom style="thin">
        <color indexed="62"/>
      </bottom>
      <diagonal/>
    </border>
    <border>
      <left style="thin">
        <color indexed="62"/>
      </left>
      <right/>
      <top style="thin">
        <color indexed="62"/>
      </top>
      <bottom/>
      <diagonal/>
    </border>
    <border>
      <left style="thin">
        <color indexed="62"/>
      </left>
      <right style="medium">
        <color indexed="62"/>
      </right>
      <top/>
      <bottom style="thin">
        <color indexed="62"/>
      </bottom>
      <diagonal/>
    </border>
    <border>
      <left style="thin">
        <color indexed="62"/>
      </left>
      <right/>
      <top/>
      <bottom style="thin">
        <color indexed="62"/>
      </bottom>
      <diagonal/>
    </border>
    <border>
      <left/>
      <right style="thin">
        <color indexed="62"/>
      </right>
      <top/>
      <bottom style="medium">
        <color indexed="62"/>
      </bottom>
      <diagonal/>
    </border>
    <border>
      <left style="medium">
        <color indexed="62"/>
      </left>
      <right style="thin">
        <color indexed="62"/>
      </right>
      <top/>
      <bottom style="thin">
        <color indexed="18"/>
      </bottom>
      <diagonal/>
    </border>
    <border>
      <left style="medium">
        <color indexed="62"/>
      </left>
      <right style="thin">
        <color indexed="62"/>
      </right>
      <top style="thin">
        <color indexed="18"/>
      </top>
      <bottom style="thin">
        <color indexed="18"/>
      </bottom>
      <diagonal/>
    </border>
    <border>
      <left style="thin">
        <color indexed="62"/>
      </left>
      <right style="thin">
        <color indexed="62"/>
      </right>
      <top style="thin">
        <color indexed="18"/>
      </top>
      <bottom style="medium">
        <color indexed="62"/>
      </bottom>
      <diagonal/>
    </border>
    <border>
      <left style="thin">
        <color indexed="62"/>
      </left>
      <right style="medium">
        <color indexed="62"/>
      </right>
      <top style="thin">
        <color indexed="18"/>
      </top>
      <bottom style="thin">
        <color indexed="18"/>
      </bottom>
      <diagonal/>
    </border>
    <border>
      <left style="thin">
        <color indexed="62"/>
      </left>
      <right style="medium">
        <color indexed="62"/>
      </right>
      <top style="thin">
        <color indexed="18"/>
      </top>
      <bottom style="medium">
        <color indexed="62"/>
      </bottom>
      <diagonal/>
    </border>
    <border>
      <left style="thin">
        <color indexed="62"/>
      </left>
      <right style="medium">
        <color indexed="62"/>
      </right>
      <top/>
      <bottom style="thin">
        <color indexed="18"/>
      </bottom>
      <diagonal/>
    </border>
    <border>
      <left style="thin">
        <color indexed="62"/>
      </left>
      <right style="medium">
        <color indexed="62"/>
      </right>
      <top style="thin">
        <color indexed="62"/>
      </top>
      <bottom/>
      <diagonal/>
    </border>
    <border>
      <left style="thin">
        <color indexed="62"/>
      </left>
      <right style="medium">
        <color indexed="62"/>
      </right>
      <top style="thin">
        <color indexed="62"/>
      </top>
      <bottom style="thin">
        <color indexed="18"/>
      </bottom>
      <diagonal/>
    </border>
    <border>
      <left style="thin">
        <color indexed="62"/>
      </left>
      <right style="medium">
        <color indexed="62"/>
      </right>
      <top/>
      <bottom style="medium">
        <color indexed="62"/>
      </bottom>
      <diagonal/>
    </border>
    <border>
      <left style="thin">
        <color indexed="62"/>
      </left>
      <right style="medium">
        <color indexed="62"/>
      </right>
      <top style="thin">
        <color indexed="18"/>
      </top>
      <bottom style="thin">
        <color indexed="62"/>
      </bottom>
      <diagonal/>
    </border>
    <border>
      <left style="thin">
        <color indexed="62"/>
      </left>
      <right style="medium">
        <color indexed="62"/>
      </right>
      <top/>
      <bottom/>
      <diagonal/>
    </border>
    <border>
      <left/>
      <right style="medium">
        <color indexed="62"/>
      </right>
      <top style="thin">
        <color indexed="18"/>
      </top>
      <bottom style="medium">
        <color indexed="62"/>
      </bottom>
      <diagonal/>
    </border>
    <border>
      <left style="medium">
        <color indexed="62"/>
      </left>
      <right/>
      <top style="thin">
        <color indexed="18"/>
      </top>
      <bottom style="medium">
        <color indexed="62"/>
      </bottom>
      <diagonal/>
    </border>
    <border>
      <left/>
      <right/>
      <top style="thin">
        <color indexed="18"/>
      </top>
      <bottom style="medium">
        <color indexed="62"/>
      </bottom>
      <diagonal/>
    </border>
    <border>
      <left/>
      <right style="thin">
        <color indexed="62"/>
      </right>
      <top style="thin">
        <color indexed="18"/>
      </top>
      <bottom style="medium">
        <color indexed="62"/>
      </bottom>
      <diagonal/>
    </border>
    <border>
      <left style="thin">
        <color indexed="62"/>
      </left>
      <right/>
      <top/>
      <bottom/>
      <diagonal/>
    </border>
    <border>
      <left style="thin">
        <color indexed="62"/>
      </left>
      <right style="thin">
        <color indexed="62"/>
      </right>
      <top style="medium">
        <color indexed="62"/>
      </top>
      <bottom style="thin">
        <color indexed="62"/>
      </bottom>
      <diagonal/>
    </border>
    <border>
      <left/>
      <right/>
      <top style="thin">
        <color indexed="18"/>
      </top>
      <bottom style="thin">
        <color indexed="62"/>
      </bottom>
      <diagonal/>
    </border>
    <border>
      <left/>
      <right style="thin">
        <color indexed="62"/>
      </right>
      <top style="thin">
        <color indexed="18"/>
      </top>
      <bottom style="thin">
        <color indexed="62"/>
      </bottom>
      <diagonal/>
    </border>
    <border>
      <left style="thin">
        <color indexed="62"/>
      </left>
      <right/>
      <top/>
      <bottom style="thin">
        <color indexed="18"/>
      </bottom>
      <diagonal/>
    </border>
    <border>
      <left/>
      <right style="medium">
        <color indexed="62"/>
      </right>
      <top/>
      <bottom style="medium">
        <color indexed="62"/>
      </bottom>
      <diagonal/>
    </border>
    <border>
      <left style="thin">
        <color indexed="62"/>
      </left>
      <right/>
      <top style="medium">
        <color indexed="62"/>
      </top>
      <bottom/>
      <diagonal/>
    </border>
    <border>
      <left style="thin">
        <color indexed="62"/>
      </left>
      <right style="medium">
        <color indexed="62"/>
      </right>
      <top style="thin">
        <color indexed="18"/>
      </top>
      <bottom/>
      <diagonal/>
    </border>
    <border>
      <left style="thin">
        <color indexed="62"/>
      </left>
      <right style="thin">
        <color indexed="62"/>
      </right>
      <top style="thin">
        <color theme="2"/>
      </top>
      <bottom style="thin">
        <color indexed="62"/>
      </bottom>
      <diagonal/>
    </border>
    <border>
      <left style="thin">
        <color indexed="62"/>
      </left>
      <right style="medium">
        <color indexed="62"/>
      </right>
      <top style="thin">
        <color theme="2"/>
      </top>
      <bottom style="thin">
        <color indexed="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indexed="64"/>
      </left>
      <right/>
      <top/>
      <bottom/>
      <diagonal/>
    </border>
    <border>
      <left style="thin">
        <color theme="0" tint="-0.499984740745262"/>
      </left>
      <right/>
      <top/>
      <bottom/>
      <diagonal/>
    </border>
    <border>
      <left/>
      <right style="thin">
        <color indexed="64"/>
      </right>
      <top/>
      <bottom style="thin">
        <color indexed="64"/>
      </bottom>
      <diagonal/>
    </border>
    <border>
      <left/>
      <right/>
      <top/>
      <bottom style="thin">
        <color indexed="64"/>
      </bottom>
      <diagonal/>
    </border>
    <border>
      <left style="thin">
        <color indexed="62"/>
      </left>
      <right/>
      <top style="thin">
        <color indexed="18"/>
      </top>
      <bottom style="thin">
        <color indexed="62"/>
      </bottom>
      <diagonal/>
    </border>
    <border>
      <left style="thin">
        <color indexed="62"/>
      </left>
      <right/>
      <top style="thin">
        <color indexed="18"/>
      </top>
      <bottom style="medium">
        <color indexed="62"/>
      </bottom>
      <diagonal/>
    </border>
    <border>
      <left style="thin">
        <color indexed="62"/>
      </left>
      <right style="medium">
        <color indexed="62"/>
      </right>
      <top style="medium">
        <color indexed="62"/>
      </top>
      <bottom/>
      <diagonal/>
    </border>
    <border>
      <left style="thin">
        <color indexed="62"/>
      </left>
      <right style="thin">
        <color indexed="62"/>
      </right>
      <top style="thin">
        <color indexed="18"/>
      </top>
      <bottom style="thin">
        <color rgb="FFB4A76C"/>
      </bottom>
      <diagonal/>
    </border>
    <border>
      <left style="thin">
        <color indexed="62"/>
      </left>
      <right style="medium">
        <color indexed="62"/>
      </right>
      <top style="thin">
        <color indexed="18"/>
      </top>
      <bottom style="thin">
        <color rgb="FFB4A76C"/>
      </bottom>
      <diagonal/>
    </border>
    <border>
      <left style="medium">
        <color indexed="62"/>
      </left>
      <right/>
      <top style="thin">
        <color indexed="18"/>
      </top>
      <bottom style="thin">
        <color rgb="FFB4A76C"/>
      </bottom>
      <diagonal/>
    </border>
    <border>
      <left/>
      <right/>
      <top style="thin">
        <color indexed="18"/>
      </top>
      <bottom style="thin">
        <color rgb="FFB4A76C"/>
      </bottom>
      <diagonal/>
    </border>
    <border>
      <left/>
      <right style="thin">
        <color indexed="62"/>
      </right>
      <top style="thin">
        <color indexed="18"/>
      </top>
      <bottom style="thin">
        <color rgb="FFB4A76C"/>
      </bottom>
      <diagonal/>
    </border>
    <border>
      <left/>
      <right style="medium">
        <color indexed="62"/>
      </right>
      <top style="thin">
        <color indexed="18"/>
      </top>
      <bottom style="thin">
        <color rgb="FFB4A76C"/>
      </bottom>
      <diagonal/>
    </border>
    <border>
      <left style="medium">
        <color indexed="62"/>
      </left>
      <right/>
      <top/>
      <bottom style="thin">
        <color rgb="FFB4A76C"/>
      </bottom>
      <diagonal/>
    </border>
    <border>
      <left/>
      <right/>
      <top/>
      <bottom style="thin">
        <color rgb="FFB4A76C"/>
      </bottom>
      <diagonal/>
    </border>
    <border>
      <left/>
      <right style="thin">
        <color indexed="62"/>
      </right>
      <top/>
      <bottom style="thin">
        <color rgb="FFB4A76C"/>
      </bottom>
      <diagonal/>
    </border>
    <border>
      <left style="thin">
        <color indexed="62"/>
      </left>
      <right style="thin">
        <color indexed="62"/>
      </right>
      <top/>
      <bottom style="thin">
        <color rgb="FFB4A76C"/>
      </bottom>
      <diagonal/>
    </border>
    <border>
      <left/>
      <right style="medium">
        <color indexed="62"/>
      </right>
      <top/>
      <bottom style="thin">
        <color rgb="FFB4A76C"/>
      </bottom>
      <diagonal/>
    </border>
    <border>
      <left style="thin">
        <color rgb="FFB4A76C"/>
      </left>
      <right/>
      <top style="thin">
        <color rgb="FFB4A76C"/>
      </top>
      <bottom style="thin">
        <color rgb="FFE7E2CF"/>
      </bottom>
      <diagonal/>
    </border>
    <border>
      <left/>
      <right/>
      <top style="thin">
        <color rgb="FFB4A76C"/>
      </top>
      <bottom style="thin">
        <color rgb="FFE7E2CF"/>
      </bottom>
      <diagonal/>
    </border>
    <border>
      <left/>
      <right style="thin">
        <color indexed="62"/>
      </right>
      <top style="thin">
        <color rgb="FFB4A76C"/>
      </top>
      <bottom style="thin">
        <color rgb="FFE7E2CF"/>
      </bottom>
      <diagonal/>
    </border>
    <border>
      <left style="thin">
        <color indexed="62"/>
      </left>
      <right style="thin">
        <color indexed="62"/>
      </right>
      <top style="thin">
        <color rgb="FFB4A76C"/>
      </top>
      <bottom style="thin">
        <color rgb="FFE7E2CF"/>
      </bottom>
      <diagonal/>
    </border>
    <border>
      <left style="thin">
        <color indexed="62"/>
      </left>
      <right style="medium">
        <color rgb="FFB4A76C"/>
      </right>
      <top style="medium">
        <color indexed="62"/>
      </top>
      <bottom/>
      <diagonal/>
    </border>
    <border>
      <left style="thin">
        <color indexed="62"/>
      </left>
      <right style="medium">
        <color rgb="FFB4A76C"/>
      </right>
      <top/>
      <bottom style="thin">
        <color indexed="62"/>
      </bottom>
      <diagonal/>
    </border>
    <border>
      <left style="thin">
        <color indexed="62"/>
      </left>
      <right style="medium">
        <color rgb="FFB4A76C"/>
      </right>
      <top style="thin">
        <color indexed="18"/>
      </top>
      <bottom style="thin">
        <color indexed="62"/>
      </bottom>
      <diagonal/>
    </border>
    <border>
      <left style="thin">
        <color indexed="62"/>
      </left>
      <right style="medium">
        <color rgb="FFB4A76C"/>
      </right>
      <top style="thin">
        <color rgb="FFB4A76C"/>
      </top>
      <bottom style="thin">
        <color rgb="FFE7E2CF"/>
      </bottom>
      <diagonal/>
    </border>
    <border>
      <left style="thin">
        <color indexed="62"/>
      </left>
      <right style="medium">
        <color rgb="FFB4A76C"/>
      </right>
      <top style="thin">
        <color indexed="18"/>
      </top>
      <bottom style="thin">
        <color indexed="18"/>
      </bottom>
      <diagonal/>
    </border>
    <border>
      <left style="medium">
        <color rgb="FFB4A76C"/>
      </left>
      <right/>
      <top/>
      <bottom/>
      <diagonal/>
    </border>
    <border>
      <left style="thin">
        <color indexed="62"/>
      </left>
      <right/>
      <top style="thin">
        <color indexed="18"/>
      </top>
      <bottom style="thin">
        <color indexed="18"/>
      </bottom>
      <diagonal/>
    </border>
    <border>
      <left style="thin">
        <color indexed="62"/>
      </left>
      <right style="medium">
        <color rgb="FFB4A76C"/>
      </right>
      <top style="medium">
        <color indexed="62"/>
      </top>
      <bottom style="thin">
        <color indexed="62"/>
      </bottom>
      <diagonal/>
    </border>
    <border>
      <left/>
      <right style="thin">
        <color rgb="FFB4A76C"/>
      </right>
      <top style="thin">
        <color indexed="18"/>
      </top>
      <bottom style="thin">
        <color indexed="62"/>
      </bottom>
      <diagonal/>
    </border>
    <border>
      <left style="medium">
        <color indexed="62"/>
      </left>
      <right style="thin">
        <color rgb="FFB4A76C"/>
      </right>
      <top style="thin">
        <color indexed="18"/>
      </top>
      <bottom style="thin">
        <color indexed="62"/>
      </bottom>
      <diagonal/>
    </border>
    <border>
      <left style="thin">
        <color rgb="FFB4A76C"/>
      </left>
      <right style="thin">
        <color rgb="FFB4A76C"/>
      </right>
      <top style="thin">
        <color indexed="18"/>
      </top>
      <bottom style="thin">
        <color indexed="62"/>
      </bottom>
      <diagonal/>
    </border>
    <border>
      <left style="thin">
        <color rgb="FFB4A76C"/>
      </left>
      <right style="thin">
        <color rgb="FFB4A76C"/>
      </right>
      <top style="thin">
        <color indexed="18"/>
      </top>
      <bottom style="thin">
        <color rgb="FFB4A76C"/>
      </bottom>
      <diagonal/>
    </border>
  </borders>
  <cellStyleXfs count="3">
    <xf numFmtId="0" fontId="0" fillId="0" borderId="0"/>
    <xf numFmtId="0" fontId="31" fillId="0" borderId="0"/>
    <xf numFmtId="0" fontId="55" fillId="0" borderId="0"/>
  </cellStyleXfs>
  <cellXfs count="755">
    <xf numFmtId="0" fontId="0" fillId="0" borderId="0" xfId="0"/>
    <xf numFmtId="3" fontId="1" fillId="2" borderId="0" xfId="0" applyNumberFormat="1" applyFont="1" applyFill="1" applyAlignment="1" applyProtection="1">
      <alignment horizontal="center"/>
      <protection locked="0"/>
    </xf>
    <xf numFmtId="3" fontId="1" fillId="2" borderId="0" xfId="0" applyNumberFormat="1" applyFont="1" applyFill="1" applyAlignment="1" applyProtection="1">
      <protection locked="0"/>
    </xf>
    <xf numFmtId="0" fontId="3" fillId="2" borderId="0" xfId="0" applyNumberFormat="1" applyFont="1" applyFill="1" applyAlignment="1" applyProtection="1">
      <protection locked="0"/>
    </xf>
    <xf numFmtId="3" fontId="3" fillId="2" borderId="0" xfId="0" applyNumberFormat="1" applyFont="1" applyFill="1" applyAlignment="1" applyProtection="1">
      <protection locked="0"/>
    </xf>
    <xf numFmtId="164" fontId="1" fillId="2" borderId="0" xfId="0" applyNumberFormat="1" applyFont="1" applyFill="1" applyAlignment="1" applyProtection="1">
      <protection hidden="1"/>
    </xf>
    <xf numFmtId="164" fontId="1" fillId="2" borderId="0" xfId="0" applyNumberFormat="1" applyFont="1" applyFill="1" applyAlignment="1" applyProtection="1">
      <alignment horizontal="right"/>
      <protection hidden="1"/>
    </xf>
    <xf numFmtId="0" fontId="1" fillId="2" borderId="0" xfId="0" applyNumberFormat="1" applyFont="1" applyFill="1" applyAlignment="1"/>
    <xf numFmtId="3" fontId="1" fillId="2" borderId="0" xfId="0" applyNumberFormat="1" applyFont="1" applyFill="1" applyBorder="1" applyAlignment="1" applyProtection="1">
      <protection locked="0"/>
    </xf>
    <xf numFmtId="0" fontId="1" fillId="2" borderId="0" xfId="0" applyNumberFormat="1" applyFont="1" applyFill="1" applyBorder="1" applyProtection="1">
      <protection locked="0"/>
    </xf>
    <xf numFmtId="0" fontId="7" fillId="0" borderId="0" xfId="0" applyFont="1"/>
    <xf numFmtId="0" fontId="7" fillId="0" borderId="0" xfId="0" applyFont="1" applyBorder="1"/>
    <xf numFmtId="0" fontId="13" fillId="0" borderId="0" xfId="0" applyFont="1"/>
    <xf numFmtId="3" fontId="4" fillId="0" borderId="0" xfId="0" applyNumberFormat="1" applyFont="1" applyAlignment="1"/>
    <xf numFmtId="1" fontId="4" fillId="2" borderId="1" xfId="0" applyNumberFormat="1" applyFont="1" applyFill="1" applyBorder="1" applyAlignment="1" applyProtection="1">
      <alignment horizontal="right" vertical="center"/>
      <protection locked="0"/>
    </xf>
    <xf numFmtId="3" fontId="5" fillId="2" borderId="2" xfId="0" applyNumberFormat="1" applyFont="1" applyFill="1" applyBorder="1" applyAlignment="1" applyProtection="1">
      <alignment horizontal="right" vertical="center"/>
      <protection locked="0"/>
    </xf>
    <xf numFmtId="3" fontId="5" fillId="2" borderId="3" xfId="0" applyNumberFormat="1" applyFont="1" applyFill="1" applyBorder="1" applyAlignment="1" applyProtection="1">
      <alignment horizontal="right" vertical="center"/>
      <protection locked="0"/>
    </xf>
    <xf numFmtId="3" fontId="5" fillId="2" borderId="4" xfId="0" applyNumberFormat="1" applyFont="1" applyFill="1" applyBorder="1" applyAlignment="1" applyProtection="1">
      <alignment vertical="center"/>
      <protection locked="0"/>
    </xf>
    <xf numFmtId="3" fontId="4" fillId="2" borderId="5" xfId="0" applyNumberFormat="1" applyFont="1" applyFill="1" applyBorder="1" applyAlignment="1" applyProtection="1">
      <alignment vertical="center"/>
      <protection locked="0"/>
    </xf>
    <xf numFmtId="3" fontId="10" fillId="2" borderId="6"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vertical="center"/>
      <protection locked="0"/>
    </xf>
    <xf numFmtId="3" fontId="4" fillId="2" borderId="7" xfId="0" applyNumberFormat="1" applyFont="1" applyFill="1" applyBorder="1" applyAlignment="1">
      <alignment vertical="center"/>
    </xf>
    <xf numFmtId="3" fontId="4" fillId="2" borderId="6" xfId="0" applyNumberFormat="1" applyFont="1" applyFill="1" applyBorder="1" applyAlignment="1" applyProtection="1">
      <alignment vertical="center"/>
      <protection locked="0"/>
    </xf>
    <xf numFmtId="3" fontId="4" fillId="2" borderId="8" xfId="0" applyNumberFormat="1" applyFont="1" applyFill="1" applyBorder="1" applyAlignment="1" applyProtection="1">
      <alignment horizontal="right" vertical="center"/>
      <protection locked="0"/>
    </xf>
    <xf numFmtId="3" fontId="4" fillId="2" borderId="9" xfId="0" applyNumberFormat="1" applyFont="1" applyFill="1" applyBorder="1" applyAlignment="1" applyProtection="1">
      <alignment vertical="center"/>
      <protection locked="0"/>
    </xf>
    <xf numFmtId="3" fontId="10" fillId="2" borderId="10" xfId="0" applyNumberFormat="1" applyFont="1" applyFill="1" applyBorder="1" applyAlignment="1" applyProtection="1">
      <alignment vertical="center"/>
      <protection locked="0"/>
    </xf>
    <xf numFmtId="3" fontId="4" fillId="2" borderId="11" xfId="0" applyNumberFormat="1" applyFont="1" applyFill="1" applyBorder="1" applyAlignment="1" applyProtection="1">
      <alignment vertical="center"/>
      <protection locked="0"/>
    </xf>
    <xf numFmtId="3" fontId="4" fillId="2" borderId="11" xfId="0" applyNumberFormat="1" applyFont="1" applyFill="1" applyBorder="1" applyAlignment="1">
      <alignment vertical="center"/>
    </xf>
    <xf numFmtId="3" fontId="4" fillId="2" borderId="10" xfId="0" applyNumberFormat="1" applyFont="1" applyFill="1" applyBorder="1" applyAlignment="1" applyProtection="1">
      <alignment vertical="center"/>
      <protection locked="0"/>
    </xf>
    <xf numFmtId="3" fontId="4" fillId="2" borderId="12" xfId="0" applyNumberFormat="1" applyFont="1" applyFill="1" applyBorder="1" applyAlignment="1" applyProtection="1">
      <alignment horizontal="right" vertical="center"/>
      <protection locked="0"/>
    </xf>
    <xf numFmtId="3" fontId="4" fillId="2" borderId="13" xfId="0" applyNumberFormat="1" applyFont="1" applyFill="1" applyBorder="1" applyAlignment="1" applyProtection="1">
      <alignment vertical="center"/>
      <protection locked="0"/>
    </xf>
    <xf numFmtId="3" fontId="10" fillId="2" borderId="14"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vertical="center"/>
      <protection locked="0"/>
    </xf>
    <xf numFmtId="3" fontId="4" fillId="2" borderId="15" xfId="0" applyNumberFormat="1" applyFont="1" applyFill="1" applyBorder="1" applyAlignment="1">
      <alignment vertical="center"/>
    </xf>
    <xf numFmtId="3" fontId="4" fillId="2" borderId="14" xfId="0" applyNumberFormat="1" applyFont="1" applyFill="1" applyBorder="1" applyAlignment="1" applyProtection="1">
      <alignment vertical="center"/>
      <protection locked="0"/>
    </xf>
    <xf numFmtId="3" fontId="4" fillId="2" borderId="16" xfId="0" applyNumberFormat="1" applyFont="1" applyFill="1" applyBorder="1" applyAlignment="1" applyProtection="1">
      <alignment horizontal="right" vertical="center"/>
      <protection locked="0"/>
    </xf>
    <xf numFmtId="3" fontId="5" fillId="2" borderId="17" xfId="0" applyNumberFormat="1" applyFont="1" applyFill="1" applyBorder="1" applyAlignment="1" applyProtection="1">
      <alignment vertical="center"/>
      <protection locked="0"/>
    </xf>
    <xf numFmtId="3" fontId="2" fillId="2" borderId="2"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vertical="center"/>
      <protection locked="0"/>
    </xf>
    <xf numFmtId="3" fontId="5" fillId="2" borderId="2"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horizontal="right" vertical="center"/>
      <protection locked="0"/>
    </xf>
    <xf numFmtId="3" fontId="4" fillId="2" borderId="11" xfId="0" applyNumberFormat="1" applyFont="1" applyFill="1" applyBorder="1" applyAlignment="1" applyProtection="1">
      <alignment horizontal="right" vertical="center"/>
      <protection locked="0"/>
    </xf>
    <xf numFmtId="0" fontId="4" fillId="2" borderId="11"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horizontal="right" vertical="center"/>
      <protection locked="0"/>
    </xf>
    <xf numFmtId="3" fontId="5" fillId="2" borderId="18"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horizontal="right" vertical="center"/>
      <protection locked="0"/>
    </xf>
    <xf numFmtId="3" fontId="5" fillId="2" borderId="20" xfId="0" applyNumberFormat="1" applyFont="1" applyFill="1" applyBorder="1" applyAlignment="1" applyProtection="1">
      <alignment horizontal="right" vertical="center"/>
      <protection locked="0"/>
    </xf>
    <xf numFmtId="3" fontId="5" fillId="2" borderId="13" xfId="0" applyNumberFormat="1" applyFont="1" applyFill="1" applyBorder="1" applyAlignment="1" applyProtection="1">
      <alignment vertical="center"/>
      <protection locked="0"/>
    </xf>
    <xf numFmtId="3" fontId="9" fillId="2" borderId="13" xfId="0" applyNumberFormat="1" applyFont="1" applyFill="1" applyBorder="1" applyAlignment="1" applyProtection="1">
      <alignment vertical="center"/>
      <protection locked="0"/>
    </xf>
    <xf numFmtId="3" fontId="1" fillId="2" borderId="13" xfId="0" applyNumberFormat="1" applyFont="1" applyFill="1" applyBorder="1" applyAlignment="1" applyProtection="1">
      <alignment vertical="center"/>
      <protection locked="0"/>
    </xf>
    <xf numFmtId="3" fontId="9" fillId="2" borderId="21" xfId="0" applyNumberFormat="1" applyFont="1" applyFill="1" applyBorder="1" applyAlignment="1" applyProtection="1">
      <alignment vertical="center"/>
      <protection locked="0"/>
    </xf>
    <xf numFmtId="3" fontId="3" fillId="2" borderId="0" xfId="0" applyNumberFormat="1" applyFont="1" applyFill="1" applyBorder="1" applyAlignment="1" applyProtection="1">
      <alignment vertical="center"/>
      <protection locked="0"/>
    </xf>
    <xf numFmtId="0" fontId="6" fillId="2" borderId="0" xfId="0" applyNumberFormat="1" applyFont="1" applyFill="1" applyAlignment="1" applyProtection="1">
      <alignment vertical="center"/>
      <protection locked="0"/>
    </xf>
    <xf numFmtId="0" fontId="8" fillId="2" borderId="0" xfId="0" applyNumberFormat="1" applyFont="1" applyFill="1" applyAlignment="1" applyProtection="1">
      <alignment vertical="center"/>
      <protection locked="0"/>
    </xf>
    <xf numFmtId="3" fontId="1" fillId="2" borderId="22" xfId="0" applyNumberFormat="1" applyFont="1" applyFill="1" applyBorder="1" applyAlignment="1" applyProtection="1">
      <alignment vertical="center"/>
      <protection locked="0"/>
    </xf>
    <xf numFmtId="3" fontId="1" fillId="2" borderId="14" xfId="0" applyNumberFormat="1" applyFont="1" applyFill="1" applyBorder="1" applyAlignment="1" applyProtection="1">
      <alignment vertical="center"/>
      <protection locked="0"/>
    </xf>
    <xf numFmtId="3" fontId="1" fillId="2" borderId="23"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horizontal="right" vertical="center"/>
      <protection locked="0"/>
    </xf>
    <xf numFmtId="3" fontId="4" fillId="3" borderId="15" xfId="0" applyNumberFormat="1" applyFont="1" applyFill="1" applyBorder="1" applyAlignment="1" applyProtection="1">
      <alignment vertical="center"/>
      <protection locked="0"/>
    </xf>
    <xf numFmtId="3" fontId="5" fillId="3" borderId="1" xfId="0" applyNumberFormat="1" applyFont="1" applyFill="1" applyBorder="1" applyAlignment="1" applyProtection="1">
      <alignment vertical="center"/>
      <protection locked="0"/>
    </xf>
    <xf numFmtId="3" fontId="5" fillId="2" borderId="24" xfId="0" applyNumberFormat="1" applyFont="1" applyFill="1" applyBorder="1" applyAlignment="1" applyProtection="1">
      <alignment vertical="center"/>
      <protection locked="0"/>
    </xf>
    <xf numFmtId="3" fontId="4" fillId="2" borderId="24"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horizontal="right" vertical="center"/>
      <protection locked="0"/>
    </xf>
    <xf numFmtId="3" fontId="4" fillId="3" borderId="0" xfId="0" applyNumberFormat="1" applyFont="1" applyFill="1" applyBorder="1" applyAlignment="1" applyProtection="1">
      <alignment vertical="center"/>
      <protection locked="0"/>
    </xf>
    <xf numFmtId="3" fontId="5"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horizontal="right" vertical="center"/>
      <protection locked="0"/>
    </xf>
    <xf numFmtId="3" fontId="4" fillId="3" borderId="25" xfId="0" applyNumberFormat="1" applyFont="1" applyFill="1" applyBorder="1" applyAlignment="1" applyProtection="1">
      <alignment vertical="center"/>
      <protection locked="0"/>
    </xf>
    <xf numFmtId="3" fontId="4" fillId="2" borderId="26" xfId="0" applyNumberFormat="1" applyFont="1" applyFill="1" applyBorder="1" applyAlignment="1" applyProtection="1">
      <alignment horizontal="right" vertical="center"/>
      <protection locked="0"/>
    </xf>
    <xf numFmtId="3" fontId="5" fillId="3" borderId="19" xfId="0" applyNumberFormat="1" applyFont="1" applyFill="1" applyBorder="1" applyAlignment="1" applyProtection="1">
      <alignment vertical="center"/>
      <protection locked="0"/>
    </xf>
    <xf numFmtId="3" fontId="1" fillId="2" borderId="0" xfId="0" applyNumberFormat="1" applyFont="1" applyFill="1" applyAlignment="1" applyProtection="1">
      <alignment vertical="center"/>
      <protection locked="0"/>
    </xf>
    <xf numFmtId="0" fontId="7" fillId="0" borderId="0" xfId="0" applyFont="1" applyAlignment="1"/>
    <xf numFmtId="3" fontId="4" fillId="3" borderId="7" xfId="0" applyNumberFormat="1" applyFont="1" applyFill="1" applyBorder="1" applyAlignment="1" applyProtection="1">
      <alignment vertical="center"/>
      <protection locked="0"/>
    </xf>
    <xf numFmtId="3" fontId="4" fillId="3" borderId="11" xfId="0" applyNumberFormat="1" applyFont="1" applyFill="1" applyBorder="1" applyAlignment="1" applyProtection="1">
      <alignment vertical="center"/>
      <protection locked="0"/>
    </xf>
    <xf numFmtId="0" fontId="7" fillId="0" borderId="0" xfId="0" applyFont="1" applyBorder="1" applyAlignment="1"/>
    <xf numFmtId="0" fontId="13" fillId="0" borderId="0" xfId="0" applyFont="1" applyBorder="1"/>
    <xf numFmtId="3" fontId="5" fillId="0" borderId="27" xfId="0" applyNumberFormat="1" applyFont="1" applyBorder="1" applyAlignment="1">
      <alignment vertical="center"/>
    </xf>
    <xf numFmtId="3" fontId="5" fillId="0" borderId="28" xfId="0" applyNumberFormat="1" applyFont="1" applyBorder="1" applyAlignment="1">
      <alignment vertical="center"/>
    </xf>
    <xf numFmtId="3" fontId="5" fillId="0" borderId="28" xfId="0" applyNumberFormat="1" applyFont="1" applyBorder="1" applyAlignment="1">
      <alignment horizontal="center" vertical="center"/>
    </xf>
    <xf numFmtId="3" fontId="4" fillId="0" borderId="13" xfId="0" applyNumberFormat="1" applyFont="1" applyBorder="1" applyAlignment="1">
      <alignment vertical="center"/>
    </xf>
    <xf numFmtId="3" fontId="5" fillId="0" borderId="0" xfId="0" applyNumberFormat="1" applyFont="1" applyBorder="1" applyAlignment="1">
      <alignment vertical="center"/>
    </xf>
    <xf numFmtId="3" fontId="5" fillId="0" borderId="13" xfId="0" applyNumberFormat="1" applyFont="1" applyBorder="1" applyAlignment="1">
      <alignment vertical="center"/>
    </xf>
    <xf numFmtId="3" fontId="5" fillId="0" borderId="0" xfId="0" applyNumberFormat="1" applyFont="1" applyBorder="1" applyAlignment="1" applyProtection="1">
      <alignment vertical="center"/>
      <protection locked="0"/>
    </xf>
    <xf numFmtId="3" fontId="5" fillId="0" borderId="0" xfId="0" applyNumberFormat="1" applyFont="1" applyBorder="1" applyAlignment="1" applyProtection="1">
      <alignment horizontal="left" vertical="center"/>
      <protection locked="0"/>
    </xf>
    <xf numFmtId="1" fontId="5" fillId="0" borderId="13" xfId="0" applyNumberFormat="1" applyFont="1" applyBorder="1" applyAlignment="1" applyProtection="1">
      <alignment horizontal="left" vertical="center"/>
      <protection locked="0"/>
    </xf>
    <xf numFmtId="3" fontId="5" fillId="0" borderId="29" xfId="0" applyNumberFormat="1" applyFont="1" applyBorder="1" applyAlignment="1">
      <alignment vertical="center"/>
    </xf>
    <xf numFmtId="3" fontId="5" fillId="0" borderId="30" xfId="0" applyNumberFormat="1" applyFont="1" applyBorder="1" applyAlignment="1" applyProtection="1">
      <alignment vertical="center"/>
      <protection locked="0"/>
    </xf>
    <xf numFmtId="3" fontId="4" fillId="0" borderId="0" xfId="0" applyNumberFormat="1" applyFont="1" applyBorder="1" applyAlignment="1">
      <alignment vertical="center"/>
    </xf>
    <xf numFmtId="3" fontId="4" fillId="0" borderId="0" xfId="0" applyNumberFormat="1" applyFont="1" applyAlignment="1">
      <alignment vertical="center"/>
    </xf>
    <xf numFmtId="3" fontId="6" fillId="0" borderId="0" xfId="0" applyNumberFormat="1" applyFont="1" applyAlignment="1">
      <alignment vertical="center"/>
    </xf>
    <xf numFmtId="3" fontId="4" fillId="0" borderId="28" xfId="0" applyNumberFormat="1" applyFont="1" applyBorder="1" applyAlignment="1">
      <alignment vertical="center"/>
    </xf>
    <xf numFmtId="3" fontId="5" fillId="0" borderId="22" xfId="0" applyNumberFormat="1" applyFont="1" applyBorder="1" applyAlignment="1">
      <alignment vertical="center"/>
    </xf>
    <xf numFmtId="3" fontId="5" fillId="0" borderId="14" xfId="0" applyNumberFormat="1" applyFont="1" applyBorder="1" applyAlignment="1">
      <alignment vertical="center"/>
    </xf>
    <xf numFmtId="3" fontId="5" fillId="0" borderId="15" xfId="0" applyNumberFormat="1" applyFont="1" applyBorder="1" applyAlignment="1">
      <alignment horizontal="center" vertical="center"/>
    </xf>
    <xf numFmtId="3" fontId="9" fillId="0" borderId="15" xfId="0" applyNumberFormat="1" applyFont="1" applyBorder="1" applyAlignment="1">
      <alignment horizontal="center" vertical="center"/>
    </xf>
    <xf numFmtId="3" fontId="4" fillId="0" borderId="15" xfId="0" applyNumberFormat="1" applyFont="1" applyBorder="1" applyAlignment="1" applyProtection="1">
      <alignment horizontal="right" vertical="center"/>
      <protection locked="0"/>
    </xf>
    <xf numFmtId="3" fontId="4" fillId="0" borderId="31" xfId="0" applyNumberFormat="1" applyFont="1" applyBorder="1" applyAlignment="1" applyProtection="1">
      <alignment horizontal="right" vertical="center"/>
      <protection locked="0"/>
    </xf>
    <xf numFmtId="3" fontId="4" fillId="0" borderId="32" xfId="0" applyNumberFormat="1" applyFont="1" applyBorder="1" applyAlignment="1" applyProtection="1">
      <alignment horizontal="right" vertical="center"/>
      <protection locked="0"/>
    </xf>
    <xf numFmtId="3" fontId="4" fillId="0" borderId="14" xfId="0" applyNumberFormat="1" applyFont="1" applyBorder="1" applyAlignment="1">
      <alignment vertical="center"/>
    </xf>
    <xf numFmtId="3" fontId="5" fillId="0" borderId="16" xfId="0" applyNumberFormat="1" applyFont="1" applyBorder="1" applyAlignment="1">
      <alignment horizontal="center" vertical="center"/>
    </xf>
    <xf numFmtId="3" fontId="4" fillId="0" borderId="16" xfId="0" applyNumberFormat="1" applyFont="1" applyBorder="1" applyAlignment="1">
      <alignment vertical="center"/>
    </xf>
    <xf numFmtId="3" fontId="5" fillId="0" borderId="16" xfId="0" applyNumberFormat="1" applyFont="1" applyBorder="1" applyAlignment="1">
      <alignment vertical="center"/>
    </xf>
    <xf numFmtId="3" fontId="4" fillId="0" borderId="16" xfId="0" applyNumberFormat="1" applyFont="1" applyBorder="1" applyAlignment="1">
      <alignment horizontal="right" vertical="center"/>
    </xf>
    <xf numFmtId="3" fontId="4" fillId="0" borderId="34" xfId="0" applyNumberFormat="1" applyFont="1" applyBorder="1" applyAlignment="1">
      <alignment horizontal="right" vertical="center"/>
    </xf>
    <xf numFmtId="3" fontId="5" fillId="0" borderId="35" xfId="0" applyNumberFormat="1" applyFont="1" applyBorder="1" applyAlignment="1">
      <alignment vertical="center"/>
    </xf>
    <xf numFmtId="1" fontId="5" fillId="0" borderId="5" xfId="0" applyNumberFormat="1" applyFont="1" applyBorder="1" applyAlignment="1" applyProtection="1">
      <alignment horizontal="left" vertical="center"/>
      <protection locked="0"/>
    </xf>
    <xf numFmtId="3" fontId="5" fillId="0" borderId="36" xfId="0" applyNumberFormat="1" applyFont="1" applyBorder="1" applyAlignment="1" applyProtection="1">
      <alignment vertical="center"/>
      <protection locked="0"/>
    </xf>
    <xf numFmtId="3" fontId="4" fillId="0" borderId="7" xfId="0" applyNumberFormat="1" applyFont="1" applyBorder="1" applyAlignment="1" applyProtection="1">
      <alignment horizontal="right" vertical="center"/>
      <protection locked="0"/>
    </xf>
    <xf numFmtId="3" fontId="4" fillId="0" borderId="8" xfId="0" applyNumberFormat="1" applyFont="1" applyBorder="1" applyAlignment="1">
      <alignment horizontal="right" vertical="center"/>
    </xf>
    <xf numFmtId="3" fontId="4" fillId="0" borderId="9" xfId="0" applyNumberFormat="1" applyFont="1" applyBorder="1" applyAlignment="1">
      <alignment vertical="center"/>
    </xf>
    <xf numFmtId="3" fontId="5" fillId="0" borderId="37" xfId="0" applyNumberFormat="1" applyFont="1" applyBorder="1" applyAlignment="1" applyProtection="1">
      <alignment vertical="center"/>
      <protection locked="0"/>
    </xf>
    <xf numFmtId="3" fontId="4" fillId="0" borderId="11" xfId="0" applyNumberFormat="1" applyFont="1" applyBorder="1" applyAlignment="1" applyProtection="1">
      <alignment horizontal="right" vertical="center"/>
      <protection locked="0"/>
    </xf>
    <xf numFmtId="3" fontId="4" fillId="0" borderId="12" xfId="0" applyNumberFormat="1" applyFont="1" applyBorder="1" applyAlignment="1">
      <alignment horizontal="right" vertical="center"/>
    </xf>
    <xf numFmtId="1" fontId="5" fillId="0" borderId="9" xfId="0" applyNumberFormat="1" applyFont="1" applyBorder="1" applyAlignment="1" applyProtection="1">
      <alignment horizontal="left" vertical="center"/>
      <protection locked="0"/>
    </xf>
    <xf numFmtId="3" fontId="5" fillId="0" borderId="23" xfId="0" applyNumberFormat="1" applyFont="1" applyBorder="1" applyAlignment="1">
      <alignment vertical="center"/>
    </xf>
    <xf numFmtId="3" fontId="5" fillId="0" borderId="9" xfId="0" applyNumberFormat="1" applyFont="1" applyBorder="1" applyAlignment="1">
      <alignment vertical="center"/>
    </xf>
    <xf numFmtId="3" fontId="4" fillId="0" borderId="27" xfId="0" applyNumberFormat="1" applyFont="1" applyBorder="1" applyAlignment="1">
      <alignment vertical="center"/>
    </xf>
    <xf numFmtId="3" fontId="4" fillId="0" borderId="22" xfId="0" applyNumberFormat="1" applyFont="1" applyBorder="1" applyAlignment="1">
      <alignment vertical="center"/>
    </xf>
    <xf numFmtId="3" fontId="5" fillId="0" borderId="35" xfId="0" applyNumberFormat="1" applyFont="1" applyBorder="1" applyAlignment="1">
      <alignment horizontal="center" vertical="center"/>
    </xf>
    <xf numFmtId="3" fontId="4" fillId="0" borderId="35" xfId="0" applyNumberFormat="1" applyFont="1" applyBorder="1" applyAlignment="1">
      <alignment vertical="center"/>
    </xf>
    <xf numFmtId="3" fontId="4" fillId="0" borderId="33" xfId="0" applyNumberFormat="1" applyFont="1" applyBorder="1" applyAlignment="1">
      <alignment vertical="center"/>
    </xf>
    <xf numFmtId="3" fontId="5" fillId="0" borderId="38" xfId="0" applyNumberFormat="1" applyFont="1" applyBorder="1" applyAlignment="1">
      <alignment vertical="center"/>
    </xf>
    <xf numFmtId="3" fontId="5" fillId="0" borderId="24" xfId="0" applyNumberFormat="1" applyFont="1" applyBorder="1" applyAlignment="1">
      <alignment vertical="center"/>
    </xf>
    <xf numFmtId="3" fontId="5" fillId="0" borderId="39" xfId="0" applyNumberFormat="1" applyFont="1" applyBorder="1" applyAlignment="1">
      <alignment vertical="center"/>
    </xf>
    <xf numFmtId="3" fontId="4" fillId="0" borderId="31" xfId="0" applyNumberFormat="1" applyFont="1" applyBorder="1" applyAlignment="1">
      <alignment horizontal="right" vertical="center"/>
    </xf>
    <xf numFmtId="3" fontId="5" fillId="0" borderId="40" xfId="0" applyNumberFormat="1" applyFont="1" applyBorder="1" applyAlignment="1">
      <alignment vertical="center"/>
    </xf>
    <xf numFmtId="3" fontId="5" fillId="0" borderId="41" xfId="0" applyNumberFormat="1" applyFont="1" applyBorder="1" applyAlignment="1">
      <alignment horizontal="left" vertical="center"/>
    </xf>
    <xf numFmtId="3" fontId="4" fillId="0" borderId="42" xfId="0" applyNumberFormat="1" applyFont="1" applyBorder="1" applyAlignment="1">
      <alignment horizontal="right" vertical="center"/>
    </xf>
    <xf numFmtId="3" fontId="5" fillId="0" borderId="43" xfId="0" applyNumberFormat="1" applyFont="1" applyBorder="1" applyAlignment="1">
      <alignment vertical="center"/>
    </xf>
    <xf numFmtId="3" fontId="5" fillId="0" borderId="44" xfId="0" applyNumberFormat="1" applyFont="1" applyBorder="1" applyAlignment="1">
      <alignment vertical="center"/>
    </xf>
    <xf numFmtId="3" fontId="4" fillId="0" borderId="46" xfId="0" applyNumberFormat="1" applyFont="1" applyBorder="1" applyAlignment="1" applyProtection="1">
      <alignment horizontal="right" vertical="center"/>
      <protection locked="0"/>
    </xf>
    <xf numFmtId="1" fontId="5" fillId="0" borderId="43" xfId="0" applyNumberFormat="1" applyFont="1" applyBorder="1" applyAlignment="1" applyProtection="1">
      <alignment horizontal="left" vertical="center"/>
      <protection locked="0"/>
    </xf>
    <xf numFmtId="3" fontId="5" fillId="0" borderId="44" xfId="0" applyNumberFormat="1" applyFont="1" applyBorder="1" applyAlignment="1" applyProtection="1">
      <alignment vertical="center"/>
      <protection locked="0"/>
    </xf>
    <xf numFmtId="3" fontId="5" fillId="0" borderId="44" xfId="0" applyNumberFormat="1" applyFont="1" applyBorder="1" applyAlignment="1">
      <alignment horizontal="left" vertical="center"/>
    </xf>
    <xf numFmtId="3" fontId="5" fillId="0" borderId="37" xfId="0" applyNumberFormat="1" applyFont="1" applyBorder="1" applyAlignment="1" applyProtection="1">
      <alignment horizontal="left" vertical="center"/>
      <protection locked="0"/>
    </xf>
    <xf numFmtId="3" fontId="4" fillId="0" borderId="11" xfId="0" applyNumberFormat="1" applyFont="1" applyBorder="1" applyAlignment="1">
      <alignment horizontal="right" vertical="center"/>
    </xf>
    <xf numFmtId="3" fontId="4" fillId="0" borderId="50" xfId="0" applyNumberFormat="1" applyFont="1" applyBorder="1" applyAlignment="1" applyProtection="1">
      <alignment horizontal="right" vertical="center"/>
      <protection locked="0"/>
    </xf>
    <xf numFmtId="3" fontId="4" fillId="0" borderId="32" xfId="0" applyNumberFormat="1" applyFont="1" applyBorder="1" applyAlignment="1">
      <alignment horizontal="right" vertical="center"/>
    </xf>
    <xf numFmtId="3" fontId="5" fillId="0" borderId="41" xfId="0" applyNumberFormat="1" applyFont="1" applyBorder="1" applyAlignment="1">
      <alignment vertical="center"/>
    </xf>
    <xf numFmtId="3" fontId="4" fillId="0" borderId="25" xfId="0" applyNumberFormat="1" applyFont="1" applyBorder="1" applyAlignment="1">
      <alignment vertical="center"/>
    </xf>
    <xf numFmtId="3" fontId="4" fillId="0" borderId="51" xfId="0" applyNumberFormat="1" applyFont="1" applyBorder="1" applyAlignment="1">
      <alignment horizontal="right" vertical="center"/>
    </xf>
    <xf numFmtId="3" fontId="5" fillId="0" borderId="38" xfId="0" applyNumberFormat="1" applyFont="1" applyBorder="1" applyAlignment="1">
      <alignment horizontal="left" vertical="center"/>
    </xf>
    <xf numFmtId="3" fontId="5" fillId="0" borderId="25" xfId="0" applyNumberFormat="1" applyFont="1" applyBorder="1" applyAlignment="1">
      <alignment vertical="center"/>
    </xf>
    <xf numFmtId="3" fontId="9" fillId="0" borderId="51" xfId="0" applyNumberFormat="1" applyFont="1" applyBorder="1" applyAlignment="1">
      <alignment horizontal="center" vertical="center"/>
    </xf>
    <xf numFmtId="3" fontId="5" fillId="0" borderId="21" xfId="0" applyNumberFormat="1" applyFont="1" applyBorder="1" applyAlignment="1">
      <alignment vertical="center"/>
    </xf>
    <xf numFmtId="3" fontId="4" fillId="0" borderId="23" xfId="0" applyNumberFormat="1" applyFont="1" applyBorder="1" applyAlignment="1">
      <alignment vertical="center"/>
    </xf>
    <xf numFmtId="3" fontId="5" fillId="0" borderId="51" xfId="0" applyNumberFormat="1" applyFont="1" applyBorder="1" applyAlignment="1">
      <alignment horizontal="center" vertical="center"/>
    </xf>
    <xf numFmtId="3" fontId="5" fillId="0" borderId="26" xfId="0" applyNumberFormat="1" applyFont="1" applyBorder="1" applyAlignment="1">
      <alignment horizontal="center" vertical="center"/>
    </xf>
    <xf numFmtId="0" fontId="0" fillId="0" borderId="0" xfId="0" applyBorder="1"/>
    <xf numFmtId="3" fontId="4" fillId="0" borderId="36" xfId="0" applyNumberFormat="1" applyFont="1" applyBorder="1" applyAlignment="1">
      <alignment vertical="center"/>
    </xf>
    <xf numFmtId="3" fontId="5" fillId="0" borderId="36" xfId="0" applyNumberFormat="1" applyFont="1" applyBorder="1" applyAlignment="1" applyProtection="1">
      <alignment horizontal="left" vertical="center"/>
      <protection locked="0"/>
    </xf>
    <xf numFmtId="3" fontId="5" fillId="0" borderId="25" xfId="0" applyNumberFormat="1" applyFont="1" applyBorder="1" applyAlignment="1" applyProtection="1">
      <alignment horizontal="left" vertical="center"/>
      <protection locked="0"/>
    </xf>
    <xf numFmtId="3" fontId="5" fillId="0" borderId="0" xfId="0" applyNumberFormat="1" applyFont="1" applyAlignment="1" applyProtection="1">
      <alignment horizontal="left" vertical="center"/>
      <protection locked="0"/>
    </xf>
    <xf numFmtId="3" fontId="5" fillId="0" borderId="9" xfId="0" applyNumberFormat="1" applyFont="1" applyBorder="1" applyAlignment="1">
      <alignment horizontal="left" vertical="center"/>
    </xf>
    <xf numFmtId="3" fontId="5" fillId="0" borderId="37" xfId="0" applyNumberFormat="1" applyFont="1" applyBorder="1" applyAlignment="1">
      <alignment vertical="center"/>
    </xf>
    <xf numFmtId="3" fontId="5" fillId="0" borderId="9" xfId="0" applyNumberFormat="1" applyFont="1" applyBorder="1" applyAlignment="1" applyProtection="1">
      <alignment vertical="center"/>
      <protection locked="0"/>
    </xf>
    <xf numFmtId="3" fontId="5" fillId="0" borderId="30" xfId="0" applyNumberFormat="1" applyFont="1" applyBorder="1" applyAlignment="1">
      <alignment vertical="center"/>
    </xf>
    <xf numFmtId="3" fontId="10" fillId="0" borderId="54" xfId="0" applyNumberFormat="1" applyFont="1" applyBorder="1" applyAlignment="1">
      <alignment vertical="center"/>
    </xf>
    <xf numFmtId="3" fontId="9" fillId="0" borderId="25" xfId="0" applyNumberFormat="1" applyFont="1" applyBorder="1" applyAlignment="1">
      <alignment horizontal="center" vertical="center"/>
    </xf>
    <xf numFmtId="3" fontId="9" fillId="0" borderId="6" xfId="0" applyNumberFormat="1" applyFont="1" applyBorder="1" applyAlignment="1" applyProtection="1">
      <alignment horizontal="left" vertical="center"/>
      <protection locked="0"/>
    </xf>
    <xf numFmtId="3" fontId="9" fillId="0" borderId="10" xfId="0" applyNumberFormat="1" applyFont="1" applyBorder="1" applyAlignment="1" applyProtection="1">
      <alignment horizontal="left" vertical="center"/>
      <protection locked="0"/>
    </xf>
    <xf numFmtId="3" fontId="9" fillId="0" borderId="45" xfId="0" applyNumberFormat="1" applyFont="1" applyBorder="1" applyAlignment="1" applyProtection="1">
      <alignment horizontal="left" vertical="center"/>
      <protection locked="0"/>
    </xf>
    <xf numFmtId="3" fontId="9" fillId="0" borderId="14" xfId="0" applyNumberFormat="1" applyFont="1" applyBorder="1" applyAlignment="1" applyProtection="1">
      <alignment horizontal="left" vertical="center"/>
      <protection locked="0"/>
    </xf>
    <xf numFmtId="3" fontId="9" fillId="0" borderId="6" xfId="0" applyNumberFormat="1" applyFont="1" applyBorder="1" applyAlignment="1" applyProtection="1">
      <alignment vertical="center"/>
      <protection locked="0"/>
    </xf>
    <xf numFmtId="3" fontId="9" fillId="0" borderId="10" xfId="0" applyNumberFormat="1" applyFont="1" applyBorder="1" applyAlignment="1" applyProtection="1">
      <alignment vertical="center"/>
      <protection locked="0"/>
    </xf>
    <xf numFmtId="3" fontId="9" fillId="0" borderId="45" xfId="0" applyNumberFormat="1" applyFont="1" applyBorder="1" applyAlignment="1" applyProtection="1">
      <alignment vertical="center"/>
      <protection locked="0"/>
    </xf>
    <xf numFmtId="3" fontId="9" fillId="0" borderId="55" xfId="0" applyNumberFormat="1" applyFont="1" applyBorder="1" applyAlignment="1" applyProtection="1">
      <alignment vertical="center"/>
      <protection locked="0"/>
    </xf>
    <xf numFmtId="3" fontId="8" fillId="0" borderId="0" xfId="0" applyNumberFormat="1" applyFont="1" applyAlignment="1">
      <alignment vertical="center"/>
    </xf>
    <xf numFmtId="3" fontId="12" fillId="0" borderId="0" xfId="0" applyNumberFormat="1" applyFont="1" applyBorder="1" applyAlignment="1">
      <alignment vertical="center"/>
    </xf>
    <xf numFmtId="3" fontId="12" fillId="0" borderId="0" xfId="0" applyNumberFormat="1" applyFont="1" applyAlignment="1">
      <alignment vertical="center"/>
    </xf>
    <xf numFmtId="3" fontId="5" fillId="0" borderId="24" xfId="0" applyNumberFormat="1" applyFont="1" applyBorder="1" applyAlignment="1" applyProtection="1">
      <alignment vertical="center"/>
      <protection locked="0"/>
    </xf>
    <xf numFmtId="3" fontId="9" fillId="0" borderId="39" xfId="0" applyNumberFormat="1" applyFont="1" applyBorder="1" applyAlignment="1" applyProtection="1">
      <alignment horizontal="left" vertical="center"/>
      <protection locked="0"/>
    </xf>
    <xf numFmtId="3" fontId="18" fillId="0" borderId="10" xfId="0" applyNumberFormat="1" applyFont="1" applyBorder="1" applyAlignment="1">
      <alignment vertical="center"/>
    </xf>
    <xf numFmtId="3" fontId="18" fillId="0" borderId="39" xfId="0" applyNumberFormat="1" applyFont="1" applyBorder="1" applyAlignment="1">
      <alignment vertical="center"/>
    </xf>
    <xf numFmtId="0" fontId="19" fillId="0" borderId="0" xfId="0" applyFont="1" applyBorder="1"/>
    <xf numFmtId="0" fontId="19" fillId="0" borderId="0" xfId="0" applyFont="1"/>
    <xf numFmtId="3" fontId="5" fillId="0" borderId="36" xfId="0" applyNumberFormat="1" applyFont="1" applyBorder="1" applyAlignment="1">
      <alignment vertical="center"/>
    </xf>
    <xf numFmtId="3" fontId="4" fillId="0" borderId="6" xfId="0" applyNumberFormat="1" applyFont="1" applyBorder="1" applyAlignment="1">
      <alignment vertical="center"/>
    </xf>
    <xf numFmtId="3" fontId="9" fillId="0" borderId="23" xfId="0" applyNumberFormat="1" applyFont="1" applyBorder="1" applyAlignment="1" applyProtection="1">
      <alignment horizontal="left" vertical="center"/>
      <protection locked="0"/>
    </xf>
    <xf numFmtId="3" fontId="9" fillId="0" borderId="23" xfId="0" applyNumberFormat="1" applyFont="1" applyBorder="1" applyAlignment="1" applyProtection="1">
      <alignment vertical="center"/>
      <protection locked="0"/>
    </xf>
    <xf numFmtId="3" fontId="4" fillId="0" borderId="7" xfId="0" applyNumberFormat="1" applyFont="1" applyBorder="1" applyAlignment="1">
      <alignment horizontal="right" vertical="center"/>
    </xf>
    <xf numFmtId="3" fontId="5" fillId="0" borderId="6" xfId="0" applyNumberFormat="1" applyFont="1" applyBorder="1" applyAlignment="1">
      <alignment vertical="center"/>
    </xf>
    <xf numFmtId="3" fontId="9" fillId="0" borderId="10" xfId="0" applyNumberFormat="1" applyFont="1" applyBorder="1" applyAlignment="1">
      <alignment vertical="center"/>
    </xf>
    <xf numFmtId="3" fontId="9" fillId="0" borderId="23" xfId="0" applyNumberFormat="1" applyFont="1" applyBorder="1" applyAlignment="1">
      <alignment vertical="center"/>
    </xf>
    <xf numFmtId="3" fontId="9" fillId="0" borderId="55" xfId="0" applyNumberFormat="1" applyFont="1" applyBorder="1" applyAlignment="1">
      <alignment vertical="center"/>
    </xf>
    <xf numFmtId="3" fontId="4" fillId="0" borderId="29" xfId="0" applyNumberFormat="1" applyFont="1" applyBorder="1" applyAlignment="1">
      <alignment vertical="center"/>
    </xf>
    <xf numFmtId="3" fontId="4" fillId="0" borderId="21" xfId="0" applyNumberFormat="1" applyFont="1" applyBorder="1" applyAlignment="1">
      <alignment vertical="center"/>
    </xf>
    <xf numFmtId="0" fontId="22" fillId="0" borderId="0" xfId="0" applyFont="1"/>
    <xf numFmtId="3" fontId="4" fillId="0" borderId="46" xfId="0" applyNumberFormat="1" applyFont="1" applyBorder="1" applyAlignment="1">
      <alignment vertical="center"/>
    </xf>
    <xf numFmtId="3" fontId="9" fillId="0" borderId="9" xfId="0" applyNumberFormat="1" applyFont="1" applyBorder="1" applyAlignment="1">
      <alignment vertical="center"/>
    </xf>
    <xf numFmtId="3" fontId="4" fillId="0" borderId="9" xfId="0" applyNumberFormat="1" applyFont="1" applyBorder="1" applyAlignment="1">
      <alignment horizontal="left" vertical="center"/>
    </xf>
    <xf numFmtId="3" fontId="4" fillId="0" borderId="9" xfId="0" applyNumberFormat="1" applyFont="1" applyBorder="1" applyAlignment="1" applyProtection="1">
      <alignment vertical="center"/>
      <protection locked="0"/>
    </xf>
    <xf numFmtId="0" fontId="13" fillId="0" borderId="0" xfId="0" applyFont="1" applyAlignment="1">
      <alignment vertical="center"/>
    </xf>
    <xf numFmtId="0" fontId="13" fillId="0" borderId="0" xfId="0" applyFont="1" applyBorder="1" applyAlignment="1">
      <alignment vertical="center"/>
    </xf>
    <xf numFmtId="3" fontId="2" fillId="2" borderId="0" xfId="0" applyNumberFormat="1" applyFont="1" applyFill="1" applyAlignment="1" applyProtection="1">
      <alignment vertical="center"/>
      <protection locked="0"/>
    </xf>
    <xf numFmtId="3" fontId="5" fillId="0" borderId="56" xfId="0" applyNumberFormat="1" applyFont="1" applyBorder="1" applyAlignment="1">
      <alignment vertical="center"/>
    </xf>
    <xf numFmtId="3" fontId="9" fillId="0" borderId="57" xfId="0" applyNumberFormat="1" applyFont="1" applyBorder="1" applyAlignment="1">
      <alignment vertical="center"/>
    </xf>
    <xf numFmtId="3" fontId="5" fillId="0" borderId="57" xfId="0" applyNumberFormat="1" applyFont="1" applyBorder="1" applyAlignment="1" applyProtection="1">
      <alignment vertical="center"/>
      <protection locked="0"/>
    </xf>
    <xf numFmtId="3" fontId="5" fillId="0" borderId="57" xfId="0" applyNumberFormat="1" applyFont="1" applyBorder="1" applyAlignment="1">
      <alignment horizontal="left" vertical="center"/>
    </xf>
    <xf numFmtId="3" fontId="5" fillId="0" borderId="57" xfId="0" applyNumberFormat="1" applyFont="1" applyBorder="1" applyAlignment="1">
      <alignment vertical="center"/>
    </xf>
    <xf numFmtId="3" fontId="4" fillId="0" borderId="58" xfId="0" applyNumberFormat="1" applyFont="1" applyBorder="1" applyAlignment="1" applyProtection="1">
      <alignment horizontal="right" vertical="center"/>
      <protection locked="0"/>
    </xf>
    <xf numFmtId="3" fontId="4" fillId="0" borderId="58" xfId="0" applyNumberFormat="1" applyFont="1" applyBorder="1" applyAlignment="1">
      <alignment horizontal="right" vertical="center"/>
    </xf>
    <xf numFmtId="3" fontId="4" fillId="0" borderId="59" xfId="0" applyNumberFormat="1" applyFont="1" applyBorder="1" applyAlignment="1">
      <alignment horizontal="right" vertical="center"/>
    </xf>
    <xf numFmtId="3" fontId="4" fillId="0" borderId="60" xfId="0" applyNumberFormat="1" applyFont="1" applyBorder="1" applyAlignment="1">
      <alignment horizontal="right" vertical="center"/>
    </xf>
    <xf numFmtId="3" fontId="4" fillId="0" borderId="61" xfId="0" applyNumberFormat="1" applyFont="1" applyBorder="1" applyAlignment="1" applyProtection="1">
      <alignment horizontal="right" vertical="center"/>
      <protection locked="0"/>
    </xf>
    <xf numFmtId="3" fontId="4" fillId="0" borderId="62" xfId="0" applyNumberFormat="1" applyFont="1" applyBorder="1" applyAlignment="1">
      <alignment horizontal="right" vertical="center"/>
    </xf>
    <xf numFmtId="3" fontId="4" fillId="0" borderId="53" xfId="0" applyNumberFormat="1" applyFont="1" applyBorder="1" applyAlignment="1">
      <alignment horizontal="right" vertical="center"/>
    </xf>
    <xf numFmtId="3" fontId="4" fillId="0" borderId="63" xfId="0" applyNumberFormat="1" applyFont="1" applyBorder="1" applyAlignment="1">
      <alignment horizontal="right" vertical="center"/>
    </xf>
    <xf numFmtId="3" fontId="4" fillId="0" borderId="63" xfId="0" applyNumberFormat="1" applyFont="1" applyBorder="1" applyAlignment="1" applyProtection="1">
      <alignment horizontal="right" vertical="center"/>
      <protection locked="0"/>
    </xf>
    <xf numFmtId="3" fontId="4" fillId="0" borderId="59" xfId="0" applyNumberFormat="1" applyFont="1" applyBorder="1" applyAlignment="1" applyProtection="1">
      <alignment horizontal="right" vertical="center"/>
      <protection locked="0"/>
    </xf>
    <xf numFmtId="3" fontId="4" fillId="0" borderId="64" xfId="0" applyNumberFormat="1" applyFont="1" applyBorder="1" applyAlignment="1">
      <alignment horizontal="right" vertical="center"/>
    </xf>
    <xf numFmtId="3" fontId="4" fillId="0" borderId="60" xfId="0" applyNumberFormat="1" applyFont="1" applyBorder="1" applyAlignment="1" applyProtection="1">
      <alignment horizontal="right" vertical="center"/>
      <protection locked="0"/>
    </xf>
    <xf numFmtId="3" fontId="4" fillId="0" borderId="65" xfId="0" applyNumberFormat="1" applyFont="1" applyBorder="1" applyAlignment="1" applyProtection="1">
      <alignment horizontal="right" vertical="center"/>
      <protection locked="0"/>
    </xf>
    <xf numFmtId="3" fontId="4" fillId="0" borderId="58" xfId="0" applyNumberFormat="1" applyFont="1" applyBorder="1" applyAlignment="1">
      <alignment vertical="center"/>
    </xf>
    <xf numFmtId="3" fontId="4" fillId="0" borderId="63" xfId="0" applyNumberFormat="1" applyFont="1" applyBorder="1" applyAlignment="1">
      <alignment vertical="center"/>
    </xf>
    <xf numFmtId="3" fontId="4" fillId="0" borderId="61" xfId="0" applyNumberFormat="1" applyFont="1" applyBorder="1" applyAlignment="1">
      <alignment vertical="center"/>
    </xf>
    <xf numFmtId="3" fontId="4" fillId="0" borderId="50" xfId="0" applyNumberFormat="1" applyFont="1" applyBorder="1" applyAlignment="1">
      <alignment vertical="center"/>
    </xf>
    <xf numFmtId="3" fontId="4" fillId="0" borderId="65" xfId="0" applyNumberFormat="1" applyFont="1" applyBorder="1" applyAlignment="1">
      <alignment vertical="center"/>
    </xf>
    <xf numFmtId="0" fontId="0" fillId="0" borderId="0" xfId="0" applyBorder="1" applyAlignment="1">
      <alignment horizontal="center" vertical="center"/>
    </xf>
    <xf numFmtId="1" fontId="9" fillId="2" borderId="51" xfId="0" applyNumberFormat="1" applyFont="1" applyFill="1" applyBorder="1" applyAlignment="1" applyProtection="1">
      <alignment horizontal="center" vertical="center"/>
      <protection locked="0"/>
    </xf>
    <xf numFmtId="0" fontId="13" fillId="0" borderId="14" xfId="0" applyFont="1" applyBorder="1" applyAlignment="1">
      <alignment horizontal="center" vertical="center"/>
    </xf>
    <xf numFmtId="3" fontId="5" fillId="2" borderId="31" xfId="0" applyNumberFormat="1" applyFont="1" applyFill="1" applyBorder="1" applyAlignment="1" applyProtection="1">
      <alignment horizontal="center" vertical="center"/>
      <protection locked="0"/>
    </xf>
    <xf numFmtId="3" fontId="5" fillId="2" borderId="15" xfId="0" applyNumberFormat="1" applyFont="1" applyFill="1" applyBorder="1" applyAlignment="1" applyProtection="1">
      <alignment horizontal="center" vertical="center"/>
      <protection locked="0"/>
    </xf>
    <xf numFmtId="3" fontId="9" fillId="2" borderId="15" xfId="0" applyNumberFormat="1" applyFont="1" applyFill="1" applyBorder="1" applyAlignment="1" applyProtection="1">
      <alignment horizontal="center" vertical="center"/>
      <protection locked="0"/>
    </xf>
    <xf numFmtId="0" fontId="24" fillId="0" borderId="15" xfId="0" applyFont="1" applyBorder="1" applyAlignment="1">
      <alignment horizontal="center" vertical="center"/>
    </xf>
    <xf numFmtId="0" fontId="13" fillId="0" borderId="66" xfId="0" applyFont="1" applyBorder="1" applyAlignment="1">
      <alignment horizontal="center" vertical="center"/>
    </xf>
    <xf numFmtId="3" fontId="1" fillId="2" borderId="0" xfId="0" applyNumberFormat="1" applyFont="1" applyFill="1" applyBorder="1" applyAlignment="1" applyProtection="1">
      <alignment vertical="center"/>
      <protection locked="0"/>
    </xf>
    <xf numFmtId="3" fontId="5" fillId="2" borderId="0" xfId="0" applyNumberFormat="1" applyFont="1" applyFill="1" applyBorder="1" applyAlignment="1" applyProtection="1">
      <alignment vertical="center"/>
      <protection locked="0"/>
    </xf>
    <xf numFmtId="3" fontId="9" fillId="2" borderId="25"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horizontal="right" vertical="center"/>
      <protection locked="0"/>
    </xf>
    <xf numFmtId="3" fontId="4" fillId="2" borderId="67" xfId="0" applyNumberFormat="1" applyFont="1" applyFill="1" applyBorder="1" applyAlignment="1" applyProtection="1">
      <alignment horizontal="right" vertical="center"/>
      <protection locked="0"/>
    </xf>
    <xf numFmtId="3" fontId="25" fillId="0" borderId="0" xfId="0" applyNumberFormat="1" applyFont="1" applyBorder="1" applyAlignment="1" applyProtection="1">
      <alignment vertical="center"/>
      <protection locked="0"/>
    </xf>
    <xf numFmtId="3" fontId="26" fillId="0" borderId="0" xfId="0" applyNumberFormat="1" applyFont="1" applyBorder="1" applyAlignment="1">
      <alignment vertical="center"/>
    </xf>
    <xf numFmtId="3" fontId="4" fillId="2" borderId="23" xfId="0" applyNumberFormat="1" applyFont="1" applyFill="1" applyBorder="1" applyAlignment="1" applyProtection="1">
      <alignment vertical="center"/>
      <protection locked="0"/>
    </xf>
    <xf numFmtId="3" fontId="4" fillId="2" borderId="59" xfId="0" applyNumberFormat="1" applyFont="1" applyFill="1" applyBorder="1" applyAlignment="1" applyProtection="1">
      <alignment horizontal="right" vertical="center"/>
      <protection locked="0"/>
    </xf>
    <xf numFmtId="0" fontId="0" fillId="0" borderId="13" xfId="0" applyBorder="1" applyAlignment="1">
      <alignment horizontal="center" vertical="center"/>
    </xf>
    <xf numFmtId="1" fontId="9" fillId="2" borderId="13" xfId="0" applyNumberFormat="1" applyFont="1" applyFill="1" applyBorder="1" applyAlignment="1" applyProtection="1">
      <alignment horizontal="center" vertical="center"/>
      <protection locked="0"/>
    </xf>
    <xf numFmtId="3" fontId="5" fillId="2" borderId="0" xfId="0" applyNumberFormat="1" applyFont="1" applyFill="1" applyBorder="1" applyAlignment="1" applyProtection="1">
      <alignment horizontal="center" vertical="center"/>
      <protection locked="0"/>
    </xf>
    <xf numFmtId="1" fontId="9" fillId="2" borderId="0" xfId="0" applyNumberFormat="1" applyFont="1" applyFill="1" applyBorder="1" applyAlignment="1" applyProtection="1">
      <alignment horizontal="center" vertical="center"/>
      <protection locked="0"/>
    </xf>
    <xf numFmtId="3" fontId="0" fillId="0" borderId="0" xfId="0" applyNumberFormat="1"/>
    <xf numFmtId="0" fontId="24" fillId="0" borderId="35" xfId="0" applyFont="1" applyBorder="1" applyAlignment="1">
      <alignment horizontal="center"/>
    </xf>
    <xf numFmtId="3" fontId="9" fillId="0" borderId="0" xfId="0" applyNumberFormat="1" applyFont="1" applyBorder="1" applyAlignment="1" applyProtection="1">
      <alignment horizontal="left" vertical="center"/>
      <protection locked="0"/>
    </xf>
    <xf numFmtId="3" fontId="5" fillId="0" borderId="68" xfId="0" applyNumberFormat="1" applyFont="1" applyBorder="1" applyAlignment="1">
      <alignment vertical="center"/>
    </xf>
    <xf numFmtId="3" fontId="5" fillId="0" borderId="69" xfId="0" applyNumberFormat="1" applyFont="1" applyBorder="1" applyAlignment="1" applyProtection="1">
      <alignment horizontal="left" vertical="center"/>
      <protection locked="0"/>
    </xf>
    <xf numFmtId="3" fontId="9" fillId="0" borderId="70" xfId="0" applyNumberFormat="1" applyFont="1" applyBorder="1" applyAlignment="1" applyProtection="1">
      <alignment horizontal="left" vertical="center"/>
      <protection locked="0"/>
    </xf>
    <xf numFmtId="0" fontId="17" fillId="2" borderId="13" xfId="0" applyFont="1" applyFill="1" applyBorder="1" applyAlignment="1">
      <alignment vertical="center"/>
    </xf>
    <xf numFmtId="0" fontId="21" fillId="2" borderId="13" xfId="0" applyFont="1" applyFill="1" applyBorder="1" applyAlignment="1">
      <alignment vertical="center"/>
    </xf>
    <xf numFmtId="3" fontId="5" fillId="0" borderId="28" xfId="0" applyNumberFormat="1" applyFont="1" applyBorder="1" applyAlignment="1" applyProtection="1">
      <alignment horizontal="left" vertical="center"/>
      <protection locked="0"/>
    </xf>
    <xf numFmtId="3" fontId="5" fillId="0" borderId="30" xfId="0" applyNumberFormat="1" applyFont="1" applyBorder="1" applyAlignment="1" applyProtection="1">
      <alignment horizontal="left" vertical="center"/>
      <protection locked="0"/>
    </xf>
    <xf numFmtId="1" fontId="4" fillId="2" borderId="7" xfId="0" applyNumberFormat="1" applyFont="1" applyFill="1" applyBorder="1" applyAlignment="1" applyProtection="1">
      <alignment horizontal="right" vertical="center"/>
      <protection locked="0"/>
    </xf>
    <xf numFmtId="1" fontId="4" fillId="2" borderId="10" xfId="0" applyNumberFormat="1" applyFont="1" applyFill="1" applyBorder="1" applyAlignment="1" applyProtection="1">
      <alignment horizontal="right" vertical="center"/>
      <protection locked="0"/>
    </xf>
    <xf numFmtId="1" fontId="4" fillId="2" borderId="14" xfId="0" applyNumberFormat="1" applyFont="1" applyFill="1" applyBorder="1" applyAlignment="1" applyProtection="1">
      <alignment horizontal="right" vertical="center"/>
      <protection locked="0"/>
    </xf>
    <xf numFmtId="1" fontId="5" fillId="2" borderId="2" xfId="0" applyNumberFormat="1" applyFont="1" applyFill="1" applyBorder="1" applyAlignment="1" applyProtection="1">
      <alignment horizontal="right" vertical="center"/>
      <protection locked="0"/>
    </xf>
    <xf numFmtId="1" fontId="1" fillId="2" borderId="0" xfId="0" applyNumberFormat="1" applyFont="1" applyFill="1" applyAlignment="1" applyProtection="1">
      <alignment horizontal="right" vertical="center"/>
      <protection locked="0"/>
    </xf>
    <xf numFmtId="1" fontId="4" fillId="2" borderId="11" xfId="0" applyNumberFormat="1" applyFont="1" applyFill="1" applyBorder="1" applyAlignment="1" applyProtection="1">
      <alignment horizontal="right" vertical="center"/>
      <protection locked="0"/>
    </xf>
    <xf numFmtId="1" fontId="5" fillId="2" borderId="19" xfId="0" applyNumberFormat="1" applyFont="1" applyFill="1" applyBorder="1" applyAlignment="1" applyProtection="1">
      <alignment horizontal="right" vertical="center"/>
      <protection locked="0"/>
    </xf>
    <xf numFmtId="1" fontId="4" fillId="2" borderId="63" xfId="0" applyNumberFormat="1" applyFont="1" applyFill="1" applyBorder="1" applyAlignment="1" applyProtection="1">
      <alignment horizontal="right" vertical="center"/>
      <protection locked="0"/>
    </xf>
    <xf numFmtId="1" fontId="4" fillId="2" borderId="12" xfId="0" applyNumberFormat="1" applyFont="1" applyFill="1" applyBorder="1" applyAlignment="1" applyProtection="1">
      <alignment horizontal="right" vertical="center"/>
      <protection locked="0"/>
    </xf>
    <xf numFmtId="1" fontId="4" fillId="2" borderId="16" xfId="0" applyNumberFormat="1" applyFont="1" applyFill="1" applyBorder="1" applyAlignment="1" applyProtection="1">
      <alignment horizontal="right" vertical="center"/>
      <protection locked="0"/>
    </xf>
    <xf numFmtId="1" fontId="5" fillId="2" borderId="3" xfId="0" applyNumberFormat="1" applyFont="1" applyFill="1" applyBorder="1" applyAlignment="1" applyProtection="1">
      <alignment horizontal="right" vertical="center"/>
      <protection locked="0"/>
    </xf>
    <xf numFmtId="1" fontId="1" fillId="2" borderId="16" xfId="0" applyNumberFormat="1" applyFont="1" applyFill="1" applyBorder="1" applyAlignment="1" applyProtection="1">
      <alignment horizontal="right" vertical="center"/>
      <protection locked="0"/>
    </xf>
    <xf numFmtId="1" fontId="4" fillId="2" borderId="8" xfId="0" applyNumberFormat="1" applyFont="1" applyFill="1" applyBorder="1" applyAlignment="1" applyProtection="1">
      <alignment horizontal="right" vertical="center"/>
      <protection locked="0"/>
    </xf>
    <xf numFmtId="1" fontId="5" fillId="2" borderId="20" xfId="0" applyNumberFormat="1" applyFont="1" applyFill="1" applyBorder="1" applyAlignment="1" applyProtection="1">
      <alignment horizontal="right" vertical="center"/>
      <protection locked="0"/>
    </xf>
    <xf numFmtId="3" fontId="4" fillId="4" borderId="7"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horizontal="right" vertical="center"/>
      <protection locked="0"/>
    </xf>
    <xf numFmtId="3" fontId="4" fillId="4" borderId="58" xfId="0" applyNumberFormat="1" applyFont="1" applyFill="1" applyBorder="1" applyAlignment="1" applyProtection="1">
      <alignment vertical="center"/>
      <protection locked="0"/>
    </xf>
    <xf numFmtId="3" fontId="4" fillId="4" borderId="7" xfId="0" applyNumberFormat="1" applyFont="1" applyFill="1" applyBorder="1" applyAlignment="1">
      <alignment vertical="center"/>
    </xf>
    <xf numFmtId="3" fontId="4" fillId="4" borderId="11" xfId="0" applyNumberFormat="1" applyFont="1" applyFill="1" applyBorder="1" applyAlignment="1">
      <alignment vertical="center"/>
    </xf>
    <xf numFmtId="3" fontId="4" fillId="4" borderId="58" xfId="0" applyNumberFormat="1" applyFont="1" applyFill="1" applyBorder="1" applyAlignment="1">
      <alignment vertical="center"/>
    </xf>
    <xf numFmtId="1" fontId="5" fillId="0" borderId="9" xfId="0" applyNumberFormat="1" applyFont="1" applyBorder="1" applyAlignment="1">
      <alignment vertical="center"/>
    </xf>
    <xf numFmtId="1" fontId="5" fillId="0" borderId="21" xfId="0" applyNumberFormat="1" applyFont="1" applyBorder="1" applyAlignment="1">
      <alignment vertical="center"/>
    </xf>
    <xf numFmtId="1" fontId="5" fillId="0" borderId="13" xfId="0" applyNumberFormat="1" applyFont="1" applyBorder="1" applyAlignment="1">
      <alignment vertical="center"/>
    </xf>
    <xf numFmtId="1" fontId="5" fillId="0" borderId="9" xfId="0" applyNumberFormat="1" applyFont="1" applyBorder="1" applyAlignment="1">
      <alignment horizontal="left" vertical="center"/>
    </xf>
    <xf numFmtId="1" fontId="5" fillId="0" borderId="9" xfId="0" applyNumberFormat="1" applyFont="1" applyBorder="1" applyAlignment="1" applyProtection="1">
      <alignment vertical="center"/>
      <protection locked="0"/>
    </xf>
    <xf numFmtId="3" fontId="4" fillId="0" borderId="7" xfId="0" applyNumberFormat="1" applyFont="1" applyBorder="1" applyAlignment="1">
      <alignment vertical="center"/>
    </xf>
    <xf numFmtId="3" fontId="4" fillId="0" borderId="51" xfId="0" applyNumberFormat="1" applyFont="1" applyBorder="1" applyAlignment="1">
      <alignment vertical="center"/>
    </xf>
    <xf numFmtId="3" fontId="4" fillId="0" borderId="61" xfId="0" applyNumberFormat="1" applyFont="1" applyBorder="1" applyAlignment="1">
      <alignment horizontal="right" vertical="center"/>
    </xf>
    <xf numFmtId="3" fontId="5" fillId="0" borderId="72" xfId="0" applyNumberFormat="1" applyFont="1" applyBorder="1" applyAlignment="1">
      <alignment horizontal="center" vertical="center"/>
    </xf>
    <xf numFmtId="49" fontId="5" fillId="2" borderId="5" xfId="0" applyNumberFormat="1" applyFont="1" applyFill="1" applyBorder="1" applyAlignment="1" applyProtection="1">
      <alignment vertical="center"/>
      <protection locked="0"/>
    </xf>
    <xf numFmtId="3" fontId="5" fillId="2" borderId="36" xfId="0" applyNumberFormat="1" applyFont="1" applyFill="1" applyBorder="1" applyAlignment="1" applyProtection="1">
      <alignment vertical="center"/>
      <protection locked="0"/>
    </xf>
    <xf numFmtId="3" fontId="9" fillId="2" borderId="6" xfId="0" applyNumberFormat="1" applyFont="1" applyFill="1" applyBorder="1" applyAlignment="1" applyProtection="1">
      <alignment vertical="center"/>
      <protection locked="0"/>
    </xf>
    <xf numFmtId="3" fontId="5" fillId="2" borderId="9" xfId="0" applyNumberFormat="1" applyFont="1" applyFill="1" applyBorder="1" applyAlignment="1" applyProtection="1">
      <alignment vertical="center"/>
      <protection locked="0"/>
    </xf>
    <xf numFmtId="3" fontId="5" fillId="2" borderId="37" xfId="0" applyNumberFormat="1" applyFont="1" applyFill="1" applyBorder="1" applyAlignment="1" applyProtection="1">
      <alignment vertical="center"/>
      <protection locked="0"/>
    </xf>
    <xf numFmtId="3" fontId="9" fillId="2" borderId="10" xfId="0" applyNumberFormat="1" applyFont="1" applyFill="1" applyBorder="1" applyAlignment="1" applyProtection="1">
      <alignment vertical="center"/>
      <protection locked="0"/>
    </xf>
    <xf numFmtId="3" fontId="5" fillId="2" borderId="47" xfId="0" applyNumberFormat="1" applyFont="1" applyFill="1" applyBorder="1" applyAlignment="1" applyProtection="1">
      <alignment vertical="center"/>
      <protection locked="0"/>
    </xf>
    <xf numFmtId="3" fontId="5" fillId="2" borderId="48" xfId="0" applyNumberFormat="1" applyFont="1" applyFill="1" applyBorder="1" applyAlignment="1" applyProtection="1">
      <alignment vertical="center"/>
      <protection locked="0"/>
    </xf>
    <xf numFmtId="3" fontId="9" fillId="2" borderId="49" xfId="0" applyNumberFormat="1" applyFont="1" applyFill="1" applyBorder="1" applyAlignment="1" applyProtection="1">
      <alignment vertical="center"/>
      <protection locked="0"/>
    </xf>
    <xf numFmtId="3" fontId="5" fillId="2" borderId="68" xfId="0" applyNumberFormat="1" applyFont="1" applyFill="1" applyBorder="1" applyAlignment="1" applyProtection="1">
      <alignment vertical="center"/>
      <protection locked="0"/>
    </xf>
    <xf numFmtId="3" fontId="5" fillId="2" borderId="69" xfId="0" applyNumberFormat="1" applyFont="1" applyFill="1" applyBorder="1" applyAlignment="1" applyProtection="1">
      <alignment vertical="center"/>
      <protection locked="0"/>
    </xf>
    <xf numFmtId="3" fontId="9" fillId="2" borderId="70" xfId="0" applyNumberFormat="1" applyFont="1" applyFill="1" applyBorder="1" applyAlignment="1" applyProtection="1">
      <alignment vertical="center"/>
      <protection locked="0"/>
    </xf>
    <xf numFmtId="3" fontId="5" fillId="2" borderId="73" xfId="0" applyNumberFormat="1" applyFont="1" applyFill="1" applyBorder="1" applyAlignment="1" applyProtection="1">
      <alignment vertical="center"/>
      <protection locked="0"/>
    </xf>
    <xf numFmtId="3" fontId="9" fillId="2" borderId="74" xfId="0" applyNumberFormat="1" applyFont="1" applyFill="1" applyBorder="1" applyAlignment="1" applyProtection="1">
      <alignment vertical="center"/>
      <protection locked="0"/>
    </xf>
    <xf numFmtId="3" fontId="5" fillId="2" borderId="44" xfId="0" applyNumberFormat="1" applyFont="1" applyFill="1" applyBorder="1" applyAlignment="1" applyProtection="1">
      <alignment vertical="center"/>
      <protection locked="0"/>
    </xf>
    <xf numFmtId="3" fontId="9" fillId="2" borderId="45" xfId="0" applyNumberFormat="1" applyFont="1" applyFill="1" applyBorder="1" applyAlignment="1" applyProtection="1">
      <alignment vertical="center"/>
      <protection locked="0"/>
    </xf>
    <xf numFmtId="3" fontId="6" fillId="2" borderId="0" xfId="0" applyNumberFormat="1" applyFont="1" applyFill="1" applyAlignment="1" applyProtection="1">
      <alignment horizontal="fill" vertical="top"/>
      <protection locked="0"/>
    </xf>
    <xf numFmtId="3" fontId="6" fillId="2" borderId="0" xfId="0" applyNumberFormat="1" applyFont="1" applyFill="1" applyAlignment="1" applyProtection="1">
      <alignment horizontal="right" vertical="top"/>
      <protection locked="0"/>
    </xf>
    <xf numFmtId="0" fontId="8" fillId="2" borderId="0" xfId="0" applyNumberFormat="1" applyFont="1" applyFill="1" applyAlignment="1" applyProtection="1">
      <alignment vertical="top"/>
      <protection locked="0"/>
    </xf>
    <xf numFmtId="3" fontId="1" fillId="2" borderId="0" xfId="0" applyNumberFormat="1" applyFont="1" applyFill="1" applyAlignment="1" applyProtection="1">
      <alignment horizontal="fill" vertical="top"/>
      <protection locked="0"/>
    </xf>
    <xf numFmtId="3" fontId="1" fillId="2" borderId="0" xfId="0" applyNumberFormat="1" applyFont="1" applyFill="1" applyAlignment="1" applyProtection="1">
      <alignment vertical="top"/>
      <protection locked="0"/>
    </xf>
    <xf numFmtId="0" fontId="1" fillId="2" borderId="0" xfId="0" applyNumberFormat="1" applyFont="1" applyFill="1" applyAlignment="1">
      <alignment vertical="top"/>
    </xf>
    <xf numFmtId="3" fontId="6" fillId="2" borderId="0" xfId="0" applyNumberFormat="1" applyFont="1" applyFill="1" applyAlignment="1" applyProtection="1">
      <alignment vertical="top"/>
      <protection locked="0"/>
    </xf>
    <xf numFmtId="0" fontId="7" fillId="0" borderId="0" xfId="0" applyFont="1" applyAlignment="1">
      <alignment vertical="top"/>
    </xf>
    <xf numFmtId="3" fontId="4" fillId="0" borderId="0" xfId="0" applyNumberFormat="1" applyFont="1" applyBorder="1" applyAlignment="1">
      <alignment vertical="top"/>
    </xf>
    <xf numFmtId="0" fontId="13" fillId="0" borderId="0" xfId="0" applyFont="1" applyAlignment="1">
      <alignment vertical="top"/>
    </xf>
    <xf numFmtId="3" fontId="4" fillId="0" borderId="0" xfId="0" applyNumberFormat="1" applyFont="1" applyAlignment="1">
      <alignment vertical="top"/>
    </xf>
    <xf numFmtId="3" fontId="6" fillId="0" borderId="0" xfId="0" applyNumberFormat="1" applyFont="1" applyAlignment="1">
      <alignment vertical="top"/>
    </xf>
    <xf numFmtId="3" fontId="8" fillId="0" borderId="0" xfId="0" applyNumberFormat="1" applyFont="1" applyAlignment="1">
      <alignment vertical="top"/>
    </xf>
    <xf numFmtId="3" fontId="4" fillId="0" borderId="31" xfId="0" applyNumberFormat="1" applyFont="1" applyBorder="1" applyAlignment="1">
      <alignment vertical="center"/>
    </xf>
    <xf numFmtId="3" fontId="4" fillId="0" borderId="53" xfId="0" applyNumberFormat="1" applyFont="1" applyBorder="1" applyAlignment="1">
      <alignment vertical="center"/>
    </xf>
    <xf numFmtId="3" fontId="4" fillId="0" borderId="32" xfId="0" applyNumberFormat="1" applyFont="1" applyBorder="1" applyAlignment="1">
      <alignment vertical="center"/>
    </xf>
    <xf numFmtId="3" fontId="4" fillId="0" borderId="64" xfId="0" applyNumberFormat="1" applyFont="1" applyBorder="1" applyAlignment="1">
      <alignment vertical="center"/>
    </xf>
    <xf numFmtId="3" fontId="4" fillId="0" borderId="62" xfId="0" applyNumberFormat="1" applyFont="1" applyBorder="1" applyAlignment="1">
      <alignment vertical="center"/>
    </xf>
    <xf numFmtId="3" fontId="29" fillId="0" borderId="0" xfId="0" applyNumberFormat="1" applyFont="1" applyAlignment="1">
      <alignment vertical="center"/>
    </xf>
    <xf numFmtId="3" fontId="9" fillId="2" borderId="0" xfId="0" applyNumberFormat="1" applyFont="1" applyFill="1" applyBorder="1" applyAlignment="1" applyProtection="1">
      <alignment vertical="center"/>
      <protection locked="0"/>
    </xf>
    <xf numFmtId="3" fontId="4" fillId="2" borderId="0" xfId="0" applyNumberFormat="1" applyFont="1" applyFill="1" applyBorder="1" applyAlignment="1">
      <alignment vertical="center"/>
    </xf>
    <xf numFmtId="3" fontId="4" fillId="0" borderId="0" xfId="0" applyNumberFormat="1" applyFont="1" applyBorder="1" applyAlignment="1" applyProtection="1">
      <alignment horizontal="right" vertical="center"/>
      <protection locked="0"/>
    </xf>
    <xf numFmtId="3" fontId="6" fillId="0" borderId="0" xfId="0" applyNumberFormat="1" applyFont="1" applyAlignment="1"/>
    <xf numFmtId="3" fontId="8" fillId="0" borderId="0" xfId="0" applyNumberFormat="1" applyFont="1" applyAlignment="1"/>
    <xf numFmtId="0" fontId="13" fillId="0" borderId="0" xfId="0" applyNumberFormat="1" applyFont="1" applyAlignment="1"/>
    <xf numFmtId="3" fontId="32" fillId="0" borderId="31" xfId="0" applyNumberFormat="1" applyFont="1" applyBorder="1" applyAlignment="1">
      <alignment horizontal="center" vertical="center"/>
    </xf>
    <xf numFmtId="3" fontId="32" fillId="0" borderId="15" xfId="0" applyNumberFormat="1" applyFont="1" applyBorder="1" applyAlignment="1">
      <alignment horizontal="center" vertical="center"/>
    </xf>
    <xf numFmtId="3" fontId="32" fillId="0" borderId="16" xfId="0" applyNumberFormat="1" applyFont="1" applyBorder="1" applyAlignment="1">
      <alignment horizontal="center" vertical="center"/>
    </xf>
    <xf numFmtId="3" fontId="32" fillId="0" borderId="36" xfId="0" applyNumberFormat="1" applyFont="1" applyBorder="1" applyAlignment="1" applyProtection="1">
      <alignment vertical="center"/>
      <protection locked="0"/>
    </xf>
    <xf numFmtId="3" fontId="33" fillId="0" borderId="6" xfId="0" applyNumberFormat="1" applyFont="1" applyBorder="1" applyAlignment="1" applyProtection="1">
      <alignment horizontal="left" vertical="center"/>
      <protection locked="0"/>
    </xf>
    <xf numFmtId="3" fontId="32" fillId="0" borderId="37" xfId="0" applyNumberFormat="1" applyFont="1" applyBorder="1" applyAlignment="1" applyProtection="1">
      <alignment vertical="center"/>
      <protection locked="0"/>
    </xf>
    <xf numFmtId="3" fontId="33" fillId="0" borderId="10" xfId="0" applyNumberFormat="1" applyFont="1" applyBorder="1" applyAlignment="1" applyProtection="1">
      <alignment horizontal="left" vertical="center"/>
      <protection locked="0"/>
    </xf>
    <xf numFmtId="3" fontId="32" fillId="0" borderId="37" xfId="0" applyNumberFormat="1" applyFont="1" applyBorder="1" applyAlignment="1" applyProtection="1">
      <alignment horizontal="left" vertical="center"/>
      <protection locked="0"/>
    </xf>
    <xf numFmtId="3" fontId="32" fillId="0" borderId="25" xfId="0" applyNumberFormat="1" applyFont="1" applyBorder="1" applyAlignment="1" applyProtection="1">
      <alignment horizontal="left" vertical="center"/>
      <protection locked="0"/>
    </xf>
    <xf numFmtId="3" fontId="33" fillId="0" borderId="23" xfId="0" applyNumberFormat="1" applyFont="1" applyBorder="1" applyAlignment="1" applyProtection="1">
      <alignment horizontal="left" vertical="center"/>
      <protection locked="0"/>
    </xf>
    <xf numFmtId="3" fontId="33" fillId="0" borderId="6" xfId="0" applyNumberFormat="1" applyFont="1" applyBorder="1" applyAlignment="1" applyProtection="1">
      <alignment vertical="center"/>
      <protection locked="0"/>
    </xf>
    <xf numFmtId="3" fontId="33" fillId="0" borderId="10" xfId="0" applyNumberFormat="1" applyFont="1" applyBorder="1" applyAlignment="1" applyProtection="1">
      <alignment vertical="center"/>
      <protection locked="0"/>
    </xf>
    <xf numFmtId="3" fontId="32" fillId="0" borderId="37" xfId="0" applyNumberFormat="1" applyFont="1" applyBorder="1" applyAlignment="1">
      <alignment vertical="center"/>
    </xf>
    <xf numFmtId="3" fontId="33" fillId="0" borderId="10" xfId="0" applyNumberFormat="1" applyFont="1" applyBorder="1" applyAlignment="1">
      <alignment vertical="center"/>
    </xf>
    <xf numFmtId="3" fontId="32" fillId="0" borderId="25" xfId="0" applyNumberFormat="1" applyFont="1" applyBorder="1" applyAlignment="1">
      <alignment vertical="center"/>
    </xf>
    <xf numFmtId="3" fontId="33" fillId="0" borderId="23" xfId="0" applyNumberFormat="1" applyFont="1" applyBorder="1" applyAlignment="1">
      <alignment vertical="center"/>
    </xf>
    <xf numFmtId="3" fontId="32" fillId="0" borderId="30" xfId="0" applyNumberFormat="1" applyFont="1" applyBorder="1" applyAlignment="1">
      <alignment vertical="center"/>
    </xf>
    <xf numFmtId="3" fontId="33" fillId="0" borderId="55" xfId="0" applyNumberFormat="1" applyFont="1" applyBorder="1" applyAlignment="1">
      <alignment vertical="center"/>
    </xf>
    <xf numFmtId="3" fontId="34" fillId="0" borderId="7" xfId="0" applyNumberFormat="1" applyFont="1" applyBorder="1" applyAlignment="1">
      <alignment horizontal="right" vertical="center"/>
    </xf>
    <xf numFmtId="3" fontId="34" fillId="0" borderId="11" xfId="0" applyNumberFormat="1" applyFont="1" applyBorder="1" applyAlignment="1" applyProtection="1">
      <alignment horizontal="right" vertical="center"/>
      <protection locked="0"/>
    </xf>
    <xf numFmtId="3" fontId="34" fillId="0" borderId="11" xfId="0" applyNumberFormat="1" applyFont="1" applyBorder="1" applyAlignment="1">
      <alignment horizontal="right" vertical="center"/>
    </xf>
    <xf numFmtId="3" fontId="34" fillId="0" borderId="12" xfId="0" applyNumberFormat="1" applyFont="1" applyBorder="1" applyAlignment="1">
      <alignment horizontal="right" vertical="center"/>
    </xf>
    <xf numFmtId="3" fontId="34" fillId="0" borderId="51" xfId="0" applyNumberFormat="1" applyFont="1" applyBorder="1" applyAlignment="1" applyProtection="1">
      <alignment horizontal="right" vertical="center"/>
      <protection locked="0"/>
    </xf>
    <xf numFmtId="3" fontId="34" fillId="0" borderId="51" xfId="0" applyNumberFormat="1" applyFont="1" applyBorder="1" applyAlignment="1">
      <alignment horizontal="right" vertical="center"/>
    </xf>
    <xf numFmtId="3" fontId="34" fillId="0" borderId="26" xfId="0" applyNumberFormat="1" applyFont="1" applyBorder="1" applyAlignment="1">
      <alignment horizontal="right" vertical="center"/>
    </xf>
    <xf numFmtId="3" fontId="34" fillId="0" borderId="46" xfId="0" applyNumberFormat="1" applyFont="1" applyBorder="1" applyAlignment="1">
      <alignment horizontal="right" vertical="center"/>
    </xf>
    <xf numFmtId="3" fontId="34" fillId="0" borderId="42" xfId="0" applyNumberFormat="1" applyFont="1" applyBorder="1" applyAlignment="1">
      <alignment horizontal="right" vertical="center"/>
    </xf>
    <xf numFmtId="3" fontId="34" fillId="0" borderId="32" xfId="0" applyNumberFormat="1" applyFont="1" applyBorder="1" applyAlignment="1">
      <alignment horizontal="right" vertical="center"/>
    </xf>
    <xf numFmtId="3" fontId="34" fillId="0" borderId="76" xfId="0" applyNumberFormat="1" applyFont="1" applyBorder="1" applyAlignment="1">
      <alignment horizontal="right" vertical="center"/>
    </xf>
    <xf numFmtId="0" fontId="13" fillId="0" borderId="0" xfId="0" applyFont="1" applyAlignment="1"/>
    <xf numFmtId="3" fontId="26" fillId="0" borderId="0" xfId="0" applyNumberFormat="1" applyFont="1" applyAlignment="1"/>
    <xf numFmtId="3" fontId="25" fillId="0" borderId="0" xfId="0" applyNumberFormat="1" applyFont="1" applyAlignment="1">
      <alignment horizontal="left"/>
    </xf>
    <xf numFmtId="0" fontId="0" fillId="0" borderId="0" xfId="0" applyAlignment="1">
      <alignment vertical="center"/>
    </xf>
    <xf numFmtId="3" fontId="6" fillId="2" borderId="0" xfId="0" applyNumberFormat="1" applyFont="1" applyFill="1" applyAlignment="1" applyProtection="1">
      <alignment vertical="center"/>
      <protection locked="0"/>
    </xf>
    <xf numFmtId="3" fontId="8" fillId="2" borderId="0" xfId="0" applyNumberFormat="1" applyFont="1" applyFill="1" applyAlignment="1" applyProtection="1">
      <alignment vertical="center"/>
      <protection locked="0"/>
    </xf>
    <xf numFmtId="3" fontId="4" fillId="2" borderId="10" xfId="0" applyNumberFormat="1" applyFont="1" applyFill="1" applyBorder="1" applyAlignment="1" applyProtection="1">
      <alignment horizontal="left" vertical="center" wrapText="1"/>
      <protection locked="0"/>
    </xf>
    <xf numFmtId="3" fontId="9" fillId="0" borderId="0" xfId="0" applyNumberFormat="1" applyFont="1" applyBorder="1" applyAlignment="1" applyProtection="1">
      <alignment vertical="center"/>
      <protection locked="0"/>
    </xf>
    <xf numFmtId="3" fontId="4" fillId="0" borderId="0" xfId="0" applyNumberFormat="1" applyFont="1" applyBorder="1" applyAlignment="1">
      <alignment horizontal="right" vertical="center"/>
    </xf>
    <xf numFmtId="3" fontId="34" fillId="0" borderId="0" xfId="0" applyNumberFormat="1" applyFont="1" applyBorder="1" applyAlignment="1">
      <alignment horizontal="right" vertical="center"/>
    </xf>
    <xf numFmtId="3" fontId="35" fillId="0" borderId="0" xfId="0" applyNumberFormat="1" applyFont="1" applyAlignment="1">
      <alignment vertical="center"/>
    </xf>
    <xf numFmtId="0" fontId="36" fillId="0" borderId="0" xfId="0" applyFont="1" applyAlignment="1">
      <alignment vertical="center"/>
    </xf>
    <xf numFmtId="3" fontId="37" fillId="0" borderId="0" xfId="0" applyNumberFormat="1" applyFont="1" applyAlignment="1">
      <alignment vertical="center"/>
    </xf>
    <xf numFmtId="1" fontId="5" fillId="2" borderId="0" xfId="0" applyNumberFormat="1" applyFont="1" applyFill="1" applyBorder="1" applyAlignment="1" applyProtection="1">
      <alignment horizontal="right" vertical="center"/>
      <protection locked="0"/>
    </xf>
    <xf numFmtId="3" fontId="6" fillId="2" borderId="0" xfId="0" applyNumberFormat="1" applyFont="1" applyFill="1" applyBorder="1" applyAlignment="1" applyProtection="1">
      <alignment vertical="center"/>
      <protection locked="0"/>
    </xf>
    <xf numFmtId="3" fontId="8" fillId="2" borderId="0" xfId="0" applyNumberFormat="1" applyFont="1" applyFill="1" applyBorder="1" applyAlignment="1" applyProtection="1">
      <alignment vertical="center"/>
      <protection locked="0"/>
    </xf>
    <xf numFmtId="3" fontId="4" fillId="0" borderId="16" xfId="1" applyNumberFormat="1" applyFont="1" applyBorder="1" applyAlignment="1">
      <alignment horizontal="right" vertical="center"/>
    </xf>
    <xf numFmtId="3" fontId="4" fillId="0" borderId="50" xfId="1" applyNumberFormat="1" applyFont="1" applyBorder="1" applyAlignment="1" applyProtection="1">
      <alignment horizontal="right" vertical="center"/>
      <protection locked="0"/>
    </xf>
    <xf numFmtId="3" fontId="4" fillId="0" borderId="11" xfId="1" applyNumberFormat="1" applyFont="1" applyBorder="1" applyAlignment="1" applyProtection="1">
      <alignment horizontal="right" vertical="center"/>
      <protection locked="0"/>
    </xf>
    <xf numFmtId="3" fontId="4" fillId="0" borderId="79" xfId="1" applyNumberFormat="1" applyFont="1" applyBorder="1" applyAlignment="1" applyProtection="1">
      <alignment horizontal="right" vertical="center"/>
      <protection locked="0"/>
    </xf>
    <xf numFmtId="3" fontId="4" fillId="0" borderId="79" xfId="1" applyNumberFormat="1" applyFont="1" applyBorder="1" applyAlignment="1">
      <alignment vertical="center"/>
    </xf>
    <xf numFmtId="3" fontId="4" fillId="0" borderId="80" xfId="1" applyNumberFormat="1" applyFont="1" applyBorder="1" applyAlignment="1">
      <alignment vertical="center"/>
    </xf>
    <xf numFmtId="3" fontId="4" fillId="0" borderId="65" xfId="1" applyNumberFormat="1" applyFont="1" applyBorder="1" applyAlignment="1" applyProtection="1">
      <alignment horizontal="right" vertical="center"/>
      <protection locked="0"/>
    </xf>
    <xf numFmtId="3" fontId="4" fillId="2" borderId="50" xfId="1" applyNumberFormat="1" applyFont="1" applyFill="1" applyBorder="1" applyAlignment="1" applyProtection="1">
      <alignment vertical="center"/>
      <protection locked="0"/>
    </xf>
    <xf numFmtId="3" fontId="4" fillId="2" borderId="50" xfId="1" applyNumberFormat="1" applyFont="1" applyFill="1" applyBorder="1" applyAlignment="1" applyProtection="1">
      <alignment horizontal="right" vertical="center"/>
      <protection locked="0"/>
    </xf>
    <xf numFmtId="3" fontId="4" fillId="2" borderId="50" xfId="1" applyNumberFormat="1" applyFont="1" applyFill="1" applyBorder="1" applyAlignment="1">
      <alignment vertical="center"/>
    </xf>
    <xf numFmtId="3" fontId="4" fillId="0" borderId="59" xfId="1" applyNumberFormat="1" applyFont="1" applyBorder="1" applyAlignment="1" applyProtection="1">
      <alignment horizontal="right" vertical="center"/>
      <protection locked="0"/>
    </xf>
    <xf numFmtId="0" fontId="38" fillId="0" borderId="0" xfId="0" applyFont="1"/>
    <xf numFmtId="49" fontId="38" fillId="0" borderId="0" xfId="0" applyNumberFormat="1" applyFont="1"/>
    <xf numFmtId="3" fontId="3" fillId="0" borderId="0" xfId="0" applyNumberFormat="1" applyFont="1" applyAlignment="1">
      <alignment vertical="center"/>
    </xf>
    <xf numFmtId="0" fontId="39" fillId="0" borderId="0" xfId="0" applyFont="1"/>
    <xf numFmtId="0" fontId="31" fillId="0" borderId="0" xfId="0" applyFont="1"/>
    <xf numFmtId="3" fontId="40" fillId="2" borderId="0" xfId="0" applyNumberFormat="1" applyFont="1" applyFill="1" applyBorder="1" applyAlignment="1" applyProtection="1">
      <alignment vertical="center"/>
      <protection locked="0"/>
    </xf>
    <xf numFmtId="1" fontId="40" fillId="2" borderId="0" xfId="0" applyNumberFormat="1" applyFont="1" applyFill="1" applyBorder="1" applyAlignment="1" applyProtection="1">
      <alignment horizontal="right" vertical="center"/>
      <protection locked="0"/>
    </xf>
    <xf numFmtId="0" fontId="22" fillId="0" borderId="0" xfId="0" applyFont="1" applyBorder="1"/>
    <xf numFmtId="3" fontId="40" fillId="0" borderId="0" xfId="0" applyNumberFormat="1" applyFont="1" applyBorder="1" applyAlignment="1" applyProtection="1">
      <alignment vertical="center"/>
      <protection locked="0"/>
    </xf>
    <xf numFmtId="3" fontId="41" fillId="0" borderId="0" xfId="0" applyNumberFormat="1" applyFont="1" applyBorder="1" applyAlignment="1" applyProtection="1">
      <alignment vertical="center"/>
      <protection locked="0"/>
    </xf>
    <xf numFmtId="3" fontId="6" fillId="0" borderId="0" xfId="0" applyNumberFormat="1" applyFont="1" applyBorder="1" applyAlignment="1" applyProtection="1">
      <alignment horizontal="right" vertical="center"/>
      <protection locked="0"/>
    </xf>
    <xf numFmtId="3" fontId="6" fillId="0" borderId="0" xfId="0" applyNumberFormat="1" applyFont="1" applyBorder="1" applyAlignment="1">
      <alignment horizontal="right" vertical="center"/>
    </xf>
    <xf numFmtId="3" fontId="6" fillId="0" borderId="0" xfId="0" applyNumberFormat="1" applyFont="1" applyBorder="1" applyAlignment="1">
      <alignment vertical="top"/>
    </xf>
    <xf numFmtId="0" fontId="22" fillId="0" borderId="0" xfId="0" applyFont="1" applyAlignment="1">
      <alignment vertical="top"/>
    </xf>
    <xf numFmtId="0" fontId="39" fillId="0" borderId="0" xfId="0" applyFont="1" applyAlignment="1">
      <alignment vertical="center"/>
    </xf>
    <xf numFmtId="3" fontId="4" fillId="0" borderId="11" xfId="0" applyNumberFormat="1" applyFont="1" applyBorder="1" applyAlignment="1">
      <alignment vertical="center"/>
    </xf>
    <xf numFmtId="3" fontId="4" fillId="0" borderId="59" xfId="0" applyNumberFormat="1" applyFont="1" applyBorder="1" applyAlignment="1">
      <alignment vertical="center"/>
    </xf>
    <xf numFmtId="3" fontId="5" fillId="0" borderId="55" xfId="0" applyNumberFormat="1" applyFont="1" applyBorder="1" applyAlignment="1">
      <alignment vertical="center"/>
    </xf>
    <xf numFmtId="3" fontId="5" fillId="0" borderId="15" xfId="0" applyNumberFormat="1" applyFont="1" applyBorder="1" applyAlignment="1">
      <alignment horizontal="left" vertical="top"/>
    </xf>
    <xf numFmtId="3" fontId="9" fillId="0" borderId="15" xfId="0" applyNumberFormat="1" applyFont="1" applyBorder="1" applyAlignment="1">
      <alignment horizontal="left" vertical="top"/>
    </xf>
    <xf numFmtId="3" fontId="5" fillId="0" borderId="14" xfId="0" applyNumberFormat="1" applyFont="1" applyBorder="1" applyAlignment="1">
      <alignment horizontal="left" vertical="top"/>
    </xf>
    <xf numFmtId="3" fontId="34" fillId="0" borderId="61" xfId="0" applyNumberFormat="1" applyFont="1" applyBorder="1" applyAlignment="1">
      <alignment horizontal="right" vertical="center"/>
    </xf>
    <xf numFmtId="0" fontId="13" fillId="0" borderId="26" xfId="0" applyFont="1" applyBorder="1" applyAlignment="1">
      <alignment horizontal="center" vertical="center"/>
    </xf>
    <xf numFmtId="3" fontId="3" fillId="2" borderId="71" xfId="0" applyNumberFormat="1" applyFont="1" applyFill="1" applyBorder="1" applyAlignment="1" applyProtection="1">
      <alignment vertical="center"/>
      <protection locked="0"/>
    </xf>
    <xf numFmtId="0" fontId="13" fillId="0" borderId="16" xfId="0" applyFont="1" applyBorder="1" applyAlignment="1">
      <alignment horizontal="center" vertical="center"/>
    </xf>
    <xf numFmtId="3" fontId="5" fillId="2" borderId="14" xfId="0" applyNumberFormat="1" applyFont="1" applyFill="1" applyBorder="1" applyAlignment="1" applyProtection="1">
      <alignment horizontal="center" vertical="center"/>
      <protection locked="0"/>
    </xf>
    <xf numFmtId="0" fontId="13" fillId="0" borderId="15" xfId="0" applyFont="1" applyBorder="1" applyAlignment="1">
      <alignment horizontal="center" vertical="center"/>
    </xf>
    <xf numFmtId="3" fontId="5" fillId="2" borderId="66" xfId="0" applyNumberFormat="1" applyFont="1" applyFill="1" applyBorder="1" applyAlignment="1" applyProtection="1">
      <alignment horizontal="center" vertical="center"/>
      <protection locked="0"/>
    </xf>
    <xf numFmtId="0" fontId="0" fillId="0" borderId="15" xfId="0" applyBorder="1"/>
    <xf numFmtId="3" fontId="4" fillId="0" borderId="66" xfId="0" applyNumberFormat="1" applyFont="1" applyBorder="1" applyAlignment="1">
      <alignment vertical="center"/>
    </xf>
    <xf numFmtId="0" fontId="11" fillId="0" borderId="28" xfId="0" applyFont="1" applyBorder="1" applyAlignment="1">
      <alignment vertical="center"/>
    </xf>
    <xf numFmtId="0" fontId="11" fillId="0" borderId="22" xfId="0" applyFont="1" applyBorder="1" applyAlignment="1">
      <alignment vertical="center"/>
    </xf>
    <xf numFmtId="0" fontId="11" fillId="0" borderId="0" xfId="0" applyFont="1" applyBorder="1" applyAlignment="1">
      <alignment vertical="center"/>
    </xf>
    <xf numFmtId="0" fontId="11" fillId="0" borderId="16" xfId="0" applyFont="1" applyBorder="1" applyAlignment="1">
      <alignment vertical="center"/>
    </xf>
    <xf numFmtId="0" fontId="0" fillId="0" borderId="0" xfId="0" applyBorder="1" applyAlignment="1">
      <alignment vertical="center"/>
    </xf>
    <xf numFmtId="1" fontId="9" fillId="2" borderId="53" xfId="0" applyNumberFormat="1" applyFont="1" applyFill="1" applyBorder="1" applyAlignment="1" applyProtection="1">
      <alignment horizontal="center" vertical="center"/>
      <protection locked="0"/>
    </xf>
    <xf numFmtId="0" fontId="1" fillId="2" borderId="25" xfId="0" applyNumberFormat="1" applyFont="1" applyFill="1" applyBorder="1" applyAlignment="1"/>
    <xf numFmtId="3" fontId="42" fillId="0" borderId="27" xfId="0" applyNumberFormat="1" applyFont="1" applyFill="1" applyBorder="1" applyAlignment="1" applyProtection="1">
      <alignment vertical="center"/>
      <protection locked="0"/>
    </xf>
    <xf numFmtId="3" fontId="42" fillId="0" borderId="28" xfId="0" applyNumberFormat="1" applyFont="1" applyFill="1" applyBorder="1" applyAlignment="1" applyProtection="1">
      <alignment vertical="center"/>
      <protection locked="0"/>
    </xf>
    <xf numFmtId="3" fontId="42" fillId="0" borderId="33" xfId="0" applyNumberFormat="1" applyFont="1" applyFill="1" applyBorder="1" applyAlignment="1" applyProtection="1">
      <alignment vertical="center"/>
      <protection locked="0"/>
    </xf>
    <xf numFmtId="3" fontId="42" fillId="0" borderId="13" xfId="0" applyNumberFormat="1" applyFont="1" applyFill="1" applyBorder="1" applyAlignment="1" applyProtection="1">
      <alignment vertical="center"/>
      <protection locked="0"/>
    </xf>
    <xf numFmtId="3" fontId="42" fillId="0" borderId="0" xfId="0" applyNumberFormat="1" applyFont="1" applyFill="1" applyBorder="1" applyAlignment="1" applyProtection="1">
      <alignment vertical="center"/>
      <protection locked="0"/>
    </xf>
    <xf numFmtId="3" fontId="42" fillId="0" borderId="16" xfId="0" applyNumberFormat="1" applyFont="1" applyFill="1" applyBorder="1" applyAlignment="1" applyProtection="1">
      <alignment vertical="center"/>
      <protection locked="0"/>
    </xf>
    <xf numFmtId="3" fontId="42" fillId="0" borderId="29" xfId="0" applyNumberFormat="1" applyFont="1" applyFill="1" applyBorder="1" applyAlignment="1" applyProtection="1">
      <alignment vertical="center"/>
      <protection locked="0"/>
    </xf>
    <xf numFmtId="3" fontId="42" fillId="0" borderId="30" xfId="0" applyNumberFormat="1" applyFont="1" applyFill="1" applyBorder="1" applyAlignment="1" applyProtection="1">
      <alignment vertical="center"/>
      <protection locked="0"/>
    </xf>
    <xf numFmtId="3" fontId="42" fillId="0" borderId="76" xfId="0" applyNumberFormat="1" applyFont="1" applyFill="1" applyBorder="1" applyAlignment="1" applyProtection="1">
      <alignment vertical="center"/>
      <protection locked="0"/>
    </xf>
    <xf numFmtId="3" fontId="42" fillId="6" borderId="27" xfId="0" applyNumberFormat="1" applyFont="1" applyFill="1" applyBorder="1" applyAlignment="1" applyProtection="1">
      <alignment vertical="center"/>
      <protection locked="0"/>
    </xf>
    <xf numFmtId="3" fontId="42" fillId="6" borderId="28" xfId="0" applyNumberFormat="1" applyFont="1" applyFill="1" applyBorder="1" applyAlignment="1" applyProtection="1">
      <alignment vertical="center"/>
      <protection locked="0"/>
    </xf>
    <xf numFmtId="3" fontId="42" fillId="6" borderId="33" xfId="0" applyNumberFormat="1" applyFont="1" applyFill="1" applyBorder="1" applyAlignment="1" applyProtection="1">
      <alignment vertical="center"/>
      <protection locked="0"/>
    </xf>
    <xf numFmtId="3" fontId="42" fillId="6" borderId="13" xfId="0" applyNumberFormat="1" applyFont="1" applyFill="1" applyBorder="1" applyAlignment="1" applyProtection="1">
      <alignment vertical="center"/>
      <protection locked="0"/>
    </xf>
    <xf numFmtId="3" fontId="42" fillId="6" borderId="0" xfId="0" applyNumberFormat="1" applyFont="1" applyFill="1" applyBorder="1" applyAlignment="1" applyProtection="1">
      <alignment vertical="center"/>
      <protection locked="0"/>
    </xf>
    <xf numFmtId="3" fontId="42" fillId="6" borderId="16" xfId="0" applyNumberFormat="1" applyFont="1" applyFill="1" applyBorder="1" applyAlignment="1" applyProtection="1">
      <alignment vertical="center"/>
      <protection locked="0"/>
    </xf>
    <xf numFmtId="3" fontId="42" fillId="6" borderId="29" xfId="0" applyNumberFormat="1" applyFont="1" applyFill="1" applyBorder="1" applyAlignment="1" applyProtection="1">
      <alignment vertical="center"/>
      <protection locked="0"/>
    </xf>
    <xf numFmtId="3" fontId="42" fillId="6" borderId="30" xfId="0" applyNumberFormat="1" applyFont="1" applyFill="1" applyBorder="1" applyAlignment="1" applyProtection="1">
      <alignment vertical="center"/>
      <protection locked="0"/>
    </xf>
    <xf numFmtId="3" fontId="42" fillId="6" borderId="76" xfId="0" applyNumberFormat="1" applyFont="1" applyFill="1" applyBorder="1" applyAlignment="1" applyProtection="1">
      <alignment vertical="center"/>
      <protection locked="0"/>
    </xf>
    <xf numFmtId="3" fontId="42" fillId="6" borderId="27" xfId="0" applyNumberFormat="1" applyFont="1" applyFill="1" applyBorder="1" applyAlignment="1">
      <alignment vertical="center"/>
    </xf>
    <xf numFmtId="3" fontId="42" fillId="6" borderId="28" xfId="0" applyNumberFormat="1" applyFont="1" applyFill="1" applyBorder="1" applyAlignment="1">
      <alignment vertical="center"/>
    </xf>
    <xf numFmtId="3" fontId="42" fillId="6" borderId="33" xfId="0" applyNumberFormat="1" applyFont="1" applyFill="1" applyBorder="1" applyAlignment="1">
      <alignment vertical="center"/>
    </xf>
    <xf numFmtId="3" fontId="42" fillId="6" borderId="13" xfId="0" applyNumberFormat="1" applyFont="1" applyFill="1" applyBorder="1" applyAlignment="1">
      <alignment vertical="center"/>
    </xf>
    <xf numFmtId="3" fontId="42" fillId="6" borderId="0" xfId="0" applyNumberFormat="1" applyFont="1" applyFill="1" applyBorder="1" applyAlignment="1">
      <alignment vertical="center"/>
    </xf>
    <xf numFmtId="3" fontId="42" fillId="6" borderId="16" xfId="0" applyNumberFormat="1" applyFont="1" applyFill="1" applyBorder="1" applyAlignment="1">
      <alignment vertical="center"/>
    </xf>
    <xf numFmtId="3" fontId="43" fillId="6" borderId="13" xfId="0" applyNumberFormat="1" applyFont="1" applyFill="1" applyBorder="1" applyAlignment="1">
      <alignment vertical="center"/>
    </xf>
    <xf numFmtId="3" fontId="43" fillId="6" borderId="0" xfId="0" applyNumberFormat="1" applyFont="1" applyFill="1" applyBorder="1" applyAlignment="1">
      <alignment vertical="center"/>
    </xf>
    <xf numFmtId="3" fontId="43" fillId="6" borderId="16" xfId="0" applyNumberFormat="1" applyFont="1" applyFill="1" applyBorder="1" applyAlignment="1">
      <alignment vertical="center"/>
    </xf>
    <xf numFmtId="3" fontId="43" fillId="6" borderId="29" xfId="0" applyNumberFormat="1" applyFont="1" applyFill="1" applyBorder="1" applyAlignment="1">
      <alignment vertical="center"/>
    </xf>
    <xf numFmtId="3" fontId="43" fillId="6" borderId="30" xfId="0" applyNumberFormat="1" applyFont="1" applyFill="1" applyBorder="1" applyAlignment="1">
      <alignment vertical="center"/>
    </xf>
    <xf numFmtId="3" fontId="43" fillId="6" borderId="76" xfId="0" applyNumberFormat="1" applyFont="1" applyFill="1" applyBorder="1" applyAlignment="1">
      <alignment vertical="center"/>
    </xf>
    <xf numFmtId="3" fontId="42" fillId="6" borderId="28" xfId="0" applyNumberFormat="1" applyFont="1" applyFill="1" applyBorder="1" applyAlignment="1"/>
    <xf numFmtId="3" fontId="42" fillId="6" borderId="33" xfId="0" applyNumberFormat="1" applyFont="1" applyFill="1" applyBorder="1" applyAlignment="1"/>
    <xf numFmtId="3" fontId="42" fillId="6" borderId="0" xfId="0" applyNumberFormat="1" applyFont="1" applyFill="1" applyBorder="1" applyAlignment="1"/>
    <xf numFmtId="3" fontId="42" fillId="6" borderId="16" xfId="0" applyNumberFormat="1" applyFont="1" applyFill="1" applyBorder="1" applyAlignment="1"/>
    <xf numFmtId="3" fontId="47" fillId="6" borderId="28" xfId="0" applyNumberFormat="1" applyFont="1" applyFill="1" applyBorder="1" applyAlignment="1">
      <alignment vertical="center"/>
    </xf>
    <xf numFmtId="3" fontId="47" fillId="6" borderId="33" xfId="0" applyNumberFormat="1" applyFont="1" applyFill="1" applyBorder="1" applyAlignment="1">
      <alignment vertical="center"/>
    </xf>
    <xf numFmtId="3" fontId="47" fillId="6" borderId="0" xfId="0" applyNumberFormat="1" applyFont="1" applyFill="1" applyBorder="1" applyAlignment="1">
      <alignment vertical="center"/>
    </xf>
    <xf numFmtId="3" fontId="47" fillId="6" borderId="16" xfId="0" applyNumberFormat="1" applyFont="1" applyFill="1" applyBorder="1" applyAlignment="1">
      <alignment vertical="center"/>
    </xf>
    <xf numFmtId="0" fontId="31" fillId="6" borderId="0" xfId="0" applyFont="1" applyFill="1" applyBorder="1" applyAlignment="1">
      <alignment vertical="center"/>
    </xf>
    <xf numFmtId="0" fontId="31" fillId="6" borderId="16" xfId="0" applyFont="1" applyFill="1" applyBorder="1" applyAlignment="1">
      <alignment vertical="center"/>
    </xf>
    <xf numFmtId="3" fontId="43" fillId="6" borderId="13" xfId="0" applyNumberFormat="1" applyFont="1" applyFill="1" applyBorder="1" applyAlignment="1" applyProtection="1">
      <alignment vertical="center" wrapText="1"/>
      <protection locked="0"/>
    </xf>
    <xf numFmtId="3" fontId="43" fillId="6" borderId="0" xfId="0" applyNumberFormat="1" applyFont="1" applyFill="1" applyBorder="1" applyAlignment="1" applyProtection="1">
      <alignment vertical="center" wrapText="1"/>
      <protection locked="0"/>
    </xf>
    <xf numFmtId="3" fontId="43" fillId="6" borderId="16" xfId="0" applyNumberFormat="1" applyFont="1" applyFill="1" applyBorder="1" applyAlignment="1" applyProtection="1">
      <alignment vertical="center" wrapText="1"/>
      <protection locked="0"/>
    </xf>
    <xf numFmtId="3" fontId="5" fillId="2" borderId="71" xfId="0" applyNumberFormat="1" applyFont="1" applyFill="1" applyBorder="1" applyAlignment="1" applyProtection="1">
      <alignment vertical="center"/>
      <protection locked="0"/>
    </xf>
    <xf numFmtId="0" fontId="14" fillId="0" borderId="0" xfId="0" applyFont="1" applyBorder="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3" fontId="9" fillId="2" borderId="54" xfId="0" applyNumberFormat="1" applyFont="1" applyFill="1" applyBorder="1" applyAlignment="1" applyProtection="1">
      <alignment vertical="center"/>
      <protection locked="0"/>
    </xf>
    <xf numFmtId="0" fontId="15" fillId="0" borderId="25" xfId="0" applyFont="1" applyBorder="1" applyAlignment="1">
      <alignment vertical="center"/>
    </xf>
    <xf numFmtId="0" fontId="15" fillId="0" borderId="23" xfId="0" applyFont="1" applyBorder="1" applyAlignment="1">
      <alignment vertical="center"/>
    </xf>
    <xf numFmtId="3" fontId="4" fillId="2" borderId="10" xfId="0" applyNumberFormat="1" applyFont="1" applyFill="1" applyBorder="1" applyAlignment="1" applyProtection="1">
      <alignment vertical="center" wrapText="1"/>
      <protection locked="0"/>
    </xf>
    <xf numFmtId="3" fontId="43" fillId="0" borderId="13" xfId="0" applyNumberFormat="1" applyFont="1" applyFill="1" applyBorder="1" applyAlignment="1" applyProtection="1">
      <alignment vertical="center" wrapText="1"/>
      <protection locked="0"/>
    </xf>
    <xf numFmtId="3" fontId="43" fillId="0" borderId="0" xfId="0" applyNumberFormat="1" applyFont="1" applyFill="1" applyBorder="1" applyAlignment="1" applyProtection="1">
      <alignment vertical="center" wrapText="1"/>
      <protection locked="0"/>
    </xf>
    <xf numFmtId="3" fontId="43" fillId="0" borderId="16" xfId="0" applyNumberFormat="1" applyFont="1" applyFill="1" applyBorder="1" applyAlignment="1" applyProtection="1">
      <alignment vertical="center" wrapText="1"/>
      <protection locked="0"/>
    </xf>
    <xf numFmtId="3" fontId="5" fillId="2" borderId="54" xfId="0" applyNumberFormat="1" applyFont="1" applyFill="1" applyBorder="1" applyAlignment="1" applyProtection="1">
      <alignment vertical="center"/>
      <protection locked="0"/>
    </xf>
    <xf numFmtId="0" fontId="14" fillId="0" borderId="25" xfId="0" applyFont="1" applyBorder="1" applyAlignment="1">
      <alignment vertical="center"/>
    </xf>
    <xf numFmtId="0" fontId="14" fillId="0" borderId="26" xfId="0" applyFont="1" applyBorder="1" applyAlignment="1">
      <alignment vertical="center"/>
    </xf>
    <xf numFmtId="0" fontId="27" fillId="6" borderId="0" xfId="0" applyFont="1" applyFill="1" applyBorder="1" applyAlignment="1">
      <alignment vertical="center"/>
    </xf>
    <xf numFmtId="0" fontId="27" fillId="6" borderId="16" xfId="0" applyFont="1" applyFill="1" applyBorder="1" applyAlignment="1">
      <alignment vertical="center"/>
    </xf>
    <xf numFmtId="0" fontId="28" fillId="6" borderId="30" xfId="0" applyFont="1" applyFill="1" applyBorder="1" applyAlignment="1">
      <alignment vertical="center"/>
    </xf>
    <xf numFmtId="0" fontId="28" fillId="6" borderId="76" xfId="0" applyFont="1" applyFill="1" applyBorder="1" applyAlignment="1">
      <alignment vertical="center"/>
    </xf>
    <xf numFmtId="0" fontId="28" fillId="6" borderId="0" xfId="0" applyFont="1" applyFill="1" applyBorder="1" applyAlignment="1"/>
    <xf numFmtId="0" fontId="28" fillId="6" borderId="16" xfId="0" applyFont="1" applyFill="1" applyBorder="1" applyAlignment="1"/>
    <xf numFmtId="0" fontId="28" fillId="6" borderId="30" xfId="0" applyFont="1" applyFill="1" applyBorder="1" applyAlignment="1"/>
    <xf numFmtId="0" fontId="28" fillId="6" borderId="76" xfId="0" applyFont="1" applyFill="1" applyBorder="1" applyAlignment="1"/>
    <xf numFmtId="0" fontId="45" fillId="6" borderId="0" xfId="0" applyFont="1" applyFill="1" applyBorder="1" applyAlignment="1">
      <alignment vertical="center"/>
    </xf>
    <xf numFmtId="0" fontId="45" fillId="6" borderId="16" xfId="0" applyFont="1" applyFill="1" applyBorder="1" applyAlignment="1">
      <alignment vertical="center"/>
    </xf>
    <xf numFmtId="0" fontId="46" fillId="6" borderId="30" xfId="0" applyFont="1" applyFill="1" applyBorder="1" applyAlignment="1">
      <alignment vertical="center"/>
    </xf>
    <xf numFmtId="0" fontId="46" fillId="6" borderId="76" xfId="0" applyFont="1" applyFill="1" applyBorder="1" applyAlignment="1">
      <alignment vertical="center"/>
    </xf>
    <xf numFmtId="3" fontId="5" fillId="0" borderId="35" xfId="0" applyNumberFormat="1" applyFont="1" applyBorder="1" applyAlignment="1">
      <alignment vertical="center" wrapText="1"/>
    </xf>
    <xf numFmtId="3" fontId="5" fillId="0" borderId="51" xfId="0" applyNumberFormat="1" applyFont="1" applyBorder="1" applyAlignment="1">
      <alignment vertical="center" wrapText="1"/>
    </xf>
    <xf numFmtId="3" fontId="32" fillId="0" borderId="77" xfId="0" applyNumberFormat="1" applyFont="1" applyBorder="1" applyAlignment="1">
      <alignment vertical="center"/>
    </xf>
    <xf numFmtId="3" fontId="32" fillId="0" borderId="0" xfId="0" applyNumberFormat="1" applyFont="1" applyBorder="1" applyAlignment="1">
      <alignment vertical="center"/>
    </xf>
    <xf numFmtId="3" fontId="32" fillId="0" borderId="71" xfId="0" applyNumberFormat="1" applyFont="1" applyBorder="1" applyAlignment="1">
      <alignment vertical="center"/>
    </xf>
    <xf numFmtId="3" fontId="32" fillId="0" borderId="14" xfId="0" applyNumberFormat="1" applyFont="1" applyBorder="1" applyAlignment="1">
      <alignment vertical="center"/>
    </xf>
    <xf numFmtId="3" fontId="33" fillId="0" borderId="71" xfId="0" applyNumberFormat="1" applyFont="1" applyBorder="1" applyAlignment="1">
      <alignment vertical="center"/>
    </xf>
    <xf numFmtId="3" fontId="33" fillId="0" borderId="0" xfId="0" applyNumberFormat="1" applyFont="1" applyBorder="1" applyAlignment="1">
      <alignment vertical="center"/>
    </xf>
    <xf numFmtId="3" fontId="33" fillId="0" borderId="16" xfId="0" applyNumberFormat="1" applyFont="1" applyBorder="1" applyAlignment="1">
      <alignment vertical="center"/>
    </xf>
    <xf numFmtId="3" fontId="33" fillId="0" borderId="54" xfId="0" applyNumberFormat="1" applyFont="1" applyBorder="1" applyAlignment="1">
      <alignment vertical="center"/>
    </xf>
    <xf numFmtId="3" fontId="33" fillId="0" borderId="25" xfId="0" applyNumberFormat="1" applyFont="1" applyBorder="1" applyAlignment="1">
      <alignment vertical="center"/>
    </xf>
    <xf numFmtId="3" fontId="33" fillId="0" borderId="26" xfId="0" applyNumberFormat="1" applyFont="1" applyBorder="1" applyAlignment="1">
      <alignment vertical="center"/>
    </xf>
    <xf numFmtId="3" fontId="43" fillId="6" borderId="13" xfId="0" applyNumberFormat="1" applyFont="1" applyFill="1" applyBorder="1" applyAlignment="1" applyProtection="1">
      <alignment vertical="center"/>
      <protection locked="0"/>
    </xf>
    <xf numFmtId="3" fontId="43" fillId="6" borderId="0" xfId="0" applyNumberFormat="1" applyFont="1" applyFill="1" applyBorder="1" applyAlignment="1" applyProtection="1">
      <alignment vertical="center"/>
      <protection locked="0"/>
    </xf>
    <xf numFmtId="0" fontId="28" fillId="6" borderId="0" xfId="0" applyFont="1" applyFill="1" applyBorder="1" applyAlignment="1">
      <alignment vertical="center"/>
    </xf>
    <xf numFmtId="0" fontId="28" fillId="6" borderId="16" xfId="0" applyFont="1" applyFill="1" applyBorder="1" applyAlignment="1">
      <alignment vertical="center"/>
    </xf>
    <xf numFmtId="3" fontId="43" fillId="6" borderId="29" xfId="0" applyNumberFormat="1" applyFont="1" applyFill="1" applyBorder="1" applyAlignment="1" applyProtection="1">
      <alignment vertical="center"/>
      <protection locked="0"/>
    </xf>
    <xf numFmtId="3" fontId="43" fillId="6" borderId="30" xfId="0" applyNumberFormat="1" applyFont="1" applyFill="1" applyBorder="1" applyAlignment="1" applyProtection="1">
      <alignment vertical="center"/>
      <protection locked="0"/>
    </xf>
    <xf numFmtId="0" fontId="27" fillId="6" borderId="30" xfId="0" applyFont="1" applyFill="1" applyBorder="1" applyAlignment="1">
      <alignment vertical="center"/>
    </xf>
    <xf numFmtId="0" fontId="27" fillId="6" borderId="76" xfId="0" applyFont="1" applyFill="1" applyBorder="1" applyAlignment="1">
      <alignment vertical="center"/>
    </xf>
    <xf numFmtId="0" fontId="0" fillId="0" borderId="14" xfId="0" applyBorder="1" applyAlignment="1">
      <alignment vertical="center"/>
    </xf>
    <xf numFmtId="3" fontId="9" fillId="2" borderId="54" xfId="0" applyNumberFormat="1" applyFont="1" applyFill="1" applyBorder="1" applyAlignment="1" applyProtection="1">
      <alignment vertical="center" wrapText="1"/>
      <protection locked="0"/>
    </xf>
    <xf numFmtId="0" fontId="15" fillId="0" borderId="25" xfId="0" applyFont="1" applyBorder="1" applyAlignment="1">
      <alignment vertical="center" wrapText="1"/>
    </xf>
    <xf numFmtId="0" fontId="15" fillId="0" borderId="23" xfId="0" applyFont="1" applyBorder="1" applyAlignment="1">
      <alignment vertical="center" wrapText="1"/>
    </xf>
    <xf numFmtId="3" fontId="43" fillId="6" borderId="29" xfId="0" applyNumberFormat="1" applyFont="1" applyFill="1" applyBorder="1" applyAlignment="1">
      <alignment vertical="center" wrapText="1"/>
    </xf>
    <xf numFmtId="0" fontId="28" fillId="6" borderId="30" xfId="0" applyFont="1" applyFill="1" applyBorder="1" applyAlignment="1">
      <alignment vertical="center" wrapText="1"/>
    </xf>
    <xf numFmtId="0" fontId="28" fillId="6" borderId="76" xfId="0" applyFont="1" applyFill="1" applyBorder="1" applyAlignment="1">
      <alignment vertical="center" wrapText="1"/>
    </xf>
    <xf numFmtId="0" fontId="31" fillId="6" borderId="30" xfId="0" applyFont="1" applyFill="1" applyBorder="1" applyAlignment="1">
      <alignment vertical="center"/>
    </xf>
    <xf numFmtId="0" fontId="31" fillId="6" borderId="76" xfId="0" applyFont="1" applyFill="1" applyBorder="1" applyAlignment="1">
      <alignment vertical="center"/>
    </xf>
    <xf numFmtId="3" fontId="5" fillId="2" borderId="77" xfId="0" applyNumberFormat="1" applyFont="1" applyFill="1" applyBorder="1" applyAlignment="1" applyProtection="1">
      <alignment vertical="center"/>
      <protection locked="0"/>
    </xf>
    <xf numFmtId="0" fontId="14" fillId="0" borderId="28" xfId="0" applyFont="1" applyBorder="1" applyAlignment="1">
      <alignment vertical="center"/>
    </xf>
    <xf numFmtId="0" fontId="14" fillId="0" borderId="33" xfId="0" applyFont="1" applyBorder="1" applyAlignment="1">
      <alignment vertical="center"/>
    </xf>
    <xf numFmtId="3" fontId="5" fillId="0" borderId="62" xfId="0" applyNumberFormat="1" applyFont="1" applyBorder="1" applyAlignment="1">
      <alignment horizontal="center" vertical="center"/>
    </xf>
    <xf numFmtId="0" fontId="0" fillId="6" borderId="81" xfId="0" applyFill="1" applyBorder="1"/>
    <xf numFmtId="0" fontId="50" fillId="7" borderId="0" xfId="0" applyFont="1" applyFill="1" applyAlignment="1">
      <alignment horizontal="center" vertical="center"/>
    </xf>
    <xf numFmtId="0" fontId="50" fillId="7" borderId="0" xfId="0" applyFont="1" applyFill="1" applyAlignment="1">
      <alignment vertical="center"/>
    </xf>
    <xf numFmtId="0" fontId="0" fillId="6" borderId="82" xfId="0" applyFill="1" applyBorder="1"/>
    <xf numFmtId="0" fontId="0" fillId="6" borderId="83" xfId="0" applyFill="1" applyBorder="1"/>
    <xf numFmtId="0" fontId="0" fillId="6" borderId="0" xfId="0" applyFill="1"/>
    <xf numFmtId="0" fontId="0" fillId="6" borderId="84" xfId="0" applyFill="1" applyBorder="1"/>
    <xf numFmtId="0" fontId="51" fillId="8" borderId="0" xfId="0" applyFont="1" applyFill="1" applyAlignment="1">
      <alignment wrapText="1"/>
    </xf>
    <xf numFmtId="0" fontId="0" fillId="6" borderId="84" xfId="0" applyFill="1" applyBorder="1" applyAlignment="1">
      <alignment vertical="top"/>
    </xf>
    <xf numFmtId="0" fontId="0" fillId="6" borderId="0" xfId="0" applyFill="1" applyAlignment="1">
      <alignment vertical="top"/>
    </xf>
    <xf numFmtId="0" fontId="0" fillId="6" borderId="83" xfId="0" applyFill="1" applyBorder="1" applyAlignment="1">
      <alignment vertical="top"/>
    </xf>
    <xf numFmtId="0" fontId="52" fillId="6" borderId="0" xfId="0" applyFont="1" applyFill="1" applyAlignment="1">
      <alignment wrapText="1"/>
    </xf>
    <xf numFmtId="0" fontId="53" fillId="6" borderId="0" xfId="0" applyFont="1" applyFill="1" applyAlignment="1">
      <alignment wrapText="1"/>
    </xf>
    <xf numFmtId="0" fontId="54" fillId="6" borderId="0" xfId="0" applyFont="1" applyFill="1" applyAlignment="1">
      <alignment wrapText="1"/>
    </xf>
    <xf numFmtId="0" fontId="55" fillId="0" borderId="0" xfId="2"/>
    <xf numFmtId="0" fontId="56" fillId="6" borderId="0" xfId="2" applyFont="1" applyFill="1" applyAlignment="1">
      <alignment wrapText="1"/>
    </xf>
    <xf numFmtId="0" fontId="55" fillId="6" borderId="0" xfId="2" applyFill="1" applyAlignment="1">
      <alignment wrapText="1"/>
    </xf>
    <xf numFmtId="0" fontId="55" fillId="0" borderId="0" xfId="2" quotePrefix="1"/>
    <xf numFmtId="0" fontId="0" fillId="6" borderId="0" xfId="0" applyFill="1" applyAlignment="1">
      <alignment wrapText="1"/>
    </xf>
    <xf numFmtId="0" fontId="57" fillId="6" borderId="0" xfId="0" applyFont="1" applyFill="1"/>
    <xf numFmtId="0" fontId="0" fillId="6" borderId="0" xfId="0" quotePrefix="1" applyFill="1"/>
    <xf numFmtId="0" fontId="58" fillId="6" borderId="0" xfId="0" applyFont="1" applyFill="1" applyAlignment="1">
      <alignment vertical="center"/>
    </xf>
    <xf numFmtId="0" fontId="27" fillId="6" borderId="0" xfId="0" applyFont="1" applyFill="1"/>
    <xf numFmtId="0" fontId="27" fillId="6" borderId="0" xfId="0" applyFont="1" applyFill="1" applyAlignment="1">
      <alignment vertical="center" wrapText="1"/>
    </xf>
    <xf numFmtId="0" fontId="27" fillId="6" borderId="0" xfId="0" applyFont="1" applyFill="1" applyAlignment="1">
      <alignment vertical="center"/>
    </xf>
    <xf numFmtId="0" fontId="27" fillId="6" borderId="0" xfId="0" applyFont="1" applyFill="1" applyAlignment="1">
      <alignment wrapText="1"/>
    </xf>
    <xf numFmtId="0" fontId="0" fillId="6" borderId="86" xfId="0" applyFill="1" applyBorder="1"/>
    <xf numFmtId="0" fontId="0" fillId="6" borderId="85" xfId="0" applyFill="1" applyBorder="1"/>
    <xf numFmtId="0" fontId="0" fillId="6" borderId="86" xfId="0" applyFill="1" applyBorder="1" applyAlignment="1">
      <alignment wrapText="1"/>
    </xf>
    <xf numFmtId="0" fontId="55" fillId="6" borderId="0" xfId="2" quotePrefix="1" applyFill="1"/>
    <xf numFmtId="0" fontId="55" fillId="6" borderId="0" xfId="2" applyFill="1"/>
    <xf numFmtId="3" fontId="18" fillId="0" borderId="45" xfId="0" applyNumberFormat="1" applyFont="1" applyBorder="1" applyAlignment="1">
      <alignment vertical="center"/>
    </xf>
    <xf numFmtId="3" fontId="5" fillId="0" borderId="69" xfId="0" applyNumberFormat="1" applyFont="1" applyBorder="1" applyAlignment="1">
      <alignment vertical="center"/>
    </xf>
    <xf numFmtId="3" fontId="5" fillId="0" borderId="89" xfId="0" applyNumberFormat="1" applyFont="1" applyBorder="1" applyAlignment="1">
      <alignment vertical="center"/>
    </xf>
    <xf numFmtId="3" fontId="5" fillId="0" borderId="53" xfId="0" applyNumberFormat="1" applyFont="1" applyBorder="1" applyAlignment="1">
      <alignment vertical="center"/>
    </xf>
    <xf numFmtId="1" fontId="5" fillId="0" borderId="92" xfId="0" applyNumberFormat="1" applyFont="1" applyBorder="1" applyAlignment="1" applyProtection="1">
      <alignment horizontal="left" vertical="center"/>
      <protection locked="0"/>
    </xf>
    <xf numFmtId="3" fontId="5" fillId="0" borderId="93" xfId="0" applyNumberFormat="1" applyFont="1" applyBorder="1" applyAlignment="1" applyProtection="1">
      <alignment vertical="center"/>
      <protection locked="0"/>
    </xf>
    <xf numFmtId="3" fontId="9" fillId="0" borderId="94" xfId="0" applyNumberFormat="1" applyFont="1" applyBorder="1" applyAlignment="1" applyProtection="1">
      <alignment horizontal="left" vertical="center"/>
      <protection locked="0"/>
    </xf>
    <xf numFmtId="0" fontId="13" fillId="0" borderId="90" xfId="0" applyFont="1" applyBorder="1"/>
    <xf numFmtId="0" fontId="13" fillId="0" borderId="94" xfId="0" applyFont="1" applyBorder="1"/>
    <xf numFmtId="3" fontId="4" fillId="0" borderId="91" xfId="0" applyNumberFormat="1" applyFont="1" applyBorder="1" applyAlignment="1">
      <alignment horizontal="right" vertical="center"/>
    </xf>
    <xf numFmtId="3" fontId="5" fillId="0" borderId="92" xfId="0" applyNumberFormat="1" applyFont="1" applyBorder="1" applyAlignment="1">
      <alignment vertical="center"/>
    </xf>
    <xf numFmtId="3" fontId="9" fillId="0" borderId="94" xfId="0" applyNumberFormat="1" applyFont="1" applyBorder="1" applyAlignment="1" applyProtection="1">
      <alignment vertical="center"/>
      <protection locked="0"/>
    </xf>
    <xf numFmtId="3" fontId="4" fillId="0" borderId="90" xfId="0" applyNumberFormat="1" applyFont="1" applyBorder="1" applyAlignment="1" applyProtection="1">
      <alignment horizontal="right" vertical="center"/>
      <protection locked="0"/>
    </xf>
    <xf numFmtId="0" fontId="13" fillId="0" borderId="93" xfId="0" applyFont="1" applyBorder="1"/>
    <xf numFmtId="3" fontId="4" fillId="0" borderId="95" xfId="0" applyNumberFormat="1" applyFont="1" applyBorder="1" applyAlignment="1">
      <alignment horizontal="right" vertical="center"/>
    </xf>
    <xf numFmtId="3" fontId="9" fillId="0" borderId="96" xfId="0" applyNumberFormat="1" applyFont="1" applyBorder="1" applyAlignment="1">
      <alignment vertical="center"/>
    </xf>
    <xf numFmtId="3" fontId="5" fillId="0" borderId="97" xfId="0" applyNumberFormat="1" applyFont="1" applyBorder="1" applyAlignment="1">
      <alignment vertical="center"/>
    </xf>
    <xf numFmtId="3" fontId="5" fillId="0" borderId="98" xfId="0" applyNumberFormat="1" applyFont="1" applyBorder="1" applyAlignment="1">
      <alignment vertical="center"/>
    </xf>
    <xf numFmtId="3" fontId="5" fillId="0" borderId="99" xfId="0" applyNumberFormat="1" applyFont="1" applyBorder="1" applyAlignment="1">
      <alignment horizontal="left" vertical="top"/>
    </xf>
    <xf numFmtId="3" fontId="4" fillId="0" borderId="99" xfId="0" applyNumberFormat="1" applyFont="1" applyBorder="1" applyAlignment="1">
      <alignment horizontal="left" vertical="top"/>
    </xf>
    <xf numFmtId="3" fontId="5" fillId="0" borderId="99" xfId="0" applyNumberFormat="1" applyFont="1" applyBorder="1" applyAlignment="1">
      <alignment horizontal="center" vertical="center"/>
    </xf>
    <xf numFmtId="3" fontId="4" fillId="0" borderId="100" xfId="0" applyNumberFormat="1" applyFont="1" applyBorder="1" applyAlignment="1">
      <alignment vertical="center"/>
    </xf>
    <xf numFmtId="3" fontId="5" fillId="0" borderId="13" xfId="0" quotePrefix="1" applyNumberFormat="1" applyFont="1" applyBorder="1" applyAlignment="1">
      <alignment vertical="center"/>
    </xf>
    <xf numFmtId="3" fontId="4" fillId="0" borderId="15" xfId="1" applyNumberFormat="1" applyFont="1" applyFill="1" applyBorder="1" applyAlignment="1" applyProtection="1">
      <alignment horizontal="right" vertical="center"/>
      <protection locked="0"/>
    </xf>
    <xf numFmtId="3" fontId="4" fillId="0" borderId="14" xfId="1" applyNumberFormat="1" applyFont="1" applyFill="1" applyBorder="1" applyAlignment="1">
      <alignment horizontal="right" vertical="center"/>
    </xf>
    <xf numFmtId="3" fontId="4" fillId="0" borderId="16" xfId="1" applyNumberFormat="1" applyFont="1" applyFill="1" applyBorder="1" applyAlignment="1">
      <alignment horizontal="right" vertical="center"/>
    </xf>
    <xf numFmtId="3" fontId="4" fillId="0" borderId="51" xfId="1" applyNumberFormat="1" applyFont="1" applyBorder="1" applyAlignment="1" applyProtection="1">
      <alignment horizontal="right" vertical="center"/>
      <protection locked="0"/>
    </xf>
    <xf numFmtId="3" fontId="5" fillId="0" borderId="101" xfId="0" applyNumberFormat="1" applyFont="1" applyBorder="1" applyAlignment="1">
      <alignment vertical="center"/>
    </xf>
    <xf numFmtId="3" fontId="5" fillId="0" borderId="102" xfId="0" applyNumberFormat="1" applyFont="1" applyBorder="1" applyAlignment="1">
      <alignment vertical="center"/>
    </xf>
    <xf numFmtId="3" fontId="5" fillId="0" borderId="103" xfId="0" applyNumberFormat="1" applyFont="1" applyBorder="1" applyAlignment="1">
      <alignment vertical="center"/>
    </xf>
    <xf numFmtId="3" fontId="4" fillId="0" borderId="104" xfId="1" applyNumberFormat="1" applyFont="1" applyFill="1" applyBorder="1" applyAlignment="1" applyProtection="1">
      <alignment horizontal="right" vertical="center"/>
      <protection locked="0"/>
    </xf>
    <xf numFmtId="3" fontId="4" fillId="0" borderId="103" xfId="1" applyNumberFormat="1" applyFont="1" applyFill="1" applyBorder="1" applyAlignment="1">
      <alignment horizontal="right" vertical="center"/>
    </xf>
    <xf numFmtId="3" fontId="4" fillId="0" borderId="90" xfId="1" applyNumberFormat="1" applyFont="1" applyBorder="1" applyAlignment="1">
      <alignment vertical="center"/>
    </xf>
    <xf numFmtId="3" fontId="4" fillId="0" borderId="91" xfId="1" applyNumberFormat="1" applyFont="1" applyBorder="1" applyAlignment="1">
      <alignment vertical="center"/>
    </xf>
    <xf numFmtId="3" fontId="4" fillId="0" borderId="90" xfId="0" applyNumberFormat="1" applyFont="1" applyBorder="1" applyAlignment="1">
      <alignment vertical="center"/>
    </xf>
    <xf numFmtId="3" fontId="4" fillId="0" borderId="91" xfId="0" applyNumberFormat="1" applyFont="1" applyBorder="1" applyAlignment="1">
      <alignment vertical="center"/>
    </xf>
    <xf numFmtId="3" fontId="9" fillId="0" borderId="94" xfId="0" applyNumberFormat="1" applyFont="1" applyBorder="1" applyAlignment="1">
      <alignment vertical="center"/>
    </xf>
    <xf numFmtId="3" fontId="4" fillId="0" borderId="97" xfId="0" applyNumberFormat="1" applyFont="1" applyBorder="1" applyAlignment="1">
      <alignment vertical="center"/>
    </xf>
    <xf numFmtId="3" fontId="5" fillId="0" borderId="105" xfId="0" applyNumberFormat="1" applyFont="1" applyBorder="1" applyAlignment="1">
      <alignment vertical="center" wrapText="1"/>
    </xf>
    <xf numFmtId="3" fontId="5" fillId="0" borderId="106" xfId="0" applyNumberFormat="1" applyFont="1" applyBorder="1" applyAlignment="1">
      <alignment vertical="center" wrapText="1"/>
    </xf>
    <xf numFmtId="3" fontId="4" fillId="0" borderId="107" xfId="1" applyNumberFormat="1" applyFont="1" applyBorder="1" applyAlignment="1" applyProtection="1">
      <alignment horizontal="right" vertical="center"/>
      <protection locked="0"/>
    </xf>
    <xf numFmtId="3" fontId="4" fillId="0" borderId="108" xfId="1" applyNumberFormat="1" applyFont="1" applyFill="1" applyBorder="1" applyAlignment="1">
      <alignment horizontal="right" vertical="center"/>
    </xf>
    <xf numFmtId="1" fontId="4" fillId="2" borderId="111" xfId="0" applyNumberFormat="1" applyFont="1" applyFill="1" applyBorder="1" applyAlignment="1" applyProtection="1">
      <alignment horizontal="right" vertical="center"/>
      <protection locked="0"/>
    </xf>
    <xf numFmtId="3" fontId="1" fillId="2" borderId="110" xfId="0" applyNumberFormat="1" applyFont="1" applyFill="1" applyBorder="1" applyAlignment="1" applyProtection="1">
      <protection locked="0"/>
    </xf>
    <xf numFmtId="3" fontId="34" fillId="0" borderId="109" xfId="0" applyNumberFormat="1" applyFont="1" applyBorder="1" applyAlignment="1">
      <alignment horizontal="right" vertical="center"/>
    </xf>
    <xf numFmtId="3" fontId="5" fillId="0" borderId="112" xfId="0" applyNumberFormat="1" applyFont="1" applyBorder="1" applyAlignment="1">
      <alignment horizontal="center" vertical="center"/>
    </xf>
    <xf numFmtId="3" fontId="4" fillId="0" borderId="109" xfId="1" applyNumberFormat="1" applyFont="1" applyBorder="1" applyAlignment="1" applyProtection="1">
      <alignment horizontal="right" vertical="center"/>
      <protection locked="0"/>
    </xf>
    <xf numFmtId="3" fontId="5" fillId="0" borderId="89" xfId="0" applyNumberFormat="1" applyFont="1" applyBorder="1" applyAlignment="1">
      <alignment horizontal="center" vertical="center"/>
    </xf>
    <xf numFmtId="3" fontId="9" fillId="0" borderId="113" xfId="0" applyNumberFormat="1" applyFont="1" applyBorder="1" applyAlignment="1">
      <alignment vertical="center"/>
    </xf>
    <xf numFmtId="0" fontId="42" fillId="6" borderId="28" xfId="0" applyNumberFormat="1" applyFont="1" applyFill="1" applyBorder="1" applyAlignment="1">
      <alignment vertical="center"/>
    </xf>
    <xf numFmtId="0" fontId="42" fillId="6" borderId="0" xfId="0" applyNumberFormat="1" applyFont="1" applyFill="1" applyBorder="1" applyAlignment="1">
      <alignment vertical="center"/>
    </xf>
    <xf numFmtId="0" fontId="27" fillId="6" borderId="0" xfId="0" applyNumberFormat="1" applyFont="1" applyFill="1" applyBorder="1" applyAlignment="1">
      <alignment vertical="center"/>
    </xf>
    <xf numFmtId="0" fontId="28" fillId="6" borderId="30" xfId="0" applyNumberFormat="1" applyFont="1" applyFill="1" applyBorder="1" applyAlignment="1">
      <alignment vertical="center"/>
    </xf>
    <xf numFmtId="0" fontId="4" fillId="0" borderId="28" xfId="0" applyNumberFormat="1" applyFont="1" applyBorder="1" applyAlignment="1">
      <alignment horizontal="left" vertical="center"/>
    </xf>
    <xf numFmtId="0" fontId="4" fillId="0" borderId="0" xfId="0" applyNumberFormat="1" applyFont="1" applyBorder="1" applyAlignment="1">
      <alignment horizontal="left" vertical="center"/>
    </xf>
    <xf numFmtId="0" fontId="5" fillId="0" borderId="0" xfId="0" applyNumberFormat="1" applyFont="1" applyBorder="1" applyAlignment="1" applyProtection="1">
      <alignment vertical="center"/>
      <protection locked="0"/>
    </xf>
    <xf numFmtId="0" fontId="4" fillId="0" borderId="0" xfId="0" applyNumberFormat="1" applyFont="1" applyAlignment="1">
      <alignment vertical="top"/>
    </xf>
    <xf numFmtId="0" fontId="13" fillId="0" borderId="0" xfId="0" applyNumberFormat="1" applyFont="1" applyAlignment="1">
      <alignment vertical="top"/>
    </xf>
    <xf numFmtId="0" fontId="4" fillId="0" borderId="0" xfId="0" applyNumberFormat="1" applyFont="1" applyAlignment="1">
      <alignment horizontal="left"/>
    </xf>
    <xf numFmtId="0" fontId="13" fillId="0" borderId="0" xfId="0" applyNumberFormat="1" applyFont="1" applyAlignment="1">
      <alignment horizontal="left"/>
    </xf>
    <xf numFmtId="0" fontId="42" fillId="6" borderId="27" xfId="0" applyNumberFormat="1" applyFont="1" applyFill="1" applyBorder="1" applyAlignment="1"/>
    <xf numFmtId="0" fontId="42" fillId="6" borderId="13" xfId="0" applyNumberFormat="1" applyFont="1" applyFill="1" applyBorder="1" applyAlignment="1"/>
    <xf numFmtId="0" fontId="43" fillId="6" borderId="13" xfId="0" applyNumberFormat="1" applyFont="1" applyFill="1" applyBorder="1" applyAlignment="1"/>
    <xf numFmtId="0" fontId="43" fillId="6" borderId="29" xfId="0" applyNumberFormat="1" applyFont="1" applyFill="1" applyBorder="1" applyAlignment="1"/>
    <xf numFmtId="0" fontId="5" fillId="0" borderId="13" xfId="0" applyNumberFormat="1" applyFont="1" applyBorder="1" applyAlignment="1">
      <alignment vertical="center"/>
    </xf>
    <xf numFmtId="0" fontId="0" fillId="0" borderId="0" xfId="0" applyNumberFormat="1"/>
    <xf numFmtId="0" fontId="4" fillId="0" borderId="13" xfId="0" applyNumberFormat="1" applyFont="1" applyBorder="1" applyAlignment="1">
      <alignment vertical="center"/>
    </xf>
    <xf numFmtId="0" fontId="4" fillId="0" borderId="25" xfId="0" applyNumberFormat="1" applyFont="1" applyBorder="1" applyAlignment="1">
      <alignment vertical="center"/>
    </xf>
    <xf numFmtId="0" fontId="5" fillId="0" borderId="5" xfId="0" applyNumberFormat="1" applyFont="1" applyBorder="1" applyAlignment="1" applyProtection="1">
      <alignment horizontal="left" vertical="center"/>
      <protection locked="0"/>
    </xf>
    <xf numFmtId="0" fontId="5" fillId="0" borderId="21" xfId="0" applyNumberFormat="1" applyFont="1" applyBorder="1" applyAlignment="1">
      <alignment vertical="center"/>
    </xf>
    <xf numFmtId="0" fontId="5" fillId="0" borderId="9" xfId="0" applyNumberFormat="1" applyFont="1" applyBorder="1" applyAlignment="1">
      <alignment horizontal="left" vertical="center"/>
    </xf>
    <xf numFmtId="0" fontId="25" fillId="0" borderId="0" xfId="0" applyNumberFormat="1" applyFont="1" applyAlignment="1">
      <alignment horizontal="left"/>
    </xf>
    <xf numFmtId="0" fontId="6" fillId="0" borderId="0" xfId="0" applyNumberFormat="1" applyFont="1" applyAlignment="1"/>
    <xf numFmtId="0" fontId="0" fillId="0" borderId="0" xfId="0" applyNumberFormat="1" applyAlignment="1">
      <alignment vertical="center"/>
    </xf>
    <xf numFmtId="0" fontId="42" fillId="6" borderId="27" xfId="0" applyNumberFormat="1" applyFont="1" applyFill="1" applyBorder="1" applyAlignment="1">
      <alignment vertical="center"/>
    </xf>
    <xf numFmtId="0" fontId="42" fillId="6" borderId="13" xfId="0" applyNumberFormat="1" applyFont="1" applyFill="1" applyBorder="1" applyAlignment="1">
      <alignment vertical="center"/>
    </xf>
    <xf numFmtId="0" fontId="43" fillId="6" borderId="13" xfId="0" applyNumberFormat="1" applyFont="1" applyFill="1" applyBorder="1" applyAlignment="1">
      <alignment vertical="center"/>
    </xf>
    <xf numFmtId="0" fontId="43" fillId="6" borderId="29" xfId="0" applyNumberFormat="1" applyFont="1" applyFill="1" applyBorder="1" applyAlignment="1">
      <alignment vertical="center"/>
    </xf>
    <xf numFmtId="0" fontId="6" fillId="0" borderId="0" xfId="0" applyNumberFormat="1" applyFont="1" applyAlignment="1">
      <alignment vertical="center"/>
    </xf>
    <xf numFmtId="0" fontId="13" fillId="0" borderId="0" xfId="0" applyNumberFormat="1" applyFont="1"/>
    <xf numFmtId="0" fontId="42" fillId="6" borderId="27" xfId="0" applyNumberFormat="1" applyFont="1" applyFill="1" applyBorder="1" applyAlignment="1">
      <alignment horizontal="left" vertical="center"/>
    </xf>
    <xf numFmtId="0" fontId="42" fillId="6" borderId="13" xfId="0" applyNumberFormat="1" applyFont="1" applyFill="1" applyBorder="1" applyAlignment="1">
      <alignment horizontal="left" vertical="center"/>
    </xf>
    <xf numFmtId="0" fontId="43" fillId="6" borderId="29" xfId="0" applyNumberFormat="1" applyFont="1" applyFill="1" applyBorder="1" applyAlignment="1">
      <alignment horizontal="left" vertical="center"/>
    </xf>
    <xf numFmtId="0" fontId="4" fillId="0" borderId="13" xfId="0" applyNumberFormat="1" applyFont="1" applyBorder="1" applyAlignment="1">
      <alignment horizontal="left" vertical="center"/>
    </xf>
    <xf numFmtId="0" fontId="5" fillId="0" borderId="21" xfId="0" applyNumberFormat="1" applyFont="1" applyBorder="1" applyAlignment="1">
      <alignment horizontal="left" vertical="center"/>
    </xf>
    <xf numFmtId="0" fontId="5" fillId="0" borderId="13" xfId="0" applyNumberFormat="1" applyFont="1" applyBorder="1" applyAlignment="1">
      <alignment horizontal="left" vertical="center"/>
    </xf>
    <xf numFmtId="0" fontId="5" fillId="0" borderId="9" xfId="0" applyNumberFormat="1" applyFont="1" applyBorder="1" applyAlignment="1" applyProtection="1">
      <alignment horizontal="left" vertical="center"/>
      <protection locked="0"/>
    </xf>
    <xf numFmtId="0" fontId="5" fillId="0" borderId="5" xfId="0" quotePrefix="1" applyNumberFormat="1" applyFont="1" applyBorder="1" applyAlignment="1" applyProtection="1">
      <alignment horizontal="left" vertical="center"/>
      <protection locked="0"/>
    </xf>
    <xf numFmtId="0" fontId="5" fillId="0" borderId="29" xfId="0" applyNumberFormat="1" applyFont="1" applyBorder="1" applyAlignment="1">
      <alignment horizontal="left" vertical="center"/>
    </xf>
    <xf numFmtId="0" fontId="6" fillId="2" borderId="0" xfId="0" applyNumberFormat="1" applyFont="1" applyFill="1" applyAlignment="1" applyProtection="1">
      <alignment horizontal="left" vertical="center"/>
      <protection locked="0"/>
    </xf>
    <xf numFmtId="0" fontId="6" fillId="0" borderId="0" xfId="0" applyNumberFormat="1" applyFont="1" applyAlignment="1">
      <alignment horizontal="left"/>
    </xf>
    <xf numFmtId="0" fontId="13" fillId="0" borderId="0" xfId="0" applyNumberFormat="1" applyFont="1" applyAlignment="1">
      <alignment horizontal="left" vertical="top"/>
    </xf>
    <xf numFmtId="0" fontId="6" fillId="0" borderId="0" xfId="0" applyNumberFormat="1" applyFont="1" applyAlignment="1">
      <alignment horizontal="left" vertical="center"/>
    </xf>
    <xf numFmtId="0" fontId="5" fillId="0" borderId="27" xfId="0" applyNumberFormat="1" applyFont="1" applyBorder="1" applyAlignment="1">
      <alignment horizontal="left" vertical="center"/>
    </xf>
    <xf numFmtId="0" fontId="13" fillId="0" borderId="97" xfId="0" applyNumberFormat="1" applyFont="1" applyBorder="1" applyAlignment="1">
      <alignment horizontal="left"/>
    </xf>
    <xf numFmtId="0" fontId="6" fillId="2" borderId="0" xfId="0" applyNumberFormat="1" applyFont="1" applyFill="1" applyBorder="1" applyAlignment="1" applyProtection="1">
      <alignment horizontal="left" vertical="center"/>
      <protection locked="0"/>
    </xf>
    <xf numFmtId="0" fontId="32" fillId="0" borderId="13" xfId="0" applyNumberFormat="1" applyFont="1" applyBorder="1" applyAlignment="1">
      <alignment horizontal="left" vertical="center"/>
    </xf>
    <xf numFmtId="0" fontId="32" fillId="0" borderId="9" xfId="0" applyNumberFormat="1" applyFont="1" applyBorder="1" applyAlignment="1">
      <alignment horizontal="left" vertical="center"/>
    </xf>
    <xf numFmtId="0" fontId="47" fillId="6" borderId="27" xfId="0" applyNumberFormat="1" applyFont="1" applyFill="1" applyBorder="1" applyAlignment="1">
      <alignment horizontal="left" vertical="center"/>
    </xf>
    <xf numFmtId="0" fontId="47" fillId="6" borderId="13" xfId="0" applyNumberFormat="1" applyFont="1" applyFill="1" applyBorder="1" applyAlignment="1">
      <alignment horizontal="left" vertical="center"/>
    </xf>
    <xf numFmtId="0" fontId="49" fillId="6" borderId="29" xfId="0" applyNumberFormat="1" applyFont="1" applyFill="1" applyBorder="1" applyAlignment="1">
      <alignment horizontal="left" vertical="center"/>
    </xf>
    <xf numFmtId="0" fontId="32" fillId="0" borderId="5" xfId="0" applyNumberFormat="1" applyFont="1" applyBorder="1" applyAlignment="1" applyProtection="1">
      <alignment horizontal="left" vertical="center"/>
      <protection locked="0"/>
    </xf>
    <xf numFmtId="0" fontId="32" fillId="0" borderId="21" xfId="0" applyNumberFormat="1" applyFont="1" applyBorder="1" applyAlignment="1">
      <alignment horizontal="left" vertical="center"/>
    </xf>
    <xf numFmtId="0" fontId="32" fillId="0" borderId="9" xfId="0" applyNumberFormat="1" applyFont="1" applyBorder="1" applyAlignment="1" applyProtection="1">
      <alignment horizontal="left" vertical="center"/>
      <protection locked="0"/>
    </xf>
    <xf numFmtId="0" fontId="32" fillId="0" borderId="29" xfId="0" applyNumberFormat="1" applyFont="1" applyBorder="1" applyAlignment="1">
      <alignment horizontal="left" vertical="center"/>
    </xf>
    <xf numFmtId="0" fontId="35" fillId="0" borderId="0" xfId="0" applyNumberFormat="1" applyFont="1" applyAlignment="1">
      <alignment horizontal="left" vertical="center"/>
    </xf>
    <xf numFmtId="0" fontId="5" fillId="2" borderId="43" xfId="0" applyNumberFormat="1" applyFont="1" applyFill="1" applyBorder="1" applyAlignment="1" applyProtection="1">
      <alignment horizontal="left" vertical="center"/>
      <protection locked="0"/>
    </xf>
    <xf numFmtId="0" fontId="5" fillId="2" borderId="9" xfId="0" applyNumberFormat="1" applyFont="1" applyFill="1" applyBorder="1" applyAlignment="1" applyProtection="1">
      <alignment horizontal="left" vertical="center"/>
      <protection locked="0"/>
    </xf>
    <xf numFmtId="0" fontId="5" fillId="2" borderId="5" xfId="0" applyNumberFormat="1" applyFont="1" applyFill="1" applyBorder="1" applyAlignment="1" applyProtection="1">
      <alignment horizontal="left" vertical="center"/>
      <protection locked="0"/>
    </xf>
    <xf numFmtId="0" fontId="5" fillId="0" borderId="13" xfId="0" quotePrefix="1" applyNumberFormat="1" applyFont="1" applyBorder="1" applyAlignment="1" applyProtection="1">
      <alignment horizontal="left" vertical="center"/>
      <protection locked="0"/>
    </xf>
    <xf numFmtId="0" fontId="5" fillId="0" borderId="44" xfId="0" applyFont="1" applyBorder="1" applyAlignment="1" applyProtection="1">
      <alignment horizontal="left" vertical="center"/>
      <protection locked="0"/>
    </xf>
    <xf numFmtId="0" fontId="5" fillId="2" borderId="87" xfId="0" applyFont="1" applyFill="1" applyBorder="1" applyAlignment="1" applyProtection="1">
      <alignment horizontal="left" vertical="center"/>
      <protection locked="0"/>
    </xf>
    <xf numFmtId="0" fontId="5" fillId="0" borderId="0" xfId="0" applyFont="1" applyAlignment="1" applyProtection="1">
      <alignment horizontal="left" vertical="center"/>
      <protection locked="0"/>
    </xf>
    <xf numFmtId="3" fontId="5" fillId="0" borderId="0" xfId="0" applyNumberFormat="1" applyFont="1" applyAlignment="1" applyProtection="1">
      <alignment vertical="center"/>
      <protection locked="0"/>
    </xf>
    <xf numFmtId="0" fontId="5" fillId="0" borderId="24" xfId="0" applyFont="1" applyBorder="1" applyAlignment="1" applyProtection="1">
      <alignment horizontal="left" vertical="center"/>
      <protection locked="0"/>
    </xf>
    <xf numFmtId="0" fontId="24" fillId="0" borderId="75" xfId="0" applyFont="1" applyBorder="1" applyAlignment="1" applyProtection="1">
      <alignment horizontal="left" vertical="center"/>
      <protection locked="0"/>
    </xf>
    <xf numFmtId="0" fontId="13" fillId="0" borderId="52" xfId="0" applyFont="1" applyBorder="1" applyAlignment="1" applyProtection="1">
      <alignment horizontal="left" vertical="center"/>
      <protection locked="0"/>
    </xf>
    <xf numFmtId="0" fontId="24" fillId="0" borderId="88" xfId="0" applyFont="1" applyBorder="1" applyAlignment="1" applyProtection="1">
      <alignment horizontal="left" vertical="center"/>
      <protection locked="0"/>
    </xf>
    <xf numFmtId="0" fontId="59" fillId="9" borderId="0" xfId="0" applyFont="1" applyFill="1" applyAlignment="1">
      <alignment vertical="center"/>
    </xf>
    <xf numFmtId="0" fontId="5" fillId="0" borderId="0" xfId="0" applyFont="1" applyAlignment="1">
      <alignment horizontal="left" vertical="center"/>
    </xf>
    <xf numFmtId="3" fontId="5" fillId="0" borderId="0" xfId="0" applyNumberFormat="1" applyFont="1" applyAlignment="1">
      <alignment vertical="center"/>
    </xf>
    <xf numFmtId="0" fontId="5" fillId="0" borderId="24" xfId="0" applyFont="1" applyBorder="1" applyAlignment="1">
      <alignment horizontal="left" vertical="center"/>
    </xf>
    <xf numFmtId="3" fontId="5" fillId="0" borderId="0" xfId="0" applyNumberFormat="1" applyFont="1" applyAlignment="1">
      <alignment horizontal="left" vertical="center"/>
    </xf>
    <xf numFmtId="0" fontId="5" fillId="0" borderId="43" xfId="0" applyFont="1" applyBorder="1" applyAlignment="1">
      <alignment vertical="center"/>
    </xf>
    <xf numFmtId="0" fontId="5" fillId="0" borderId="13" xfId="0" applyFont="1" applyBorder="1" applyAlignment="1">
      <alignment vertical="center"/>
    </xf>
    <xf numFmtId="0" fontId="5" fillId="0" borderId="5" xfId="0" applyFont="1" applyBorder="1" applyAlignment="1" applyProtection="1">
      <alignment horizontal="left" vertical="center"/>
      <protection locked="0"/>
    </xf>
    <xf numFmtId="0" fontId="5" fillId="0" borderId="9" xfId="0" applyFont="1" applyBorder="1" applyAlignment="1">
      <alignment vertical="center"/>
    </xf>
    <xf numFmtId="0" fontId="5" fillId="0" borderId="21" xfId="0" applyFont="1" applyBorder="1" applyAlignment="1">
      <alignment vertical="center"/>
    </xf>
    <xf numFmtId="0" fontId="5" fillId="0" borderId="9" xfId="0" applyFont="1" applyBorder="1" applyAlignment="1">
      <alignment horizontal="left" vertical="center"/>
    </xf>
    <xf numFmtId="0" fontId="5" fillId="0" borderId="9" xfId="0" applyFont="1" applyBorder="1" applyAlignment="1" applyProtection="1">
      <alignment vertical="center"/>
      <protection locked="0"/>
    </xf>
    <xf numFmtId="0" fontId="5" fillId="0" borderId="29" xfId="0" applyFont="1" applyBorder="1" applyAlignment="1">
      <alignment vertical="center"/>
    </xf>
    <xf numFmtId="0" fontId="5" fillId="0" borderId="43" xfId="0" applyFont="1" applyBorder="1" applyAlignment="1">
      <alignment horizontal="left" vertical="center"/>
    </xf>
    <xf numFmtId="0" fontId="5" fillId="0" borderId="13" xfId="0" applyFont="1" applyBorder="1" applyAlignment="1">
      <alignment horizontal="left" vertical="center"/>
    </xf>
    <xf numFmtId="0" fontId="5" fillId="0" borderId="9" xfId="0" applyFont="1" applyBorder="1" applyAlignment="1" applyProtection="1">
      <alignment horizontal="left" vertical="center"/>
      <protection locked="0"/>
    </xf>
    <xf numFmtId="0" fontId="5" fillId="0" borderId="21" xfId="0" applyFont="1" applyBorder="1" applyAlignment="1">
      <alignment horizontal="left" vertical="center"/>
    </xf>
    <xf numFmtId="0" fontId="5" fillId="0" borderId="5" xfId="0" quotePrefix="1" applyFont="1" applyBorder="1" applyAlignment="1" applyProtection="1">
      <alignment horizontal="left" vertical="center"/>
      <protection locked="0"/>
    </xf>
    <xf numFmtId="0" fontId="5" fillId="0" borderId="29" xfId="0" applyFont="1" applyBorder="1" applyAlignment="1">
      <alignment horizontal="left" vertical="center"/>
    </xf>
    <xf numFmtId="0" fontId="14" fillId="0" borderId="0" xfId="0" applyFont="1" applyFill="1" applyBorder="1" applyAlignment="1">
      <alignment vertical="center"/>
    </xf>
    <xf numFmtId="1" fontId="4" fillId="0" borderId="1" xfId="0" applyNumberFormat="1" applyFont="1" applyFill="1" applyBorder="1" applyAlignment="1" applyProtection="1">
      <alignment horizontal="right" vertical="center"/>
      <protection locked="0"/>
    </xf>
    <xf numFmtId="3" fontId="4" fillId="0" borderId="7" xfId="0" applyNumberFormat="1" applyFont="1" applyFill="1" applyBorder="1" applyAlignment="1">
      <alignment vertical="center"/>
    </xf>
    <xf numFmtId="3" fontId="4" fillId="0" borderId="11" xfId="0" applyNumberFormat="1" applyFont="1" applyFill="1" applyBorder="1" applyAlignment="1">
      <alignment vertical="center"/>
    </xf>
    <xf numFmtId="3" fontId="4" fillId="0" borderId="15" xfId="0" applyNumberFormat="1" applyFont="1" applyFill="1" applyBorder="1" applyAlignment="1">
      <alignment vertical="center"/>
    </xf>
    <xf numFmtId="3" fontId="5" fillId="0" borderId="1" xfId="0" applyNumberFormat="1" applyFont="1" applyFill="1" applyBorder="1" applyAlignment="1" applyProtection="1">
      <alignment vertical="center"/>
      <protection locked="0"/>
    </xf>
    <xf numFmtId="3" fontId="4" fillId="0" borderId="0" xfId="0" applyNumberFormat="1" applyFont="1" applyFill="1" applyBorder="1" applyAlignment="1" applyProtection="1">
      <alignment vertical="center"/>
      <protection locked="0"/>
    </xf>
    <xf numFmtId="3" fontId="4" fillId="0" borderId="25" xfId="0" applyNumberFormat="1" applyFont="1" applyFill="1" applyBorder="1" applyAlignment="1" applyProtection="1">
      <alignment vertical="center"/>
      <protection locked="0"/>
    </xf>
    <xf numFmtId="3" fontId="4" fillId="0" borderId="31" xfId="0" applyNumberFormat="1" applyFont="1" applyFill="1" applyBorder="1" applyAlignment="1">
      <alignment vertical="center"/>
    </xf>
    <xf numFmtId="3" fontId="5" fillId="0" borderId="19" xfId="0" applyNumberFormat="1" applyFont="1" applyFill="1" applyBorder="1" applyAlignment="1" applyProtection="1">
      <alignment vertical="center"/>
      <protection locked="0"/>
    </xf>
    <xf numFmtId="3" fontId="6" fillId="0" borderId="0" xfId="0" applyNumberFormat="1" applyFont="1" applyFill="1" applyAlignment="1" applyProtection="1">
      <alignment horizontal="fill" vertical="top"/>
      <protection locked="0"/>
    </xf>
    <xf numFmtId="3" fontId="6" fillId="0" borderId="0" xfId="0" applyNumberFormat="1" applyFont="1" applyFill="1" applyAlignment="1" applyProtection="1">
      <alignment vertical="top"/>
      <protection locked="0"/>
    </xf>
    <xf numFmtId="0" fontId="7" fillId="0" borderId="0" xfId="0" applyFont="1" applyFill="1"/>
    <xf numFmtId="3" fontId="5" fillId="0" borderId="51" xfId="0" applyNumberFormat="1" applyFont="1" applyBorder="1" applyAlignment="1">
      <alignment horizontal="center" vertical="center" wrapText="1"/>
    </xf>
    <xf numFmtId="0" fontId="59" fillId="9" borderId="0" xfId="0" applyFont="1" applyFill="1" applyBorder="1" applyAlignment="1">
      <alignment vertical="center"/>
    </xf>
    <xf numFmtId="0" fontId="61" fillId="9" borderId="0" xfId="0" applyFont="1" applyFill="1" applyAlignment="1">
      <alignment vertical="center"/>
    </xf>
    <xf numFmtId="0" fontId="62" fillId="9" borderId="0" xfId="0" applyFont="1" applyFill="1" applyAlignment="1">
      <alignment vertical="center"/>
    </xf>
    <xf numFmtId="3" fontId="63" fillId="0" borderId="80" xfId="1" applyNumberFormat="1" applyFont="1" applyBorder="1" applyAlignment="1">
      <alignment horizontal="center" vertical="center"/>
    </xf>
    <xf numFmtId="3" fontId="5" fillId="0" borderId="105" xfId="0" applyNumberFormat="1" applyFont="1" applyBorder="1" applyAlignment="1">
      <alignment horizontal="center" vertical="center"/>
    </xf>
    <xf numFmtId="3" fontId="64" fillId="0" borderId="106" xfId="0" applyNumberFormat="1" applyFont="1" applyBorder="1" applyAlignment="1">
      <alignment horizontal="center" vertical="center"/>
    </xf>
    <xf numFmtId="3" fontId="4" fillId="0" borderId="11" xfId="0" applyNumberFormat="1" applyFont="1" applyFill="1" applyBorder="1" applyAlignment="1" applyProtection="1">
      <alignment horizontal="right" vertical="center"/>
      <protection locked="0"/>
    </xf>
    <xf numFmtId="1" fontId="4" fillId="0" borderId="11" xfId="0" applyNumberFormat="1" applyFont="1" applyFill="1" applyBorder="1" applyAlignment="1" applyProtection="1">
      <alignment horizontal="right" vertical="center"/>
      <protection locked="0"/>
    </xf>
    <xf numFmtId="3" fontId="4" fillId="0" borderId="11" xfId="0" applyNumberFormat="1" applyFont="1" applyFill="1" applyBorder="1" applyAlignment="1" applyProtection="1">
      <alignment vertical="center"/>
      <protection locked="0"/>
    </xf>
    <xf numFmtId="1" fontId="4" fillId="0" borderId="7" xfId="0" applyNumberFormat="1" applyFont="1" applyFill="1" applyBorder="1" applyAlignment="1" applyProtection="1">
      <alignment horizontal="right" vertical="center"/>
      <protection locked="0"/>
    </xf>
    <xf numFmtId="3" fontId="4" fillId="0" borderId="7" xfId="0" applyNumberFormat="1" applyFont="1" applyFill="1" applyBorder="1" applyAlignment="1" applyProtection="1">
      <alignment vertical="center"/>
      <protection locked="0"/>
    </xf>
    <xf numFmtId="1" fontId="4" fillId="0" borderId="12" xfId="0" applyNumberFormat="1" applyFont="1" applyFill="1" applyBorder="1" applyAlignment="1" applyProtection="1">
      <alignment horizontal="right" vertical="center"/>
      <protection locked="0"/>
    </xf>
    <xf numFmtId="3" fontId="64" fillId="0" borderId="35" xfId="0" applyNumberFormat="1" applyFont="1" applyBorder="1" applyAlignment="1">
      <alignment vertical="center"/>
    </xf>
    <xf numFmtId="3" fontId="64" fillId="0" borderId="105" xfId="0" applyNumberFormat="1" applyFont="1" applyBorder="1" applyAlignment="1">
      <alignment horizontal="center" vertical="center"/>
    </xf>
    <xf numFmtId="3" fontId="4" fillId="0" borderId="9" xfId="0" applyNumberFormat="1" applyFont="1" applyFill="1" applyBorder="1" applyAlignment="1" applyProtection="1">
      <alignment vertical="center"/>
      <protection locked="0"/>
    </xf>
    <xf numFmtId="3" fontId="4" fillId="0" borderId="9" xfId="0" applyNumberFormat="1" applyFont="1" applyFill="1" applyBorder="1" applyAlignment="1" applyProtection="1">
      <alignment vertical="center" wrapText="1"/>
      <protection locked="0"/>
    </xf>
    <xf numFmtId="3" fontId="4" fillId="0" borderId="9" xfId="0" applyNumberFormat="1" applyFont="1" applyFill="1" applyBorder="1" applyAlignment="1" applyProtection="1">
      <alignment horizontal="left" vertical="center" wrapText="1"/>
      <protection locked="0"/>
    </xf>
    <xf numFmtId="3" fontId="4" fillId="0" borderId="10" xfId="0" applyNumberFormat="1" applyFont="1" applyFill="1" applyBorder="1" applyAlignment="1" applyProtection="1">
      <alignment vertical="center"/>
      <protection locked="0"/>
    </xf>
    <xf numFmtId="3" fontId="4" fillId="0" borderId="12" xfId="0" applyNumberFormat="1" applyFont="1" applyFill="1" applyBorder="1" applyAlignment="1" applyProtection="1">
      <alignment horizontal="right" vertical="center"/>
      <protection locked="0"/>
    </xf>
    <xf numFmtId="0" fontId="7" fillId="0" borderId="0" xfId="0" applyFont="1" applyFill="1" applyBorder="1"/>
    <xf numFmtId="0" fontId="6" fillId="0" borderId="0" xfId="0" applyNumberFormat="1" applyFont="1" applyFill="1" applyAlignment="1" applyProtection="1">
      <alignment horizontal="left" vertical="center"/>
      <protection locked="0"/>
    </xf>
    <xf numFmtId="3" fontId="5" fillId="0" borderId="0" xfId="0" applyNumberFormat="1" applyFont="1" applyFill="1" applyBorder="1" applyAlignment="1" applyProtection="1">
      <alignment vertical="center"/>
      <protection locked="0"/>
    </xf>
    <xf numFmtId="3" fontId="9" fillId="0" borderId="0" xfId="0" applyNumberFormat="1" applyFont="1" applyFill="1" applyBorder="1" applyAlignment="1" applyProtection="1">
      <alignment vertical="center"/>
      <protection locked="0"/>
    </xf>
    <xf numFmtId="0" fontId="61" fillId="9" borderId="0" xfId="0" applyFont="1" applyFill="1" applyAlignment="1">
      <alignment vertical="center" wrapText="1"/>
    </xf>
    <xf numFmtId="0" fontId="65" fillId="10" borderId="0" xfId="0" applyFont="1" applyFill="1" applyAlignment="1">
      <alignment vertical="center"/>
    </xf>
    <xf numFmtId="0" fontId="67" fillId="2" borderId="0" xfId="0" applyNumberFormat="1" applyFont="1" applyFill="1" applyAlignment="1" applyProtection="1">
      <alignment vertical="center"/>
      <protection locked="0"/>
    </xf>
    <xf numFmtId="3" fontId="64" fillId="2" borderId="78" xfId="0" applyNumberFormat="1" applyFont="1" applyFill="1" applyBorder="1" applyAlignment="1" applyProtection="1">
      <alignment horizontal="right" vertical="center"/>
      <protection locked="0"/>
    </xf>
    <xf numFmtId="3" fontId="67" fillId="2" borderId="0" xfId="0" applyNumberFormat="1" applyFont="1" applyFill="1" applyAlignment="1" applyProtection="1">
      <alignment vertical="center"/>
      <protection locked="0"/>
    </xf>
    <xf numFmtId="3" fontId="4" fillId="0" borderId="104" xfId="1" applyNumberFormat="1" applyFont="1" applyBorder="1" applyAlignment="1" applyProtection="1">
      <alignment horizontal="right" vertical="center"/>
      <protection locked="0"/>
    </xf>
    <xf numFmtId="3" fontId="4" fillId="0" borderId="103" xfId="1" applyNumberFormat="1" applyFont="1" applyBorder="1" applyAlignment="1">
      <alignment horizontal="right" vertical="center"/>
    </xf>
    <xf numFmtId="3" fontId="4" fillId="0" borderId="108" xfId="1" applyNumberFormat="1" applyFont="1" applyBorder="1" applyAlignment="1">
      <alignment horizontal="right" vertical="center"/>
    </xf>
    <xf numFmtId="0" fontId="67" fillId="2" borderId="0" xfId="0" applyFont="1" applyFill="1" applyAlignment="1" applyProtection="1">
      <alignment horizontal="left" vertical="center"/>
      <protection locked="0"/>
    </xf>
    <xf numFmtId="3" fontId="4" fillId="0" borderId="109" xfId="0" applyNumberFormat="1" applyFont="1" applyBorder="1" applyAlignment="1" applyProtection="1">
      <alignment horizontal="right" vertical="center"/>
      <protection locked="0"/>
    </xf>
    <xf numFmtId="3" fontId="16" fillId="5" borderId="13" xfId="0" applyNumberFormat="1" applyFont="1" applyFill="1" applyBorder="1" applyAlignment="1" applyProtection="1">
      <alignment horizontal="center" vertical="center"/>
      <protection locked="0"/>
    </xf>
    <xf numFmtId="3" fontId="16" fillId="5" borderId="0" xfId="0" applyNumberFormat="1" applyFont="1" applyFill="1" applyBorder="1" applyAlignment="1" applyProtection="1">
      <alignment horizontal="center" vertical="center"/>
      <protection locked="0"/>
    </xf>
    <xf numFmtId="3" fontId="16" fillId="5" borderId="16" xfId="0" applyNumberFormat="1" applyFont="1" applyFill="1" applyBorder="1" applyAlignment="1" applyProtection="1">
      <alignment horizontal="center" vertical="center"/>
      <protection locked="0"/>
    </xf>
    <xf numFmtId="3" fontId="20" fillId="5" borderId="13" xfId="0" applyNumberFormat="1" applyFont="1" applyFill="1" applyBorder="1" applyAlignment="1" applyProtection="1">
      <alignment horizontal="center" vertical="center" wrapText="1"/>
      <protection locked="0"/>
    </xf>
    <xf numFmtId="3" fontId="20" fillId="5" borderId="0" xfId="0" applyNumberFormat="1" applyFont="1" applyFill="1" applyBorder="1" applyAlignment="1" applyProtection="1">
      <alignment horizontal="center" vertical="center" wrapText="1"/>
      <protection locked="0"/>
    </xf>
    <xf numFmtId="3" fontId="20" fillId="5" borderId="16" xfId="0" applyNumberFormat="1" applyFont="1" applyFill="1" applyBorder="1" applyAlignment="1" applyProtection="1">
      <alignment horizontal="center" vertical="center" wrapText="1"/>
      <protection locked="0"/>
    </xf>
    <xf numFmtId="3" fontId="16" fillId="5" borderId="29" xfId="0" applyNumberFormat="1" applyFont="1" applyFill="1" applyBorder="1" applyAlignment="1" applyProtection="1">
      <alignment horizontal="center" vertical="center"/>
      <protection locked="0"/>
    </xf>
    <xf numFmtId="0" fontId="27" fillId="0" borderId="30" xfId="0" applyFont="1" applyBorder="1" applyAlignment="1">
      <alignment horizontal="center" vertical="center"/>
    </xf>
    <xf numFmtId="0" fontId="27" fillId="0" borderId="76" xfId="0" applyFont="1" applyBorder="1" applyAlignment="1">
      <alignment horizontal="center" vertical="center"/>
    </xf>
    <xf numFmtId="3" fontId="16" fillId="5" borderId="29" xfId="0" applyNumberFormat="1" applyFont="1" applyFill="1" applyBorder="1" applyAlignment="1" applyProtection="1">
      <alignment horizontal="center" vertical="center" wrapText="1"/>
      <protection locked="0"/>
    </xf>
    <xf numFmtId="3" fontId="5" fillId="2" borderId="77" xfId="0" applyNumberFormat="1" applyFont="1" applyFill="1" applyBorder="1" applyAlignment="1" applyProtection="1">
      <alignment horizontal="left" vertical="top"/>
      <protection locked="0"/>
    </xf>
    <xf numFmtId="3" fontId="5" fillId="2" borderId="28" xfId="0" applyNumberFormat="1" applyFont="1" applyFill="1" applyBorder="1" applyAlignment="1" applyProtection="1">
      <alignment horizontal="left" vertical="top"/>
      <protection locked="0"/>
    </xf>
    <xf numFmtId="3" fontId="5" fillId="2" borderId="22" xfId="0" applyNumberFormat="1" applyFont="1" applyFill="1" applyBorder="1" applyAlignment="1" applyProtection="1">
      <alignment horizontal="left" vertical="top"/>
      <protection locked="0"/>
    </xf>
    <xf numFmtId="3" fontId="5" fillId="2" borderId="54" xfId="0" applyNumberFormat="1" applyFont="1" applyFill="1" applyBorder="1" applyAlignment="1" applyProtection="1">
      <alignment horizontal="left" vertical="top"/>
      <protection locked="0"/>
    </xf>
    <xf numFmtId="3" fontId="5" fillId="2" borderId="25" xfId="0" applyNumberFormat="1" applyFont="1" applyFill="1" applyBorder="1" applyAlignment="1" applyProtection="1">
      <alignment horizontal="left" vertical="top"/>
      <protection locked="0"/>
    </xf>
    <xf numFmtId="3" fontId="5" fillId="2" borderId="23" xfId="0" applyNumberFormat="1" applyFont="1" applyFill="1" applyBorder="1" applyAlignment="1" applyProtection="1">
      <alignment horizontal="left" vertical="top"/>
      <protection locked="0"/>
    </xf>
    <xf numFmtId="3" fontId="5" fillId="2" borderId="33" xfId="0" applyNumberFormat="1" applyFont="1" applyFill="1" applyBorder="1" applyAlignment="1" applyProtection="1">
      <alignment horizontal="left" vertical="top"/>
      <protection locked="0"/>
    </xf>
    <xf numFmtId="3" fontId="5" fillId="2" borderId="26" xfId="0" applyNumberFormat="1" applyFont="1" applyFill="1" applyBorder="1" applyAlignment="1" applyProtection="1">
      <alignment horizontal="left" vertical="top"/>
      <protection locked="0"/>
    </xf>
    <xf numFmtId="3" fontId="4" fillId="0" borderId="114" xfId="0" applyNumberFormat="1" applyFont="1" applyBorder="1" applyAlignment="1">
      <alignment vertical="center"/>
    </xf>
    <xf numFmtId="3" fontId="4" fillId="0" borderId="115" xfId="0" applyNumberFormat="1" applyFont="1" applyBorder="1" applyAlignment="1">
      <alignment vertical="center"/>
    </xf>
    <xf numFmtId="3" fontId="4" fillId="0" borderId="116" xfId="0" applyNumberFormat="1" applyFont="1" applyBorder="1" applyAlignment="1">
      <alignment vertical="center"/>
    </xf>
    <xf numFmtId="3" fontId="4" fillId="0" borderId="113" xfId="0" applyNumberFormat="1" applyFont="1" applyBorder="1" applyAlignment="1">
      <alignment vertical="center"/>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E7E2C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B4A76C"/>
      <rgbColor rgb="00004165"/>
    </indexedColors>
    <mruColors>
      <color rgb="FFB4A76C"/>
      <color rgb="FFE7E2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4"/>
  <sheetViews>
    <sheetView zoomScale="130" zoomScaleNormal="130" workbookViewId="0">
      <selection activeCell="G12" sqref="G12"/>
    </sheetView>
  </sheetViews>
  <sheetFormatPr defaultColWidth="11.5546875" defaultRowHeight="15"/>
  <sheetData>
    <row r="2" spans="1:11">
      <c r="A2" s="733" t="s">
        <v>0</v>
      </c>
      <c r="B2" s="734"/>
      <c r="C2" s="734"/>
      <c r="D2" s="734"/>
      <c r="E2" s="734"/>
      <c r="F2" s="734"/>
      <c r="G2" s="734"/>
      <c r="H2" s="734"/>
      <c r="I2" s="734"/>
      <c r="J2" s="734"/>
      <c r="K2" s="735"/>
    </row>
    <row r="3" spans="1:11">
      <c r="A3" s="736"/>
      <c r="B3" s="737"/>
      <c r="C3" s="737"/>
      <c r="D3" s="737"/>
      <c r="E3" s="737"/>
      <c r="F3" s="737"/>
      <c r="G3" s="737"/>
      <c r="H3" s="737"/>
      <c r="I3" s="737"/>
      <c r="J3" s="737"/>
      <c r="K3" s="738"/>
    </row>
    <row r="4" spans="1:11" ht="15.75" thickBot="1">
      <c r="A4" s="739" t="s">
        <v>1</v>
      </c>
      <c r="B4" s="740"/>
      <c r="C4" s="740"/>
      <c r="D4" s="740"/>
      <c r="E4" s="740"/>
      <c r="F4" s="740"/>
      <c r="G4" s="740"/>
      <c r="H4" s="740"/>
      <c r="I4" s="740"/>
      <c r="J4" s="740"/>
      <c r="K4" s="741"/>
    </row>
    <row r="5" spans="1:11" ht="15.75" customHeight="1" thickBot="1">
      <c r="A5" s="742" t="s">
        <v>2</v>
      </c>
      <c r="B5" s="740"/>
      <c r="C5" s="740"/>
      <c r="D5" s="740"/>
      <c r="E5" s="740"/>
      <c r="F5" s="740"/>
      <c r="G5" s="740"/>
      <c r="H5" s="740"/>
      <c r="I5" s="740"/>
      <c r="J5" s="740"/>
      <c r="K5" s="741"/>
    </row>
    <row r="7" spans="1:11">
      <c r="A7" s="383" t="s">
        <v>3</v>
      </c>
    </row>
    <row r="8" spans="1:11">
      <c r="A8" s="725" t="s">
        <v>4</v>
      </c>
      <c r="B8" s="298"/>
      <c r="C8" s="299"/>
      <c r="D8" s="299"/>
      <c r="E8" s="299"/>
      <c r="F8" s="54"/>
      <c r="G8" s="298"/>
      <c r="H8" s="298"/>
      <c r="I8" s="298"/>
      <c r="J8" s="298"/>
    </row>
    <row r="9" spans="1:11">
      <c r="A9" s="53"/>
      <c r="B9" s="298"/>
      <c r="C9" s="299"/>
      <c r="D9" s="299"/>
      <c r="E9" s="299"/>
      <c r="F9" s="54"/>
      <c r="G9" s="298"/>
      <c r="H9" s="298"/>
      <c r="I9" s="298"/>
      <c r="J9" s="298"/>
    </row>
    <row r="10" spans="1:11">
      <c r="A10" s="356" t="s">
        <v>5</v>
      </c>
      <c r="B10" s="304"/>
      <c r="C10" s="304"/>
      <c r="D10" s="304"/>
      <c r="E10" s="304"/>
      <c r="F10" s="357"/>
      <c r="G10" s="304"/>
      <c r="H10" s="304"/>
      <c r="I10" s="304"/>
      <c r="J10" s="304"/>
    </row>
    <row r="12" spans="1:11">
      <c r="A12" s="727" t="s">
        <v>6</v>
      </c>
      <c r="F12" s="383"/>
    </row>
    <row r="14" spans="1:11">
      <c r="A14" s="725" t="s">
        <v>7</v>
      </c>
      <c r="F14" s="383"/>
    </row>
    <row r="18" spans="1:11">
      <c r="A18" s="379"/>
      <c r="B18" s="380"/>
    </row>
    <row r="19" spans="1:11">
      <c r="A19" s="379"/>
      <c r="B19" s="380"/>
    </row>
    <row r="20" spans="1:11">
      <c r="A20" s="736" t="s">
        <v>8</v>
      </c>
      <c r="B20" s="737"/>
      <c r="C20" s="737"/>
      <c r="D20" s="737"/>
      <c r="E20" s="737"/>
      <c r="F20" s="737"/>
      <c r="G20" s="737"/>
      <c r="H20" s="737"/>
      <c r="I20" s="737"/>
      <c r="J20" s="737"/>
      <c r="K20" s="738"/>
    </row>
    <row r="21" spans="1:11">
      <c r="A21">
        <v>2021</v>
      </c>
    </row>
    <row r="22" spans="1:11">
      <c r="A22" s="383">
        <v>2022</v>
      </c>
    </row>
    <row r="23" spans="1:11">
      <c r="A23">
        <v>2023</v>
      </c>
    </row>
    <row r="24" spans="1:11">
      <c r="A24" s="53"/>
      <c r="E24" s="53"/>
    </row>
  </sheetData>
  <mergeCells count="5">
    <mergeCell ref="A2:K2"/>
    <mergeCell ref="A3:K3"/>
    <mergeCell ref="A4:K4"/>
    <mergeCell ref="A5:K5"/>
    <mergeCell ref="A20:K2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3"/>
  <sheetViews>
    <sheetView showGridLines="0" zoomScaleNormal="100" workbookViewId="0">
      <pane xSplit="3" ySplit="6" topLeftCell="D7" activePane="bottomRight" state="frozen"/>
      <selection pane="bottomRight"/>
      <selection pane="bottomLeft"/>
      <selection pane="topRight"/>
    </sheetView>
  </sheetViews>
  <sheetFormatPr defaultColWidth="11.5546875" defaultRowHeight="12"/>
  <cols>
    <col min="1" max="1" width="7.77734375" style="628" customWidth="1"/>
    <col min="2" max="3" width="9.77734375" style="12" customWidth="1"/>
    <col min="4" max="7" width="11.77734375" style="12" customWidth="1"/>
    <col min="8" max="16384" width="11.5546875" style="12"/>
  </cols>
  <sheetData>
    <row r="1" spans="1:8" s="177" customFormat="1" ht="15.95" customHeight="1">
      <c r="A1" s="623" t="s">
        <v>173</v>
      </c>
      <c r="B1" s="435"/>
      <c r="C1" s="435"/>
      <c r="D1" s="435"/>
      <c r="E1" s="435"/>
      <c r="F1" s="435"/>
      <c r="G1" s="436"/>
      <c r="H1" s="176"/>
    </row>
    <row r="2" spans="1:8" s="177" customFormat="1" ht="15.95" customHeight="1">
      <c r="A2" s="624" t="s">
        <v>174</v>
      </c>
      <c r="B2" s="438"/>
      <c r="C2" s="438"/>
      <c r="D2" s="438"/>
      <c r="E2" s="438"/>
      <c r="F2" s="438"/>
      <c r="G2" s="439"/>
      <c r="H2" s="176"/>
    </row>
    <row r="3" spans="1:8" s="177" customFormat="1" ht="15.95" customHeight="1">
      <c r="A3" s="625"/>
      <c r="B3" s="481"/>
      <c r="C3" s="481"/>
      <c r="D3" s="481"/>
      <c r="E3" s="481"/>
      <c r="F3" s="481"/>
      <c r="G3" s="482"/>
      <c r="H3" s="176"/>
    </row>
    <row r="4" spans="1:8" s="177" customFormat="1" ht="15.95" customHeight="1" thickBot="1">
      <c r="A4" s="626"/>
      <c r="B4" s="483"/>
      <c r="C4" s="483"/>
      <c r="D4" s="483"/>
      <c r="E4" s="483"/>
      <c r="F4" s="483"/>
      <c r="G4" s="484"/>
      <c r="H4" s="176"/>
    </row>
    <row r="5" spans="1:8">
      <c r="A5" s="615"/>
      <c r="B5" s="89"/>
      <c r="C5" s="119"/>
      <c r="D5" s="121"/>
      <c r="E5" s="121"/>
      <c r="F5" s="121"/>
      <c r="G5" s="102"/>
      <c r="H5" s="77"/>
    </row>
    <row r="6" spans="1:8">
      <c r="A6" s="618" t="s">
        <v>166</v>
      </c>
      <c r="B6" s="141"/>
      <c r="C6" s="147"/>
      <c r="D6" s="148" t="s">
        <v>175</v>
      </c>
      <c r="E6" s="148" t="s">
        <v>176</v>
      </c>
      <c r="F6" s="148" t="s">
        <v>177</v>
      </c>
      <c r="G6" s="149" t="s">
        <v>57</v>
      </c>
      <c r="H6" s="77"/>
    </row>
    <row r="7" spans="1:8" ht="12" customHeight="1">
      <c r="A7" s="672" t="s">
        <v>172</v>
      </c>
      <c r="B7" s="151"/>
      <c r="C7" s="183"/>
      <c r="D7" s="371">
        <v>6600</v>
      </c>
      <c r="E7" s="371">
        <v>3750</v>
      </c>
      <c r="F7" s="371">
        <v>30612</v>
      </c>
      <c r="G7" s="589">
        <v>40962</v>
      </c>
      <c r="H7" s="77"/>
    </row>
    <row r="8" spans="1:8" ht="12" customHeight="1">
      <c r="A8" s="673" t="s">
        <v>163</v>
      </c>
      <c r="B8" s="141"/>
      <c r="C8" s="116"/>
      <c r="D8" s="371">
        <v>7152</v>
      </c>
      <c r="E8" s="371">
        <v>3773</v>
      </c>
      <c r="F8" s="371">
        <v>35447</v>
      </c>
      <c r="G8" s="589">
        <v>46372</v>
      </c>
      <c r="H8" s="77"/>
    </row>
    <row r="9" spans="1:8" ht="11.85" customHeight="1">
      <c r="A9" s="674">
        <v>2021</v>
      </c>
      <c r="B9" s="152" t="s">
        <v>134</v>
      </c>
      <c r="C9" s="161"/>
      <c r="D9" s="109">
        <v>6621</v>
      </c>
      <c r="E9" s="109">
        <v>4390</v>
      </c>
      <c r="F9" s="109">
        <v>26901.999999999996</v>
      </c>
      <c r="G9" s="210">
        <v>37913</v>
      </c>
      <c r="H9" s="77"/>
    </row>
    <row r="10" spans="1:8" ht="11.85" customHeight="1">
      <c r="A10" s="675"/>
      <c r="B10" s="136" t="s">
        <v>135</v>
      </c>
      <c r="C10" s="162"/>
      <c r="D10" s="137">
        <v>7029.9999999999991</v>
      </c>
      <c r="E10" s="137">
        <v>4185.0000000000009</v>
      </c>
      <c r="F10" s="137">
        <v>30950</v>
      </c>
      <c r="G10" s="211">
        <v>42165</v>
      </c>
      <c r="H10" s="77"/>
    </row>
    <row r="11" spans="1:8" ht="11.85" customHeight="1">
      <c r="A11" s="675"/>
      <c r="B11" s="136" t="s">
        <v>136</v>
      </c>
      <c r="C11" s="162"/>
      <c r="D11" s="137">
        <v>7012</v>
      </c>
      <c r="E11" s="137">
        <v>3529</v>
      </c>
      <c r="F11" s="137">
        <v>28930.999999999996</v>
      </c>
      <c r="G11" s="211">
        <v>39471.999999999993</v>
      </c>
      <c r="H11" s="77"/>
    </row>
    <row r="12" spans="1:8" ht="11.85" customHeight="1">
      <c r="A12" s="676"/>
      <c r="B12" s="153" t="s">
        <v>137</v>
      </c>
      <c r="C12" s="180"/>
      <c r="D12" s="137">
        <v>5705</v>
      </c>
      <c r="E12" s="137">
        <v>2953.9999999999995</v>
      </c>
      <c r="F12" s="137">
        <v>35590</v>
      </c>
      <c r="G12" s="211">
        <v>44249</v>
      </c>
      <c r="H12" s="77"/>
    </row>
    <row r="13" spans="1:8" ht="11.85" customHeight="1">
      <c r="A13" s="674">
        <v>2022</v>
      </c>
      <c r="B13" s="152" t="s">
        <v>134</v>
      </c>
      <c r="C13" s="161"/>
      <c r="D13" s="109">
        <v>7802.0000000000009</v>
      </c>
      <c r="E13" s="109">
        <v>2659</v>
      </c>
      <c r="F13" s="109">
        <v>28554</v>
      </c>
      <c r="G13" s="210">
        <v>39015</v>
      </c>
      <c r="H13" s="77"/>
    </row>
    <row r="14" spans="1:8" ht="11.85" customHeight="1">
      <c r="A14" s="675"/>
      <c r="B14" s="136" t="s">
        <v>135</v>
      </c>
      <c r="C14" s="162"/>
      <c r="D14" s="137">
        <v>6696</v>
      </c>
      <c r="E14" s="137">
        <v>5551</v>
      </c>
      <c r="F14" s="137">
        <v>40206.999999999993</v>
      </c>
      <c r="G14" s="211">
        <v>52453.999999999993</v>
      </c>
      <c r="H14" s="77"/>
    </row>
    <row r="15" spans="1:8" ht="11.85" customHeight="1">
      <c r="A15" s="675"/>
      <c r="B15" s="136" t="s">
        <v>136</v>
      </c>
      <c r="C15" s="162"/>
      <c r="D15" s="137">
        <v>5728</v>
      </c>
      <c r="E15" s="137">
        <v>3603</v>
      </c>
      <c r="F15" s="137">
        <v>38114.000000000007</v>
      </c>
      <c r="G15" s="211">
        <v>47445.000000000007</v>
      </c>
      <c r="H15" s="77"/>
    </row>
    <row r="16" spans="1:8" ht="11.85" customHeight="1">
      <c r="A16" s="676"/>
      <c r="B16" s="153" t="s">
        <v>137</v>
      </c>
      <c r="C16" s="180"/>
      <c r="D16" s="137">
        <v>8257</v>
      </c>
      <c r="E16" s="137">
        <v>3333</v>
      </c>
      <c r="F16" s="137">
        <v>34375</v>
      </c>
      <c r="G16" s="211">
        <v>45965</v>
      </c>
      <c r="H16" s="77"/>
    </row>
    <row r="17" spans="1:8" ht="11.85" customHeight="1">
      <c r="A17" s="674">
        <v>2023</v>
      </c>
      <c r="B17" s="152" t="s">
        <v>134</v>
      </c>
      <c r="C17" s="161"/>
      <c r="D17" s="109">
        <v>6968.9999999999991</v>
      </c>
      <c r="E17" s="109">
        <v>3578.9999999999995</v>
      </c>
      <c r="F17" s="109">
        <v>28235.999999999996</v>
      </c>
      <c r="G17" s="210">
        <v>38783.999999999993</v>
      </c>
      <c r="H17" s="77"/>
    </row>
    <row r="18" spans="1:8" ht="11.85" customHeight="1">
      <c r="A18" s="675"/>
      <c r="B18" s="136" t="s">
        <v>135</v>
      </c>
      <c r="C18" s="162"/>
      <c r="D18" s="137">
        <v>5752.0000000000009</v>
      </c>
      <c r="E18" s="137">
        <v>3537</v>
      </c>
      <c r="F18" s="137">
        <v>28681</v>
      </c>
      <c r="G18" s="211">
        <v>37970</v>
      </c>
      <c r="H18" s="77"/>
    </row>
    <row r="19" spans="1:8" ht="11.85" customHeight="1">
      <c r="A19" s="675"/>
      <c r="B19" s="136" t="s">
        <v>136</v>
      </c>
      <c r="C19" s="162"/>
      <c r="D19" s="137" t="s">
        <v>124</v>
      </c>
      <c r="E19" s="137" t="s">
        <v>124</v>
      </c>
      <c r="F19" s="137" t="s">
        <v>124</v>
      </c>
      <c r="G19" s="211" t="s">
        <v>124</v>
      </c>
      <c r="H19" s="77"/>
    </row>
    <row r="20" spans="1:8" ht="11.85" customHeight="1">
      <c r="A20" s="676"/>
      <c r="B20" s="153" t="s">
        <v>137</v>
      </c>
      <c r="C20" s="180"/>
      <c r="D20" s="137" t="s">
        <v>124</v>
      </c>
      <c r="E20" s="137" t="s">
        <v>124</v>
      </c>
      <c r="F20" s="137" t="s">
        <v>124</v>
      </c>
      <c r="G20" s="211" t="s">
        <v>124</v>
      </c>
      <c r="H20" s="77"/>
    </row>
    <row r="21" spans="1:8" ht="11.85" customHeight="1">
      <c r="A21" s="674">
        <v>2021</v>
      </c>
      <c r="B21" s="108" t="s">
        <v>138</v>
      </c>
      <c r="C21" s="165"/>
      <c r="D21" s="182">
        <v>8532</v>
      </c>
      <c r="E21" s="182">
        <v>4280</v>
      </c>
      <c r="F21" s="182">
        <v>28398</v>
      </c>
      <c r="G21" s="210">
        <f>IF(SUM(B21:F21)=0,"",SUM(B21:F21))</f>
        <v>41210</v>
      </c>
      <c r="H21" s="77"/>
    </row>
    <row r="22" spans="1:8" ht="11.85" customHeight="1">
      <c r="A22" s="675"/>
      <c r="B22" s="112" t="s">
        <v>139</v>
      </c>
      <c r="C22" s="166"/>
      <c r="D22" s="137">
        <v>6476.0000000000009</v>
      </c>
      <c r="E22" s="137">
        <v>2902.9999999999995</v>
      </c>
      <c r="F22" s="137">
        <v>25740</v>
      </c>
      <c r="G22" s="211">
        <f t="shared" ref="G22:G56" si="0">IF(SUM(B22:F22)=0,"",SUM(B22:F22))</f>
        <v>35119</v>
      </c>
      <c r="H22" s="77"/>
    </row>
    <row r="23" spans="1:8" ht="11.85" customHeight="1">
      <c r="A23" s="677"/>
      <c r="B23" s="156" t="s">
        <v>140</v>
      </c>
      <c r="C23" s="166"/>
      <c r="D23" s="113">
        <v>4400</v>
      </c>
      <c r="E23" s="113">
        <v>5624.0000000000009</v>
      </c>
      <c r="F23" s="113">
        <v>26928</v>
      </c>
      <c r="G23" s="211">
        <f t="shared" si="0"/>
        <v>36952</v>
      </c>
      <c r="H23" s="77"/>
    </row>
    <row r="24" spans="1:8" ht="11.85" customHeight="1">
      <c r="A24" s="678"/>
      <c r="B24" s="112" t="s">
        <v>141</v>
      </c>
      <c r="C24" s="166"/>
      <c r="D24" s="113">
        <v>5560.0000000000009</v>
      </c>
      <c r="E24" s="113">
        <v>4292</v>
      </c>
      <c r="F24" s="113">
        <v>30653.000000000004</v>
      </c>
      <c r="G24" s="211">
        <f t="shared" si="0"/>
        <v>40505</v>
      </c>
      <c r="H24" s="77"/>
    </row>
    <row r="25" spans="1:8" ht="11.85" customHeight="1">
      <c r="A25" s="675"/>
      <c r="B25" s="112" t="s">
        <v>142</v>
      </c>
      <c r="C25" s="166"/>
      <c r="D25" s="113">
        <v>6645.9999999999991</v>
      </c>
      <c r="E25" s="113">
        <v>5115</v>
      </c>
      <c r="F25" s="113">
        <v>33705</v>
      </c>
      <c r="G25" s="211">
        <f t="shared" si="0"/>
        <v>45466</v>
      </c>
      <c r="H25" s="77"/>
    </row>
    <row r="26" spans="1:8" ht="11.85" customHeight="1">
      <c r="A26" s="677"/>
      <c r="B26" s="156" t="s">
        <v>143</v>
      </c>
      <c r="C26" s="166"/>
      <c r="D26" s="113">
        <v>9195</v>
      </c>
      <c r="E26" s="113">
        <v>3410</v>
      </c>
      <c r="F26" s="113">
        <v>28264</v>
      </c>
      <c r="G26" s="211">
        <f t="shared" si="0"/>
        <v>40869</v>
      </c>
      <c r="H26" s="77"/>
    </row>
    <row r="27" spans="1:8" ht="11.85" customHeight="1">
      <c r="A27" s="677"/>
      <c r="B27" s="112" t="s">
        <v>144</v>
      </c>
      <c r="C27" s="166"/>
      <c r="D27" s="113">
        <v>6029</v>
      </c>
      <c r="E27" s="113">
        <v>2162</v>
      </c>
      <c r="F27" s="113">
        <v>30549.999999999996</v>
      </c>
      <c r="G27" s="211">
        <f t="shared" si="0"/>
        <v>38741</v>
      </c>
      <c r="H27" s="77"/>
    </row>
    <row r="28" spans="1:8" ht="11.85" customHeight="1">
      <c r="A28" s="675"/>
      <c r="B28" s="112" t="s">
        <v>145</v>
      </c>
      <c r="C28" s="166"/>
      <c r="D28" s="137">
        <v>6372</v>
      </c>
      <c r="E28" s="137">
        <v>1914</v>
      </c>
      <c r="F28" s="137">
        <v>29952</v>
      </c>
      <c r="G28" s="211">
        <f t="shared" si="0"/>
        <v>38238</v>
      </c>
      <c r="H28" s="77"/>
    </row>
    <row r="29" spans="1:8" ht="11.85" customHeight="1">
      <c r="A29" s="675"/>
      <c r="B29" s="156" t="s">
        <v>146</v>
      </c>
      <c r="C29" s="166"/>
      <c r="D29" s="113">
        <v>8565.0000000000018</v>
      </c>
      <c r="E29" s="113">
        <v>6488</v>
      </c>
      <c r="F29" s="113">
        <v>25249</v>
      </c>
      <c r="G29" s="211">
        <f t="shared" si="0"/>
        <v>40302</v>
      </c>
      <c r="H29" s="77"/>
    </row>
    <row r="30" spans="1:8" ht="11.85" customHeight="1">
      <c r="A30" s="675"/>
      <c r="B30" s="156" t="s">
        <v>147</v>
      </c>
      <c r="C30" s="166"/>
      <c r="D30" s="113">
        <v>4366.0000000000009</v>
      </c>
      <c r="E30" s="113">
        <v>2386.9999999999995</v>
      </c>
      <c r="F30" s="113">
        <v>35443</v>
      </c>
      <c r="G30" s="211">
        <f t="shared" si="0"/>
        <v>42196</v>
      </c>
      <c r="H30" s="77"/>
    </row>
    <row r="31" spans="1:8" ht="11.85" customHeight="1">
      <c r="A31" s="675"/>
      <c r="B31" s="156" t="s">
        <v>148</v>
      </c>
      <c r="C31" s="166"/>
      <c r="D31" s="113">
        <v>5858</v>
      </c>
      <c r="E31" s="113">
        <v>3506</v>
      </c>
      <c r="F31" s="113">
        <v>41046.000000000007</v>
      </c>
      <c r="G31" s="211">
        <f t="shared" si="0"/>
        <v>50410.000000000007</v>
      </c>
      <c r="H31" s="77"/>
    </row>
    <row r="32" spans="1:8" ht="11.85" customHeight="1">
      <c r="A32" s="676"/>
      <c r="B32" s="144" t="s">
        <v>149</v>
      </c>
      <c r="C32" s="181"/>
      <c r="D32" s="142">
        <v>7031.0000000000009</v>
      </c>
      <c r="E32" s="142">
        <v>2976</v>
      </c>
      <c r="F32" s="142">
        <v>30968.999999999996</v>
      </c>
      <c r="G32" s="214">
        <f t="shared" si="0"/>
        <v>40976</v>
      </c>
      <c r="H32" s="77"/>
    </row>
    <row r="33" spans="1:8" ht="11.85" customHeight="1">
      <c r="A33" s="674">
        <v>2022</v>
      </c>
      <c r="B33" s="108" t="s">
        <v>138</v>
      </c>
      <c r="C33" s="165"/>
      <c r="D33" s="182">
        <v>8260.0000000000018</v>
      </c>
      <c r="E33" s="182">
        <v>1949.0000000000002</v>
      </c>
      <c r="F33" s="182">
        <v>23500.999999999996</v>
      </c>
      <c r="G33" s="206">
        <f t="shared" si="0"/>
        <v>33710</v>
      </c>
      <c r="H33" s="77"/>
    </row>
    <row r="34" spans="1:8" ht="11.85" customHeight="1">
      <c r="A34" s="675"/>
      <c r="B34" s="112" t="s">
        <v>139</v>
      </c>
      <c r="C34" s="166"/>
      <c r="D34" s="137">
        <v>8368</v>
      </c>
      <c r="E34" s="137">
        <v>3502</v>
      </c>
      <c r="F34" s="137">
        <v>30108</v>
      </c>
      <c r="G34" s="211">
        <f t="shared" si="0"/>
        <v>41978</v>
      </c>
      <c r="H34" s="77"/>
    </row>
    <row r="35" spans="1:8" ht="11.85" customHeight="1">
      <c r="A35" s="677"/>
      <c r="B35" s="156" t="s">
        <v>140</v>
      </c>
      <c r="C35" s="166"/>
      <c r="D35" s="113">
        <v>6529.9999999999991</v>
      </c>
      <c r="E35" s="113">
        <v>2259.0000000000005</v>
      </c>
      <c r="F35" s="113">
        <v>30702</v>
      </c>
      <c r="G35" s="211">
        <f t="shared" si="0"/>
        <v>39491</v>
      </c>
      <c r="H35" s="77"/>
    </row>
    <row r="36" spans="1:8" ht="11.85" customHeight="1">
      <c r="A36" s="678"/>
      <c r="B36" s="112" t="s">
        <v>141</v>
      </c>
      <c r="C36" s="166"/>
      <c r="D36" s="113">
        <v>6536.0000000000009</v>
      </c>
      <c r="E36" s="113">
        <v>6161</v>
      </c>
      <c r="F36" s="113">
        <v>39397.999999999993</v>
      </c>
      <c r="G36" s="211">
        <f t="shared" si="0"/>
        <v>52094.999999999993</v>
      </c>
      <c r="H36" s="77"/>
    </row>
    <row r="37" spans="1:8" ht="11.85" customHeight="1">
      <c r="A37" s="675"/>
      <c r="B37" s="112" t="s">
        <v>142</v>
      </c>
      <c r="C37" s="166"/>
      <c r="D37" s="113">
        <v>6257</v>
      </c>
      <c r="E37" s="113">
        <v>4234</v>
      </c>
      <c r="F37" s="113">
        <v>45435</v>
      </c>
      <c r="G37" s="211">
        <f t="shared" si="0"/>
        <v>55926</v>
      </c>
      <c r="H37" s="77"/>
    </row>
    <row r="38" spans="1:8" ht="11.85" customHeight="1">
      <c r="A38" s="677"/>
      <c r="B38" s="156" t="s">
        <v>143</v>
      </c>
      <c r="C38" s="166"/>
      <c r="D38" s="113">
        <v>7505.0000000000009</v>
      </c>
      <c r="E38" s="113">
        <v>6588</v>
      </c>
      <c r="F38" s="113">
        <v>37682</v>
      </c>
      <c r="G38" s="211">
        <f t="shared" si="0"/>
        <v>51775</v>
      </c>
      <c r="H38" s="77"/>
    </row>
    <row r="39" spans="1:8" ht="11.85" customHeight="1">
      <c r="A39" s="677"/>
      <c r="B39" s="112" t="s">
        <v>144</v>
      </c>
      <c r="C39" s="166"/>
      <c r="D39" s="113">
        <v>6615</v>
      </c>
      <c r="E39" s="113">
        <v>3008</v>
      </c>
      <c r="F39" s="113">
        <v>40783</v>
      </c>
      <c r="G39" s="211">
        <f t="shared" si="0"/>
        <v>50406</v>
      </c>
      <c r="H39" s="77"/>
    </row>
    <row r="40" spans="1:8" ht="11.85" customHeight="1">
      <c r="A40" s="675"/>
      <c r="B40" s="112" t="s">
        <v>145</v>
      </c>
      <c r="C40" s="166"/>
      <c r="D40" s="137">
        <v>6226</v>
      </c>
      <c r="E40" s="137">
        <v>5156.0000000000009</v>
      </c>
      <c r="F40" s="137">
        <v>32546</v>
      </c>
      <c r="G40" s="211">
        <f t="shared" si="0"/>
        <v>43928</v>
      </c>
      <c r="H40" s="77"/>
    </row>
    <row r="41" spans="1:8" ht="11.85" customHeight="1">
      <c r="A41" s="675"/>
      <c r="B41" s="156" t="s">
        <v>146</v>
      </c>
      <c r="C41" s="166"/>
      <c r="D41" s="113">
        <v>4301</v>
      </c>
      <c r="E41" s="113">
        <v>2637</v>
      </c>
      <c r="F41" s="113">
        <v>39744</v>
      </c>
      <c r="G41" s="211">
        <f t="shared" si="0"/>
        <v>46682</v>
      </c>
      <c r="H41" s="77"/>
    </row>
    <row r="42" spans="1:8" ht="11.85" customHeight="1">
      <c r="A42" s="675"/>
      <c r="B42" s="156" t="s">
        <v>147</v>
      </c>
      <c r="C42" s="166"/>
      <c r="D42" s="113">
        <v>9091.0000000000018</v>
      </c>
      <c r="E42" s="113">
        <v>4634</v>
      </c>
      <c r="F42" s="113">
        <v>46981</v>
      </c>
      <c r="G42" s="211">
        <f t="shared" si="0"/>
        <v>60706</v>
      </c>
      <c r="H42" s="77"/>
    </row>
    <row r="43" spans="1:8" ht="11.85" customHeight="1">
      <c r="A43" s="675"/>
      <c r="B43" s="156" t="s">
        <v>148</v>
      </c>
      <c r="C43" s="166"/>
      <c r="D43" s="113">
        <v>10321.000000000002</v>
      </c>
      <c r="E43" s="113">
        <v>2468</v>
      </c>
      <c r="F43" s="113">
        <v>30866</v>
      </c>
      <c r="G43" s="211">
        <f t="shared" si="0"/>
        <v>43655</v>
      </c>
      <c r="H43" s="77"/>
    </row>
    <row r="44" spans="1:8" ht="11.85" customHeight="1">
      <c r="A44" s="676"/>
      <c r="B44" s="144" t="s">
        <v>149</v>
      </c>
      <c r="C44" s="181"/>
      <c r="D44" s="142">
        <v>5279</v>
      </c>
      <c r="E44" s="142">
        <v>2877</v>
      </c>
      <c r="F44" s="142">
        <v>25931</v>
      </c>
      <c r="G44" s="214">
        <f t="shared" si="0"/>
        <v>34087</v>
      </c>
      <c r="H44" s="77"/>
    </row>
    <row r="45" spans="1:8" ht="11.85" customHeight="1">
      <c r="A45" s="674">
        <v>2023</v>
      </c>
      <c r="B45" s="108" t="s">
        <v>138</v>
      </c>
      <c r="C45" s="165"/>
      <c r="D45" s="182">
        <v>4797</v>
      </c>
      <c r="E45" s="182">
        <v>2033</v>
      </c>
      <c r="F45" s="182">
        <v>26746.000000000004</v>
      </c>
      <c r="G45" s="206">
        <f t="shared" si="0"/>
        <v>33576</v>
      </c>
      <c r="H45" s="77"/>
    </row>
    <row r="46" spans="1:8" ht="11.85" customHeight="1">
      <c r="A46" s="675"/>
      <c r="B46" s="112" t="s">
        <v>139</v>
      </c>
      <c r="C46" s="166"/>
      <c r="D46" s="137">
        <v>8382</v>
      </c>
      <c r="E46" s="137">
        <v>5802</v>
      </c>
      <c r="F46" s="137">
        <v>29758</v>
      </c>
      <c r="G46" s="211">
        <f t="shared" si="0"/>
        <v>43942</v>
      </c>
      <c r="H46" s="77"/>
    </row>
    <row r="47" spans="1:8" ht="11.85" customHeight="1">
      <c r="A47" s="677"/>
      <c r="B47" s="156" t="s">
        <v>140</v>
      </c>
      <c r="C47" s="166"/>
      <c r="D47" s="113">
        <v>7508.0000000000009</v>
      </c>
      <c r="E47" s="113">
        <v>2748</v>
      </c>
      <c r="F47" s="113">
        <v>25918</v>
      </c>
      <c r="G47" s="211">
        <f t="shared" si="0"/>
        <v>36174</v>
      </c>
      <c r="H47" s="77"/>
    </row>
    <row r="48" spans="1:8" ht="11.85" customHeight="1">
      <c r="A48" s="678"/>
      <c r="B48" s="112" t="s">
        <v>141</v>
      </c>
      <c r="C48" s="166"/>
      <c r="D48" s="113">
        <v>3843.0000000000005</v>
      </c>
      <c r="E48" s="113">
        <v>2042.0000000000002</v>
      </c>
      <c r="F48" s="113">
        <v>26563.000000000004</v>
      </c>
      <c r="G48" s="211">
        <f t="shared" si="0"/>
        <v>32448.000000000004</v>
      </c>
      <c r="H48" s="77"/>
    </row>
    <row r="49" spans="1:12" ht="11.85" customHeight="1">
      <c r="A49" s="675"/>
      <c r="B49" s="112" t="s">
        <v>142</v>
      </c>
      <c r="C49" s="166"/>
      <c r="D49" s="113">
        <v>6804</v>
      </c>
      <c r="E49" s="113">
        <v>2138</v>
      </c>
      <c r="F49" s="113">
        <v>35671</v>
      </c>
      <c r="G49" s="211">
        <f t="shared" si="0"/>
        <v>44613</v>
      </c>
      <c r="H49" s="77"/>
    </row>
    <row r="50" spans="1:12" ht="11.85" customHeight="1">
      <c r="A50" s="677"/>
      <c r="B50" s="156" t="s">
        <v>143</v>
      </c>
      <c r="C50" s="166"/>
      <c r="D50" s="113">
        <v>6756</v>
      </c>
      <c r="E50" s="113">
        <v>6730</v>
      </c>
      <c r="F50" s="113">
        <v>25961</v>
      </c>
      <c r="G50" s="211">
        <f t="shared" si="0"/>
        <v>39447</v>
      </c>
      <c r="H50" s="77"/>
    </row>
    <row r="51" spans="1:12" ht="11.85" customHeight="1">
      <c r="A51" s="677"/>
      <c r="B51" s="112" t="s">
        <v>144</v>
      </c>
      <c r="C51" s="166"/>
      <c r="D51" s="113">
        <v>9056.0000000000018</v>
      </c>
      <c r="E51" s="113">
        <v>4795</v>
      </c>
      <c r="F51" s="113">
        <v>37800</v>
      </c>
      <c r="G51" s="211">
        <f t="shared" si="0"/>
        <v>51651</v>
      </c>
      <c r="H51" s="77"/>
    </row>
    <row r="52" spans="1:12" ht="11.85" customHeight="1">
      <c r="A52" s="675"/>
      <c r="B52" s="112" t="s">
        <v>145</v>
      </c>
      <c r="C52" s="166"/>
      <c r="D52" s="137" t="s">
        <v>124</v>
      </c>
      <c r="E52" s="137" t="s">
        <v>124</v>
      </c>
      <c r="F52" s="137" t="s">
        <v>124</v>
      </c>
      <c r="G52" s="211" t="str">
        <f t="shared" si="0"/>
        <v/>
      </c>
      <c r="H52" s="77"/>
    </row>
    <row r="53" spans="1:12" ht="11.85" customHeight="1">
      <c r="A53" s="675"/>
      <c r="B53" s="156" t="s">
        <v>146</v>
      </c>
      <c r="C53" s="166"/>
      <c r="D53" s="113" t="s">
        <v>124</v>
      </c>
      <c r="E53" s="113" t="s">
        <v>124</v>
      </c>
      <c r="F53" s="113" t="s">
        <v>124</v>
      </c>
      <c r="G53" s="211" t="str">
        <f t="shared" si="0"/>
        <v/>
      </c>
      <c r="H53" s="77"/>
    </row>
    <row r="54" spans="1:12" ht="11.85" customHeight="1">
      <c r="A54" s="675"/>
      <c r="B54" s="156" t="s">
        <v>147</v>
      </c>
      <c r="C54" s="166"/>
      <c r="D54" s="113" t="s">
        <v>124</v>
      </c>
      <c r="E54" s="113" t="s">
        <v>124</v>
      </c>
      <c r="F54" s="113" t="s">
        <v>124</v>
      </c>
      <c r="G54" s="211" t="str">
        <f t="shared" si="0"/>
        <v/>
      </c>
      <c r="H54" s="77"/>
    </row>
    <row r="55" spans="1:12" ht="11.85" customHeight="1">
      <c r="A55" s="675"/>
      <c r="B55" s="156" t="s">
        <v>148</v>
      </c>
      <c r="C55" s="166"/>
      <c r="D55" s="113" t="s">
        <v>124</v>
      </c>
      <c r="E55" s="113" t="s">
        <v>124</v>
      </c>
      <c r="F55" s="113" t="s">
        <v>124</v>
      </c>
      <c r="G55" s="211" t="str">
        <f t="shared" si="0"/>
        <v/>
      </c>
      <c r="H55" s="77"/>
    </row>
    <row r="56" spans="1:12" ht="11.85" customHeight="1" thickBot="1">
      <c r="A56" s="679"/>
      <c r="B56" s="158" t="s">
        <v>149</v>
      </c>
      <c r="C56" s="168"/>
      <c r="D56" s="139" t="s">
        <v>124</v>
      </c>
      <c r="E56" s="139" t="s">
        <v>124</v>
      </c>
      <c r="F56" s="139" t="s">
        <v>124</v>
      </c>
      <c r="G56" s="213" t="str">
        <f t="shared" si="0"/>
        <v/>
      </c>
      <c r="H56" s="77"/>
    </row>
    <row r="57" spans="1:12" s="10" customFormat="1" ht="12" customHeight="1">
      <c r="A57" s="53" t="str">
        <f>Titles!$A$12</f>
        <v>1 Data for 2021 and 2022 based on 2016 Census Definitions and data for 2023 based on 2021 Census Definitions.</v>
      </c>
      <c r="B57" s="84"/>
      <c r="C57" s="359"/>
      <c r="D57" s="319"/>
      <c r="E57" s="54"/>
      <c r="F57" s="319"/>
      <c r="G57" s="319"/>
      <c r="H57" s="365"/>
      <c r="I57" s="229"/>
      <c r="J57" s="229"/>
      <c r="K57" s="301"/>
      <c r="L57" s="11"/>
    </row>
    <row r="58" spans="1:12">
      <c r="A58" s="620" t="s">
        <v>150</v>
      </c>
      <c r="B58" s="308"/>
      <c r="C58" s="308"/>
      <c r="D58" s="308"/>
      <c r="E58" s="353"/>
      <c r="F58" s="306"/>
      <c r="G58" s="306"/>
      <c r="H58" s="360"/>
      <c r="I58" s="77"/>
    </row>
    <row r="59" spans="1:12" s="307" customFormat="1" ht="10.9" customHeight="1">
      <c r="A59" s="621" t="str">
        <f>Titles!$A$10</f>
        <v>Source: CMHC Starts and Completion Survey, Market Absorption Survey</v>
      </c>
      <c r="B59" s="308"/>
      <c r="C59" s="308"/>
      <c r="D59" s="308"/>
      <c r="E59" s="321"/>
      <c r="F59" s="308"/>
      <c r="G59" s="308"/>
      <c r="H59" s="306"/>
    </row>
    <row r="60" spans="1:12" s="307" customFormat="1" ht="10.9" customHeight="1">
      <c r="A60" s="606"/>
      <c r="H60" s="308"/>
    </row>
    <row r="61" spans="1:12" ht="12" customHeight="1">
      <c r="A61" s="53"/>
      <c r="B61" s="82"/>
      <c r="C61" s="359"/>
      <c r="D61" s="360"/>
      <c r="E61" s="360"/>
      <c r="F61" s="54"/>
      <c r="G61" s="90"/>
    </row>
    <row r="62" spans="1:12" ht="12" customHeight="1">
      <c r="A62" s="53"/>
      <c r="B62" s="170"/>
      <c r="C62" s="170"/>
      <c r="D62" s="170"/>
      <c r="E62" s="170"/>
      <c r="F62" s="54"/>
      <c r="G62" s="90"/>
    </row>
    <row r="63" spans="1:12" ht="9.75" customHeight="1">
      <c r="A63" s="627"/>
      <c r="B63" s="90"/>
      <c r="C63" s="90"/>
      <c r="D63" s="90"/>
      <c r="E63" s="169"/>
      <c r="F63" s="90"/>
      <c r="G63" s="90"/>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G21:G56"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2"/>
  <sheetViews>
    <sheetView showGridLines="0"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3" width="8.77734375" style="12" customWidth="1"/>
    <col min="4" max="8" width="9.77734375" style="12" customWidth="1"/>
    <col min="9" max="16384" width="11.5546875" style="12"/>
  </cols>
  <sheetData>
    <row r="1" spans="1:9" s="177" customFormat="1" ht="15.95" customHeight="1">
      <c r="A1" s="629" t="s">
        <v>178</v>
      </c>
      <c r="B1" s="435"/>
      <c r="C1" s="435"/>
      <c r="D1" s="435"/>
      <c r="E1" s="435"/>
      <c r="F1" s="435"/>
      <c r="G1" s="435"/>
      <c r="H1" s="436"/>
      <c r="I1" s="176"/>
    </row>
    <row r="2" spans="1:9" s="177" customFormat="1" ht="15.95" customHeight="1">
      <c r="A2" s="630" t="s">
        <v>179</v>
      </c>
      <c r="B2" s="438"/>
      <c r="C2" s="438"/>
      <c r="D2" s="438"/>
      <c r="E2" s="438"/>
      <c r="F2" s="438"/>
      <c r="G2" s="438"/>
      <c r="H2" s="439"/>
      <c r="I2" s="176"/>
    </row>
    <row r="3" spans="1:9" s="177" customFormat="1" ht="15.95" customHeight="1" thickBot="1">
      <c r="A3" s="631"/>
      <c r="B3" s="475"/>
      <c r="C3" s="475"/>
      <c r="D3" s="475"/>
      <c r="E3" s="475"/>
      <c r="F3" s="475"/>
      <c r="G3" s="475"/>
      <c r="H3" s="476"/>
      <c r="I3" s="176"/>
    </row>
    <row r="4" spans="1:9">
      <c r="A4" s="632"/>
      <c r="B4" s="89"/>
      <c r="C4" s="119"/>
      <c r="D4" s="121"/>
      <c r="E4" s="121"/>
      <c r="F4" s="121"/>
      <c r="G4" s="121"/>
      <c r="H4" s="122"/>
      <c r="I4" s="77"/>
    </row>
    <row r="5" spans="1:9">
      <c r="A5" s="633" t="s">
        <v>166</v>
      </c>
      <c r="B5" s="141"/>
      <c r="C5" s="147"/>
      <c r="D5" s="148" t="s">
        <v>107</v>
      </c>
      <c r="E5" s="148" t="s">
        <v>85</v>
      </c>
      <c r="F5" s="148" t="s">
        <v>93</v>
      </c>
      <c r="G5" s="148" t="s">
        <v>106</v>
      </c>
      <c r="H5" s="703" t="s">
        <v>82</v>
      </c>
      <c r="I5" s="77"/>
    </row>
    <row r="6" spans="1:9" ht="13.5">
      <c r="A6" s="680" t="s">
        <v>172</v>
      </c>
      <c r="B6" s="178"/>
      <c r="C6" s="183"/>
      <c r="D6" s="132">
        <v>544</v>
      </c>
      <c r="E6" s="132">
        <v>3794</v>
      </c>
      <c r="F6" s="132">
        <v>1746</v>
      </c>
      <c r="G6" s="132">
        <v>549</v>
      </c>
      <c r="H6" s="132">
        <v>850</v>
      </c>
      <c r="I6" s="77"/>
    </row>
    <row r="7" spans="1:9" ht="13.5">
      <c r="A7" s="681" t="s">
        <v>163</v>
      </c>
      <c r="B7" s="144"/>
      <c r="C7" s="116"/>
      <c r="D7" s="369">
        <v>733</v>
      </c>
      <c r="E7" s="369">
        <v>3387</v>
      </c>
      <c r="F7" s="369">
        <v>2028</v>
      </c>
      <c r="G7" s="369">
        <v>608</v>
      </c>
      <c r="H7" s="369">
        <v>1299</v>
      </c>
      <c r="I7" s="77"/>
    </row>
    <row r="8" spans="1:9">
      <c r="A8" s="674">
        <v>2021</v>
      </c>
      <c r="B8" s="108" t="s">
        <v>138</v>
      </c>
      <c r="C8" s="165"/>
      <c r="D8" s="190">
        <v>488.00000000000006</v>
      </c>
      <c r="E8" s="190">
        <v>4710</v>
      </c>
      <c r="F8" s="190">
        <v>1403</v>
      </c>
      <c r="G8" s="190">
        <v>404</v>
      </c>
      <c r="H8" s="217">
        <v>286</v>
      </c>
      <c r="I8" s="77"/>
    </row>
    <row r="9" spans="1:9">
      <c r="A9" s="677"/>
      <c r="B9" s="112" t="s">
        <v>139</v>
      </c>
      <c r="C9" s="166"/>
      <c r="D9" s="190">
        <v>389</v>
      </c>
      <c r="E9" s="190">
        <v>3044.9999999999995</v>
      </c>
      <c r="F9" s="190">
        <v>478.00000000000006</v>
      </c>
      <c r="G9" s="190">
        <v>296</v>
      </c>
      <c r="H9" s="217">
        <v>754</v>
      </c>
      <c r="I9" s="77"/>
    </row>
    <row r="10" spans="1:9">
      <c r="A10" s="677"/>
      <c r="B10" s="156" t="s">
        <v>140</v>
      </c>
      <c r="C10" s="184"/>
      <c r="D10" s="190">
        <v>706.00000000000011</v>
      </c>
      <c r="E10" s="190">
        <v>2665</v>
      </c>
      <c r="F10" s="190">
        <v>310</v>
      </c>
      <c r="G10" s="190">
        <v>193</v>
      </c>
      <c r="H10" s="217">
        <v>223</v>
      </c>
      <c r="I10" s="77"/>
    </row>
    <row r="11" spans="1:9">
      <c r="A11" s="682"/>
      <c r="B11" s="112" t="s">
        <v>141</v>
      </c>
      <c r="C11" s="166"/>
      <c r="D11" s="190">
        <v>707.00000000000011</v>
      </c>
      <c r="E11" s="190">
        <v>1460</v>
      </c>
      <c r="F11" s="190">
        <v>1579</v>
      </c>
      <c r="G11" s="190">
        <v>1040</v>
      </c>
      <c r="H11" s="217">
        <v>518</v>
      </c>
      <c r="I11" s="77"/>
    </row>
    <row r="12" spans="1:9">
      <c r="A12" s="677"/>
      <c r="B12" s="112" t="s">
        <v>142</v>
      </c>
      <c r="C12" s="166"/>
      <c r="D12" s="190">
        <v>712.00000000000011</v>
      </c>
      <c r="E12" s="190">
        <v>6787.9999999999991</v>
      </c>
      <c r="F12" s="190">
        <v>3522.9999999999995</v>
      </c>
      <c r="G12" s="190">
        <v>318</v>
      </c>
      <c r="H12" s="217">
        <v>2379</v>
      </c>
      <c r="I12" s="77"/>
    </row>
    <row r="13" spans="1:9">
      <c r="A13" s="677"/>
      <c r="B13" s="156" t="s">
        <v>143</v>
      </c>
      <c r="C13" s="184"/>
      <c r="D13" s="190">
        <v>543</v>
      </c>
      <c r="E13" s="190">
        <v>164</v>
      </c>
      <c r="F13" s="190">
        <v>1975</v>
      </c>
      <c r="G13" s="190">
        <v>359</v>
      </c>
      <c r="H13" s="217">
        <v>1299</v>
      </c>
      <c r="I13" s="77"/>
    </row>
    <row r="14" spans="1:9">
      <c r="A14" s="677"/>
      <c r="B14" s="112" t="s">
        <v>144</v>
      </c>
      <c r="C14" s="166"/>
      <c r="D14" s="190">
        <v>587</v>
      </c>
      <c r="E14" s="190">
        <v>3461.0000000000005</v>
      </c>
      <c r="F14" s="190">
        <v>1575</v>
      </c>
      <c r="G14" s="190">
        <v>1311</v>
      </c>
      <c r="H14" s="217">
        <v>1399</v>
      </c>
      <c r="I14" s="77"/>
    </row>
    <row r="15" spans="1:9">
      <c r="A15" s="677"/>
      <c r="B15" s="112" t="s">
        <v>145</v>
      </c>
      <c r="C15" s="166"/>
      <c r="D15" s="190">
        <v>415.00000000000006</v>
      </c>
      <c r="E15" s="190">
        <v>495.99999999999994</v>
      </c>
      <c r="F15" s="190">
        <v>2392</v>
      </c>
      <c r="G15" s="190">
        <v>301.00000000000006</v>
      </c>
      <c r="H15" s="217">
        <v>352</v>
      </c>
      <c r="I15" s="77"/>
    </row>
    <row r="16" spans="1:9">
      <c r="A16" s="677"/>
      <c r="B16" s="156" t="s">
        <v>146</v>
      </c>
      <c r="C16" s="184"/>
      <c r="D16" s="190">
        <v>568.00000000000011</v>
      </c>
      <c r="E16" s="190">
        <v>2655.0000000000005</v>
      </c>
      <c r="F16" s="190">
        <v>628</v>
      </c>
      <c r="G16" s="190">
        <v>852</v>
      </c>
      <c r="H16" s="217">
        <v>346</v>
      </c>
      <c r="I16" s="77"/>
    </row>
    <row r="17" spans="1:9">
      <c r="A17" s="677"/>
      <c r="B17" s="156" t="s">
        <v>147</v>
      </c>
      <c r="C17" s="184"/>
      <c r="D17" s="190">
        <v>609</v>
      </c>
      <c r="E17" s="190">
        <v>8603</v>
      </c>
      <c r="F17" s="190">
        <v>1931</v>
      </c>
      <c r="G17" s="190">
        <v>389</v>
      </c>
      <c r="H17" s="217">
        <v>532</v>
      </c>
      <c r="I17" s="77"/>
    </row>
    <row r="18" spans="1:9">
      <c r="A18" s="677"/>
      <c r="B18" s="156" t="s">
        <v>148</v>
      </c>
      <c r="C18" s="184"/>
      <c r="D18" s="190">
        <v>322</v>
      </c>
      <c r="E18" s="190">
        <v>5363</v>
      </c>
      <c r="F18" s="190">
        <v>3301</v>
      </c>
      <c r="G18" s="190">
        <v>173</v>
      </c>
      <c r="H18" s="217">
        <v>1010</v>
      </c>
      <c r="I18" s="77"/>
    </row>
    <row r="19" spans="1:9">
      <c r="A19" s="683"/>
      <c r="B19" s="144" t="s">
        <v>149</v>
      </c>
      <c r="C19" s="185"/>
      <c r="D19" s="218">
        <v>768.99999999999989</v>
      </c>
      <c r="E19" s="218">
        <v>6917</v>
      </c>
      <c r="F19" s="218">
        <v>1966</v>
      </c>
      <c r="G19" s="218">
        <v>1049</v>
      </c>
      <c r="H19" s="584">
        <v>1011.0000000000001</v>
      </c>
      <c r="I19" s="77"/>
    </row>
    <row r="20" spans="1:9">
      <c r="A20" s="684">
        <v>2022</v>
      </c>
      <c r="B20" s="108" t="s">
        <v>138</v>
      </c>
      <c r="C20" s="165"/>
      <c r="D20" s="190">
        <v>701.00000000000011</v>
      </c>
      <c r="E20" s="190">
        <v>5778</v>
      </c>
      <c r="F20" s="190">
        <v>589</v>
      </c>
      <c r="G20" s="190">
        <v>666.99999999999989</v>
      </c>
      <c r="H20" s="217">
        <v>284</v>
      </c>
      <c r="I20" s="77"/>
    </row>
    <row r="21" spans="1:9">
      <c r="A21" s="677"/>
      <c r="B21" s="112" t="s">
        <v>139</v>
      </c>
      <c r="C21" s="166"/>
      <c r="D21" s="190">
        <v>1108</v>
      </c>
      <c r="E21" s="190">
        <v>1854</v>
      </c>
      <c r="F21" s="190">
        <v>219</v>
      </c>
      <c r="G21" s="190">
        <v>346</v>
      </c>
      <c r="H21" s="217">
        <v>629</v>
      </c>
      <c r="I21" s="77"/>
    </row>
    <row r="22" spans="1:9">
      <c r="A22" s="677"/>
      <c r="B22" s="156" t="s">
        <v>140</v>
      </c>
      <c r="C22" s="184"/>
      <c r="D22" s="190">
        <v>1815.0000000000002</v>
      </c>
      <c r="E22" s="190">
        <v>1497</v>
      </c>
      <c r="F22" s="190">
        <v>1198</v>
      </c>
      <c r="G22" s="190">
        <v>430</v>
      </c>
      <c r="H22" s="217">
        <v>2799</v>
      </c>
      <c r="I22" s="77"/>
    </row>
    <row r="23" spans="1:9">
      <c r="A23" s="682"/>
      <c r="B23" s="112" t="s">
        <v>141</v>
      </c>
      <c r="C23" s="166"/>
      <c r="D23" s="190">
        <v>1320</v>
      </c>
      <c r="E23" s="190">
        <v>1346</v>
      </c>
      <c r="F23" s="190">
        <v>883</v>
      </c>
      <c r="G23" s="190">
        <v>811</v>
      </c>
      <c r="H23" s="217">
        <v>316</v>
      </c>
      <c r="I23" s="77"/>
    </row>
    <row r="24" spans="1:9">
      <c r="A24" s="677"/>
      <c r="B24" s="112" t="s">
        <v>142</v>
      </c>
      <c r="C24" s="166"/>
      <c r="D24" s="190">
        <v>1045</v>
      </c>
      <c r="E24" s="190">
        <v>9630</v>
      </c>
      <c r="F24" s="190">
        <v>3994</v>
      </c>
      <c r="G24" s="190">
        <v>1771.0000000000002</v>
      </c>
      <c r="H24" s="217">
        <v>2257</v>
      </c>
      <c r="I24" s="77"/>
    </row>
    <row r="25" spans="1:9">
      <c r="A25" s="677"/>
      <c r="B25" s="156" t="s">
        <v>143</v>
      </c>
      <c r="C25" s="184"/>
      <c r="D25" s="190">
        <v>586.00000000000011</v>
      </c>
      <c r="E25" s="190">
        <v>4245</v>
      </c>
      <c r="F25" s="190">
        <v>3034</v>
      </c>
      <c r="G25" s="190">
        <v>301.00000000000006</v>
      </c>
      <c r="H25" s="217">
        <v>1818</v>
      </c>
      <c r="I25" s="77"/>
    </row>
    <row r="26" spans="1:9">
      <c r="A26" s="677"/>
      <c r="B26" s="112" t="s">
        <v>144</v>
      </c>
      <c r="C26" s="166"/>
      <c r="D26" s="190">
        <v>711.00000000000011</v>
      </c>
      <c r="E26" s="190">
        <v>5798</v>
      </c>
      <c r="F26" s="190">
        <v>2552</v>
      </c>
      <c r="G26" s="190">
        <v>300</v>
      </c>
      <c r="H26" s="217">
        <v>1939</v>
      </c>
      <c r="I26" s="77"/>
    </row>
    <row r="27" spans="1:9">
      <c r="A27" s="677"/>
      <c r="B27" s="112" t="s">
        <v>145</v>
      </c>
      <c r="C27" s="166"/>
      <c r="D27" s="190">
        <v>706.00000000000011</v>
      </c>
      <c r="E27" s="190">
        <v>3182</v>
      </c>
      <c r="F27" s="190">
        <v>3788.9999999999995</v>
      </c>
      <c r="G27" s="190">
        <v>254</v>
      </c>
      <c r="H27" s="217">
        <v>1551.0000000000002</v>
      </c>
      <c r="I27" s="77"/>
    </row>
    <row r="28" spans="1:9">
      <c r="A28" s="677"/>
      <c r="B28" s="156" t="s">
        <v>146</v>
      </c>
      <c r="C28" s="184"/>
      <c r="D28" s="190">
        <v>387</v>
      </c>
      <c r="E28" s="190">
        <v>931</v>
      </c>
      <c r="F28" s="190">
        <v>2830</v>
      </c>
      <c r="G28" s="190">
        <v>236</v>
      </c>
      <c r="H28" s="217">
        <v>1420</v>
      </c>
      <c r="I28" s="77"/>
    </row>
    <row r="29" spans="1:9">
      <c r="A29" s="677"/>
      <c r="B29" s="156" t="s">
        <v>147</v>
      </c>
      <c r="C29" s="184"/>
      <c r="D29" s="190">
        <v>219</v>
      </c>
      <c r="E29" s="190">
        <v>976</v>
      </c>
      <c r="F29" s="190">
        <v>511</v>
      </c>
      <c r="G29" s="190">
        <v>312</v>
      </c>
      <c r="H29" s="217">
        <v>762.99999999999989</v>
      </c>
      <c r="I29" s="77"/>
    </row>
    <row r="30" spans="1:9">
      <c r="A30" s="677"/>
      <c r="B30" s="156" t="s">
        <v>148</v>
      </c>
      <c r="C30" s="184"/>
      <c r="D30" s="190">
        <v>321</v>
      </c>
      <c r="E30" s="190">
        <v>2274</v>
      </c>
      <c r="F30" s="190">
        <v>3874</v>
      </c>
      <c r="G30" s="190">
        <v>1806</v>
      </c>
      <c r="H30" s="217">
        <v>1495</v>
      </c>
      <c r="I30" s="77"/>
    </row>
    <row r="31" spans="1:9">
      <c r="A31" s="683"/>
      <c r="B31" s="144" t="s">
        <v>149</v>
      </c>
      <c r="C31" s="185"/>
      <c r="D31" s="218">
        <v>1628</v>
      </c>
      <c r="E31" s="218">
        <v>2953.9999999999995</v>
      </c>
      <c r="F31" s="218">
        <v>750</v>
      </c>
      <c r="G31" s="218">
        <v>161</v>
      </c>
      <c r="H31" s="584">
        <v>458.99999999999994</v>
      </c>
      <c r="I31" s="77"/>
    </row>
    <row r="32" spans="1:9">
      <c r="A32" s="684">
        <v>2023</v>
      </c>
      <c r="B32" s="108" t="s">
        <v>138</v>
      </c>
      <c r="C32" s="165"/>
      <c r="D32" s="190">
        <v>341.99999999999994</v>
      </c>
      <c r="E32" s="190">
        <v>1295</v>
      </c>
      <c r="F32" s="190">
        <v>428</v>
      </c>
      <c r="G32" s="190">
        <v>245</v>
      </c>
      <c r="H32" s="217">
        <v>456</v>
      </c>
      <c r="I32" s="77"/>
    </row>
    <row r="33" spans="1:12">
      <c r="A33" s="677"/>
      <c r="B33" s="112" t="s">
        <v>139</v>
      </c>
      <c r="C33" s="166"/>
      <c r="D33" s="190">
        <v>474</v>
      </c>
      <c r="E33" s="190">
        <v>2397</v>
      </c>
      <c r="F33" s="190">
        <v>208</v>
      </c>
      <c r="G33" s="190">
        <v>278</v>
      </c>
      <c r="H33" s="217">
        <v>605</v>
      </c>
      <c r="I33" s="77"/>
    </row>
    <row r="34" spans="1:12">
      <c r="A34" s="677"/>
      <c r="B34" s="156" t="s">
        <v>140</v>
      </c>
      <c r="C34" s="184"/>
      <c r="D34" s="190">
        <v>512</v>
      </c>
      <c r="E34" s="190">
        <v>2341</v>
      </c>
      <c r="F34" s="190">
        <v>152</v>
      </c>
      <c r="G34" s="190">
        <v>243</v>
      </c>
      <c r="H34" s="217">
        <v>457.99999999999994</v>
      </c>
      <c r="I34" s="77"/>
    </row>
    <row r="35" spans="1:12">
      <c r="A35" s="682"/>
      <c r="B35" s="112" t="s">
        <v>141</v>
      </c>
      <c r="C35" s="166"/>
      <c r="D35" s="190">
        <v>453</v>
      </c>
      <c r="E35" s="190">
        <v>2695.0000000000005</v>
      </c>
      <c r="F35" s="190">
        <v>2260</v>
      </c>
      <c r="G35" s="190">
        <v>1904.9999999999998</v>
      </c>
      <c r="H35" s="217">
        <v>379</v>
      </c>
      <c r="I35" s="77"/>
    </row>
    <row r="36" spans="1:12">
      <c r="A36" s="677"/>
      <c r="B36" s="112" t="s">
        <v>142</v>
      </c>
      <c r="C36" s="166"/>
      <c r="D36" s="190">
        <v>374</v>
      </c>
      <c r="E36" s="190">
        <v>2067</v>
      </c>
      <c r="F36" s="190">
        <v>2035.0000000000002</v>
      </c>
      <c r="G36" s="190">
        <v>1165</v>
      </c>
      <c r="H36" s="217">
        <v>373.00000000000006</v>
      </c>
      <c r="I36" s="77"/>
    </row>
    <row r="37" spans="1:12">
      <c r="A37" s="677"/>
      <c r="B37" s="156" t="s">
        <v>143</v>
      </c>
      <c r="C37" s="184"/>
      <c r="D37" s="190">
        <v>423</v>
      </c>
      <c r="E37" s="190">
        <v>11366</v>
      </c>
      <c r="F37" s="190">
        <v>2231</v>
      </c>
      <c r="G37" s="190">
        <v>247</v>
      </c>
      <c r="H37" s="217">
        <v>1362</v>
      </c>
      <c r="I37" s="77"/>
    </row>
    <row r="38" spans="1:12">
      <c r="A38" s="677"/>
      <c r="B38" s="112" t="s">
        <v>144</v>
      </c>
      <c r="C38" s="166"/>
      <c r="D38" s="190">
        <v>493.00000000000006</v>
      </c>
      <c r="E38" s="190">
        <v>3234</v>
      </c>
      <c r="F38" s="190">
        <v>1357</v>
      </c>
      <c r="G38" s="190">
        <v>209.00000000000003</v>
      </c>
      <c r="H38" s="217">
        <v>2558</v>
      </c>
      <c r="I38" s="77"/>
    </row>
    <row r="39" spans="1:12">
      <c r="A39" s="677"/>
      <c r="B39" s="112" t="s">
        <v>145</v>
      </c>
      <c r="C39" s="166"/>
      <c r="D39" s="190" t="s">
        <v>124</v>
      </c>
      <c r="E39" s="190" t="s">
        <v>124</v>
      </c>
      <c r="F39" s="190" t="s">
        <v>124</v>
      </c>
      <c r="G39" s="190" t="s">
        <v>124</v>
      </c>
      <c r="H39" s="217" t="s">
        <v>124</v>
      </c>
      <c r="I39" s="77"/>
    </row>
    <row r="40" spans="1:12">
      <c r="A40" s="677"/>
      <c r="B40" s="156" t="s">
        <v>146</v>
      </c>
      <c r="C40" s="184"/>
      <c r="D40" s="190" t="s">
        <v>124</v>
      </c>
      <c r="E40" s="190" t="s">
        <v>124</v>
      </c>
      <c r="F40" s="190" t="s">
        <v>124</v>
      </c>
      <c r="G40" s="190" t="s">
        <v>124</v>
      </c>
      <c r="H40" s="217" t="s">
        <v>124</v>
      </c>
      <c r="I40" s="77"/>
    </row>
    <row r="41" spans="1:12">
      <c r="A41" s="677"/>
      <c r="B41" s="156" t="s">
        <v>147</v>
      </c>
      <c r="C41" s="184"/>
      <c r="D41" s="190" t="s">
        <v>124</v>
      </c>
      <c r="E41" s="190" t="s">
        <v>124</v>
      </c>
      <c r="F41" s="190" t="s">
        <v>124</v>
      </c>
      <c r="G41" s="190" t="s">
        <v>124</v>
      </c>
      <c r="H41" s="217" t="s">
        <v>124</v>
      </c>
      <c r="I41" s="77"/>
    </row>
    <row r="42" spans="1:12">
      <c r="A42" s="677"/>
      <c r="B42" s="156" t="s">
        <v>148</v>
      </c>
      <c r="C42" s="184"/>
      <c r="D42" s="394" t="s">
        <v>124</v>
      </c>
      <c r="E42" s="394" t="s">
        <v>124</v>
      </c>
      <c r="F42" s="394" t="s">
        <v>124</v>
      </c>
      <c r="G42" s="394" t="s">
        <v>124</v>
      </c>
      <c r="H42" s="395" t="s">
        <v>124</v>
      </c>
      <c r="I42" s="77"/>
    </row>
    <row r="43" spans="1:12" ht="12.75" thickBot="1">
      <c r="A43" s="685"/>
      <c r="B43" s="158" t="s">
        <v>149</v>
      </c>
      <c r="C43" s="186"/>
      <c r="D43" s="313" t="s">
        <v>124</v>
      </c>
      <c r="E43" s="313" t="s">
        <v>124</v>
      </c>
      <c r="F43" s="313" t="s">
        <v>124</v>
      </c>
      <c r="G43" s="313" t="s">
        <v>124</v>
      </c>
      <c r="H43" s="314" t="s">
        <v>124</v>
      </c>
      <c r="I43" s="77"/>
    </row>
    <row r="44" spans="1:12" s="10" customFormat="1" ht="12" customHeight="1">
      <c r="A44" s="638" t="str">
        <f>Titles!$A$12</f>
        <v>1 Data for 2021 and 2022 based on 2016 Census Definitions and data for 2023 based on 2021 Census Definitions.</v>
      </c>
      <c r="B44" s="84"/>
      <c r="C44" s="359"/>
      <c r="D44" s="319"/>
      <c r="E44" s="54"/>
      <c r="F44" s="319"/>
      <c r="G44" s="319"/>
      <c r="H44" s="360"/>
      <c r="I44" s="229"/>
      <c r="J44" s="229"/>
      <c r="K44" s="301"/>
      <c r="L44" s="11"/>
    </row>
    <row r="45" spans="1:12">
      <c r="A45" s="620" t="s">
        <v>150</v>
      </c>
      <c r="B45" s="308"/>
      <c r="C45" s="308"/>
      <c r="D45" s="308"/>
      <c r="E45" s="353"/>
      <c r="F45" s="306"/>
      <c r="G45" s="306"/>
      <c r="H45" s="306"/>
      <c r="I45" s="77"/>
    </row>
    <row r="46" spans="1:12" s="307" customFormat="1" ht="10.9" customHeight="1">
      <c r="A46" s="639" t="str">
        <f>Titles!$A$10</f>
        <v>Source: CMHC Starts and Completion Survey, Market Absorption Survey</v>
      </c>
      <c r="B46" s="308"/>
      <c r="C46" s="308"/>
      <c r="D46" s="308"/>
      <c r="E46" s="321"/>
      <c r="F46" s="308"/>
      <c r="G46" s="308"/>
      <c r="H46" s="308"/>
    </row>
    <row r="47" spans="1:12" s="307" customFormat="1" ht="10.9" customHeight="1">
      <c r="A47" s="640"/>
    </row>
    <row r="48" spans="1:12" ht="12" customHeight="1">
      <c r="A48" s="641"/>
      <c r="B48" s="90"/>
      <c r="C48" s="90"/>
      <c r="D48" s="169"/>
      <c r="E48" s="321"/>
      <c r="F48" s="169"/>
      <c r="G48" s="194"/>
      <c r="H48" s="90"/>
      <c r="I48" s="13"/>
    </row>
    <row r="49" spans="1:9" ht="9.75" customHeight="1">
      <c r="A49" s="641"/>
      <c r="B49" s="90"/>
      <c r="C49" s="90"/>
      <c r="D49" s="169"/>
      <c r="E49" s="169"/>
      <c r="F49" s="169"/>
      <c r="G49" s="194"/>
      <c r="H49" s="90"/>
      <c r="I49" s="13"/>
    </row>
    <row r="61" spans="1:9">
      <c r="A61" s="638"/>
      <c r="B61" s="82"/>
      <c r="C61" s="359"/>
      <c r="D61" s="360"/>
      <c r="E61" s="360"/>
      <c r="F61" s="54"/>
    </row>
    <row r="62" spans="1:9" ht="15">
      <c r="A62" s="638"/>
      <c r="B62" s="170"/>
      <c r="C62" s="170"/>
      <c r="D62" s="170"/>
      <c r="E62" s="170"/>
      <c r="F62"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1"/>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3" width="8.77734375" style="12" customWidth="1"/>
    <col min="4" max="8" width="9.77734375" style="12" customWidth="1"/>
    <col min="9" max="16384" width="11.5546875" style="12"/>
  </cols>
  <sheetData>
    <row r="1" spans="1:10" s="177" customFormat="1" ht="15.95" customHeight="1">
      <c r="A1" s="629" t="s">
        <v>180</v>
      </c>
      <c r="B1" s="435"/>
      <c r="C1" s="435"/>
      <c r="D1" s="435"/>
      <c r="E1" s="435"/>
      <c r="F1" s="435"/>
      <c r="G1" s="435"/>
      <c r="H1" s="435"/>
      <c r="I1" s="435"/>
      <c r="J1" s="436"/>
    </row>
    <row r="2" spans="1:10" s="177" customFormat="1" ht="15.95" customHeight="1">
      <c r="A2" s="630" t="s">
        <v>179</v>
      </c>
      <c r="B2" s="438"/>
      <c r="C2" s="438"/>
      <c r="D2" s="438"/>
      <c r="E2" s="438"/>
      <c r="F2" s="438"/>
      <c r="G2" s="438"/>
      <c r="H2" s="438"/>
      <c r="I2" s="438"/>
      <c r="J2" s="439"/>
    </row>
    <row r="3" spans="1:10" s="177" customFormat="1" ht="15.95" customHeight="1" thickBot="1">
      <c r="A3" s="631"/>
      <c r="B3" s="475"/>
      <c r="C3" s="475"/>
      <c r="D3" s="475"/>
      <c r="E3" s="475"/>
      <c r="F3" s="475"/>
      <c r="G3" s="475"/>
      <c r="H3" s="475"/>
      <c r="I3" s="475"/>
      <c r="J3" s="476"/>
    </row>
    <row r="4" spans="1:10">
      <c r="A4" s="632"/>
      <c r="B4" s="89"/>
      <c r="C4" s="119"/>
      <c r="D4" s="121"/>
      <c r="E4" s="121"/>
      <c r="F4" s="121"/>
      <c r="G4" s="121"/>
      <c r="H4" s="121"/>
      <c r="I4" s="121"/>
      <c r="J4" s="122"/>
    </row>
    <row r="5" spans="1:10">
      <c r="A5" s="633" t="s">
        <v>166</v>
      </c>
      <c r="B5" s="141"/>
      <c r="C5" s="147"/>
      <c r="D5" s="148" t="s">
        <v>101</v>
      </c>
      <c r="E5" s="148" t="s">
        <v>109</v>
      </c>
      <c r="F5" s="148" t="s">
        <v>112</v>
      </c>
      <c r="G5" s="148" t="s">
        <v>94</v>
      </c>
      <c r="H5" s="148" t="s">
        <v>181</v>
      </c>
      <c r="I5" s="148" t="s">
        <v>104</v>
      </c>
      <c r="J5" s="703" t="s">
        <v>80</v>
      </c>
    </row>
    <row r="6" spans="1:10" ht="13.5">
      <c r="A6" s="680" t="s">
        <v>172</v>
      </c>
      <c r="B6" s="178"/>
      <c r="C6" s="183"/>
      <c r="D6" s="190">
        <v>9389</v>
      </c>
      <c r="E6" s="190">
        <v>2601</v>
      </c>
      <c r="F6" s="190">
        <v>1081</v>
      </c>
      <c r="G6" s="190">
        <v>32343</v>
      </c>
      <c r="H6" s="190">
        <v>3059</v>
      </c>
      <c r="I6" s="190">
        <v>593</v>
      </c>
      <c r="J6" s="190">
        <v>1040</v>
      </c>
    </row>
    <row r="7" spans="1:10" ht="13.5">
      <c r="A7" s="681" t="s">
        <v>163</v>
      </c>
      <c r="B7" s="144"/>
      <c r="C7" s="116"/>
      <c r="D7" s="372">
        <v>8290</v>
      </c>
      <c r="E7" s="372">
        <v>1751</v>
      </c>
      <c r="F7" s="372">
        <v>1153</v>
      </c>
      <c r="G7" s="372">
        <v>24149</v>
      </c>
      <c r="H7" s="372">
        <v>3991</v>
      </c>
      <c r="I7" s="372">
        <v>577</v>
      </c>
      <c r="J7" s="372">
        <v>968</v>
      </c>
    </row>
    <row r="8" spans="1:10">
      <c r="A8" s="674">
        <v>2021</v>
      </c>
      <c r="B8" s="108" t="s">
        <v>138</v>
      </c>
      <c r="C8" s="165"/>
      <c r="D8" s="190">
        <v>13335</v>
      </c>
      <c r="E8" s="190">
        <v>1760</v>
      </c>
      <c r="F8" s="190">
        <v>641.99999999999989</v>
      </c>
      <c r="G8" s="190">
        <v>35868</v>
      </c>
      <c r="H8" s="190">
        <v>2875</v>
      </c>
      <c r="I8" s="190">
        <v>1515.9999999999998</v>
      </c>
      <c r="J8" s="217">
        <v>1281.0000000000002</v>
      </c>
    </row>
    <row r="9" spans="1:10">
      <c r="A9" s="677"/>
      <c r="B9" s="112" t="s">
        <v>139</v>
      </c>
      <c r="C9" s="166"/>
      <c r="D9" s="190">
        <v>3516</v>
      </c>
      <c r="E9" s="190">
        <v>2944</v>
      </c>
      <c r="F9" s="190">
        <v>540</v>
      </c>
      <c r="G9" s="190">
        <v>39574.999999999993</v>
      </c>
      <c r="H9" s="190">
        <v>1525.9999999999998</v>
      </c>
      <c r="I9" s="190">
        <v>329.99999999999994</v>
      </c>
      <c r="J9" s="217">
        <v>842.00000000000011</v>
      </c>
    </row>
    <row r="10" spans="1:10">
      <c r="A10" s="677"/>
      <c r="B10" s="156" t="s">
        <v>140</v>
      </c>
      <c r="C10" s="184"/>
      <c r="D10" s="190">
        <v>7009</v>
      </c>
      <c r="E10" s="190">
        <v>4019</v>
      </c>
      <c r="F10" s="190">
        <v>1216</v>
      </c>
      <c r="G10" s="190">
        <v>30394</v>
      </c>
      <c r="H10" s="190">
        <v>2313</v>
      </c>
      <c r="I10" s="190">
        <v>506</v>
      </c>
      <c r="J10" s="217">
        <v>1188</v>
      </c>
    </row>
    <row r="11" spans="1:10">
      <c r="A11" s="682"/>
      <c r="B11" s="112" t="s">
        <v>141</v>
      </c>
      <c r="C11" s="166"/>
      <c r="D11" s="190">
        <v>7278.0000000000009</v>
      </c>
      <c r="E11" s="190">
        <v>2719.9999999999995</v>
      </c>
      <c r="F11" s="190">
        <v>776.99999999999989</v>
      </c>
      <c r="G11" s="190">
        <v>39066</v>
      </c>
      <c r="H11" s="190">
        <v>7046</v>
      </c>
      <c r="I11" s="190">
        <v>720.00000000000011</v>
      </c>
      <c r="J11" s="217">
        <v>1154</v>
      </c>
    </row>
    <row r="12" spans="1:10">
      <c r="A12" s="677"/>
      <c r="B12" s="112" t="s">
        <v>142</v>
      </c>
      <c r="C12" s="166"/>
      <c r="D12" s="190">
        <v>11485</v>
      </c>
      <c r="E12" s="190">
        <v>2307.0000000000005</v>
      </c>
      <c r="F12" s="190">
        <v>886</v>
      </c>
      <c r="G12" s="190">
        <v>28048</v>
      </c>
      <c r="H12" s="190">
        <v>5598.0000000000009</v>
      </c>
      <c r="I12" s="190">
        <v>642.99999999999989</v>
      </c>
      <c r="J12" s="217">
        <v>1165</v>
      </c>
    </row>
    <row r="13" spans="1:10">
      <c r="A13" s="677"/>
      <c r="B13" s="156" t="s">
        <v>143</v>
      </c>
      <c r="C13" s="184"/>
      <c r="D13" s="190">
        <v>17011</v>
      </c>
      <c r="E13" s="190">
        <v>2635</v>
      </c>
      <c r="F13" s="190">
        <v>1273.0000000000002</v>
      </c>
      <c r="G13" s="190">
        <v>38965</v>
      </c>
      <c r="H13" s="190">
        <v>2930</v>
      </c>
      <c r="I13" s="190">
        <v>649</v>
      </c>
      <c r="J13" s="217">
        <v>978</v>
      </c>
    </row>
    <row r="14" spans="1:10">
      <c r="A14" s="677"/>
      <c r="B14" s="112" t="s">
        <v>144</v>
      </c>
      <c r="C14" s="166"/>
      <c r="D14" s="190">
        <v>16621.000000000004</v>
      </c>
      <c r="E14" s="190">
        <v>1379</v>
      </c>
      <c r="F14" s="190">
        <v>1315.9999999999998</v>
      </c>
      <c r="G14" s="190">
        <v>30604</v>
      </c>
      <c r="H14" s="190">
        <v>1553</v>
      </c>
      <c r="I14" s="190">
        <v>362</v>
      </c>
      <c r="J14" s="217">
        <v>651</v>
      </c>
    </row>
    <row r="15" spans="1:10">
      <c r="A15" s="677"/>
      <c r="B15" s="112" t="s">
        <v>145</v>
      </c>
      <c r="C15" s="166"/>
      <c r="D15" s="190">
        <v>2182.0000000000005</v>
      </c>
      <c r="E15" s="190">
        <v>1774</v>
      </c>
      <c r="F15" s="190">
        <v>417</v>
      </c>
      <c r="G15" s="190">
        <v>26945.999999999996</v>
      </c>
      <c r="H15" s="190">
        <v>754</v>
      </c>
      <c r="I15" s="190">
        <v>605</v>
      </c>
      <c r="J15" s="217">
        <v>751</v>
      </c>
    </row>
    <row r="16" spans="1:10">
      <c r="A16" s="677"/>
      <c r="B16" s="156" t="s">
        <v>146</v>
      </c>
      <c r="C16" s="184"/>
      <c r="D16" s="190">
        <v>9150</v>
      </c>
      <c r="E16" s="190">
        <v>3157</v>
      </c>
      <c r="F16" s="190">
        <v>1738.9999999999998</v>
      </c>
      <c r="G16" s="190">
        <v>34251</v>
      </c>
      <c r="H16" s="190">
        <v>6847</v>
      </c>
      <c r="I16" s="190">
        <v>251</v>
      </c>
      <c r="J16" s="217">
        <v>137</v>
      </c>
    </row>
    <row r="17" spans="1:10">
      <c r="A17" s="677"/>
      <c r="B17" s="156" t="s">
        <v>147</v>
      </c>
      <c r="C17" s="184"/>
      <c r="D17" s="190">
        <v>7904</v>
      </c>
      <c r="E17" s="190">
        <v>3144</v>
      </c>
      <c r="F17" s="190">
        <v>1087</v>
      </c>
      <c r="G17" s="190">
        <v>28223.999999999996</v>
      </c>
      <c r="H17" s="190">
        <v>3601</v>
      </c>
      <c r="I17" s="190">
        <v>489</v>
      </c>
      <c r="J17" s="217">
        <v>2655.0000000000005</v>
      </c>
    </row>
    <row r="18" spans="1:10">
      <c r="A18" s="677"/>
      <c r="B18" s="156" t="s">
        <v>148</v>
      </c>
      <c r="C18" s="184"/>
      <c r="D18" s="190">
        <v>9918</v>
      </c>
      <c r="E18" s="190">
        <v>2773</v>
      </c>
      <c r="F18" s="190">
        <v>1685</v>
      </c>
      <c r="G18" s="190">
        <v>36462</v>
      </c>
      <c r="H18" s="190">
        <v>2320.0000000000005</v>
      </c>
      <c r="I18" s="190">
        <v>982</v>
      </c>
      <c r="J18" s="217">
        <v>1311</v>
      </c>
    </row>
    <row r="19" spans="1:10">
      <c r="A19" s="683"/>
      <c r="B19" s="144" t="s">
        <v>149</v>
      </c>
      <c r="C19" s="185"/>
      <c r="D19" s="218">
        <v>8138</v>
      </c>
      <c r="E19" s="218">
        <v>3339</v>
      </c>
      <c r="F19" s="218">
        <v>1813</v>
      </c>
      <c r="G19" s="218">
        <v>22851</v>
      </c>
      <c r="H19" s="218">
        <v>339.99999999999994</v>
      </c>
      <c r="I19" s="218">
        <v>516</v>
      </c>
      <c r="J19" s="584">
        <v>580</v>
      </c>
    </row>
    <row r="20" spans="1:10">
      <c r="A20" s="684">
        <v>2022</v>
      </c>
      <c r="B20" s="108" t="s">
        <v>138</v>
      </c>
      <c r="C20" s="165"/>
      <c r="D20" s="190">
        <v>8173.9999999999991</v>
      </c>
      <c r="E20" s="190">
        <v>2265</v>
      </c>
      <c r="F20" s="190">
        <v>578</v>
      </c>
      <c r="G20" s="190">
        <v>26467</v>
      </c>
      <c r="H20" s="190">
        <v>3577</v>
      </c>
      <c r="I20" s="190">
        <v>1378</v>
      </c>
      <c r="J20" s="217">
        <v>1903</v>
      </c>
    </row>
    <row r="21" spans="1:10">
      <c r="A21" s="677"/>
      <c r="B21" s="112" t="s">
        <v>139</v>
      </c>
      <c r="C21" s="166"/>
      <c r="D21" s="190">
        <v>5093.9999999999991</v>
      </c>
      <c r="E21" s="190">
        <v>2187.0000000000005</v>
      </c>
      <c r="F21" s="190">
        <v>1008.9999999999999</v>
      </c>
      <c r="G21" s="190">
        <v>16238</v>
      </c>
      <c r="H21" s="190">
        <v>4744</v>
      </c>
      <c r="I21" s="190">
        <v>1497</v>
      </c>
      <c r="J21" s="217">
        <v>558</v>
      </c>
    </row>
    <row r="22" spans="1:10">
      <c r="A22" s="677"/>
      <c r="B22" s="156" t="s">
        <v>140</v>
      </c>
      <c r="C22" s="184"/>
      <c r="D22" s="190">
        <v>10668</v>
      </c>
      <c r="E22" s="190">
        <v>1165</v>
      </c>
      <c r="F22" s="190">
        <v>445</v>
      </c>
      <c r="G22" s="190">
        <v>23251</v>
      </c>
      <c r="H22" s="190">
        <v>6547</v>
      </c>
      <c r="I22" s="190">
        <v>872</v>
      </c>
      <c r="J22" s="217">
        <v>637</v>
      </c>
    </row>
    <row r="23" spans="1:10">
      <c r="A23" s="682"/>
      <c r="B23" s="112" t="s">
        <v>141</v>
      </c>
      <c r="C23" s="166"/>
      <c r="D23" s="190">
        <v>11583</v>
      </c>
      <c r="E23" s="190">
        <v>1982.9999999999998</v>
      </c>
      <c r="F23" s="190">
        <v>3117</v>
      </c>
      <c r="G23" s="190">
        <v>34072</v>
      </c>
      <c r="H23" s="190">
        <v>2908.0000000000005</v>
      </c>
      <c r="I23" s="190">
        <v>932.99999999999989</v>
      </c>
      <c r="J23" s="217">
        <v>1530</v>
      </c>
    </row>
    <row r="24" spans="1:10">
      <c r="A24" s="677"/>
      <c r="B24" s="112" t="s">
        <v>142</v>
      </c>
      <c r="C24" s="166"/>
      <c r="D24" s="190">
        <v>7913</v>
      </c>
      <c r="E24" s="190">
        <v>2955.9999999999995</v>
      </c>
      <c r="F24" s="190">
        <v>1119</v>
      </c>
      <c r="G24" s="190">
        <v>34479</v>
      </c>
      <c r="H24" s="190">
        <v>6582</v>
      </c>
      <c r="I24" s="190">
        <v>543</v>
      </c>
      <c r="J24" s="217">
        <v>973</v>
      </c>
    </row>
    <row r="25" spans="1:10">
      <c r="A25" s="677"/>
      <c r="B25" s="156" t="s">
        <v>143</v>
      </c>
      <c r="C25" s="184"/>
      <c r="D25" s="190">
        <v>7905</v>
      </c>
      <c r="E25" s="190">
        <v>1105</v>
      </c>
      <c r="F25" s="190">
        <v>1438.0000000000002</v>
      </c>
      <c r="G25" s="190">
        <v>36569</v>
      </c>
      <c r="H25" s="190">
        <v>1847</v>
      </c>
      <c r="I25" s="190">
        <v>585</v>
      </c>
      <c r="J25" s="217">
        <v>1379</v>
      </c>
    </row>
    <row r="26" spans="1:10">
      <c r="A26" s="677"/>
      <c r="B26" s="112" t="s">
        <v>144</v>
      </c>
      <c r="C26" s="166"/>
      <c r="D26" s="190">
        <v>7212.0000000000009</v>
      </c>
      <c r="E26" s="190">
        <v>1273</v>
      </c>
      <c r="F26" s="190">
        <v>990</v>
      </c>
      <c r="G26" s="190">
        <v>24822.000000000004</v>
      </c>
      <c r="H26" s="190">
        <v>4006.9999999999995</v>
      </c>
      <c r="I26" s="190">
        <v>453.99999999999994</v>
      </c>
      <c r="J26" s="217">
        <v>423</v>
      </c>
    </row>
    <row r="27" spans="1:10">
      <c r="A27" s="677"/>
      <c r="B27" s="112" t="s">
        <v>145</v>
      </c>
      <c r="C27" s="166"/>
      <c r="D27" s="190">
        <v>9774</v>
      </c>
      <c r="E27" s="190">
        <v>1564</v>
      </c>
      <c r="F27" s="190">
        <v>975</v>
      </c>
      <c r="G27" s="190">
        <v>17166</v>
      </c>
      <c r="H27" s="190">
        <v>1020</v>
      </c>
      <c r="I27" s="190">
        <v>789.99999999999989</v>
      </c>
      <c r="J27" s="217">
        <v>433</v>
      </c>
    </row>
    <row r="28" spans="1:10">
      <c r="A28" s="677"/>
      <c r="B28" s="156" t="s">
        <v>146</v>
      </c>
      <c r="C28" s="184"/>
      <c r="D28" s="190">
        <v>5589</v>
      </c>
      <c r="E28" s="190">
        <v>1812</v>
      </c>
      <c r="F28" s="190">
        <v>905</v>
      </c>
      <c r="G28" s="190">
        <v>24945</v>
      </c>
      <c r="H28" s="190">
        <v>1696</v>
      </c>
      <c r="I28" s="190">
        <v>556.99999999999989</v>
      </c>
      <c r="J28" s="217">
        <v>1075</v>
      </c>
    </row>
    <row r="29" spans="1:10">
      <c r="A29" s="677"/>
      <c r="B29" s="156" t="s">
        <v>147</v>
      </c>
      <c r="C29" s="184"/>
      <c r="D29" s="190">
        <v>9693</v>
      </c>
      <c r="E29" s="190">
        <v>1433</v>
      </c>
      <c r="F29" s="190">
        <v>962</v>
      </c>
      <c r="G29" s="190">
        <v>29151</v>
      </c>
      <c r="H29" s="190">
        <v>6500.9999999999991</v>
      </c>
      <c r="I29" s="190">
        <v>504</v>
      </c>
      <c r="J29" s="217">
        <v>1101</v>
      </c>
    </row>
    <row r="30" spans="1:10">
      <c r="A30" s="677"/>
      <c r="B30" s="156" t="s">
        <v>148</v>
      </c>
      <c r="C30" s="184"/>
      <c r="D30" s="394">
        <v>12110.000000000002</v>
      </c>
      <c r="E30" s="394">
        <v>2617</v>
      </c>
      <c r="F30" s="394">
        <v>691.00000000000011</v>
      </c>
      <c r="G30" s="394">
        <v>11796.999999999998</v>
      </c>
      <c r="H30" s="394">
        <v>8585</v>
      </c>
      <c r="I30" s="394">
        <v>305</v>
      </c>
      <c r="J30" s="217">
        <v>954.00000000000011</v>
      </c>
    </row>
    <row r="31" spans="1:10">
      <c r="A31" s="683"/>
      <c r="B31" s="144" t="s">
        <v>149</v>
      </c>
      <c r="C31" s="185"/>
      <c r="D31" s="279">
        <v>4430</v>
      </c>
      <c r="E31" s="279">
        <v>1264</v>
      </c>
      <c r="F31" s="279">
        <v>1605</v>
      </c>
      <c r="G31" s="218">
        <v>12125</v>
      </c>
      <c r="H31" s="218">
        <v>11</v>
      </c>
      <c r="I31" s="218">
        <v>52.000000000000007</v>
      </c>
      <c r="J31" s="584">
        <v>622</v>
      </c>
    </row>
    <row r="32" spans="1:10">
      <c r="A32" s="684">
        <v>2023</v>
      </c>
      <c r="B32" s="108" t="s">
        <v>138</v>
      </c>
      <c r="C32" s="165"/>
      <c r="D32" s="190">
        <v>2095</v>
      </c>
      <c r="E32" s="190">
        <v>970</v>
      </c>
      <c r="F32" s="190">
        <v>1440</v>
      </c>
      <c r="G32" s="190">
        <v>16591</v>
      </c>
      <c r="H32" s="190">
        <v>360</v>
      </c>
      <c r="I32" s="190">
        <v>484</v>
      </c>
      <c r="J32" s="217">
        <v>566.00000000000011</v>
      </c>
    </row>
    <row r="33" spans="1:10">
      <c r="A33" s="677"/>
      <c r="B33" s="112" t="s">
        <v>139</v>
      </c>
      <c r="C33" s="166"/>
      <c r="D33" s="190">
        <v>6503</v>
      </c>
      <c r="E33" s="190">
        <v>558.99999999999989</v>
      </c>
      <c r="F33" s="190">
        <v>743</v>
      </c>
      <c r="G33" s="190">
        <v>11353.000000000002</v>
      </c>
      <c r="H33" s="190">
        <v>8681.0000000000018</v>
      </c>
      <c r="I33" s="190">
        <v>796</v>
      </c>
      <c r="J33" s="217">
        <v>454.99999999999994</v>
      </c>
    </row>
    <row r="34" spans="1:10">
      <c r="A34" s="677"/>
      <c r="B34" s="156" t="s">
        <v>140</v>
      </c>
      <c r="C34" s="184"/>
      <c r="D34" s="190">
        <v>3416</v>
      </c>
      <c r="E34" s="190">
        <v>1583.0000000000002</v>
      </c>
      <c r="F34" s="190">
        <v>649</v>
      </c>
      <c r="G34" s="190">
        <v>10055</v>
      </c>
      <c r="H34" s="190">
        <v>1684</v>
      </c>
      <c r="I34" s="190">
        <v>263</v>
      </c>
      <c r="J34" s="217">
        <v>532</v>
      </c>
    </row>
    <row r="35" spans="1:10">
      <c r="A35" s="682"/>
      <c r="B35" s="112" t="s">
        <v>141</v>
      </c>
      <c r="C35" s="166"/>
      <c r="D35" s="190">
        <v>4369</v>
      </c>
      <c r="E35" s="190">
        <v>1527.0000000000002</v>
      </c>
      <c r="F35" s="190">
        <v>943.00000000000011</v>
      </c>
      <c r="G35" s="190">
        <v>14327</v>
      </c>
      <c r="H35" s="190">
        <v>5607</v>
      </c>
      <c r="I35" s="190">
        <v>812</v>
      </c>
      <c r="J35" s="217">
        <v>335.99999999999994</v>
      </c>
    </row>
    <row r="36" spans="1:10">
      <c r="A36" s="677"/>
      <c r="B36" s="112" t="s">
        <v>142</v>
      </c>
      <c r="C36" s="166"/>
      <c r="D36" s="190">
        <v>3377</v>
      </c>
      <c r="E36" s="190">
        <v>1055</v>
      </c>
      <c r="F36" s="190">
        <v>766</v>
      </c>
      <c r="G36" s="190">
        <v>9401</v>
      </c>
      <c r="H36" s="190">
        <v>1205</v>
      </c>
      <c r="I36" s="190">
        <v>402</v>
      </c>
      <c r="J36" s="217">
        <v>673.99999999999989</v>
      </c>
    </row>
    <row r="37" spans="1:10">
      <c r="A37" s="677"/>
      <c r="B37" s="156" t="s">
        <v>143</v>
      </c>
      <c r="C37" s="184"/>
      <c r="D37" s="190">
        <v>6832</v>
      </c>
      <c r="E37" s="190">
        <v>1045</v>
      </c>
      <c r="F37" s="190">
        <v>3269</v>
      </c>
      <c r="G37" s="190">
        <v>10125</v>
      </c>
      <c r="H37" s="190">
        <v>5287</v>
      </c>
      <c r="I37" s="190">
        <v>370</v>
      </c>
      <c r="J37" s="217">
        <v>455</v>
      </c>
    </row>
    <row r="38" spans="1:10">
      <c r="A38" s="677"/>
      <c r="B38" s="112" t="s">
        <v>144</v>
      </c>
      <c r="C38" s="166"/>
      <c r="D38" s="190">
        <v>4500.9999999999991</v>
      </c>
      <c r="E38" s="190">
        <v>2874</v>
      </c>
      <c r="F38" s="190">
        <v>1861</v>
      </c>
      <c r="G38" s="190">
        <v>11316</v>
      </c>
      <c r="H38" s="190">
        <v>1392</v>
      </c>
      <c r="I38" s="190">
        <v>3104</v>
      </c>
      <c r="J38" s="217">
        <v>628</v>
      </c>
    </row>
    <row r="39" spans="1:10">
      <c r="A39" s="677"/>
      <c r="B39" s="112" t="s">
        <v>145</v>
      </c>
      <c r="C39" s="166"/>
      <c r="D39" s="190" t="s">
        <v>124</v>
      </c>
      <c r="E39" s="190" t="s">
        <v>124</v>
      </c>
      <c r="F39" s="190" t="s">
        <v>124</v>
      </c>
      <c r="G39" s="190" t="s">
        <v>124</v>
      </c>
      <c r="H39" s="190" t="s">
        <v>124</v>
      </c>
      <c r="I39" s="190" t="s">
        <v>124</v>
      </c>
      <c r="J39" s="217" t="s">
        <v>124</v>
      </c>
    </row>
    <row r="40" spans="1:10">
      <c r="A40" s="677"/>
      <c r="B40" s="156" t="s">
        <v>146</v>
      </c>
      <c r="C40" s="184"/>
      <c r="D40" s="190" t="s">
        <v>124</v>
      </c>
      <c r="E40" s="190" t="s">
        <v>124</v>
      </c>
      <c r="F40" s="190" t="s">
        <v>124</v>
      </c>
      <c r="G40" s="190" t="s">
        <v>124</v>
      </c>
      <c r="H40" s="190" t="s">
        <v>124</v>
      </c>
      <c r="I40" s="190" t="s">
        <v>124</v>
      </c>
      <c r="J40" s="217" t="s">
        <v>124</v>
      </c>
    </row>
    <row r="41" spans="1:10">
      <c r="A41" s="677"/>
      <c r="B41" s="156" t="s">
        <v>147</v>
      </c>
      <c r="C41" s="184"/>
      <c r="D41" s="190" t="s">
        <v>124</v>
      </c>
      <c r="E41" s="190" t="s">
        <v>124</v>
      </c>
      <c r="F41" s="190" t="s">
        <v>124</v>
      </c>
      <c r="G41" s="190" t="s">
        <v>124</v>
      </c>
      <c r="H41" s="190" t="s">
        <v>124</v>
      </c>
      <c r="I41" s="190" t="s">
        <v>124</v>
      </c>
      <c r="J41" s="217" t="s">
        <v>124</v>
      </c>
    </row>
    <row r="42" spans="1:10">
      <c r="A42" s="677"/>
      <c r="B42" s="156" t="s">
        <v>148</v>
      </c>
      <c r="C42" s="184"/>
      <c r="D42" s="394" t="s">
        <v>124</v>
      </c>
      <c r="E42" s="394" t="s">
        <v>124</v>
      </c>
      <c r="F42" s="394" t="s">
        <v>124</v>
      </c>
      <c r="G42" s="394" t="s">
        <v>124</v>
      </c>
      <c r="H42" s="394" t="s">
        <v>124</v>
      </c>
      <c r="I42" s="394" t="s">
        <v>124</v>
      </c>
      <c r="J42" s="395" t="s">
        <v>124</v>
      </c>
    </row>
    <row r="43" spans="1:10" ht="12.75" thickBot="1">
      <c r="A43" s="685"/>
      <c r="B43" s="158" t="s">
        <v>149</v>
      </c>
      <c r="C43" s="186"/>
      <c r="D43" s="313" t="s">
        <v>124</v>
      </c>
      <c r="E43" s="215" t="s">
        <v>124</v>
      </c>
      <c r="F43" s="313" t="s">
        <v>124</v>
      </c>
      <c r="G43" s="313" t="s">
        <v>124</v>
      </c>
      <c r="H43" s="313" t="s">
        <v>124</v>
      </c>
      <c r="I43" s="313" t="s">
        <v>124</v>
      </c>
      <c r="J43" s="314" t="s">
        <v>124</v>
      </c>
    </row>
    <row r="44" spans="1:10">
      <c r="A44" s="720" t="str">
        <f>Titles!$A$12</f>
        <v>1 Data for 2021 and 2022 based on 2016 Census Definitions and data for 2023 based on 2021 Census Definitions.</v>
      </c>
      <c r="B44" s="721"/>
      <c r="C44" s="722"/>
      <c r="D44" s="319"/>
      <c r="E44" s="54"/>
      <c r="F44" s="319"/>
      <c r="G44" s="319"/>
      <c r="H44" s="360"/>
      <c r="I44" s="77"/>
    </row>
    <row r="45" spans="1:10" s="307" customFormat="1" ht="10.9" customHeight="1">
      <c r="A45" s="620" t="s">
        <v>150</v>
      </c>
      <c r="B45" s="308"/>
      <c r="C45" s="308"/>
      <c r="D45" s="308"/>
      <c r="E45" s="353"/>
      <c r="F45" s="306"/>
      <c r="G45" s="306"/>
      <c r="H45" s="306"/>
    </row>
    <row r="46" spans="1:10" s="307" customFormat="1" ht="10.9" customHeight="1">
      <c r="A46" s="639" t="str">
        <f>Titles!$A$10</f>
        <v>Source: CMHC Starts and Completion Survey, Market Absorption Survey</v>
      </c>
      <c r="B46" s="308"/>
      <c r="C46" s="308"/>
      <c r="D46" s="308"/>
      <c r="E46" s="321"/>
      <c r="F46" s="308"/>
      <c r="G46" s="308"/>
      <c r="H46" s="308"/>
    </row>
    <row r="47" spans="1:10" ht="12" customHeight="1">
      <c r="A47" s="641"/>
      <c r="B47" s="90"/>
      <c r="C47" s="90"/>
      <c r="D47" s="169"/>
      <c r="E47" s="321"/>
      <c r="F47" s="169"/>
      <c r="G47" s="194"/>
      <c r="H47" s="90"/>
      <c r="I47" s="13"/>
    </row>
    <row r="48" spans="1:10" ht="9.75" customHeight="1">
      <c r="A48" s="641"/>
      <c r="B48" s="90"/>
      <c r="C48" s="90"/>
      <c r="D48" s="169"/>
      <c r="E48" s="169"/>
      <c r="F48" s="169"/>
      <c r="G48" s="194"/>
      <c r="H48" s="90"/>
      <c r="I48" s="13"/>
    </row>
    <row r="60" spans="1:6">
      <c r="A60" s="638"/>
      <c r="B60" s="82"/>
      <c r="C60" s="359"/>
      <c r="D60" s="360"/>
      <c r="E60" s="360"/>
      <c r="F60" s="54"/>
    </row>
    <row r="61" spans="1:6" ht="15">
      <c r="A61" s="638"/>
      <c r="B61" s="170"/>
      <c r="C61" s="170"/>
      <c r="D61" s="170"/>
      <c r="E61" s="170"/>
      <c r="F61" s="5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1"/>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3" width="8.77734375" style="12" customWidth="1"/>
    <col min="4" max="9" width="9.77734375" style="12" customWidth="1"/>
    <col min="10" max="16384" width="11.5546875" style="12"/>
  </cols>
  <sheetData>
    <row r="1" spans="1:10" s="177" customFormat="1" ht="15.95" customHeight="1">
      <c r="A1" s="629" t="s">
        <v>182</v>
      </c>
      <c r="B1" s="435"/>
      <c r="C1" s="435"/>
      <c r="D1" s="435"/>
      <c r="E1" s="435"/>
      <c r="F1" s="435"/>
      <c r="G1" s="435"/>
      <c r="H1" s="435"/>
      <c r="I1" s="436"/>
      <c r="J1" s="176"/>
    </row>
    <row r="2" spans="1:10" s="177" customFormat="1" ht="15.95" customHeight="1">
      <c r="A2" s="630" t="s">
        <v>179</v>
      </c>
      <c r="B2" s="438"/>
      <c r="C2" s="438"/>
      <c r="D2" s="438"/>
      <c r="E2" s="438"/>
      <c r="F2" s="438"/>
      <c r="G2" s="438"/>
      <c r="H2" s="438"/>
      <c r="I2" s="439"/>
      <c r="J2" s="176"/>
    </row>
    <row r="3" spans="1:10" s="177" customFormat="1" ht="15.95" customHeight="1" thickBot="1">
      <c r="A3" s="631"/>
      <c r="B3" s="444"/>
      <c r="C3" s="444"/>
      <c r="D3" s="444"/>
      <c r="E3" s="444"/>
      <c r="F3" s="444"/>
      <c r="G3" s="444"/>
      <c r="H3" s="444"/>
      <c r="I3" s="445"/>
      <c r="J3" s="176"/>
    </row>
    <row r="4" spans="1:10">
      <c r="A4" s="632"/>
      <c r="B4" s="89"/>
      <c r="C4" s="119"/>
      <c r="D4" s="121"/>
      <c r="E4" s="121"/>
      <c r="F4" s="121"/>
      <c r="G4" s="121"/>
      <c r="H4" s="121"/>
      <c r="I4" s="102"/>
      <c r="J4" s="77"/>
    </row>
    <row r="5" spans="1:10" ht="24">
      <c r="A5" s="633" t="s">
        <v>125</v>
      </c>
      <c r="B5" s="141"/>
      <c r="C5" s="147"/>
      <c r="D5" s="148" t="s">
        <v>183</v>
      </c>
      <c r="E5" s="148" t="s">
        <v>89</v>
      </c>
      <c r="F5" s="699" t="s">
        <v>76</v>
      </c>
      <c r="G5" s="148" t="s">
        <v>100</v>
      </c>
      <c r="H5" s="148" t="s">
        <v>96</v>
      </c>
      <c r="I5" s="149" t="s">
        <v>111</v>
      </c>
      <c r="J5" s="77"/>
    </row>
    <row r="6" spans="1:10" ht="13.5">
      <c r="A6" s="680" t="s">
        <v>132</v>
      </c>
      <c r="B6" s="178"/>
      <c r="C6" s="183"/>
      <c r="D6" s="190">
        <v>10221</v>
      </c>
      <c r="E6" s="190">
        <v>1371</v>
      </c>
      <c r="F6" s="190">
        <v>524</v>
      </c>
      <c r="G6" s="190">
        <v>624</v>
      </c>
      <c r="H6" s="190">
        <v>3863</v>
      </c>
      <c r="I6" s="190">
        <v>41898</v>
      </c>
      <c r="J6" s="77"/>
    </row>
    <row r="7" spans="1:10" ht="13.5">
      <c r="A7" s="681" t="s">
        <v>156</v>
      </c>
      <c r="B7" s="144"/>
      <c r="C7" s="116"/>
      <c r="D7" s="372">
        <v>11032</v>
      </c>
      <c r="E7" s="372">
        <v>653</v>
      </c>
      <c r="F7" s="372">
        <v>372</v>
      </c>
      <c r="G7" s="372">
        <v>353</v>
      </c>
      <c r="H7" s="372">
        <v>3775</v>
      </c>
      <c r="I7" s="372">
        <v>45109</v>
      </c>
      <c r="J7" s="77"/>
    </row>
    <row r="8" spans="1:10">
      <c r="A8" s="674">
        <v>2021</v>
      </c>
      <c r="B8" s="108" t="s">
        <v>138</v>
      </c>
      <c r="C8" s="165"/>
      <c r="D8" s="190">
        <v>7282.9999999999991</v>
      </c>
      <c r="E8" s="190">
        <v>1521</v>
      </c>
      <c r="F8" s="190">
        <v>343</v>
      </c>
      <c r="G8" s="190">
        <v>455</v>
      </c>
      <c r="H8" s="190">
        <v>2032</v>
      </c>
      <c r="I8" s="217">
        <v>36505</v>
      </c>
      <c r="J8" s="77"/>
    </row>
    <row r="9" spans="1:10">
      <c r="A9" s="677"/>
      <c r="B9" s="112" t="s">
        <v>139</v>
      </c>
      <c r="C9" s="166"/>
      <c r="D9" s="190">
        <v>9607</v>
      </c>
      <c r="E9" s="190">
        <v>643</v>
      </c>
      <c r="F9" s="190">
        <v>599</v>
      </c>
      <c r="G9" s="190">
        <v>1949</v>
      </c>
      <c r="H9" s="190">
        <v>4435</v>
      </c>
      <c r="I9" s="217">
        <v>23299</v>
      </c>
      <c r="J9" s="77"/>
    </row>
    <row r="10" spans="1:10">
      <c r="A10" s="677"/>
      <c r="B10" s="156" t="s">
        <v>140</v>
      </c>
      <c r="C10" s="184"/>
      <c r="D10" s="190">
        <v>13427</v>
      </c>
      <c r="E10" s="190">
        <v>3237</v>
      </c>
      <c r="F10" s="190">
        <v>542</v>
      </c>
      <c r="G10" s="190">
        <v>293</v>
      </c>
      <c r="H10" s="190">
        <v>5430</v>
      </c>
      <c r="I10" s="217">
        <v>62434</v>
      </c>
      <c r="J10" s="77"/>
    </row>
    <row r="11" spans="1:10">
      <c r="A11" s="682"/>
      <c r="B11" s="112" t="s">
        <v>141</v>
      </c>
      <c r="C11" s="166"/>
      <c r="D11" s="190">
        <v>11734</v>
      </c>
      <c r="E11" s="190">
        <v>716</v>
      </c>
      <c r="F11" s="190">
        <v>707.00000000000011</v>
      </c>
      <c r="G11" s="190">
        <v>248</v>
      </c>
      <c r="H11" s="190">
        <v>2993</v>
      </c>
      <c r="I11" s="217">
        <v>33399</v>
      </c>
      <c r="J11" s="77"/>
    </row>
    <row r="12" spans="1:10">
      <c r="A12" s="677"/>
      <c r="B12" s="112" t="s">
        <v>142</v>
      </c>
      <c r="C12" s="166"/>
      <c r="D12" s="190">
        <v>14091.000000000002</v>
      </c>
      <c r="E12" s="190">
        <v>579.00000000000011</v>
      </c>
      <c r="F12" s="190">
        <v>572.00000000000011</v>
      </c>
      <c r="G12" s="190">
        <v>299</v>
      </c>
      <c r="H12" s="190">
        <v>9431.0000000000018</v>
      </c>
      <c r="I12" s="217">
        <v>31286</v>
      </c>
      <c r="J12" s="77"/>
    </row>
    <row r="13" spans="1:10">
      <c r="A13" s="677"/>
      <c r="B13" s="156" t="s">
        <v>143</v>
      </c>
      <c r="C13" s="184"/>
      <c r="D13" s="190">
        <v>6705</v>
      </c>
      <c r="E13" s="190">
        <v>571</v>
      </c>
      <c r="F13" s="190">
        <v>435</v>
      </c>
      <c r="G13" s="190">
        <v>230</v>
      </c>
      <c r="H13" s="190">
        <v>4795</v>
      </c>
      <c r="I13" s="217">
        <v>36376.999999999993</v>
      </c>
      <c r="J13" s="77"/>
    </row>
    <row r="14" spans="1:10">
      <c r="A14" s="677"/>
      <c r="B14" s="112" t="s">
        <v>144</v>
      </c>
      <c r="C14" s="166"/>
      <c r="D14" s="190">
        <v>7072.9999999999991</v>
      </c>
      <c r="E14" s="190">
        <v>542</v>
      </c>
      <c r="F14" s="190">
        <v>454.99999999999994</v>
      </c>
      <c r="G14" s="190">
        <v>431</v>
      </c>
      <c r="H14" s="190">
        <v>3354</v>
      </c>
      <c r="I14" s="217">
        <v>46384</v>
      </c>
      <c r="J14" s="77"/>
    </row>
    <row r="15" spans="1:10">
      <c r="A15" s="677"/>
      <c r="B15" s="112" t="s">
        <v>145</v>
      </c>
      <c r="C15" s="166"/>
      <c r="D15" s="190">
        <v>10090</v>
      </c>
      <c r="E15" s="190">
        <v>665</v>
      </c>
      <c r="F15" s="190">
        <v>1019.0000000000001</v>
      </c>
      <c r="G15" s="190">
        <v>2267</v>
      </c>
      <c r="H15" s="190">
        <v>3090.0000000000005</v>
      </c>
      <c r="I15" s="217">
        <v>45851</v>
      </c>
      <c r="J15" s="77"/>
    </row>
    <row r="16" spans="1:10">
      <c r="A16" s="677"/>
      <c r="B16" s="156" t="s">
        <v>146</v>
      </c>
      <c r="C16" s="184"/>
      <c r="D16" s="190">
        <v>8858</v>
      </c>
      <c r="E16" s="190">
        <v>284</v>
      </c>
      <c r="F16" s="190">
        <v>368</v>
      </c>
      <c r="G16" s="190">
        <v>227</v>
      </c>
      <c r="H16" s="190">
        <v>3229</v>
      </c>
      <c r="I16" s="217">
        <v>55399</v>
      </c>
      <c r="J16" s="77"/>
    </row>
    <row r="17" spans="1:10">
      <c r="A17" s="677"/>
      <c r="B17" s="156" t="s">
        <v>147</v>
      </c>
      <c r="C17" s="184"/>
      <c r="D17" s="190">
        <v>14035.999999999998</v>
      </c>
      <c r="E17" s="190">
        <v>665</v>
      </c>
      <c r="F17" s="190">
        <v>535</v>
      </c>
      <c r="G17" s="190">
        <v>187</v>
      </c>
      <c r="H17" s="190">
        <v>4372</v>
      </c>
      <c r="I17" s="217">
        <v>32109</v>
      </c>
      <c r="J17" s="77"/>
    </row>
    <row r="18" spans="1:10">
      <c r="A18" s="677"/>
      <c r="B18" s="156" t="s">
        <v>148</v>
      </c>
      <c r="C18" s="184"/>
      <c r="D18" s="394">
        <v>16198</v>
      </c>
      <c r="E18" s="394">
        <v>6785</v>
      </c>
      <c r="F18" s="394">
        <v>381.00000000000006</v>
      </c>
      <c r="G18" s="394">
        <v>340</v>
      </c>
      <c r="H18" s="394">
        <v>2211.9999999999995</v>
      </c>
      <c r="I18" s="395">
        <v>70735</v>
      </c>
      <c r="J18" s="77"/>
    </row>
    <row r="19" spans="1:10">
      <c r="A19" s="683"/>
      <c r="B19" s="144" t="s">
        <v>149</v>
      </c>
      <c r="C19" s="185"/>
      <c r="D19" s="279">
        <v>4758</v>
      </c>
      <c r="E19" s="279">
        <v>552.99999999999989</v>
      </c>
      <c r="F19" s="279">
        <v>435.00000000000006</v>
      </c>
      <c r="G19" s="279">
        <v>565</v>
      </c>
      <c r="H19" s="279">
        <v>927.99999999999989</v>
      </c>
      <c r="I19" s="312">
        <v>29753.999999999996</v>
      </c>
      <c r="J19" s="77"/>
    </row>
    <row r="20" spans="1:10">
      <c r="A20" s="684">
        <v>2022</v>
      </c>
      <c r="B20" s="108" t="s">
        <v>138</v>
      </c>
      <c r="C20" s="165"/>
      <c r="D20" s="190">
        <v>5902</v>
      </c>
      <c r="E20" s="190">
        <v>1086</v>
      </c>
      <c r="F20" s="190">
        <v>371</v>
      </c>
      <c r="G20" s="190">
        <v>269</v>
      </c>
      <c r="H20" s="190">
        <v>1271</v>
      </c>
      <c r="I20" s="217">
        <v>21916</v>
      </c>
      <c r="J20" s="77"/>
    </row>
    <row r="21" spans="1:10">
      <c r="A21" s="677"/>
      <c r="B21" s="112" t="s">
        <v>139</v>
      </c>
      <c r="C21" s="166"/>
      <c r="D21" s="190">
        <v>6853</v>
      </c>
      <c r="E21" s="190">
        <v>283</v>
      </c>
      <c r="F21" s="190">
        <v>713</v>
      </c>
      <c r="G21" s="190">
        <v>376</v>
      </c>
      <c r="H21" s="190">
        <v>957</v>
      </c>
      <c r="I21" s="217">
        <v>64977.000000000007</v>
      </c>
      <c r="J21" s="77"/>
    </row>
    <row r="22" spans="1:10">
      <c r="A22" s="677"/>
      <c r="B22" s="156" t="s">
        <v>140</v>
      </c>
      <c r="C22" s="184"/>
      <c r="D22" s="190">
        <v>10104.000000000002</v>
      </c>
      <c r="E22" s="190">
        <v>131</v>
      </c>
      <c r="F22" s="190">
        <v>241</v>
      </c>
      <c r="G22" s="190">
        <v>488</v>
      </c>
      <c r="H22" s="190">
        <v>2100</v>
      </c>
      <c r="I22" s="217">
        <v>38970</v>
      </c>
      <c r="J22" s="77"/>
    </row>
    <row r="23" spans="1:10">
      <c r="A23" s="682"/>
      <c r="B23" s="112" t="s">
        <v>141</v>
      </c>
      <c r="C23" s="166"/>
      <c r="D23" s="190">
        <v>11630</v>
      </c>
      <c r="E23" s="190">
        <v>210.00000000000003</v>
      </c>
      <c r="F23" s="190">
        <v>364</v>
      </c>
      <c r="G23" s="190">
        <v>335</v>
      </c>
      <c r="H23" s="190">
        <v>4880</v>
      </c>
      <c r="I23" s="217">
        <v>24218</v>
      </c>
      <c r="J23" s="77"/>
    </row>
    <row r="24" spans="1:10">
      <c r="A24" s="677"/>
      <c r="B24" s="112" t="s">
        <v>142</v>
      </c>
      <c r="C24" s="166"/>
      <c r="D24" s="190">
        <v>8330</v>
      </c>
      <c r="E24" s="190">
        <v>2262</v>
      </c>
      <c r="F24" s="190">
        <v>579.00000000000011</v>
      </c>
      <c r="G24" s="190">
        <v>197</v>
      </c>
      <c r="H24" s="190">
        <v>4249.0000000000009</v>
      </c>
      <c r="I24" s="217">
        <v>39453</v>
      </c>
      <c r="J24" s="77"/>
    </row>
    <row r="25" spans="1:10">
      <c r="A25" s="677"/>
      <c r="B25" s="156" t="s">
        <v>143</v>
      </c>
      <c r="C25" s="184"/>
      <c r="D25" s="190">
        <v>8767</v>
      </c>
      <c r="E25" s="190">
        <v>606.00000000000011</v>
      </c>
      <c r="F25" s="190">
        <v>419.00000000000006</v>
      </c>
      <c r="G25" s="190">
        <v>399</v>
      </c>
      <c r="H25" s="190">
        <v>3554.0000000000005</v>
      </c>
      <c r="I25" s="217">
        <v>50076</v>
      </c>
      <c r="J25" s="77"/>
    </row>
    <row r="26" spans="1:10">
      <c r="A26" s="677"/>
      <c r="B26" s="112" t="s">
        <v>144</v>
      </c>
      <c r="C26" s="166"/>
      <c r="D26" s="190">
        <v>20866</v>
      </c>
      <c r="E26" s="190">
        <v>713.00000000000011</v>
      </c>
      <c r="F26" s="190">
        <v>255</v>
      </c>
      <c r="G26" s="190">
        <v>300</v>
      </c>
      <c r="H26" s="190">
        <v>3955</v>
      </c>
      <c r="I26" s="217">
        <v>39483.000000000007</v>
      </c>
      <c r="J26" s="77"/>
    </row>
    <row r="27" spans="1:10">
      <c r="A27" s="677"/>
      <c r="B27" s="112" t="s">
        <v>145</v>
      </c>
      <c r="C27" s="166"/>
      <c r="D27" s="190">
        <v>14838</v>
      </c>
      <c r="E27" s="190">
        <v>1436.0000000000002</v>
      </c>
      <c r="F27" s="190">
        <v>443.00000000000006</v>
      </c>
      <c r="G27" s="190">
        <v>391</v>
      </c>
      <c r="H27" s="190">
        <v>4143.0000000000009</v>
      </c>
      <c r="I27" s="217">
        <v>52146</v>
      </c>
      <c r="J27" s="77"/>
    </row>
    <row r="28" spans="1:10">
      <c r="A28" s="677"/>
      <c r="B28" s="156" t="s">
        <v>146</v>
      </c>
      <c r="C28" s="184"/>
      <c r="D28" s="190">
        <v>21803</v>
      </c>
      <c r="E28" s="190">
        <v>770</v>
      </c>
      <c r="F28" s="190">
        <v>470.00000000000006</v>
      </c>
      <c r="G28" s="190">
        <v>689</v>
      </c>
      <c r="H28" s="190">
        <v>3614</v>
      </c>
      <c r="I28" s="217">
        <v>65229.999999999993</v>
      </c>
      <c r="J28" s="77"/>
    </row>
    <row r="29" spans="1:10">
      <c r="A29" s="677"/>
      <c r="B29" s="156" t="s">
        <v>147</v>
      </c>
      <c r="C29" s="184"/>
      <c r="D29" s="190">
        <v>13144</v>
      </c>
      <c r="E29" s="190">
        <v>418.00000000000006</v>
      </c>
      <c r="F29" s="190">
        <v>263</v>
      </c>
      <c r="G29" s="190">
        <v>404</v>
      </c>
      <c r="H29" s="190">
        <v>9882</v>
      </c>
      <c r="I29" s="217">
        <v>34703</v>
      </c>
      <c r="J29" s="77"/>
    </row>
    <row r="30" spans="1:10">
      <c r="A30" s="677"/>
      <c r="B30" s="156" t="s">
        <v>148</v>
      </c>
      <c r="C30" s="184"/>
      <c r="D30" s="190">
        <v>6048</v>
      </c>
      <c r="E30" s="190">
        <v>186</v>
      </c>
      <c r="F30" s="190">
        <v>302</v>
      </c>
      <c r="G30" s="190">
        <v>268</v>
      </c>
      <c r="H30" s="190">
        <v>5461</v>
      </c>
      <c r="I30" s="217">
        <v>41489.000000000007</v>
      </c>
      <c r="J30" s="77"/>
    </row>
    <row r="31" spans="1:10">
      <c r="A31" s="683"/>
      <c r="B31" s="144" t="s">
        <v>149</v>
      </c>
      <c r="C31" s="185"/>
      <c r="D31" s="218">
        <v>4086.9999999999995</v>
      </c>
      <c r="E31" s="218">
        <v>35</v>
      </c>
      <c r="F31" s="218">
        <v>234</v>
      </c>
      <c r="G31" s="218">
        <v>154</v>
      </c>
      <c r="H31" s="218">
        <v>1093</v>
      </c>
      <c r="I31" s="219">
        <v>71363</v>
      </c>
      <c r="J31" s="77"/>
    </row>
    <row r="32" spans="1:10">
      <c r="A32" s="684">
        <v>2023</v>
      </c>
      <c r="B32" s="108" t="s">
        <v>138</v>
      </c>
      <c r="C32" s="165"/>
      <c r="D32" s="190">
        <v>1403</v>
      </c>
      <c r="E32" s="190">
        <v>715.00000000000011</v>
      </c>
      <c r="F32" s="190">
        <v>146</v>
      </c>
      <c r="G32" s="190">
        <v>122</v>
      </c>
      <c r="H32" s="190">
        <v>836</v>
      </c>
      <c r="I32" s="217">
        <v>33954</v>
      </c>
      <c r="J32" s="77"/>
    </row>
    <row r="33" spans="1:10">
      <c r="A33" s="677"/>
      <c r="B33" s="112" t="s">
        <v>139</v>
      </c>
      <c r="C33" s="166"/>
      <c r="D33" s="190">
        <v>6406.0000000000009</v>
      </c>
      <c r="E33" s="190">
        <v>1011.0000000000001</v>
      </c>
      <c r="F33" s="190">
        <v>551</v>
      </c>
      <c r="G33" s="190">
        <v>172</v>
      </c>
      <c r="H33" s="190">
        <v>753</v>
      </c>
      <c r="I33" s="217">
        <v>52208.999999999993</v>
      </c>
      <c r="J33" s="77"/>
    </row>
    <row r="34" spans="1:10">
      <c r="A34" s="677"/>
      <c r="B34" s="156" t="s">
        <v>140</v>
      </c>
      <c r="C34" s="184"/>
      <c r="D34" s="190">
        <v>13942</v>
      </c>
      <c r="E34" s="190">
        <v>454.99999999999994</v>
      </c>
      <c r="F34" s="190">
        <v>143.00000000000003</v>
      </c>
      <c r="G34" s="190">
        <v>250</v>
      </c>
      <c r="H34" s="190">
        <v>933</v>
      </c>
      <c r="I34" s="217">
        <v>38683</v>
      </c>
      <c r="J34" s="77"/>
    </row>
    <row r="35" spans="1:10">
      <c r="A35" s="682"/>
      <c r="B35" s="112" t="s">
        <v>141</v>
      </c>
      <c r="C35" s="166"/>
      <c r="D35" s="190">
        <v>11160</v>
      </c>
      <c r="E35" s="190">
        <v>3136.9999999999995</v>
      </c>
      <c r="F35" s="190">
        <v>730</v>
      </c>
      <c r="G35" s="190">
        <v>332</v>
      </c>
      <c r="H35" s="190">
        <v>5438.0000000000009</v>
      </c>
      <c r="I35" s="217">
        <v>59559.000000000007</v>
      </c>
      <c r="J35" s="77"/>
    </row>
    <row r="36" spans="1:10">
      <c r="A36" s="677"/>
      <c r="B36" s="112" t="s">
        <v>142</v>
      </c>
      <c r="C36" s="166"/>
      <c r="D36" s="190">
        <v>3577</v>
      </c>
      <c r="E36" s="190">
        <v>377</v>
      </c>
      <c r="F36" s="190">
        <v>220.99999999999997</v>
      </c>
      <c r="G36" s="190">
        <v>175</v>
      </c>
      <c r="H36" s="190">
        <v>1920</v>
      </c>
      <c r="I36" s="217">
        <v>42893.999999999993</v>
      </c>
      <c r="J36" s="77"/>
    </row>
    <row r="37" spans="1:10">
      <c r="A37" s="677"/>
      <c r="B37" s="156" t="s">
        <v>143</v>
      </c>
      <c r="C37" s="184"/>
      <c r="D37" s="190">
        <v>6872</v>
      </c>
      <c r="E37" s="190">
        <v>239</v>
      </c>
      <c r="F37" s="190">
        <v>587</v>
      </c>
      <c r="G37" s="190">
        <v>35</v>
      </c>
      <c r="H37" s="190">
        <v>1730</v>
      </c>
      <c r="I37" s="217">
        <v>85865</v>
      </c>
      <c r="J37" s="77"/>
    </row>
    <row r="38" spans="1:10">
      <c r="A38" s="677"/>
      <c r="B38" s="112" t="s">
        <v>144</v>
      </c>
      <c r="C38" s="166"/>
      <c r="D38" s="190">
        <v>9227</v>
      </c>
      <c r="E38" s="190">
        <v>4705.9999999999991</v>
      </c>
      <c r="F38" s="190">
        <v>425</v>
      </c>
      <c r="G38" s="190">
        <v>63</v>
      </c>
      <c r="H38" s="190">
        <v>1798</v>
      </c>
      <c r="I38" s="217">
        <v>61066</v>
      </c>
      <c r="J38" s="77"/>
    </row>
    <row r="39" spans="1:10">
      <c r="A39" s="677"/>
      <c r="B39" s="112" t="s">
        <v>145</v>
      </c>
      <c r="C39" s="166"/>
      <c r="D39" s="190" t="s">
        <v>124</v>
      </c>
      <c r="E39" s="190" t="s">
        <v>124</v>
      </c>
      <c r="F39" s="190" t="s">
        <v>124</v>
      </c>
      <c r="G39" s="190" t="s">
        <v>124</v>
      </c>
      <c r="H39" s="190" t="s">
        <v>124</v>
      </c>
      <c r="I39" s="217" t="s">
        <v>124</v>
      </c>
      <c r="J39" s="77"/>
    </row>
    <row r="40" spans="1:10">
      <c r="A40" s="677"/>
      <c r="B40" s="156" t="s">
        <v>146</v>
      </c>
      <c r="C40" s="184"/>
      <c r="D40" s="190" t="s">
        <v>124</v>
      </c>
      <c r="E40" s="190" t="s">
        <v>124</v>
      </c>
      <c r="F40" s="190" t="s">
        <v>124</v>
      </c>
      <c r="G40" s="190" t="s">
        <v>124</v>
      </c>
      <c r="H40" s="190" t="s">
        <v>124</v>
      </c>
      <c r="I40" s="217" t="s">
        <v>124</v>
      </c>
      <c r="J40" s="77"/>
    </row>
    <row r="41" spans="1:10">
      <c r="A41" s="677"/>
      <c r="B41" s="156" t="s">
        <v>147</v>
      </c>
      <c r="C41" s="184"/>
      <c r="D41" s="190" t="s">
        <v>124</v>
      </c>
      <c r="E41" s="190" t="s">
        <v>124</v>
      </c>
      <c r="F41" s="190" t="s">
        <v>124</v>
      </c>
      <c r="G41" s="190" t="s">
        <v>124</v>
      </c>
      <c r="H41" s="190" t="s">
        <v>124</v>
      </c>
      <c r="I41" s="217" t="s">
        <v>124</v>
      </c>
      <c r="J41" s="77"/>
    </row>
    <row r="42" spans="1:10">
      <c r="A42" s="677"/>
      <c r="B42" s="156" t="s">
        <v>148</v>
      </c>
      <c r="C42" s="184"/>
      <c r="D42" s="394" t="s">
        <v>124</v>
      </c>
      <c r="E42" s="394" t="s">
        <v>124</v>
      </c>
      <c r="F42" s="394" t="s">
        <v>124</v>
      </c>
      <c r="G42" s="394" t="s">
        <v>124</v>
      </c>
      <c r="H42" s="394" t="s">
        <v>124</v>
      </c>
      <c r="I42" s="395" t="s">
        <v>124</v>
      </c>
      <c r="J42" s="77"/>
    </row>
    <row r="43" spans="1:10" ht="12.75" thickBot="1">
      <c r="A43" s="685"/>
      <c r="B43" s="158" t="s">
        <v>149</v>
      </c>
      <c r="C43" s="186"/>
      <c r="D43" s="313" t="s">
        <v>124</v>
      </c>
      <c r="E43" s="313" t="s">
        <v>124</v>
      </c>
      <c r="F43" s="313" t="s">
        <v>124</v>
      </c>
      <c r="G43" s="313" t="s">
        <v>124</v>
      </c>
      <c r="H43" s="313" t="s">
        <v>124</v>
      </c>
      <c r="I43" s="314" t="s">
        <v>124</v>
      </c>
      <c r="J43" s="77"/>
    </row>
    <row r="44" spans="1:10">
      <c r="A44" s="638" t="str">
        <f>Titles!$A$12</f>
        <v>1 Data for 2021 and 2022 based on 2016 Census Definitions and data for 2023 based on 2021 Census Definitions.</v>
      </c>
      <c r="B44" s="84"/>
      <c r="C44" s="359"/>
      <c r="D44" s="359"/>
      <c r="E44" s="359" t="s">
        <v>124</v>
      </c>
      <c r="F44" s="359"/>
      <c r="G44" s="319"/>
      <c r="H44" s="319"/>
      <c r="I44" s="77"/>
    </row>
    <row r="45" spans="1:10" s="307" customFormat="1">
      <c r="A45" s="620" t="s">
        <v>150</v>
      </c>
      <c r="B45" s="308"/>
      <c r="C45" s="308"/>
      <c r="D45" s="359"/>
      <c r="E45" s="359" t="s">
        <v>124</v>
      </c>
      <c r="F45" s="359"/>
      <c r="G45" s="306"/>
      <c r="H45" s="306"/>
    </row>
    <row r="46" spans="1:10" s="307" customFormat="1">
      <c r="A46" s="639" t="str">
        <f>Titles!$A$10</f>
        <v>Source: CMHC Starts and Completion Survey, Market Absorption Survey</v>
      </c>
      <c r="B46" s="308"/>
      <c r="C46" s="308"/>
      <c r="D46" s="308"/>
      <c r="E46" s="190" t="s">
        <v>124</v>
      </c>
      <c r="F46" s="321"/>
      <c r="G46" s="308"/>
      <c r="H46" s="308"/>
    </row>
    <row r="47" spans="1:10" ht="12" customHeight="1">
      <c r="A47" s="641"/>
      <c r="B47" s="90"/>
      <c r="C47" s="90"/>
      <c r="D47" s="169"/>
      <c r="E47" s="169"/>
      <c r="F47" s="169"/>
      <c r="G47" s="169"/>
      <c r="H47" s="194"/>
      <c r="I47" s="90"/>
      <c r="J47" s="13"/>
    </row>
    <row r="48" spans="1:10" ht="9.75" customHeight="1">
      <c r="A48" s="641"/>
      <c r="B48" s="90"/>
      <c r="C48" s="90"/>
      <c r="D48" s="169"/>
      <c r="E48" s="169"/>
      <c r="F48" s="169"/>
      <c r="G48" s="169"/>
      <c r="H48" s="194"/>
      <c r="I48" s="90"/>
      <c r="J48" s="13"/>
    </row>
    <row r="60" spans="1:7">
      <c r="A60" s="638"/>
      <c r="B60" s="82"/>
      <c r="C60" s="359"/>
      <c r="D60" s="360"/>
      <c r="E60" s="360"/>
      <c r="F60" s="360"/>
      <c r="G60" s="54"/>
    </row>
    <row r="61" spans="1:7" ht="15">
      <c r="A61" s="638"/>
      <c r="B61" s="170"/>
      <c r="C61" s="170"/>
      <c r="D61" s="170"/>
      <c r="E61" s="170"/>
      <c r="F61" s="170"/>
      <c r="G61" s="54"/>
    </row>
  </sheetData>
  <pageMargins left="0.7" right="0.7" top="0.75" bottom="0.75" header="0.3" footer="0.3"/>
  <pageSetup scale="8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4"/>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3" width="8.77734375" style="12" customWidth="1"/>
    <col min="4" max="8" width="9.77734375" style="12" customWidth="1"/>
    <col min="9" max="16384" width="11.5546875" style="12"/>
  </cols>
  <sheetData>
    <row r="1" spans="1:9" s="177" customFormat="1" ht="15.95" customHeight="1">
      <c r="A1" s="629" t="s">
        <v>184</v>
      </c>
      <c r="B1" s="435"/>
      <c r="C1" s="435"/>
      <c r="D1" s="435"/>
      <c r="E1" s="435"/>
      <c r="F1" s="435"/>
      <c r="G1" s="435"/>
      <c r="H1" s="436"/>
      <c r="I1" s="176"/>
    </row>
    <row r="2" spans="1:9" s="177" customFormat="1" ht="15.95" customHeight="1">
      <c r="A2" s="630" t="s">
        <v>179</v>
      </c>
      <c r="B2" s="438"/>
      <c r="C2" s="438"/>
      <c r="D2" s="438"/>
      <c r="E2" s="438"/>
      <c r="F2" s="438"/>
      <c r="G2" s="438"/>
      <c r="H2" s="439"/>
      <c r="I2" s="176"/>
    </row>
    <row r="3" spans="1:9" s="177" customFormat="1" ht="15.95" customHeight="1" thickBot="1">
      <c r="A3" s="631"/>
      <c r="B3" s="475"/>
      <c r="C3" s="475"/>
      <c r="D3" s="475"/>
      <c r="E3" s="475"/>
      <c r="F3" s="475"/>
      <c r="G3" s="475"/>
      <c r="H3" s="476"/>
      <c r="I3" s="176"/>
    </row>
    <row r="4" spans="1:9" ht="38.25" customHeight="1">
      <c r="A4" s="632" t="s">
        <v>166</v>
      </c>
      <c r="B4" s="89"/>
      <c r="C4" s="119"/>
      <c r="D4" s="485" t="s">
        <v>86</v>
      </c>
      <c r="E4" s="485" t="s">
        <v>185</v>
      </c>
      <c r="F4" s="485" t="s">
        <v>90</v>
      </c>
      <c r="G4" s="485" t="s">
        <v>77</v>
      </c>
      <c r="H4" s="587" t="s">
        <v>84</v>
      </c>
      <c r="I4" s="77"/>
    </row>
    <row r="5" spans="1:9">
      <c r="A5" s="633" t="s">
        <v>166</v>
      </c>
      <c r="B5" s="141"/>
      <c r="C5" s="147"/>
      <c r="D5" s="486"/>
      <c r="E5" s="486"/>
      <c r="F5" s="486"/>
      <c r="G5" s="486"/>
      <c r="H5" s="588"/>
      <c r="I5" s="77"/>
    </row>
    <row r="6" spans="1:9" ht="13.5">
      <c r="A6" s="680" t="s">
        <v>132</v>
      </c>
      <c r="B6" s="178"/>
      <c r="C6" s="183"/>
      <c r="D6" s="372">
        <v>4187</v>
      </c>
      <c r="E6" s="372">
        <v>2635</v>
      </c>
      <c r="F6" s="372">
        <v>5602</v>
      </c>
      <c r="G6" s="372">
        <v>1307</v>
      </c>
      <c r="H6" s="373">
        <v>766</v>
      </c>
      <c r="I6" s="77"/>
    </row>
    <row r="7" spans="1:9" ht="13.5">
      <c r="A7" s="681" t="s">
        <v>163</v>
      </c>
      <c r="B7" s="144"/>
      <c r="C7" s="116"/>
      <c r="D7" s="372">
        <v>3530</v>
      </c>
      <c r="E7" s="372">
        <v>3168</v>
      </c>
      <c r="F7" s="372">
        <v>4847</v>
      </c>
      <c r="G7" s="372">
        <v>1760</v>
      </c>
      <c r="H7" s="373">
        <v>493</v>
      </c>
      <c r="I7" s="77"/>
    </row>
    <row r="8" spans="1:9">
      <c r="A8" s="617">
        <f>Titles!A21</f>
        <v>2021</v>
      </c>
      <c r="B8" s="108" t="s">
        <v>138</v>
      </c>
      <c r="C8" s="165"/>
      <c r="D8" s="190">
        <v>2411</v>
      </c>
      <c r="E8" s="190">
        <v>2540</v>
      </c>
      <c r="F8" s="190">
        <v>10274</v>
      </c>
      <c r="G8" s="190">
        <v>2172</v>
      </c>
      <c r="H8" s="217">
        <v>280</v>
      </c>
      <c r="I8" s="77"/>
    </row>
    <row r="9" spans="1:9">
      <c r="A9" s="619"/>
      <c r="B9" s="112" t="s">
        <v>139</v>
      </c>
      <c r="C9" s="166"/>
      <c r="D9" s="190">
        <v>7879</v>
      </c>
      <c r="E9" s="190">
        <v>2076</v>
      </c>
      <c r="F9" s="190">
        <v>1218</v>
      </c>
      <c r="G9" s="190">
        <v>1282</v>
      </c>
      <c r="H9" s="217">
        <v>863</v>
      </c>
      <c r="I9" s="77"/>
    </row>
    <row r="10" spans="1:9">
      <c r="A10" s="619"/>
      <c r="B10" s="156" t="s">
        <v>140</v>
      </c>
      <c r="C10" s="184"/>
      <c r="D10" s="190">
        <v>1519.0000000000002</v>
      </c>
      <c r="E10" s="190">
        <v>3822</v>
      </c>
      <c r="F10" s="190">
        <v>4475</v>
      </c>
      <c r="G10" s="190">
        <v>445</v>
      </c>
      <c r="H10" s="217">
        <v>314</v>
      </c>
      <c r="I10" s="77"/>
    </row>
    <row r="11" spans="1:9">
      <c r="A11" s="635"/>
      <c r="B11" s="112" t="s">
        <v>141</v>
      </c>
      <c r="C11" s="166"/>
      <c r="D11" s="190">
        <v>6435.0000000000009</v>
      </c>
      <c r="E11" s="190">
        <v>2483</v>
      </c>
      <c r="F11" s="190">
        <v>10797</v>
      </c>
      <c r="G11" s="190">
        <v>567</v>
      </c>
      <c r="H11" s="217">
        <v>1652.0000000000002</v>
      </c>
      <c r="I11" s="77"/>
    </row>
    <row r="12" spans="1:9">
      <c r="A12" s="619"/>
      <c r="B12" s="112" t="s">
        <v>142</v>
      </c>
      <c r="C12" s="166"/>
      <c r="D12" s="190">
        <v>3961.0000000000005</v>
      </c>
      <c r="E12" s="190">
        <v>3266</v>
      </c>
      <c r="F12" s="190">
        <v>6316</v>
      </c>
      <c r="G12" s="190">
        <v>1054</v>
      </c>
      <c r="H12" s="217">
        <v>247</v>
      </c>
      <c r="I12" s="77"/>
    </row>
    <row r="13" spans="1:9">
      <c r="A13" s="619"/>
      <c r="B13" s="156" t="s">
        <v>143</v>
      </c>
      <c r="C13" s="184"/>
      <c r="D13" s="190">
        <v>4764</v>
      </c>
      <c r="E13" s="190">
        <v>1767.9999999999998</v>
      </c>
      <c r="F13" s="190">
        <v>3122</v>
      </c>
      <c r="G13" s="190">
        <v>369</v>
      </c>
      <c r="H13" s="217">
        <v>2114</v>
      </c>
      <c r="I13" s="77"/>
    </row>
    <row r="14" spans="1:9">
      <c r="A14" s="619"/>
      <c r="B14" s="112" t="s">
        <v>144</v>
      </c>
      <c r="C14" s="166"/>
      <c r="D14" s="190">
        <v>2900</v>
      </c>
      <c r="E14" s="190">
        <v>2040</v>
      </c>
      <c r="F14" s="190">
        <v>5850</v>
      </c>
      <c r="G14" s="190">
        <v>106</v>
      </c>
      <c r="H14" s="217">
        <v>2088</v>
      </c>
      <c r="I14" s="77"/>
    </row>
    <row r="15" spans="1:9">
      <c r="A15" s="619"/>
      <c r="B15" s="112" t="s">
        <v>145</v>
      </c>
      <c r="C15" s="166"/>
      <c r="D15" s="190">
        <v>8248</v>
      </c>
      <c r="E15" s="190">
        <v>2058.0000000000005</v>
      </c>
      <c r="F15" s="190">
        <v>5532.9999999999991</v>
      </c>
      <c r="G15" s="190">
        <v>2862.9999999999995</v>
      </c>
      <c r="H15" s="217">
        <v>320.99999999999994</v>
      </c>
      <c r="I15" s="77"/>
    </row>
    <row r="16" spans="1:9">
      <c r="A16" s="619"/>
      <c r="B16" s="156" t="s">
        <v>146</v>
      </c>
      <c r="C16" s="184"/>
      <c r="D16" s="190">
        <v>942</v>
      </c>
      <c r="E16" s="190">
        <v>3918</v>
      </c>
      <c r="F16" s="190">
        <v>2746</v>
      </c>
      <c r="G16" s="190">
        <v>124</v>
      </c>
      <c r="H16" s="217">
        <v>225</v>
      </c>
      <c r="I16" s="77"/>
    </row>
    <row r="17" spans="1:9">
      <c r="A17" s="619"/>
      <c r="B17" s="156" t="s">
        <v>147</v>
      </c>
      <c r="C17" s="184"/>
      <c r="D17" s="190">
        <v>1091</v>
      </c>
      <c r="E17" s="190">
        <v>3370.9999999999995</v>
      </c>
      <c r="F17" s="190">
        <v>7292</v>
      </c>
      <c r="G17" s="190">
        <v>193</v>
      </c>
      <c r="H17" s="217">
        <v>193</v>
      </c>
      <c r="I17" s="77"/>
    </row>
    <row r="18" spans="1:9">
      <c r="A18" s="619"/>
      <c r="B18" s="156" t="s">
        <v>148</v>
      </c>
      <c r="C18" s="184"/>
      <c r="D18" s="190">
        <v>6587</v>
      </c>
      <c r="E18" s="190">
        <v>2578.0000000000005</v>
      </c>
      <c r="F18" s="190">
        <v>3256</v>
      </c>
      <c r="G18" s="190">
        <v>4442</v>
      </c>
      <c r="H18" s="217">
        <v>420</v>
      </c>
      <c r="I18" s="77"/>
    </row>
    <row r="19" spans="1:9">
      <c r="A19" s="633"/>
      <c r="B19" s="144" t="s">
        <v>149</v>
      </c>
      <c r="C19" s="185"/>
      <c r="D19" s="218">
        <v>3806</v>
      </c>
      <c r="E19" s="218">
        <v>1950.0000000000002</v>
      </c>
      <c r="F19" s="218">
        <v>6368</v>
      </c>
      <c r="G19" s="218">
        <v>2856</v>
      </c>
      <c r="H19" s="219">
        <v>524</v>
      </c>
      <c r="I19" s="77"/>
    </row>
    <row r="20" spans="1:9">
      <c r="A20" s="636">
        <f>Titles!A22</f>
        <v>2022</v>
      </c>
      <c r="B20" s="108" t="s">
        <v>138</v>
      </c>
      <c r="C20" s="165"/>
      <c r="D20" s="190">
        <v>1583.9999999999998</v>
      </c>
      <c r="E20" s="190">
        <v>2099</v>
      </c>
      <c r="F20" s="190">
        <v>1352</v>
      </c>
      <c r="G20" s="190">
        <v>985</v>
      </c>
      <c r="H20" s="217">
        <v>379</v>
      </c>
      <c r="I20" s="77"/>
    </row>
    <row r="21" spans="1:9">
      <c r="A21" s="619"/>
      <c r="B21" s="112" t="s">
        <v>139</v>
      </c>
      <c r="C21" s="166"/>
      <c r="D21" s="190">
        <v>2510</v>
      </c>
      <c r="E21" s="190">
        <v>1912</v>
      </c>
      <c r="F21" s="190">
        <v>2187.9999999999995</v>
      </c>
      <c r="G21" s="190">
        <v>503</v>
      </c>
      <c r="H21" s="217">
        <v>239</v>
      </c>
      <c r="I21" s="77"/>
    </row>
    <row r="22" spans="1:9">
      <c r="A22" s="619"/>
      <c r="B22" s="156" t="s">
        <v>140</v>
      </c>
      <c r="C22" s="184"/>
      <c r="D22" s="190">
        <v>2623</v>
      </c>
      <c r="E22" s="190">
        <v>1809</v>
      </c>
      <c r="F22" s="190">
        <v>4065.0000000000005</v>
      </c>
      <c r="G22" s="190">
        <v>617</v>
      </c>
      <c r="H22" s="217">
        <v>255</v>
      </c>
      <c r="I22" s="77"/>
    </row>
    <row r="23" spans="1:9">
      <c r="A23" s="635"/>
      <c r="B23" s="112" t="s">
        <v>141</v>
      </c>
      <c r="C23" s="166"/>
      <c r="D23" s="190">
        <v>5761</v>
      </c>
      <c r="E23" s="190">
        <v>5711</v>
      </c>
      <c r="F23" s="190">
        <v>2477</v>
      </c>
      <c r="G23" s="190">
        <v>1279</v>
      </c>
      <c r="H23" s="217">
        <v>199</v>
      </c>
      <c r="I23" s="77"/>
    </row>
    <row r="24" spans="1:9">
      <c r="A24" s="619"/>
      <c r="B24" s="112" t="s">
        <v>142</v>
      </c>
      <c r="C24" s="166"/>
      <c r="D24" s="190">
        <v>1701</v>
      </c>
      <c r="E24" s="190">
        <v>3377</v>
      </c>
      <c r="F24" s="190">
        <v>2429.0000000000005</v>
      </c>
      <c r="G24" s="190">
        <v>3977</v>
      </c>
      <c r="H24" s="217">
        <v>212.99999999999997</v>
      </c>
      <c r="I24" s="77"/>
    </row>
    <row r="25" spans="1:9">
      <c r="A25" s="619"/>
      <c r="B25" s="156" t="s">
        <v>143</v>
      </c>
      <c r="C25" s="184"/>
      <c r="D25" s="190">
        <v>4570</v>
      </c>
      <c r="E25" s="190">
        <v>1549</v>
      </c>
      <c r="F25" s="190">
        <v>6516.9999999999991</v>
      </c>
      <c r="G25" s="190">
        <v>2554</v>
      </c>
      <c r="H25" s="217">
        <v>921</v>
      </c>
      <c r="I25" s="77"/>
    </row>
    <row r="26" spans="1:9">
      <c r="A26" s="619"/>
      <c r="B26" s="112" t="s">
        <v>144</v>
      </c>
      <c r="C26" s="166"/>
      <c r="D26" s="190">
        <v>2314</v>
      </c>
      <c r="E26" s="190">
        <v>1473</v>
      </c>
      <c r="F26" s="190">
        <v>4736</v>
      </c>
      <c r="G26" s="190">
        <v>2163.9999999999995</v>
      </c>
      <c r="H26" s="217">
        <v>339</v>
      </c>
      <c r="I26" s="77"/>
    </row>
    <row r="27" spans="1:9">
      <c r="A27" s="619"/>
      <c r="B27" s="112" t="s">
        <v>145</v>
      </c>
      <c r="C27" s="166"/>
      <c r="D27" s="190">
        <v>1835.9999999999998</v>
      </c>
      <c r="E27" s="190">
        <v>2501.0000000000005</v>
      </c>
      <c r="F27" s="190">
        <v>4861.0000000000009</v>
      </c>
      <c r="G27" s="190">
        <v>2015.0000000000002</v>
      </c>
      <c r="H27" s="217">
        <v>616</v>
      </c>
      <c r="I27" s="77"/>
    </row>
    <row r="28" spans="1:9">
      <c r="A28" s="619"/>
      <c r="B28" s="156" t="s">
        <v>146</v>
      </c>
      <c r="C28" s="184"/>
      <c r="D28" s="190">
        <v>2227.9999999999995</v>
      </c>
      <c r="E28" s="190">
        <v>9666</v>
      </c>
      <c r="F28" s="190">
        <v>3577</v>
      </c>
      <c r="G28" s="190">
        <v>1226</v>
      </c>
      <c r="H28" s="217">
        <v>1562</v>
      </c>
      <c r="I28" s="77"/>
    </row>
    <row r="29" spans="1:9">
      <c r="A29" s="619"/>
      <c r="B29" s="156" t="s">
        <v>147</v>
      </c>
      <c r="C29" s="184"/>
      <c r="D29" s="190">
        <v>4348</v>
      </c>
      <c r="E29" s="190">
        <v>2168</v>
      </c>
      <c r="F29" s="190">
        <v>5570</v>
      </c>
      <c r="G29" s="190">
        <v>1943</v>
      </c>
      <c r="H29" s="217">
        <v>328</v>
      </c>
      <c r="I29" s="77"/>
    </row>
    <row r="30" spans="1:9">
      <c r="A30" s="619"/>
      <c r="B30" s="156" t="s">
        <v>148</v>
      </c>
      <c r="C30" s="184"/>
      <c r="D30" s="190">
        <v>10733.999999999998</v>
      </c>
      <c r="E30" s="190">
        <v>2686</v>
      </c>
      <c r="F30" s="190">
        <v>12227</v>
      </c>
      <c r="G30" s="190">
        <v>2050.9999999999995</v>
      </c>
      <c r="H30" s="217">
        <v>583</v>
      </c>
      <c r="I30" s="77"/>
    </row>
    <row r="31" spans="1:9">
      <c r="A31" s="633"/>
      <c r="B31" s="144" t="s">
        <v>149</v>
      </c>
      <c r="C31" s="185"/>
      <c r="D31" s="218">
        <v>1888</v>
      </c>
      <c r="E31" s="218">
        <v>2894</v>
      </c>
      <c r="F31" s="218">
        <v>8048.9999999999991</v>
      </c>
      <c r="G31" s="218">
        <v>1509</v>
      </c>
      <c r="H31" s="219">
        <v>212</v>
      </c>
      <c r="I31" s="77"/>
    </row>
    <row r="32" spans="1:9">
      <c r="A32" s="636">
        <f>Titles!A23</f>
        <v>2023</v>
      </c>
      <c r="B32" s="108" t="s">
        <v>138</v>
      </c>
      <c r="C32" s="165"/>
      <c r="D32" s="190">
        <v>2019.0000000000002</v>
      </c>
      <c r="E32" s="190">
        <v>4064</v>
      </c>
      <c r="F32" s="190">
        <v>5048.9999999999991</v>
      </c>
      <c r="G32" s="190">
        <v>1149</v>
      </c>
      <c r="H32" s="217">
        <v>193</v>
      </c>
      <c r="I32" s="77"/>
    </row>
    <row r="33" spans="1:9">
      <c r="A33" s="619"/>
      <c r="B33" s="112" t="s">
        <v>139</v>
      </c>
      <c r="C33" s="166"/>
      <c r="D33" s="190">
        <v>1229</v>
      </c>
      <c r="E33" s="190">
        <v>4700</v>
      </c>
      <c r="F33" s="190">
        <v>4876</v>
      </c>
      <c r="G33" s="190">
        <v>1236</v>
      </c>
      <c r="H33" s="217">
        <v>4151.9999999999991</v>
      </c>
      <c r="I33" s="77"/>
    </row>
    <row r="34" spans="1:9">
      <c r="A34" s="619"/>
      <c r="B34" s="156" t="s">
        <v>140</v>
      </c>
      <c r="C34" s="184"/>
      <c r="D34" s="190">
        <v>806</v>
      </c>
      <c r="E34" s="190">
        <v>1344</v>
      </c>
      <c r="F34" s="190">
        <v>1859</v>
      </c>
      <c r="G34" s="190">
        <v>651</v>
      </c>
      <c r="H34" s="217">
        <v>3107</v>
      </c>
      <c r="I34" s="77"/>
    </row>
    <row r="35" spans="1:9">
      <c r="A35" s="635"/>
      <c r="B35" s="112" t="s">
        <v>141</v>
      </c>
      <c r="C35" s="166"/>
      <c r="D35" s="190">
        <v>6758.9999999999991</v>
      </c>
      <c r="E35" s="190">
        <v>1666</v>
      </c>
      <c r="F35" s="190">
        <v>1254</v>
      </c>
      <c r="G35" s="190">
        <v>1533</v>
      </c>
      <c r="H35" s="217">
        <v>60</v>
      </c>
      <c r="I35" s="77"/>
    </row>
    <row r="36" spans="1:9">
      <c r="A36" s="619"/>
      <c r="B36" s="112" t="s">
        <v>142</v>
      </c>
      <c r="C36" s="166"/>
      <c r="D36" s="190">
        <v>1024</v>
      </c>
      <c r="E36" s="190">
        <v>2510.9999999999995</v>
      </c>
      <c r="F36" s="190">
        <v>2499</v>
      </c>
      <c r="G36" s="190">
        <v>1369</v>
      </c>
      <c r="H36" s="217">
        <v>128</v>
      </c>
      <c r="I36" s="77"/>
    </row>
    <row r="37" spans="1:9">
      <c r="A37" s="619"/>
      <c r="B37" s="156" t="s">
        <v>143</v>
      </c>
      <c r="C37" s="184"/>
      <c r="D37" s="190">
        <v>3771</v>
      </c>
      <c r="E37" s="190">
        <v>2012</v>
      </c>
      <c r="F37" s="190">
        <v>1770</v>
      </c>
      <c r="G37" s="190">
        <v>1226</v>
      </c>
      <c r="H37" s="217">
        <v>1676.9999999999998</v>
      </c>
      <c r="I37" s="77"/>
    </row>
    <row r="38" spans="1:9">
      <c r="A38" s="619"/>
      <c r="B38" s="112" t="s">
        <v>144</v>
      </c>
      <c r="C38" s="166"/>
      <c r="D38" s="190">
        <v>679</v>
      </c>
      <c r="E38" s="190">
        <v>1627.0000000000002</v>
      </c>
      <c r="F38" s="190">
        <v>3423</v>
      </c>
      <c r="G38" s="190">
        <v>840</v>
      </c>
      <c r="H38" s="217">
        <v>2297</v>
      </c>
      <c r="I38" s="77"/>
    </row>
    <row r="39" spans="1:9">
      <c r="A39" s="619"/>
      <c r="B39" s="112" t="s">
        <v>145</v>
      </c>
      <c r="C39" s="166"/>
      <c r="D39" s="190" t="s">
        <v>124</v>
      </c>
      <c r="E39" s="190" t="s">
        <v>124</v>
      </c>
      <c r="F39" s="190" t="s">
        <v>124</v>
      </c>
      <c r="G39" s="190" t="s">
        <v>124</v>
      </c>
      <c r="H39" s="217" t="s">
        <v>124</v>
      </c>
      <c r="I39" s="77"/>
    </row>
    <row r="40" spans="1:9">
      <c r="A40" s="619"/>
      <c r="B40" s="156" t="s">
        <v>146</v>
      </c>
      <c r="C40" s="184"/>
      <c r="D40" s="190" t="s">
        <v>124</v>
      </c>
      <c r="E40" s="190" t="s">
        <v>124</v>
      </c>
      <c r="F40" s="190" t="s">
        <v>124</v>
      </c>
      <c r="G40" s="190" t="s">
        <v>124</v>
      </c>
      <c r="H40" s="217" t="s">
        <v>124</v>
      </c>
      <c r="I40" s="77"/>
    </row>
    <row r="41" spans="1:9">
      <c r="A41" s="619"/>
      <c r="B41" s="156" t="s">
        <v>147</v>
      </c>
      <c r="C41" s="184"/>
      <c r="D41" s="190" t="s">
        <v>124</v>
      </c>
      <c r="E41" s="190" t="s">
        <v>124</v>
      </c>
      <c r="F41" s="190" t="s">
        <v>124</v>
      </c>
      <c r="G41" s="190" t="s">
        <v>124</v>
      </c>
      <c r="H41" s="217" t="s">
        <v>124</v>
      </c>
      <c r="I41" s="77"/>
    </row>
    <row r="42" spans="1:9">
      <c r="A42" s="619"/>
      <c r="B42" s="156" t="s">
        <v>148</v>
      </c>
      <c r="C42" s="184"/>
      <c r="D42" s="394" t="s">
        <v>124</v>
      </c>
      <c r="E42" s="394" t="s">
        <v>124</v>
      </c>
      <c r="F42" s="394" t="s">
        <v>124</v>
      </c>
      <c r="G42" s="394" t="s">
        <v>124</v>
      </c>
      <c r="H42" s="395" t="s">
        <v>124</v>
      </c>
      <c r="I42" s="77"/>
    </row>
    <row r="43" spans="1:9" ht="12.75" thickBot="1">
      <c r="A43" s="637"/>
      <c r="B43" s="158" t="s">
        <v>149</v>
      </c>
      <c r="C43" s="186"/>
      <c r="D43" s="313" t="s">
        <v>124</v>
      </c>
      <c r="E43" s="313" t="s">
        <v>124</v>
      </c>
      <c r="F43" s="313" t="s">
        <v>124</v>
      </c>
      <c r="G43" s="313" t="s">
        <v>124</v>
      </c>
      <c r="H43" s="314" t="s">
        <v>124</v>
      </c>
      <c r="I43" s="77"/>
    </row>
    <row r="44" spans="1:9">
      <c r="A44" s="638" t="str">
        <f>Titles!$A$12</f>
        <v>1 Data for 2021 and 2022 based on 2016 Census Definitions and data for 2023 based on 2021 Census Definitions.</v>
      </c>
      <c r="B44" s="84"/>
      <c r="C44" s="359"/>
      <c r="D44" s="319"/>
      <c r="E44" s="54"/>
      <c r="F44" s="319"/>
      <c r="G44" s="319"/>
      <c r="H44" s="360"/>
      <c r="I44" s="77"/>
    </row>
    <row r="45" spans="1:9" s="307" customFormat="1" ht="10.9" customHeight="1">
      <c r="A45" s="620" t="s">
        <v>150</v>
      </c>
      <c r="B45" s="308"/>
      <c r="C45" s="308"/>
      <c r="D45" s="308"/>
      <c r="E45" s="353"/>
      <c r="F45" s="306"/>
      <c r="G45" s="306"/>
      <c r="H45" s="306"/>
    </row>
    <row r="46" spans="1:9" s="307" customFormat="1" ht="10.9" customHeight="1">
      <c r="A46" s="639" t="str">
        <f>Titles!$A$10</f>
        <v>Source: CMHC Starts and Completion Survey, Market Absorption Survey</v>
      </c>
      <c r="B46" s="308"/>
      <c r="C46" s="308"/>
      <c r="D46" s="308"/>
      <c r="E46" s="321"/>
      <c r="F46" s="308"/>
      <c r="G46" s="308"/>
      <c r="H46" s="308"/>
    </row>
    <row r="47" spans="1:9" ht="12" customHeight="1">
      <c r="A47" s="641"/>
      <c r="B47" s="90"/>
      <c r="C47" s="90"/>
      <c r="D47" s="169"/>
      <c r="E47" s="169"/>
      <c r="F47" s="169"/>
      <c r="G47" s="194"/>
      <c r="H47" s="90"/>
      <c r="I47" s="13"/>
    </row>
    <row r="49" spans="1:9" ht="9.75" customHeight="1">
      <c r="A49" s="12"/>
      <c r="I49" s="13"/>
    </row>
    <row r="50" spans="1:9">
      <c r="A50" s="12"/>
    </row>
    <row r="51" spans="1:9">
      <c r="A51" s="12"/>
    </row>
    <row r="52" spans="1:9">
      <c r="A52" s="12"/>
    </row>
    <row r="53" spans="1:9">
      <c r="A53" s="12"/>
    </row>
    <row r="54" spans="1:9">
      <c r="A54" s="12"/>
    </row>
    <row r="55" spans="1:9">
      <c r="A55" s="12"/>
    </row>
    <row r="58" spans="1:9">
      <c r="A58" s="12"/>
    </row>
    <row r="59" spans="1:9">
      <c r="A59" s="12"/>
    </row>
    <row r="60" spans="1:9">
      <c r="A60" s="12"/>
    </row>
    <row r="61" spans="1:9">
      <c r="A61" s="12"/>
    </row>
    <row r="62" spans="1:9">
      <c r="A62" s="12"/>
    </row>
    <row r="63" spans="1:9">
      <c r="A63" s="12"/>
    </row>
    <row r="64" spans="1:9">
      <c r="A64" s="12"/>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62"/>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33203125" style="608" customWidth="1"/>
    <col min="2" max="2" width="9.21875" style="12" customWidth="1"/>
    <col min="3" max="3" width="8.77734375" style="12" customWidth="1"/>
    <col min="4" max="6" width="9.77734375" style="12" customWidth="1"/>
    <col min="7" max="7" width="10.88671875" style="12" customWidth="1"/>
    <col min="8" max="8" width="9.77734375" style="12" customWidth="1"/>
    <col min="9" max="16384" width="11.5546875" style="12"/>
  </cols>
  <sheetData>
    <row r="1" spans="1:9" s="177" customFormat="1" ht="15.95" customHeight="1">
      <c r="A1" s="629" t="s">
        <v>186</v>
      </c>
      <c r="B1" s="435"/>
      <c r="C1" s="435"/>
      <c r="D1" s="435"/>
      <c r="E1" s="435"/>
      <c r="F1" s="435"/>
      <c r="G1" s="435"/>
      <c r="H1" s="436"/>
      <c r="I1" s="176"/>
    </row>
    <row r="2" spans="1:9" s="177" customFormat="1" ht="15.95" customHeight="1">
      <c r="A2" s="630" t="s">
        <v>179</v>
      </c>
      <c r="B2" s="438"/>
      <c r="C2" s="438"/>
      <c r="D2" s="438"/>
      <c r="E2" s="438"/>
      <c r="F2" s="438"/>
      <c r="G2" s="438"/>
      <c r="H2" s="439"/>
      <c r="I2" s="176"/>
    </row>
    <row r="3" spans="1:9" s="177" customFormat="1" ht="15.95" customHeight="1" thickBot="1">
      <c r="A3" s="631"/>
      <c r="B3" s="475"/>
      <c r="C3" s="475"/>
      <c r="D3" s="475"/>
      <c r="E3" s="475"/>
      <c r="F3" s="475"/>
      <c r="G3" s="475"/>
      <c r="H3" s="476"/>
      <c r="I3" s="176"/>
    </row>
    <row r="4" spans="1:9" ht="26.25" customHeight="1">
      <c r="A4" s="642" t="s">
        <v>125</v>
      </c>
      <c r="B4" s="89"/>
      <c r="C4" s="119"/>
      <c r="D4" s="93" t="s">
        <v>92</v>
      </c>
      <c r="E4" s="93" t="s">
        <v>115</v>
      </c>
      <c r="F4" s="93" t="s">
        <v>75</v>
      </c>
      <c r="G4" s="485" t="s">
        <v>83</v>
      </c>
      <c r="H4" s="551" t="s">
        <v>110</v>
      </c>
      <c r="I4" s="77"/>
    </row>
    <row r="5" spans="1:9">
      <c r="A5" s="643"/>
      <c r="B5" s="586"/>
      <c r="C5" s="147"/>
      <c r="D5" s="147"/>
      <c r="E5" s="147"/>
      <c r="F5" s="147"/>
      <c r="G5" s="486"/>
      <c r="H5" s="312"/>
      <c r="I5" s="77"/>
    </row>
    <row r="6" spans="1:9" ht="13.5">
      <c r="A6" s="680" t="s">
        <v>132</v>
      </c>
      <c r="B6" s="131"/>
      <c r="C6" s="183"/>
      <c r="D6" s="372">
        <v>5592</v>
      </c>
      <c r="E6" s="581">
        <v>1458</v>
      </c>
      <c r="F6" s="581">
        <v>2225</v>
      </c>
      <c r="G6" s="581">
        <v>434</v>
      </c>
      <c r="H6" s="582">
        <v>193</v>
      </c>
      <c r="I6" s="77"/>
    </row>
    <row r="7" spans="1:9" ht="13.5">
      <c r="A7" s="681" t="s">
        <v>163</v>
      </c>
      <c r="B7" s="144"/>
      <c r="C7" s="116"/>
      <c r="D7" s="372">
        <v>3361</v>
      </c>
      <c r="E7" s="581">
        <v>1515</v>
      </c>
      <c r="F7" s="581">
        <v>3044</v>
      </c>
      <c r="G7" s="581">
        <v>282</v>
      </c>
      <c r="H7" s="582">
        <v>186</v>
      </c>
      <c r="I7" s="77"/>
    </row>
    <row r="8" spans="1:9">
      <c r="A8" s="617">
        <f>Titles!A21</f>
        <v>2021</v>
      </c>
      <c r="B8" s="108" t="s">
        <v>138</v>
      </c>
      <c r="C8" s="165"/>
      <c r="D8" s="190">
        <v>3469</v>
      </c>
      <c r="E8" s="190">
        <v>1851.9999999999998</v>
      </c>
      <c r="F8" s="190">
        <v>3326</v>
      </c>
      <c r="G8" s="190">
        <v>407</v>
      </c>
      <c r="H8" s="217">
        <v>74</v>
      </c>
      <c r="I8" s="77"/>
    </row>
    <row r="9" spans="1:9">
      <c r="A9" s="619"/>
      <c r="B9" s="112" t="s">
        <v>139</v>
      </c>
      <c r="C9" s="166"/>
      <c r="D9" s="190">
        <v>8991</v>
      </c>
      <c r="E9" s="190">
        <v>884.00000000000011</v>
      </c>
      <c r="F9" s="190">
        <v>811</v>
      </c>
      <c r="G9" s="190">
        <v>146</v>
      </c>
      <c r="H9" s="217">
        <v>94</v>
      </c>
      <c r="I9" s="77"/>
    </row>
    <row r="10" spans="1:9">
      <c r="A10" s="619"/>
      <c r="B10" s="156" t="s">
        <v>140</v>
      </c>
      <c r="C10" s="184"/>
      <c r="D10" s="190">
        <v>3293</v>
      </c>
      <c r="E10" s="190">
        <v>628</v>
      </c>
      <c r="F10" s="190">
        <v>442</v>
      </c>
      <c r="G10" s="190">
        <v>3294</v>
      </c>
      <c r="H10" s="217">
        <v>941</v>
      </c>
      <c r="I10" s="77"/>
    </row>
    <row r="11" spans="1:9">
      <c r="A11" s="635"/>
      <c r="B11" s="112" t="s">
        <v>141</v>
      </c>
      <c r="C11" s="166"/>
      <c r="D11" s="190">
        <v>9115</v>
      </c>
      <c r="E11" s="190">
        <v>2199.9999999999995</v>
      </c>
      <c r="F11" s="190">
        <v>2061</v>
      </c>
      <c r="G11" s="190">
        <v>458</v>
      </c>
      <c r="H11" s="217">
        <v>569.00000000000011</v>
      </c>
      <c r="I11" s="77"/>
    </row>
    <row r="12" spans="1:9">
      <c r="A12" s="619"/>
      <c r="B12" s="112" t="s">
        <v>142</v>
      </c>
      <c r="C12" s="166"/>
      <c r="D12" s="190">
        <v>6178</v>
      </c>
      <c r="E12" s="190">
        <v>2735</v>
      </c>
      <c r="F12" s="190">
        <v>2556</v>
      </c>
      <c r="G12" s="190">
        <v>514</v>
      </c>
      <c r="H12" s="217">
        <v>313</v>
      </c>
      <c r="I12" s="77"/>
    </row>
    <row r="13" spans="1:9">
      <c r="A13" s="619"/>
      <c r="B13" s="156" t="s">
        <v>143</v>
      </c>
      <c r="C13" s="184"/>
      <c r="D13" s="190">
        <v>10523</v>
      </c>
      <c r="E13" s="190">
        <v>1713</v>
      </c>
      <c r="F13" s="190">
        <v>1117</v>
      </c>
      <c r="G13" s="190">
        <v>437.00000000000006</v>
      </c>
      <c r="H13" s="217">
        <v>92</v>
      </c>
      <c r="I13" s="77"/>
    </row>
    <row r="14" spans="1:9">
      <c r="A14" s="619"/>
      <c r="B14" s="112" t="s">
        <v>144</v>
      </c>
      <c r="C14" s="166"/>
      <c r="D14" s="190">
        <v>6907</v>
      </c>
      <c r="E14" s="190">
        <v>991.00000000000011</v>
      </c>
      <c r="F14" s="190">
        <v>3477.9999999999995</v>
      </c>
      <c r="G14" s="190">
        <v>458.99999999999994</v>
      </c>
      <c r="H14" s="217">
        <v>838.00000000000011</v>
      </c>
      <c r="I14" s="77"/>
    </row>
    <row r="15" spans="1:9">
      <c r="A15" s="619"/>
      <c r="B15" s="112" t="s">
        <v>145</v>
      </c>
      <c r="C15" s="166"/>
      <c r="D15" s="190">
        <v>4527</v>
      </c>
      <c r="E15" s="190">
        <v>1465</v>
      </c>
      <c r="F15" s="190">
        <v>3596</v>
      </c>
      <c r="G15" s="190">
        <v>64</v>
      </c>
      <c r="H15" s="217">
        <v>70</v>
      </c>
      <c r="I15" s="77"/>
    </row>
    <row r="16" spans="1:9">
      <c r="A16" s="619"/>
      <c r="B16" s="156" t="s">
        <v>146</v>
      </c>
      <c r="C16" s="184"/>
      <c r="D16" s="190">
        <v>5013</v>
      </c>
      <c r="E16" s="190">
        <v>739.00000000000011</v>
      </c>
      <c r="F16" s="190">
        <v>2192</v>
      </c>
      <c r="G16" s="190">
        <v>2040</v>
      </c>
      <c r="H16" s="217">
        <v>106</v>
      </c>
      <c r="I16" s="77"/>
    </row>
    <row r="17" spans="1:9">
      <c r="A17" s="619"/>
      <c r="B17" s="156" t="s">
        <v>147</v>
      </c>
      <c r="C17" s="184"/>
      <c r="D17" s="190">
        <v>2850</v>
      </c>
      <c r="E17" s="190">
        <v>944</v>
      </c>
      <c r="F17" s="190">
        <v>2598</v>
      </c>
      <c r="G17" s="190">
        <v>378</v>
      </c>
      <c r="H17" s="217">
        <v>90</v>
      </c>
      <c r="I17" s="77"/>
    </row>
    <row r="18" spans="1:9">
      <c r="A18" s="619"/>
      <c r="B18" s="156" t="s">
        <v>148</v>
      </c>
      <c r="C18" s="184"/>
      <c r="D18" s="190">
        <v>3372</v>
      </c>
      <c r="E18" s="190">
        <v>1904.9999999999998</v>
      </c>
      <c r="F18" s="190">
        <v>2342</v>
      </c>
      <c r="G18" s="190">
        <v>303.00000000000006</v>
      </c>
      <c r="H18" s="217">
        <v>155</v>
      </c>
      <c r="I18" s="77"/>
    </row>
    <row r="19" spans="1:9">
      <c r="A19" s="633"/>
      <c r="B19" s="144" t="s">
        <v>149</v>
      </c>
      <c r="C19" s="185"/>
      <c r="D19" s="583">
        <v>3395.0000000000005</v>
      </c>
      <c r="E19" s="583">
        <v>1278</v>
      </c>
      <c r="F19" s="583">
        <v>2125</v>
      </c>
      <c r="G19" s="583">
        <v>170.99999999999997</v>
      </c>
      <c r="H19" s="584">
        <v>192</v>
      </c>
      <c r="I19" s="77"/>
    </row>
    <row r="20" spans="1:9">
      <c r="A20" s="636">
        <f>Titles!A22</f>
        <v>2022</v>
      </c>
      <c r="B20" s="108" t="s">
        <v>138</v>
      </c>
      <c r="C20" s="165"/>
      <c r="D20" s="190">
        <v>4893</v>
      </c>
      <c r="E20" s="190">
        <v>1553</v>
      </c>
      <c r="F20" s="190">
        <v>1423</v>
      </c>
      <c r="G20" s="190">
        <v>185</v>
      </c>
      <c r="H20" s="217">
        <v>139</v>
      </c>
      <c r="I20" s="77"/>
    </row>
    <row r="21" spans="1:9">
      <c r="A21" s="619"/>
      <c r="B21" s="112" t="s">
        <v>139</v>
      </c>
      <c r="C21" s="166"/>
      <c r="D21" s="190">
        <v>2185</v>
      </c>
      <c r="E21" s="190">
        <v>915</v>
      </c>
      <c r="F21" s="190">
        <v>1210</v>
      </c>
      <c r="G21" s="190">
        <v>121</v>
      </c>
      <c r="H21" s="217">
        <v>140</v>
      </c>
      <c r="I21" s="77"/>
    </row>
    <row r="22" spans="1:9">
      <c r="A22" s="619"/>
      <c r="B22" s="156" t="s">
        <v>140</v>
      </c>
      <c r="C22" s="184"/>
      <c r="D22" s="190">
        <v>2707</v>
      </c>
      <c r="E22" s="190">
        <v>1104</v>
      </c>
      <c r="F22" s="190">
        <v>5536</v>
      </c>
      <c r="G22" s="190">
        <v>6911</v>
      </c>
      <c r="H22" s="217">
        <v>82</v>
      </c>
      <c r="I22" s="77"/>
    </row>
    <row r="23" spans="1:9">
      <c r="A23" s="635"/>
      <c r="B23" s="112" t="s">
        <v>141</v>
      </c>
      <c r="C23" s="166"/>
      <c r="D23" s="190">
        <v>2455</v>
      </c>
      <c r="E23" s="190">
        <v>2351</v>
      </c>
      <c r="F23" s="190">
        <v>5044.0000000000009</v>
      </c>
      <c r="G23" s="190">
        <v>302</v>
      </c>
      <c r="H23" s="217">
        <v>5</v>
      </c>
      <c r="I23" s="77"/>
    </row>
    <row r="24" spans="1:9">
      <c r="A24" s="619"/>
      <c r="B24" s="112" t="s">
        <v>142</v>
      </c>
      <c r="C24" s="166"/>
      <c r="D24" s="190">
        <v>5899</v>
      </c>
      <c r="E24" s="190">
        <v>1611.0000000000002</v>
      </c>
      <c r="F24" s="190">
        <v>1290</v>
      </c>
      <c r="G24" s="190">
        <v>386</v>
      </c>
      <c r="H24" s="217">
        <v>130</v>
      </c>
      <c r="I24" s="77"/>
    </row>
    <row r="25" spans="1:9">
      <c r="A25" s="619"/>
      <c r="B25" s="156" t="s">
        <v>143</v>
      </c>
      <c r="C25" s="184"/>
      <c r="D25" s="190">
        <v>2909.9999999999995</v>
      </c>
      <c r="E25" s="190">
        <v>1356.9999999999998</v>
      </c>
      <c r="F25" s="190">
        <v>3556</v>
      </c>
      <c r="G25" s="190">
        <v>148.00000000000003</v>
      </c>
      <c r="H25" s="217">
        <v>580</v>
      </c>
      <c r="I25" s="77"/>
    </row>
    <row r="26" spans="1:9">
      <c r="A26" s="619"/>
      <c r="B26" s="112" t="s">
        <v>144</v>
      </c>
      <c r="C26" s="166"/>
      <c r="D26" s="190">
        <v>3364</v>
      </c>
      <c r="E26" s="190">
        <v>1754</v>
      </c>
      <c r="F26" s="190">
        <v>3093</v>
      </c>
      <c r="G26" s="190">
        <v>321</v>
      </c>
      <c r="H26" s="217">
        <v>371</v>
      </c>
      <c r="I26" s="77"/>
    </row>
    <row r="27" spans="1:9">
      <c r="A27" s="619"/>
      <c r="B27" s="112" t="s">
        <v>145</v>
      </c>
      <c r="C27" s="166"/>
      <c r="D27" s="190">
        <v>1809.0000000000002</v>
      </c>
      <c r="E27" s="190">
        <v>2722</v>
      </c>
      <c r="F27" s="190">
        <v>2005</v>
      </c>
      <c r="G27" s="190">
        <v>589</v>
      </c>
      <c r="H27" s="217">
        <v>123</v>
      </c>
      <c r="I27" s="77"/>
    </row>
    <row r="28" spans="1:9">
      <c r="A28" s="619"/>
      <c r="B28" s="156" t="s">
        <v>146</v>
      </c>
      <c r="C28" s="184"/>
      <c r="D28" s="190">
        <v>3616</v>
      </c>
      <c r="E28" s="190">
        <v>2123</v>
      </c>
      <c r="F28" s="190">
        <v>6012</v>
      </c>
      <c r="G28" s="190">
        <v>289</v>
      </c>
      <c r="H28" s="217">
        <v>201</v>
      </c>
      <c r="I28" s="77"/>
    </row>
    <row r="29" spans="1:9">
      <c r="A29" s="619"/>
      <c r="B29" s="156" t="s">
        <v>147</v>
      </c>
      <c r="C29" s="184"/>
      <c r="D29" s="190">
        <v>4587</v>
      </c>
      <c r="E29" s="190">
        <v>725</v>
      </c>
      <c r="F29" s="190">
        <v>1290</v>
      </c>
      <c r="G29" s="190">
        <v>88</v>
      </c>
      <c r="H29" s="217">
        <v>129</v>
      </c>
      <c r="I29" s="77"/>
    </row>
    <row r="30" spans="1:9">
      <c r="A30" s="619"/>
      <c r="B30" s="156" t="s">
        <v>148</v>
      </c>
      <c r="C30" s="184"/>
      <c r="D30" s="190">
        <v>3679</v>
      </c>
      <c r="E30" s="190">
        <v>1467</v>
      </c>
      <c r="F30" s="190">
        <v>6481</v>
      </c>
      <c r="G30" s="190">
        <v>204</v>
      </c>
      <c r="H30" s="217">
        <v>138</v>
      </c>
      <c r="I30" s="77"/>
    </row>
    <row r="31" spans="1:9">
      <c r="A31" s="633"/>
      <c r="B31" s="144" t="s">
        <v>149</v>
      </c>
      <c r="C31" s="585"/>
      <c r="D31" s="583">
        <v>2525</v>
      </c>
      <c r="E31" s="583">
        <v>684.99999999999989</v>
      </c>
      <c r="F31" s="583">
        <v>1303</v>
      </c>
      <c r="G31" s="583">
        <v>655.99999999999989</v>
      </c>
      <c r="H31" s="584">
        <v>70</v>
      </c>
      <c r="I31" s="77"/>
    </row>
    <row r="32" spans="1:9">
      <c r="A32" s="636">
        <f>Titles!A23</f>
        <v>2023</v>
      </c>
      <c r="B32" s="108" t="s">
        <v>138</v>
      </c>
      <c r="C32" s="167"/>
      <c r="D32" s="190">
        <v>4034</v>
      </c>
      <c r="E32" s="190">
        <v>3141</v>
      </c>
      <c r="F32" s="190">
        <v>1576</v>
      </c>
      <c r="G32" s="190">
        <v>101</v>
      </c>
      <c r="H32" s="217">
        <v>262</v>
      </c>
      <c r="I32" s="77"/>
    </row>
    <row r="33" spans="1:12">
      <c r="A33" s="619"/>
      <c r="B33" s="112" t="s">
        <v>139</v>
      </c>
      <c r="C33" s="166"/>
      <c r="D33" s="190">
        <v>648.00000000000011</v>
      </c>
      <c r="E33" s="190">
        <v>2668</v>
      </c>
      <c r="F33" s="190">
        <v>2685</v>
      </c>
      <c r="G33" s="190">
        <v>8148</v>
      </c>
      <c r="H33" s="217">
        <v>89</v>
      </c>
      <c r="I33" s="77"/>
    </row>
    <row r="34" spans="1:12">
      <c r="A34" s="619"/>
      <c r="B34" s="156" t="s">
        <v>140</v>
      </c>
      <c r="C34" s="184"/>
      <c r="D34" s="190">
        <v>2437.9999999999995</v>
      </c>
      <c r="E34" s="190">
        <v>766</v>
      </c>
      <c r="F34" s="190">
        <v>1664.0000000000002</v>
      </c>
      <c r="G34" s="190">
        <v>234</v>
      </c>
      <c r="H34" s="217">
        <v>80</v>
      </c>
      <c r="I34" s="77"/>
    </row>
    <row r="35" spans="1:12">
      <c r="A35" s="635"/>
      <c r="B35" s="112" t="s">
        <v>141</v>
      </c>
      <c r="C35" s="166"/>
      <c r="D35" s="190">
        <v>2611</v>
      </c>
      <c r="E35" s="190">
        <v>406</v>
      </c>
      <c r="F35" s="190">
        <v>6561.9999999999991</v>
      </c>
      <c r="G35" s="190">
        <v>174</v>
      </c>
      <c r="H35" s="217">
        <v>79</v>
      </c>
      <c r="I35" s="77"/>
    </row>
    <row r="36" spans="1:12">
      <c r="A36" s="619"/>
      <c r="B36" s="112" t="s">
        <v>142</v>
      </c>
      <c r="C36" s="166"/>
      <c r="D36" s="190">
        <v>2794</v>
      </c>
      <c r="E36" s="190">
        <v>795</v>
      </c>
      <c r="F36" s="190">
        <v>1432.9999999999998</v>
      </c>
      <c r="G36" s="190">
        <v>218</v>
      </c>
      <c r="H36" s="217">
        <v>79</v>
      </c>
      <c r="I36" s="77"/>
    </row>
    <row r="37" spans="1:12">
      <c r="A37" s="619"/>
      <c r="B37" s="156" t="s">
        <v>143</v>
      </c>
      <c r="C37" s="184"/>
      <c r="D37" s="190">
        <v>2913.0000000000005</v>
      </c>
      <c r="E37" s="190">
        <v>536</v>
      </c>
      <c r="F37" s="190">
        <v>5553</v>
      </c>
      <c r="G37" s="190">
        <v>46</v>
      </c>
      <c r="H37" s="217">
        <v>145.00000000000003</v>
      </c>
      <c r="I37" s="77"/>
    </row>
    <row r="38" spans="1:12">
      <c r="A38" s="619"/>
      <c r="B38" s="112" t="s">
        <v>144</v>
      </c>
      <c r="C38" s="166"/>
      <c r="D38" s="190">
        <v>1476</v>
      </c>
      <c r="E38" s="190">
        <v>517</v>
      </c>
      <c r="F38" s="190">
        <v>1181</v>
      </c>
      <c r="G38" s="190">
        <v>1297.0000000000002</v>
      </c>
      <c r="H38" s="217">
        <v>51</v>
      </c>
      <c r="I38" s="77"/>
    </row>
    <row r="39" spans="1:12">
      <c r="A39" s="619"/>
      <c r="B39" s="112" t="s">
        <v>145</v>
      </c>
      <c r="C39" s="166"/>
      <c r="D39" s="190" t="s">
        <v>124</v>
      </c>
      <c r="E39" s="190" t="s">
        <v>124</v>
      </c>
      <c r="F39" s="190" t="s">
        <v>124</v>
      </c>
      <c r="G39" s="190" t="s">
        <v>124</v>
      </c>
      <c r="H39" s="217" t="s">
        <v>124</v>
      </c>
      <c r="I39" s="77"/>
    </row>
    <row r="40" spans="1:12">
      <c r="A40" s="619"/>
      <c r="B40" s="156" t="s">
        <v>146</v>
      </c>
      <c r="C40" s="184"/>
      <c r="D40" s="190" t="s">
        <v>124</v>
      </c>
      <c r="E40" s="190" t="s">
        <v>124</v>
      </c>
      <c r="F40" s="190" t="s">
        <v>124</v>
      </c>
      <c r="G40" s="190" t="s">
        <v>124</v>
      </c>
      <c r="H40" s="217" t="s">
        <v>124</v>
      </c>
      <c r="I40" s="77"/>
    </row>
    <row r="41" spans="1:12">
      <c r="A41" s="619"/>
      <c r="B41" s="156" t="s">
        <v>147</v>
      </c>
      <c r="C41" s="184"/>
      <c r="D41" s="190" t="s">
        <v>124</v>
      </c>
      <c r="E41" s="190" t="s">
        <v>124</v>
      </c>
      <c r="F41" s="190" t="s">
        <v>124</v>
      </c>
      <c r="G41" s="190" t="s">
        <v>124</v>
      </c>
      <c r="H41" s="217" t="s">
        <v>124</v>
      </c>
      <c r="I41" s="77"/>
    </row>
    <row r="42" spans="1:12">
      <c r="A42" s="619"/>
      <c r="B42" s="156" t="s">
        <v>148</v>
      </c>
      <c r="C42" s="184"/>
      <c r="D42" s="394" t="s">
        <v>124</v>
      </c>
      <c r="E42" s="394" t="s">
        <v>124</v>
      </c>
      <c r="F42" s="394" t="s">
        <v>124</v>
      </c>
      <c r="G42" s="394" t="s">
        <v>124</v>
      </c>
      <c r="H42" s="395" t="s">
        <v>124</v>
      </c>
      <c r="I42" s="77"/>
    </row>
    <row r="43" spans="1:12" ht="12.75" thickBot="1">
      <c r="A43" s="637"/>
      <c r="B43" s="158" t="s">
        <v>149</v>
      </c>
      <c r="C43" s="186"/>
      <c r="D43" s="313" t="s">
        <v>124</v>
      </c>
      <c r="E43" s="313" t="s">
        <v>124</v>
      </c>
      <c r="F43" s="313" t="s">
        <v>124</v>
      </c>
      <c r="G43" s="313" t="s">
        <v>124</v>
      </c>
      <c r="H43" s="314" t="s">
        <v>124</v>
      </c>
      <c r="I43" s="77"/>
    </row>
    <row r="44" spans="1:12" s="10" customFormat="1" ht="12" customHeight="1">
      <c r="A44" s="638" t="str">
        <f>Titles!$A$12</f>
        <v>1 Data for 2021 and 2022 based on 2016 Census Definitions and data for 2023 based on 2021 Census Definitions.</v>
      </c>
      <c r="B44" s="84"/>
      <c r="C44" s="359"/>
      <c r="D44" s="319"/>
      <c r="E44" s="54"/>
      <c r="F44" s="319"/>
      <c r="G44" s="319"/>
      <c r="H44" s="360"/>
      <c r="I44" s="229"/>
      <c r="J44" s="229"/>
      <c r="K44" s="301"/>
      <c r="L44" s="11"/>
    </row>
    <row r="45" spans="1:12">
      <c r="A45" s="620" t="s">
        <v>150</v>
      </c>
      <c r="B45" s="308"/>
      <c r="C45" s="308"/>
      <c r="D45" s="308"/>
      <c r="E45" s="353"/>
      <c r="F45" s="306"/>
      <c r="G45" s="306"/>
      <c r="H45" s="306"/>
      <c r="I45" s="77"/>
    </row>
    <row r="46" spans="1:12" s="307" customFormat="1" ht="10.9" customHeight="1">
      <c r="A46" s="639" t="str">
        <f>Titles!$A$10</f>
        <v>Source: CMHC Starts and Completion Survey, Market Absorption Survey</v>
      </c>
      <c r="B46" s="308"/>
      <c r="C46" s="308"/>
      <c r="D46" s="308"/>
      <c r="E46" s="321"/>
      <c r="F46" s="308"/>
      <c r="G46" s="308"/>
      <c r="H46" s="308"/>
    </row>
    <row r="47" spans="1:12" s="307" customFormat="1" ht="10.9" customHeight="1">
      <c r="A47" s="640"/>
    </row>
    <row r="48" spans="1:12" ht="12" customHeight="1">
      <c r="A48" s="641"/>
      <c r="B48" s="90"/>
      <c r="C48" s="90"/>
      <c r="D48" s="169"/>
      <c r="E48" s="169"/>
      <c r="F48" s="169"/>
      <c r="G48" s="194"/>
      <c r="H48" s="90"/>
      <c r="I48" s="13"/>
    </row>
    <row r="49" spans="1:9" ht="9.75" customHeight="1">
      <c r="I49" s="13"/>
    </row>
    <row r="61" spans="1:9">
      <c r="A61" s="638"/>
      <c r="B61" s="82"/>
      <c r="C61" s="359"/>
      <c r="D61" s="360"/>
      <c r="E61" s="360"/>
      <c r="F61" s="54"/>
    </row>
    <row r="62" spans="1:9" ht="15">
      <c r="A62" s="638"/>
      <c r="B62" s="170"/>
      <c r="C62" s="170"/>
      <c r="D62" s="170"/>
      <c r="E62" s="170"/>
      <c r="F62" s="5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2"/>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3" width="8.77734375" style="12" customWidth="1"/>
    <col min="4" max="8" width="9.77734375" style="12" customWidth="1"/>
    <col min="9" max="16384" width="11.5546875" style="12"/>
  </cols>
  <sheetData>
    <row r="1" spans="1:9" s="177" customFormat="1" ht="15.95" customHeight="1">
      <c r="A1" s="629" t="s">
        <v>187</v>
      </c>
      <c r="B1" s="435"/>
      <c r="C1" s="435"/>
      <c r="D1" s="435"/>
      <c r="E1" s="435"/>
      <c r="F1" s="435"/>
      <c r="G1" s="435"/>
      <c r="H1" s="435"/>
      <c r="I1" s="436"/>
    </row>
    <row r="2" spans="1:9" s="177" customFormat="1" ht="15.95" customHeight="1">
      <c r="A2" s="630" t="s">
        <v>179</v>
      </c>
      <c r="B2" s="438"/>
      <c r="C2" s="438"/>
      <c r="D2" s="438"/>
      <c r="E2" s="438"/>
      <c r="F2" s="438"/>
      <c r="G2" s="438"/>
      <c r="H2" s="438"/>
      <c r="I2" s="439"/>
    </row>
    <row r="3" spans="1:9" s="177" customFormat="1" ht="15.95" customHeight="1" thickBot="1">
      <c r="A3" s="631"/>
      <c r="B3" s="475"/>
      <c r="C3" s="475"/>
      <c r="D3" s="475"/>
      <c r="E3" s="475"/>
      <c r="F3" s="475"/>
      <c r="G3" s="475"/>
      <c r="H3" s="475"/>
      <c r="I3" s="476"/>
    </row>
    <row r="4" spans="1:9">
      <c r="A4" s="632"/>
      <c r="B4" s="89"/>
      <c r="C4" s="119"/>
      <c r="D4" s="121"/>
      <c r="E4" s="121"/>
      <c r="F4" s="121"/>
      <c r="G4" s="121"/>
      <c r="H4" s="121"/>
      <c r="I4" s="704"/>
    </row>
    <row r="5" spans="1:9">
      <c r="A5" s="633" t="s">
        <v>166</v>
      </c>
      <c r="B5" s="141"/>
      <c r="C5" s="147"/>
      <c r="D5" s="148" t="s">
        <v>116</v>
      </c>
      <c r="E5" s="148" t="s">
        <v>103</v>
      </c>
      <c r="F5" s="148" t="s">
        <v>108</v>
      </c>
      <c r="G5" s="148" t="s">
        <v>91</v>
      </c>
      <c r="H5" s="148" t="s">
        <v>78</v>
      </c>
      <c r="I5" s="705" t="s">
        <v>102</v>
      </c>
    </row>
    <row r="6" spans="1:9" ht="13.5">
      <c r="A6" s="680" t="s">
        <v>132</v>
      </c>
      <c r="B6" s="178"/>
      <c r="C6" s="183"/>
      <c r="D6" s="372">
        <v>5694</v>
      </c>
      <c r="E6" s="372">
        <v>983</v>
      </c>
      <c r="F6" s="372">
        <v>2640</v>
      </c>
      <c r="G6" s="372">
        <v>639</v>
      </c>
      <c r="H6" s="372">
        <v>15017</v>
      </c>
      <c r="I6" s="582">
        <v>207</v>
      </c>
    </row>
    <row r="7" spans="1:9" ht="13.5">
      <c r="A7" s="681" t="s">
        <v>163</v>
      </c>
      <c r="B7" s="144"/>
      <c r="C7" s="116"/>
      <c r="D7" s="372">
        <v>5870</v>
      </c>
      <c r="E7" s="372">
        <v>937</v>
      </c>
      <c r="F7" s="372">
        <v>2659</v>
      </c>
      <c r="G7" s="372">
        <v>816</v>
      </c>
      <c r="H7" s="372">
        <v>17306</v>
      </c>
      <c r="I7" s="582">
        <v>166</v>
      </c>
    </row>
    <row r="8" spans="1:9">
      <c r="A8" s="617">
        <f>Titles!A21</f>
        <v>2021</v>
      </c>
      <c r="B8" s="108" t="s">
        <v>138</v>
      </c>
      <c r="C8" s="165"/>
      <c r="D8" s="190">
        <v>7695</v>
      </c>
      <c r="E8" s="190">
        <v>619</v>
      </c>
      <c r="F8" s="190">
        <v>3630</v>
      </c>
      <c r="G8" s="190">
        <v>525</v>
      </c>
      <c r="H8" s="190">
        <v>14481</v>
      </c>
      <c r="I8" s="217">
        <v>149.00000000000003</v>
      </c>
    </row>
    <row r="9" spans="1:9">
      <c r="A9" s="619"/>
      <c r="B9" s="112" t="s">
        <v>139</v>
      </c>
      <c r="C9" s="166"/>
      <c r="D9" s="190">
        <v>5731</v>
      </c>
      <c r="E9" s="190">
        <v>1282</v>
      </c>
      <c r="F9" s="190">
        <v>1525.0000000000002</v>
      </c>
      <c r="G9" s="190">
        <v>1680</v>
      </c>
      <c r="H9" s="190">
        <v>8578.0000000000018</v>
      </c>
      <c r="I9" s="217">
        <v>118</v>
      </c>
    </row>
    <row r="10" spans="1:9">
      <c r="A10" s="619"/>
      <c r="B10" s="156" t="s">
        <v>140</v>
      </c>
      <c r="C10" s="184"/>
      <c r="D10" s="190">
        <v>3601</v>
      </c>
      <c r="E10" s="190">
        <v>1245</v>
      </c>
      <c r="F10" s="190">
        <v>4223</v>
      </c>
      <c r="G10" s="190">
        <v>596</v>
      </c>
      <c r="H10" s="190">
        <v>13730</v>
      </c>
      <c r="I10" s="217">
        <v>152</v>
      </c>
    </row>
    <row r="11" spans="1:9">
      <c r="A11" s="635"/>
      <c r="B11" s="112" t="s">
        <v>141</v>
      </c>
      <c r="C11" s="166"/>
      <c r="D11" s="190">
        <v>4537.0000000000009</v>
      </c>
      <c r="E11" s="190">
        <v>770</v>
      </c>
      <c r="F11" s="190">
        <v>3958</v>
      </c>
      <c r="G11" s="190">
        <v>651</v>
      </c>
      <c r="H11" s="190">
        <v>14634.999999999998</v>
      </c>
      <c r="I11" s="217">
        <v>294.00000000000006</v>
      </c>
    </row>
    <row r="12" spans="1:9">
      <c r="A12" s="619"/>
      <c r="B12" s="112" t="s">
        <v>142</v>
      </c>
      <c r="C12" s="166"/>
      <c r="D12" s="190">
        <v>5754</v>
      </c>
      <c r="E12" s="190">
        <v>694</v>
      </c>
      <c r="F12" s="190">
        <v>4227</v>
      </c>
      <c r="G12" s="190">
        <v>585.00000000000011</v>
      </c>
      <c r="H12" s="190">
        <v>18505.000000000004</v>
      </c>
      <c r="I12" s="217">
        <v>275</v>
      </c>
    </row>
    <row r="13" spans="1:9">
      <c r="A13" s="619"/>
      <c r="B13" s="156" t="s">
        <v>143</v>
      </c>
      <c r="C13" s="184"/>
      <c r="D13" s="190">
        <v>7963</v>
      </c>
      <c r="E13" s="190">
        <v>896</v>
      </c>
      <c r="F13" s="190">
        <v>2165</v>
      </c>
      <c r="G13" s="190">
        <v>448</v>
      </c>
      <c r="H13" s="190">
        <v>13604</v>
      </c>
      <c r="I13" s="217">
        <v>519</v>
      </c>
    </row>
    <row r="14" spans="1:9">
      <c r="A14" s="619"/>
      <c r="B14" s="112" t="s">
        <v>144</v>
      </c>
      <c r="C14" s="166"/>
      <c r="D14" s="190">
        <v>4827.9999999999991</v>
      </c>
      <c r="E14" s="190">
        <v>623</v>
      </c>
      <c r="F14" s="190">
        <v>1372</v>
      </c>
      <c r="G14" s="190">
        <v>731</v>
      </c>
      <c r="H14" s="190">
        <v>16759</v>
      </c>
      <c r="I14" s="217">
        <v>239.00000000000003</v>
      </c>
    </row>
    <row r="15" spans="1:9">
      <c r="A15" s="619"/>
      <c r="B15" s="112" t="s">
        <v>145</v>
      </c>
      <c r="C15" s="166"/>
      <c r="D15" s="190">
        <v>5628</v>
      </c>
      <c r="E15" s="190">
        <v>622</v>
      </c>
      <c r="F15" s="190">
        <v>1132.0000000000002</v>
      </c>
      <c r="G15" s="190">
        <v>528</v>
      </c>
      <c r="H15" s="190">
        <v>12980</v>
      </c>
      <c r="I15" s="217">
        <v>116</v>
      </c>
    </row>
    <row r="16" spans="1:9">
      <c r="A16" s="619"/>
      <c r="B16" s="156" t="s">
        <v>146</v>
      </c>
      <c r="C16" s="184"/>
      <c r="D16" s="190">
        <v>7933.9999999999991</v>
      </c>
      <c r="E16" s="190">
        <v>983</v>
      </c>
      <c r="F16" s="190">
        <v>5395</v>
      </c>
      <c r="G16" s="190">
        <v>308</v>
      </c>
      <c r="H16" s="190">
        <v>11691</v>
      </c>
      <c r="I16" s="217">
        <v>115</v>
      </c>
    </row>
    <row r="17" spans="1:9">
      <c r="A17" s="619"/>
      <c r="B17" s="156" t="s">
        <v>147</v>
      </c>
      <c r="C17" s="184"/>
      <c r="D17" s="190">
        <v>3569</v>
      </c>
      <c r="E17" s="190">
        <v>1015.0000000000001</v>
      </c>
      <c r="F17" s="190">
        <v>1339</v>
      </c>
      <c r="G17" s="190">
        <v>510</v>
      </c>
      <c r="H17" s="190">
        <v>14985</v>
      </c>
      <c r="I17" s="217">
        <v>75</v>
      </c>
    </row>
    <row r="18" spans="1:9">
      <c r="A18" s="619"/>
      <c r="B18" s="156" t="s">
        <v>148</v>
      </c>
      <c r="C18" s="184"/>
      <c r="D18" s="190">
        <v>4715</v>
      </c>
      <c r="E18" s="190">
        <v>1939</v>
      </c>
      <c r="F18" s="190">
        <v>1333</v>
      </c>
      <c r="G18" s="190">
        <v>647</v>
      </c>
      <c r="H18" s="190">
        <v>26119.999999999996</v>
      </c>
      <c r="I18" s="217">
        <v>193</v>
      </c>
    </row>
    <row r="19" spans="1:9">
      <c r="A19" s="633"/>
      <c r="B19" s="144" t="s">
        <v>149</v>
      </c>
      <c r="C19" s="597"/>
      <c r="D19" s="141">
        <v>6119</v>
      </c>
      <c r="E19" s="751">
        <v>1063</v>
      </c>
      <c r="F19" s="752">
        <v>1789</v>
      </c>
      <c r="G19" s="753">
        <v>511</v>
      </c>
      <c r="H19" s="583">
        <v>13833</v>
      </c>
      <c r="I19" s="584">
        <v>210.00000000000003</v>
      </c>
    </row>
    <row r="20" spans="1:9">
      <c r="A20" s="636">
        <f>Titles!A22</f>
        <v>2022</v>
      </c>
      <c r="B20" s="108" t="s">
        <v>138</v>
      </c>
      <c r="C20" s="165"/>
      <c r="D20" s="190">
        <v>6205.9999999999991</v>
      </c>
      <c r="E20" s="190">
        <v>756</v>
      </c>
      <c r="F20" s="190">
        <v>923.99999999999989</v>
      </c>
      <c r="G20" s="190">
        <v>1931</v>
      </c>
      <c r="H20" s="190">
        <v>7516</v>
      </c>
      <c r="I20" s="217">
        <v>95</v>
      </c>
    </row>
    <row r="21" spans="1:9">
      <c r="A21" s="619"/>
      <c r="B21" s="112" t="s">
        <v>139</v>
      </c>
      <c r="C21" s="166"/>
      <c r="D21" s="190">
        <v>6801</v>
      </c>
      <c r="E21" s="190">
        <v>499</v>
      </c>
      <c r="F21" s="190">
        <v>2785</v>
      </c>
      <c r="G21" s="190">
        <v>1509</v>
      </c>
      <c r="H21" s="190">
        <v>14909</v>
      </c>
      <c r="I21" s="217">
        <v>117</v>
      </c>
    </row>
    <row r="22" spans="1:9">
      <c r="A22" s="619"/>
      <c r="B22" s="156" t="s">
        <v>140</v>
      </c>
      <c r="C22" s="184"/>
      <c r="D22" s="190">
        <v>4631</v>
      </c>
      <c r="E22" s="190">
        <v>873</v>
      </c>
      <c r="F22" s="190">
        <v>1219</v>
      </c>
      <c r="G22" s="190">
        <v>209.00000000000003</v>
      </c>
      <c r="H22" s="190">
        <v>16509</v>
      </c>
      <c r="I22" s="217">
        <v>33</v>
      </c>
    </row>
    <row r="23" spans="1:9">
      <c r="A23" s="635"/>
      <c r="B23" s="112" t="s">
        <v>141</v>
      </c>
      <c r="C23" s="166"/>
      <c r="D23" s="190">
        <v>5648</v>
      </c>
      <c r="E23" s="190">
        <v>1186</v>
      </c>
      <c r="F23" s="190">
        <v>5261</v>
      </c>
      <c r="G23" s="190">
        <v>635</v>
      </c>
      <c r="H23" s="190">
        <v>17016</v>
      </c>
      <c r="I23" s="217">
        <v>150</v>
      </c>
    </row>
    <row r="24" spans="1:9">
      <c r="A24" s="619"/>
      <c r="B24" s="112" t="s">
        <v>142</v>
      </c>
      <c r="C24" s="166"/>
      <c r="D24" s="190">
        <v>5169.0000000000009</v>
      </c>
      <c r="E24" s="190">
        <v>1390.0000000000002</v>
      </c>
      <c r="F24" s="190">
        <v>2713</v>
      </c>
      <c r="G24" s="190">
        <v>585</v>
      </c>
      <c r="H24" s="190">
        <v>20721</v>
      </c>
      <c r="I24" s="217">
        <v>216.99999999999997</v>
      </c>
    </row>
    <row r="25" spans="1:9">
      <c r="A25" s="619"/>
      <c r="B25" s="156" t="s">
        <v>143</v>
      </c>
      <c r="C25" s="184"/>
      <c r="D25" s="190">
        <v>6041</v>
      </c>
      <c r="E25" s="190">
        <v>915</v>
      </c>
      <c r="F25" s="190">
        <v>5439</v>
      </c>
      <c r="G25" s="190">
        <v>416.00000000000006</v>
      </c>
      <c r="H25" s="190">
        <v>22147</v>
      </c>
      <c r="I25" s="217">
        <v>366</v>
      </c>
    </row>
    <row r="26" spans="1:9">
      <c r="A26" s="619"/>
      <c r="B26" s="112" t="s">
        <v>144</v>
      </c>
      <c r="C26" s="166"/>
      <c r="D26" s="190">
        <v>5151</v>
      </c>
      <c r="E26" s="190">
        <v>943</v>
      </c>
      <c r="F26" s="190">
        <v>1838</v>
      </c>
      <c r="G26" s="190">
        <v>364</v>
      </c>
      <c r="H26" s="190">
        <v>22430</v>
      </c>
      <c r="I26" s="217">
        <v>105.00000000000001</v>
      </c>
    </row>
    <row r="27" spans="1:9">
      <c r="A27" s="619"/>
      <c r="B27" s="112" t="s">
        <v>145</v>
      </c>
      <c r="C27" s="166"/>
      <c r="D27" s="190">
        <v>4968</v>
      </c>
      <c r="E27" s="190">
        <v>726</v>
      </c>
      <c r="F27" s="190">
        <v>4224</v>
      </c>
      <c r="G27" s="190">
        <v>2641</v>
      </c>
      <c r="H27" s="190">
        <v>13878</v>
      </c>
      <c r="I27" s="217">
        <v>147.00000000000003</v>
      </c>
    </row>
    <row r="28" spans="1:9">
      <c r="A28" s="619"/>
      <c r="B28" s="156" t="s">
        <v>146</v>
      </c>
      <c r="C28" s="184"/>
      <c r="D28" s="190">
        <v>3387.0000000000005</v>
      </c>
      <c r="E28" s="190">
        <v>981</v>
      </c>
      <c r="F28" s="190">
        <v>1460</v>
      </c>
      <c r="G28" s="190">
        <v>250</v>
      </c>
      <c r="H28" s="190">
        <v>19409</v>
      </c>
      <c r="I28" s="217">
        <v>126</v>
      </c>
    </row>
    <row r="29" spans="1:9">
      <c r="A29" s="619"/>
      <c r="B29" s="156" t="s">
        <v>147</v>
      </c>
      <c r="C29" s="184"/>
      <c r="D29" s="190">
        <v>8474</v>
      </c>
      <c r="E29" s="190">
        <v>1870</v>
      </c>
      <c r="F29" s="190">
        <v>2507</v>
      </c>
      <c r="G29" s="190">
        <v>309</v>
      </c>
      <c r="H29" s="190">
        <v>20116</v>
      </c>
      <c r="I29" s="217">
        <v>324</v>
      </c>
    </row>
    <row r="30" spans="1:9">
      <c r="A30" s="619"/>
      <c r="B30" s="156" t="s">
        <v>148</v>
      </c>
      <c r="C30" s="184"/>
      <c r="D30" s="190">
        <v>9091</v>
      </c>
      <c r="E30" s="190">
        <v>551.99999999999989</v>
      </c>
      <c r="F30" s="190">
        <v>1576</v>
      </c>
      <c r="G30" s="190">
        <v>230</v>
      </c>
      <c r="H30" s="190">
        <v>19987.000000000004</v>
      </c>
      <c r="I30" s="217">
        <v>162</v>
      </c>
    </row>
    <row r="31" spans="1:9">
      <c r="A31" s="633"/>
      <c r="B31" s="144" t="s">
        <v>149</v>
      </c>
      <c r="C31" s="597"/>
      <c r="D31" s="752">
        <v>4455</v>
      </c>
      <c r="E31" s="754">
        <v>554.99999999999989</v>
      </c>
      <c r="F31" s="752">
        <v>2067</v>
      </c>
      <c r="G31" s="141">
        <v>643</v>
      </c>
      <c r="H31" s="141">
        <v>12893.999999999998</v>
      </c>
      <c r="I31" s="584">
        <v>192</v>
      </c>
    </row>
    <row r="32" spans="1:9">
      <c r="A32" s="636">
        <f>Titles!A23</f>
        <v>2023</v>
      </c>
      <c r="B32" s="108" t="s">
        <v>138</v>
      </c>
      <c r="C32" s="165"/>
      <c r="D32" s="190">
        <v>3583</v>
      </c>
      <c r="E32" s="190">
        <v>465.99999999999994</v>
      </c>
      <c r="F32" s="190">
        <v>1292</v>
      </c>
      <c r="G32" s="190">
        <v>229</v>
      </c>
      <c r="H32" s="190">
        <v>16625</v>
      </c>
      <c r="I32" s="217">
        <v>248</v>
      </c>
    </row>
    <row r="33" spans="1:12">
      <c r="A33" s="619"/>
      <c r="B33" s="112" t="s">
        <v>139</v>
      </c>
      <c r="C33" s="166"/>
      <c r="D33" s="190">
        <v>7614</v>
      </c>
      <c r="E33" s="190">
        <v>2191</v>
      </c>
      <c r="F33" s="190">
        <v>3274</v>
      </c>
      <c r="G33" s="190">
        <v>172</v>
      </c>
      <c r="H33" s="190">
        <v>15697</v>
      </c>
      <c r="I33" s="217">
        <v>125</v>
      </c>
    </row>
    <row r="34" spans="1:12">
      <c r="A34" s="619"/>
      <c r="B34" s="156" t="s">
        <v>140</v>
      </c>
      <c r="C34" s="184"/>
      <c r="D34" s="190">
        <v>6576.0000000000009</v>
      </c>
      <c r="E34" s="190">
        <v>925.99999999999989</v>
      </c>
      <c r="F34" s="190">
        <v>1428</v>
      </c>
      <c r="G34" s="190">
        <v>116</v>
      </c>
      <c r="H34" s="190">
        <v>14255</v>
      </c>
      <c r="I34" s="217">
        <v>82.999999999999986</v>
      </c>
    </row>
    <row r="35" spans="1:12">
      <c r="A35" s="635"/>
      <c r="B35" s="112" t="s">
        <v>141</v>
      </c>
      <c r="C35" s="166"/>
      <c r="D35" s="190">
        <v>3479</v>
      </c>
      <c r="E35" s="190">
        <v>744</v>
      </c>
      <c r="F35" s="190">
        <v>1245</v>
      </c>
      <c r="G35" s="190">
        <v>235.00000000000003</v>
      </c>
      <c r="H35" s="190">
        <v>13222.999999999998</v>
      </c>
      <c r="I35" s="217">
        <v>315</v>
      </c>
    </row>
    <row r="36" spans="1:12">
      <c r="A36" s="619"/>
      <c r="B36" s="112" t="s">
        <v>142</v>
      </c>
      <c r="C36" s="166"/>
      <c r="D36" s="190">
        <v>6619</v>
      </c>
      <c r="E36" s="190">
        <v>471</v>
      </c>
      <c r="F36" s="190">
        <v>1564</v>
      </c>
      <c r="G36" s="190">
        <v>13</v>
      </c>
      <c r="H36" s="190">
        <v>24455</v>
      </c>
      <c r="I36" s="217">
        <v>340.99999999999994</v>
      </c>
    </row>
    <row r="37" spans="1:12">
      <c r="A37" s="619"/>
      <c r="B37" s="156" t="s">
        <v>143</v>
      </c>
      <c r="C37" s="184"/>
      <c r="D37" s="190">
        <v>6522</v>
      </c>
      <c r="E37" s="190">
        <v>1889</v>
      </c>
      <c r="F37" s="190">
        <v>4753</v>
      </c>
      <c r="G37" s="190">
        <v>251</v>
      </c>
      <c r="H37" s="190">
        <v>14344.999999999998</v>
      </c>
      <c r="I37" s="217">
        <v>87</v>
      </c>
    </row>
    <row r="38" spans="1:12">
      <c r="A38" s="619"/>
      <c r="B38" s="112" t="s">
        <v>144</v>
      </c>
      <c r="C38" s="166"/>
      <c r="D38" s="190">
        <v>8563</v>
      </c>
      <c r="E38" s="190">
        <v>333.99999999999994</v>
      </c>
      <c r="F38" s="190">
        <v>4241</v>
      </c>
      <c r="G38" s="190">
        <v>242</v>
      </c>
      <c r="H38" s="190">
        <v>19060.000000000004</v>
      </c>
      <c r="I38" s="217">
        <v>108.99999999999999</v>
      </c>
    </row>
    <row r="39" spans="1:12">
      <c r="A39" s="619"/>
      <c r="B39" s="112" t="s">
        <v>145</v>
      </c>
      <c r="C39" s="166"/>
      <c r="D39" s="190" t="s">
        <v>124</v>
      </c>
      <c r="E39" s="190" t="s">
        <v>124</v>
      </c>
      <c r="F39" s="190" t="s">
        <v>124</v>
      </c>
      <c r="G39" s="190" t="s">
        <v>124</v>
      </c>
      <c r="H39" s="190" t="s">
        <v>124</v>
      </c>
      <c r="I39" s="217" t="s">
        <v>124</v>
      </c>
    </row>
    <row r="40" spans="1:12">
      <c r="A40" s="619"/>
      <c r="B40" s="156" t="s">
        <v>146</v>
      </c>
      <c r="C40" s="184"/>
      <c r="D40" s="190" t="s">
        <v>124</v>
      </c>
      <c r="E40" s="190" t="s">
        <v>124</v>
      </c>
      <c r="F40" s="190" t="s">
        <v>124</v>
      </c>
      <c r="G40" s="190" t="s">
        <v>124</v>
      </c>
      <c r="H40" s="190" t="s">
        <v>124</v>
      </c>
      <c r="I40" s="217" t="s">
        <v>124</v>
      </c>
    </row>
    <row r="41" spans="1:12">
      <c r="A41" s="619"/>
      <c r="B41" s="156" t="s">
        <v>147</v>
      </c>
      <c r="C41" s="184"/>
      <c r="D41" s="190" t="s">
        <v>124</v>
      </c>
      <c r="E41" s="190" t="s">
        <v>124</v>
      </c>
      <c r="F41" s="190" t="s">
        <v>124</v>
      </c>
      <c r="G41" s="190" t="s">
        <v>124</v>
      </c>
      <c r="H41" s="190" t="s">
        <v>124</v>
      </c>
      <c r="I41" s="217" t="s">
        <v>124</v>
      </c>
    </row>
    <row r="42" spans="1:12">
      <c r="A42" s="619"/>
      <c r="B42" s="156" t="s">
        <v>148</v>
      </c>
      <c r="C42" s="184"/>
      <c r="D42" s="394" t="s">
        <v>124</v>
      </c>
      <c r="E42" s="394" t="s">
        <v>124</v>
      </c>
      <c r="F42" s="394" t="s">
        <v>124</v>
      </c>
      <c r="G42" s="394" t="s">
        <v>124</v>
      </c>
      <c r="H42" s="394" t="s">
        <v>124</v>
      </c>
      <c r="I42" s="395" t="s">
        <v>124</v>
      </c>
    </row>
    <row r="43" spans="1:12" ht="12.75" thickBot="1">
      <c r="A43" s="637"/>
      <c r="B43" s="158" t="s">
        <v>149</v>
      </c>
      <c r="C43" s="186"/>
      <c r="D43" s="313" t="s">
        <v>124</v>
      </c>
      <c r="E43" s="313" t="s">
        <v>124</v>
      </c>
      <c r="F43" s="313" t="s">
        <v>124</v>
      </c>
      <c r="G43" s="313" t="s">
        <v>124</v>
      </c>
      <c r="H43" s="313" t="s">
        <v>124</v>
      </c>
      <c r="I43" s="314" t="s">
        <v>124</v>
      </c>
    </row>
    <row r="44" spans="1:12" s="10" customFormat="1" ht="12" customHeight="1">
      <c r="A44" s="638" t="str">
        <f>Titles!$A$12</f>
        <v>1 Data for 2021 and 2022 based on 2016 Census Definitions and data for 2023 based on 2021 Census Definitions.</v>
      </c>
      <c r="B44" s="84"/>
      <c r="C44" s="359"/>
      <c r="D44" s="319"/>
      <c r="E44" s="54"/>
      <c r="F44" s="319"/>
      <c r="G44" s="319"/>
      <c r="H44" s="360"/>
      <c r="I44" s="77"/>
      <c r="J44" s="229"/>
      <c r="K44" s="301"/>
      <c r="L44" s="11"/>
    </row>
    <row r="45" spans="1:12">
      <c r="A45" s="620" t="s">
        <v>150</v>
      </c>
      <c r="B45" s="308"/>
      <c r="C45" s="308"/>
      <c r="D45" s="308"/>
      <c r="E45" s="353"/>
      <c r="F45" s="306"/>
      <c r="G45" s="306"/>
      <c r="H45" s="306"/>
      <c r="I45" s="307"/>
    </row>
    <row r="46" spans="1:12" s="307" customFormat="1" ht="10.9" customHeight="1">
      <c r="A46" s="639" t="str">
        <f>Titles!$A$10</f>
        <v>Source: CMHC Starts and Completion Survey, Market Absorption Survey</v>
      </c>
      <c r="B46" s="308"/>
      <c r="C46" s="308"/>
      <c r="D46" s="308"/>
      <c r="E46" s="321"/>
      <c r="F46" s="308"/>
      <c r="G46" s="308"/>
      <c r="H46" s="308"/>
    </row>
    <row r="47" spans="1:12" s="307" customFormat="1" ht="10.9" customHeight="1">
      <c r="A47" s="640"/>
    </row>
    <row r="48" spans="1:12" ht="12" customHeight="1">
      <c r="A48" s="641"/>
      <c r="B48" s="90"/>
      <c r="C48" s="90"/>
      <c r="D48" s="169"/>
      <c r="E48" s="169"/>
      <c r="F48" s="169"/>
      <c r="G48" s="194"/>
      <c r="H48" s="90"/>
      <c r="I48" s="13"/>
    </row>
    <row r="49" spans="1:9" ht="9.75" customHeight="1">
      <c r="I49" s="13"/>
    </row>
    <row r="61" spans="1:9">
      <c r="A61" s="638"/>
      <c r="B61" s="82"/>
      <c r="C61" s="359"/>
      <c r="D61" s="360"/>
      <c r="E61" s="360"/>
      <c r="F61" s="54"/>
    </row>
    <row r="62" spans="1:9" ht="15">
      <c r="A62" s="638"/>
      <c r="B62" s="170"/>
      <c r="C62" s="170"/>
      <c r="D62" s="170"/>
      <c r="E62" s="170"/>
      <c r="F62" s="5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62"/>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4" width="8.77734375" style="12" customWidth="1"/>
    <col min="5" max="8" width="11" style="12" customWidth="1"/>
    <col min="9" max="16384" width="11.5546875" style="12"/>
  </cols>
  <sheetData>
    <row r="1" spans="1:11" s="177" customFormat="1" ht="15.95" customHeight="1">
      <c r="A1" s="629" t="s">
        <v>188</v>
      </c>
      <c r="B1" s="435"/>
      <c r="C1" s="435"/>
      <c r="D1" s="435"/>
      <c r="E1" s="435"/>
      <c r="F1" s="435"/>
      <c r="G1" s="435"/>
      <c r="H1" s="435"/>
      <c r="I1" s="435"/>
      <c r="J1" s="435"/>
      <c r="K1" s="436"/>
    </row>
    <row r="2" spans="1:11" s="177" customFormat="1" ht="15.95" customHeight="1">
      <c r="A2" s="630" t="s">
        <v>179</v>
      </c>
      <c r="B2" s="438"/>
      <c r="C2" s="438"/>
      <c r="D2" s="438"/>
      <c r="E2" s="438"/>
      <c r="F2" s="438"/>
      <c r="G2" s="438"/>
      <c r="H2" s="438"/>
      <c r="I2" s="438"/>
      <c r="J2" s="438"/>
      <c r="K2" s="439"/>
    </row>
    <row r="3" spans="1:11" s="177" customFormat="1" ht="15.95" customHeight="1" thickBot="1">
      <c r="A3" s="631"/>
      <c r="B3" s="475"/>
      <c r="C3" s="475"/>
      <c r="D3" s="475"/>
      <c r="E3" s="475"/>
      <c r="F3" s="475"/>
      <c r="G3" s="475"/>
      <c r="H3" s="475"/>
      <c r="I3" s="475"/>
      <c r="J3" s="475"/>
      <c r="K3" s="476"/>
    </row>
    <row r="4" spans="1:11" ht="23.25" customHeight="1">
      <c r="A4" s="632"/>
      <c r="B4" s="89"/>
      <c r="C4" s="119"/>
      <c r="D4" s="93" t="s">
        <v>81</v>
      </c>
      <c r="E4" s="93" t="s">
        <v>88</v>
      </c>
      <c r="F4" s="485" t="s">
        <v>74</v>
      </c>
      <c r="G4" s="93" t="s">
        <v>113</v>
      </c>
      <c r="H4" s="93" t="s">
        <v>114</v>
      </c>
      <c r="I4" s="712" t="s">
        <v>79</v>
      </c>
      <c r="J4" s="712" t="s">
        <v>87</v>
      </c>
      <c r="K4" s="713" t="s">
        <v>95</v>
      </c>
    </row>
    <row r="5" spans="1:11">
      <c r="A5" s="633" t="s">
        <v>166</v>
      </c>
      <c r="B5" s="141"/>
      <c r="C5" s="147"/>
      <c r="D5" s="116"/>
      <c r="E5" s="116"/>
      <c r="F5" s="486"/>
      <c r="G5" s="116"/>
      <c r="H5" s="116"/>
      <c r="I5" s="148"/>
      <c r="J5" s="148"/>
      <c r="K5" s="705"/>
    </row>
    <row r="6" spans="1:11" ht="13.5">
      <c r="A6" s="680" t="s">
        <v>132</v>
      </c>
      <c r="B6" s="178"/>
      <c r="C6" s="183"/>
      <c r="D6" s="372">
        <v>12546</v>
      </c>
      <c r="E6" s="372">
        <v>3266</v>
      </c>
      <c r="F6" s="372">
        <v>1078</v>
      </c>
      <c r="G6" s="372">
        <v>26013</v>
      </c>
      <c r="H6" s="372">
        <v>4809</v>
      </c>
      <c r="I6" s="372">
        <v>1362</v>
      </c>
      <c r="J6" s="372">
        <v>690</v>
      </c>
      <c r="K6" s="582">
        <v>1084</v>
      </c>
    </row>
    <row r="7" spans="1:11" ht="13.5">
      <c r="A7" s="681" t="s">
        <v>163</v>
      </c>
      <c r="B7" s="144"/>
      <c r="C7" s="116"/>
      <c r="D7" s="372">
        <v>14586</v>
      </c>
      <c r="E7" s="372">
        <v>3382</v>
      </c>
      <c r="F7" s="372">
        <v>1467</v>
      </c>
      <c r="G7" s="372">
        <v>25983</v>
      </c>
      <c r="H7" s="372">
        <v>4787</v>
      </c>
      <c r="I7" s="372">
        <v>1232</v>
      </c>
      <c r="J7" s="372">
        <v>522</v>
      </c>
      <c r="K7" s="582">
        <v>1184</v>
      </c>
    </row>
    <row r="8" spans="1:11">
      <c r="A8" s="617">
        <f>Titles!A21</f>
        <v>2021</v>
      </c>
      <c r="B8" s="108" t="s">
        <v>138</v>
      </c>
      <c r="C8" s="165"/>
      <c r="D8" s="190">
        <v>11066</v>
      </c>
      <c r="E8" s="190">
        <v>1256</v>
      </c>
      <c r="F8" s="190">
        <v>987</v>
      </c>
      <c r="G8" s="190">
        <v>17936</v>
      </c>
      <c r="H8" s="190">
        <v>2785</v>
      </c>
      <c r="I8" s="190">
        <v>2145</v>
      </c>
      <c r="J8" s="190">
        <v>1780.0000000000002</v>
      </c>
      <c r="K8" s="217">
        <v>801</v>
      </c>
    </row>
    <row r="9" spans="1:11">
      <c r="A9" s="619"/>
      <c r="B9" s="112" t="s">
        <v>139</v>
      </c>
      <c r="C9" s="166"/>
      <c r="D9" s="190">
        <v>12462</v>
      </c>
      <c r="E9" s="190">
        <v>3186</v>
      </c>
      <c r="F9" s="190">
        <v>1993</v>
      </c>
      <c r="G9" s="190">
        <v>27098</v>
      </c>
      <c r="H9" s="190">
        <v>2053</v>
      </c>
      <c r="I9" s="190">
        <v>1283</v>
      </c>
      <c r="J9" s="190">
        <v>1203</v>
      </c>
      <c r="K9" s="217">
        <v>384</v>
      </c>
    </row>
    <row r="10" spans="1:11">
      <c r="A10" s="619"/>
      <c r="B10" s="156" t="s">
        <v>140</v>
      </c>
      <c r="C10" s="184"/>
      <c r="D10" s="190">
        <v>9903</v>
      </c>
      <c r="E10" s="190">
        <v>3086</v>
      </c>
      <c r="F10" s="190">
        <v>787.99999999999989</v>
      </c>
      <c r="G10" s="190">
        <v>44795</v>
      </c>
      <c r="H10" s="190">
        <v>7225.9999999999991</v>
      </c>
      <c r="I10" s="190">
        <v>2017</v>
      </c>
      <c r="J10" s="190">
        <v>534</v>
      </c>
      <c r="K10" s="217">
        <v>604</v>
      </c>
    </row>
    <row r="11" spans="1:11">
      <c r="A11" s="635"/>
      <c r="B11" s="112" t="s">
        <v>141</v>
      </c>
      <c r="C11" s="166"/>
      <c r="D11" s="190">
        <v>13965</v>
      </c>
      <c r="E11" s="190">
        <v>1488</v>
      </c>
      <c r="F11" s="190">
        <v>625</v>
      </c>
      <c r="G11" s="190">
        <v>18993.000000000004</v>
      </c>
      <c r="H11" s="190">
        <v>4140</v>
      </c>
      <c r="I11" s="190">
        <v>722.00000000000011</v>
      </c>
      <c r="J11" s="190">
        <v>667</v>
      </c>
      <c r="K11" s="217">
        <v>2929.0000000000005</v>
      </c>
    </row>
    <row r="12" spans="1:11">
      <c r="A12" s="619"/>
      <c r="B12" s="112" t="s">
        <v>142</v>
      </c>
      <c r="C12" s="166"/>
      <c r="D12" s="190">
        <v>12311</v>
      </c>
      <c r="E12" s="190">
        <v>1105.9999999999998</v>
      </c>
      <c r="F12" s="190">
        <v>607</v>
      </c>
      <c r="G12" s="190">
        <v>30610</v>
      </c>
      <c r="H12" s="190">
        <v>2340</v>
      </c>
      <c r="I12" s="190">
        <v>1491</v>
      </c>
      <c r="J12" s="190">
        <v>583</v>
      </c>
      <c r="K12" s="217">
        <v>767</v>
      </c>
    </row>
    <row r="13" spans="1:11">
      <c r="A13" s="619"/>
      <c r="B13" s="156" t="s">
        <v>143</v>
      </c>
      <c r="C13" s="184"/>
      <c r="D13" s="190">
        <v>11904</v>
      </c>
      <c r="E13" s="190">
        <v>3252</v>
      </c>
      <c r="F13" s="190">
        <v>1688.0000000000002</v>
      </c>
      <c r="G13" s="190">
        <v>45038.999999999993</v>
      </c>
      <c r="H13" s="190">
        <v>4077</v>
      </c>
      <c r="I13" s="190">
        <v>817</v>
      </c>
      <c r="J13" s="190">
        <v>444</v>
      </c>
      <c r="K13" s="217">
        <v>318</v>
      </c>
    </row>
    <row r="14" spans="1:11">
      <c r="A14" s="619"/>
      <c r="B14" s="112" t="s">
        <v>144</v>
      </c>
      <c r="C14" s="166"/>
      <c r="D14" s="190">
        <v>11315</v>
      </c>
      <c r="E14" s="190">
        <v>5471</v>
      </c>
      <c r="F14" s="190">
        <v>514</v>
      </c>
      <c r="G14" s="190">
        <v>24580</v>
      </c>
      <c r="H14" s="190">
        <v>7158</v>
      </c>
      <c r="I14" s="190">
        <v>2450</v>
      </c>
      <c r="J14" s="190">
        <v>896</v>
      </c>
      <c r="K14" s="217">
        <v>972</v>
      </c>
    </row>
    <row r="15" spans="1:11">
      <c r="A15" s="619"/>
      <c r="B15" s="112" t="s">
        <v>145</v>
      </c>
      <c r="C15" s="166"/>
      <c r="D15" s="190">
        <v>14600.000000000002</v>
      </c>
      <c r="E15" s="190">
        <v>5231</v>
      </c>
      <c r="F15" s="190">
        <v>571</v>
      </c>
      <c r="G15" s="190">
        <v>22479</v>
      </c>
      <c r="H15" s="190">
        <v>6936</v>
      </c>
      <c r="I15" s="190">
        <v>651</v>
      </c>
      <c r="J15" s="190">
        <v>586</v>
      </c>
      <c r="K15" s="217">
        <v>890</v>
      </c>
    </row>
    <row r="16" spans="1:11">
      <c r="A16" s="619"/>
      <c r="B16" s="156" t="s">
        <v>146</v>
      </c>
      <c r="C16" s="184"/>
      <c r="D16" s="190">
        <v>10730</v>
      </c>
      <c r="E16" s="190">
        <v>2461.9999999999995</v>
      </c>
      <c r="F16" s="190">
        <v>1477.9999999999998</v>
      </c>
      <c r="G16" s="190">
        <v>14210</v>
      </c>
      <c r="H16" s="190">
        <v>5004</v>
      </c>
      <c r="I16" s="190">
        <v>1989</v>
      </c>
      <c r="J16" s="190">
        <v>503</v>
      </c>
      <c r="K16" s="217">
        <v>2524</v>
      </c>
    </row>
    <row r="17" spans="1:11">
      <c r="A17" s="619"/>
      <c r="B17" s="156" t="s">
        <v>147</v>
      </c>
      <c r="C17" s="184"/>
      <c r="D17" s="190">
        <v>17566</v>
      </c>
      <c r="E17" s="190">
        <v>1104</v>
      </c>
      <c r="F17" s="190">
        <v>830</v>
      </c>
      <c r="G17" s="190">
        <v>21176.000000000004</v>
      </c>
      <c r="H17" s="190">
        <v>4086.0000000000005</v>
      </c>
      <c r="I17" s="190">
        <v>792</v>
      </c>
      <c r="J17" s="190">
        <v>158</v>
      </c>
      <c r="K17" s="217">
        <v>236</v>
      </c>
    </row>
    <row r="18" spans="1:11">
      <c r="A18" s="619"/>
      <c r="B18" s="156" t="s">
        <v>148</v>
      </c>
      <c r="C18" s="184"/>
      <c r="D18" s="190">
        <v>11616</v>
      </c>
      <c r="E18" s="190">
        <v>5036</v>
      </c>
      <c r="F18" s="190">
        <v>668</v>
      </c>
      <c r="G18" s="190">
        <v>18921</v>
      </c>
      <c r="H18" s="190">
        <v>4229</v>
      </c>
      <c r="I18" s="190">
        <v>0</v>
      </c>
      <c r="J18" s="190">
        <v>308</v>
      </c>
      <c r="K18" s="217">
        <v>2304</v>
      </c>
    </row>
    <row r="19" spans="1:11">
      <c r="A19" s="633"/>
      <c r="B19" s="144" t="s">
        <v>149</v>
      </c>
      <c r="C19" s="597"/>
      <c r="D19" s="752">
        <v>13238</v>
      </c>
      <c r="E19" s="754">
        <v>6510</v>
      </c>
      <c r="F19" s="752">
        <v>2215</v>
      </c>
      <c r="G19" s="754">
        <v>26704</v>
      </c>
      <c r="H19" s="754">
        <v>7823</v>
      </c>
      <c r="I19" s="753">
        <v>2033.9999999999998</v>
      </c>
      <c r="J19" s="583">
        <v>1177</v>
      </c>
      <c r="K19" s="584">
        <v>242</v>
      </c>
    </row>
    <row r="20" spans="1:11">
      <c r="A20" s="636">
        <f>Titles!A22</f>
        <v>2022</v>
      </c>
      <c r="B20" s="108" t="s">
        <v>138</v>
      </c>
      <c r="C20" s="165"/>
      <c r="D20" s="190">
        <v>11843</v>
      </c>
      <c r="E20" s="190">
        <v>1327.9999999999998</v>
      </c>
      <c r="F20" s="190">
        <v>2032</v>
      </c>
      <c r="G20" s="190">
        <v>22305</v>
      </c>
      <c r="H20" s="190">
        <v>3583</v>
      </c>
      <c r="I20" s="190">
        <v>561</v>
      </c>
      <c r="J20" s="190">
        <v>303.00000000000006</v>
      </c>
      <c r="K20" s="217">
        <v>222.99999999999997</v>
      </c>
    </row>
    <row r="21" spans="1:11">
      <c r="A21" s="619"/>
      <c r="B21" s="112" t="s">
        <v>139</v>
      </c>
      <c r="C21" s="166"/>
      <c r="D21" s="190">
        <v>10609</v>
      </c>
      <c r="E21" s="190">
        <v>798.99999999999989</v>
      </c>
      <c r="F21" s="190">
        <v>1458</v>
      </c>
      <c r="G21" s="190">
        <v>16945</v>
      </c>
      <c r="H21" s="190">
        <v>5048</v>
      </c>
      <c r="I21" s="190">
        <v>634</v>
      </c>
      <c r="J21" s="190">
        <v>333</v>
      </c>
      <c r="K21" s="217">
        <v>2336.9999999999995</v>
      </c>
    </row>
    <row r="22" spans="1:11">
      <c r="A22" s="619"/>
      <c r="B22" s="156" t="s">
        <v>140</v>
      </c>
      <c r="C22" s="184"/>
      <c r="D22" s="190">
        <v>11863.999999999998</v>
      </c>
      <c r="E22" s="190">
        <v>2399</v>
      </c>
      <c r="F22" s="190">
        <v>1051.0000000000002</v>
      </c>
      <c r="G22" s="190">
        <v>14170</v>
      </c>
      <c r="H22" s="190">
        <v>1466</v>
      </c>
      <c r="I22" s="190">
        <v>2516</v>
      </c>
      <c r="J22" s="190">
        <v>589.00000000000011</v>
      </c>
      <c r="K22" s="217">
        <v>677</v>
      </c>
    </row>
    <row r="23" spans="1:11">
      <c r="A23" s="635"/>
      <c r="B23" s="112" t="s">
        <v>141</v>
      </c>
      <c r="C23" s="166"/>
      <c r="D23" s="190">
        <v>19405</v>
      </c>
      <c r="E23" s="190">
        <v>3272.0000000000005</v>
      </c>
      <c r="F23" s="190">
        <v>2437.0000000000005</v>
      </c>
      <c r="G23" s="190">
        <v>30807.000000000004</v>
      </c>
      <c r="H23" s="190">
        <v>3817.9999999999995</v>
      </c>
      <c r="I23" s="190">
        <v>3856</v>
      </c>
      <c r="J23" s="190">
        <v>423</v>
      </c>
      <c r="K23" s="217">
        <v>1323</v>
      </c>
    </row>
    <row r="24" spans="1:11">
      <c r="A24" s="619"/>
      <c r="B24" s="112" t="s">
        <v>142</v>
      </c>
      <c r="C24" s="166"/>
      <c r="D24" s="190">
        <v>20708</v>
      </c>
      <c r="E24" s="190">
        <v>2116</v>
      </c>
      <c r="F24" s="190">
        <v>970</v>
      </c>
      <c r="G24" s="190">
        <v>24462.000000000004</v>
      </c>
      <c r="H24" s="190">
        <v>3994.9999999999995</v>
      </c>
      <c r="I24" s="190">
        <v>1184.0000000000002</v>
      </c>
      <c r="J24" s="190">
        <v>526</v>
      </c>
      <c r="K24" s="217">
        <v>538.99999999999989</v>
      </c>
    </row>
    <row r="25" spans="1:11">
      <c r="A25" s="619"/>
      <c r="B25" s="156" t="s">
        <v>143</v>
      </c>
      <c r="C25" s="184"/>
      <c r="D25" s="190">
        <v>11836</v>
      </c>
      <c r="E25" s="190">
        <v>8539</v>
      </c>
      <c r="F25" s="190">
        <v>1948</v>
      </c>
      <c r="G25" s="190">
        <v>32414</v>
      </c>
      <c r="H25" s="190">
        <v>2641</v>
      </c>
      <c r="I25" s="190">
        <v>398</v>
      </c>
      <c r="J25" s="190">
        <v>170.99999999999997</v>
      </c>
      <c r="K25" s="217">
        <v>540.99999999999989</v>
      </c>
    </row>
    <row r="26" spans="1:11">
      <c r="A26" s="619"/>
      <c r="B26" s="112" t="s">
        <v>144</v>
      </c>
      <c r="C26" s="166"/>
      <c r="D26" s="190">
        <v>15726</v>
      </c>
      <c r="E26" s="190">
        <v>1111</v>
      </c>
      <c r="F26" s="190">
        <v>1942</v>
      </c>
      <c r="G26" s="190">
        <v>23383.000000000004</v>
      </c>
      <c r="H26" s="190">
        <v>11299.999999999998</v>
      </c>
      <c r="I26" s="190">
        <v>222</v>
      </c>
      <c r="J26" s="190">
        <v>287.00000000000006</v>
      </c>
      <c r="K26" s="217">
        <v>1276</v>
      </c>
    </row>
    <row r="27" spans="1:11">
      <c r="A27" s="619"/>
      <c r="B27" s="112" t="s">
        <v>145</v>
      </c>
      <c r="C27" s="166"/>
      <c r="D27" s="190">
        <v>12918.999999999998</v>
      </c>
      <c r="E27" s="190">
        <v>7578</v>
      </c>
      <c r="F27" s="190">
        <v>651</v>
      </c>
      <c r="G27" s="190">
        <v>23196</v>
      </c>
      <c r="H27" s="190">
        <v>4496</v>
      </c>
      <c r="I27" s="190">
        <v>464</v>
      </c>
      <c r="J27" s="190">
        <v>1186</v>
      </c>
      <c r="K27" s="217">
        <v>3110.9999999999995</v>
      </c>
    </row>
    <row r="28" spans="1:11">
      <c r="A28" s="619"/>
      <c r="B28" s="156" t="s">
        <v>146</v>
      </c>
      <c r="C28" s="184"/>
      <c r="D28" s="190">
        <v>16894</v>
      </c>
      <c r="E28" s="190">
        <v>3073</v>
      </c>
      <c r="F28" s="190">
        <v>1911</v>
      </c>
      <c r="G28" s="190">
        <v>32036</v>
      </c>
      <c r="H28" s="190">
        <v>3219.9999999999995</v>
      </c>
      <c r="I28" s="190">
        <v>2903</v>
      </c>
      <c r="J28" s="190">
        <v>153</v>
      </c>
      <c r="K28" s="217">
        <v>1851</v>
      </c>
    </row>
    <row r="29" spans="1:11">
      <c r="A29" s="619"/>
      <c r="B29" s="156" t="s">
        <v>147</v>
      </c>
      <c r="C29" s="184"/>
      <c r="D29" s="190">
        <v>23679.000000000004</v>
      </c>
      <c r="E29" s="190">
        <v>2457</v>
      </c>
      <c r="F29" s="190">
        <v>762</v>
      </c>
      <c r="G29" s="190">
        <v>26012</v>
      </c>
      <c r="H29" s="190">
        <v>7290</v>
      </c>
      <c r="I29" s="190">
        <v>572</v>
      </c>
      <c r="J29" s="190">
        <v>173.00000000000003</v>
      </c>
      <c r="K29" s="217">
        <v>607.00000000000011</v>
      </c>
    </row>
    <row r="30" spans="1:11">
      <c r="A30" s="619"/>
      <c r="B30" s="156" t="s">
        <v>148</v>
      </c>
      <c r="C30" s="184"/>
      <c r="D30" s="190">
        <v>8594</v>
      </c>
      <c r="E30" s="190">
        <v>3373.9999999999995</v>
      </c>
      <c r="F30" s="190">
        <v>684</v>
      </c>
      <c r="G30" s="190">
        <v>27968.999999999996</v>
      </c>
      <c r="H30" s="190">
        <v>7249.0000000000009</v>
      </c>
      <c r="I30" s="190">
        <v>805.99999999999989</v>
      </c>
      <c r="J30" s="190">
        <v>1647</v>
      </c>
      <c r="K30" s="217">
        <v>219</v>
      </c>
    </row>
    <row r="31" spans="1:11">
      <c r="A31" s="633"/>
      <c r="B31" s="144" t="s">
        <v>149</v>
      </c>
      <c r="C31" s="597"/>
      <c r="D31" s="752">
        <v>9683</v>
      </c>
      <c r="E31" s="754">
        <v>4564</v>
      </c>
      <c r="F31" s="752">
        <v>1628</v>
      </c>
      <c r="G31" s="752">
        <v>37940</v>
      </c>
      <c r="H31" s="754">
        <v>3267.0000000000005</v>
      </c>
      <c r="I31" s="141">
        <v>348</v>
      </c>
      <c r="J31" s="141">
        <v>801</v>
      </c>
      <c r="K31" s="584">
        <v>1471</v>
      </c>
    </row>
    <row r="32" spans="1:11">
      <c r="A32" s="636">
        <f>Titles!A23</f>
        <v>2023</v>
      </c>
      <c r="B32" s="108" t="s">
        <v>138</v>
      </c>
      <c r="C32" s="165"/>
      <c r="D32" s="190">
        <v>7564</v>
      </c>
      <c r="E32" s="190">
        <v>4696</v>
      </c>
      <c r="F32" s="190">
        <v>185</v>
      </c>
      <c r="G32" s="190">
        <v>32293.999999999996</v>
      </c>
      <c r="H32" s="190">
        <v>5678</v>
      </c>
      <c r="I32" s="190">
        <v>306</v>
      </c>
      <c r="J32" s="190">
        <v>227.99999999999997</v>
      </c>
      <c r="K32" s="217">
        <v>208</v>
      </c>
    </row>
    <row r="33" spans="1:12">
      <c r="A33" s="619"/>
      <c r="B33" s="112" t="s">
        <v>139</v>
      </c>
      <c r="C33" s="166"/>
      <c r="D33" s="190">
        <v>11082</v>
      </c>
      <c r="E33" s="190">
        <v>5741</v>
      </c>
      <c r="F33" s="190">
        <v>1202</v>
      </c>
      <c r="G33" s="190">
        <v>18350</v>
      </c>
      <c r="H33" s="190">
        <v>3662</v>
      </c>
      <c r="I33" s="190">
        <v>204</v>
      </c>
      <c r="J33" s="190">
        <v>66</v>
      </c>
      <c r="K33" s="217">
        <v>1454</v>
      </c>
    </row>
    <row r="34" spans="1:12">
      <c r="A34" s="619"/>
      <c r="B34" s="156" t="s">
        <v>140</v>
      </c>
      <c r="C34" s="184"/>
      <c r="D34" s="190">
        <v>10199</v>
      </c>
      <c r="E34" s="190">
        <v>3121</v>
      </c>
      <c r="F34" s="190">
        <v>400</v>
      </c>
      <c r="G34" s="190">
        <v>36435</v>
      </c>
      <c r="H34" s="190">
        <v>3920</v>
      </c>
      <c r="I34" s="190">
        <v>93</v>
      </c>
      <c r="J34" s="190">
        <v>159</v>
      </c>
      <c r="K34" s="217">
        <v>223</v>
      </c>
    </row>
    <row r="35" spans="1:12">
      <c r="A35" s="635"/>
      <c r="B35" s="112" t="s">
        <v>141</v>
      </c>
      <c r="C35" s="166"/>
      <c r="D35" s="190">
        <v>11777.999999999998</v>
      </c>
      <c r="E35" s="190">
        <v>1274</v>
      </c>
      <c r="F35" s="190">
        <v>417</v>
      </c>
      <c r="G35" s="190">
        <v>49525</v>
      </c>
      <c r="H35" s="190">
        <v>970</v>
      </c>
      <c r="I35" s="190">
        <v>190</v>
      </c>
      <c r="J35" s="190">
        <v>1821</v>
      </c>
      <c r="K35" s="217">
        <v>544</v>
      </c>
    </row>
    <row r="36" spans="1:12">
      <c r="A36" s="619"/>
      <c r="B36" s="112" t="s">
        <v>142</v>
      </c>
      <c r="C36" s="166"/>
      <c r="D36" s="190">
        <v>9908.9999999999982</v>
      </c>
      <c r="E36" s="190">
        <v>1839.0000000000002</v>
      </c>
      <c r="F36" s="190">
        <v>2151</v>
      </c>
      <c r="G36" s="190">
        <v>27147</v>
      </c>
      <c r="H36" s="190">
        <v>1626</v>
      </c>
      <c r="I36" s="190">
        <v>930</v>
      </c>
      <c r="J36" s="190">
        <v>96.999999999999986</v>
      </c>
      <c r="K36" s="217">
        <v>739</v>
      </c>
    </row>
    <row r="37" spans="1:12">
      <c r="A37" s="619"/>
      <c r="B37" s="156" t="s">
        <v>143</v>
      </c>
      <c r="C37" s="184"/>
      <c r="D37" s="190">
        <v>10187.000000000002</v>
      </c>
      <c r="E37" s="190">
        <v>4383</v>
      </c>
      <c r="F37" s="190">
        <v>840</v>
      </c>
      <c r="G37" s="190">
        <v>46282</v>
      </c>
      <c r="H37" s="190">
        <v>5973</v>
      </c>
      <c r="I37" s="190">
        <v>446.00000000000006</v>
      </c>
      <c r="J37" s="190">
        <v>71</v>
      </c>
      <c r="K37" s="217">
        <v>202</v>
      </c>
    </row>
    <row r="38" spans="1:12">
      <c r="A38" s="619"/>
      <c r="B38" s="112" t="s">
        <v>144</v>
      </c>
      <c r="C38" s="166"/>
      <c r="D38" s="190">
        <v>17052</v>
      </c>
      <c r="E38" s="190">
        <v>1061</v>
      </c>
      <c r="F38" s="190">
        <v>413</v>
      </c>
      <c r="G38" s="190">
        <v>35438</v>
      </c>
      <c r="H38" s="190">
        <v>5409.0000000000009</v>
      </c>
      <c r="I38" s="190">
        <v>239.00000000000003</v>
      </c>
      <c r="J38" s="190">
        <v>0</v>
      </c>
      <c r="K38" s="217">
        <v>195</v>
      </c>
    </row>
    <row r="39" spans="1:12">
      <c r="A39" s="619"/>
      <c r="B39" s="112" t="s">
        <v>145</v>
      </c>
      <c r="C39" s="166"/>
      <c r="D39" s="190" t="s">
        <v>124</v>
      </c>
      <c r="E39" s="190" t="s">
        <v>124</v>
      </c>
      <c r="F39" s="190" t="s">
        <v>124</v>
      </c>
      <c r="G39" s="190" t="s">
        <v>124</v>
      </c>
      <c r="H39" s="190" t="s">
        <v>124</v>
      </c>
      <c r="I39" s="190" t="s">
        <v>124</v>
      </c>
      <c r="J39" s="190" t="s">
        <v>124</v>
      </c>
      <c r="K39" s="217" t="s">
        <v>124</v>
      </c>
    </row>
    <row r="40" spans="1:12">
      <c r="A40" s="619"/>
      <c r="B40" s="156" t="s">
        <v>146</v>
      </c>
      <c r="C40" s="184"/>
      <c r="D40" s="190" t="s">
        <v>124</v>
      </c>
      <c r="E40" s="190" t="s">
        <v>124</v>
      </c>
      <c r="F40" s="190" t="s">
        <v>124</v>
      </c>
      <c r="G40" s="190" t="s">
        <v>124</v>
      </c>
      <c r="H40" s="190" t="s">
        <v>124</v>
      </c>
      <c r="I40" s="190" t="s">
        <v>124</v>
      </c>
      <c r="J40" s="190" t="s">
        <v>124</v>
      </c>
      <c r="K40" s="217" t="s">
        <v>124</v>
      </c>
    </row>
    <row r="41" spans="1:12">
      <c r="A41" s="619"/>
      <c r="B41" s="156" t="s">
        <v>147</v>
      </c>
      <c r="C41" s="184"/>
      <c r="D41" s="190" t="s">
        <v>124</v>
      </c>
      <c r="E41" s="190" t="s">
        <v>124</v>
      </c>
      <c r="F41" s="190" t="s">
        <v>124</v>
      </c>
      <c r="G41" s="190" t="s">
        <v>124</v>
      </c>
      <c r="H41" s="190" t="s">
        <v>124</v>
      </c>
      <c r="I41" s="190" t="s">
        <v>124</v>
      </c>
      <c r="J41" s="190" t="s">
        <v>124</v>
      </c>
      <c r="K41" s="217" t="s">
        <v>124</v>
      </c>
    </row>
    <row r="42" spans="1:12">
      <c r="A42" s="619"/>
      <c r="B42" s="156" t="s">
        <v>148</v>
      </c>
      <c r="C42" s="184"/>
      <c r="D42" s="190" t="s">
        <v>124</v>
      </c>
      <c r="E42" s="190" t="s">
        <v>124</v>
      </c>
      <c r="F42" s="190" t="s">
        <v>124</v>
      </c>
      <c r="G42" s="190" t="s">
        <v>124</v>
      </c>
      <c r="H42" s="190" t="s">
        <v>124</v>
      </c>
      <c r="I42" s="394" t="s">
        <v>124</v>
      </c>
      <c r="J42" s="394" t="s">
        <v>124</v>
      </c>
      <c r="K42" s="395" t="s">
        <v>124</v>
      </c>
    </row>
    <row r="43" spans="1:12" ht="13.5" customHeight="1" thickBot="1">
      <c r="A43" s="637"/>
      <c r="B43" s="158" t="s">
        <v>149</v>
      </c>
      <c r="C43" s="186"/>
      <c r="D43" s="215" t="s">
        <v>124</v>
      </c>
      <c r="E43" s="215" t="s">
        <v>124</v>
      </c>
      <c r="F43" s="215" t="s">
        <v>124</v>
      </c>
      <c r="G43" s="215" t="s">
        <v>124</v>
      </c>
      <c r="H43" s="215" t="s">
        <v>124</v>
      </c>
      <c r="I43" s="313" t="s">
        <v>124</v>
      </c>
      <c r="J43" s="313" t="s">
        <v>124</v>
      </c>
      <c r="K43" s="314" t="s">
        <v>124</v>
      </c>
    </row>
    <row r="44" spans="1:12" s="189" customFormat="1" ht="12" customHeight="1">
      <c r="A44" s="644" t="str">
        <f>Titles!$A$12</f>
        <v>1 Data for 2021 and 2022 based on 2016 Census Definitions and data for 2023 based on 2021 Census Definitions.</v>
      </c>
      <c r="B44" s="384"/>
      <c r="C44" s="384"/>
      <c r="D44" s="384"/>
      <c r="E44" s="367"/>
      <c r="G44" s="384"/>
      <c r="H44" s="385"/>
      <c r="I44" s="384"/>
      <c r="J44" s="384"/>
      <c r="K44" s="298"/>
      <c r="L44" s="386"/>
    </row>
    <row r="45" spans="1:12" s="189" customFormat="1" ht="15" customHeight="1">
      <c r="A45" s="638" t="s">
        <v>189</v>
      </c>
      <c r="B45" s="387"/>
      <c r="C45" s="388"/>
      <c r="D45" s="389"/>
      <c r="E45" s="54"/>
      <c r="F45" s="389"/>
      <c r="G45" s="389"/>
      <c r="H45" s="390"/>
      <c r="I45" s="386"/>
    </row>
    <row r="46" spans="1:12" s="392" customFormat="1" ht="13.5" customHeight="1">
      <c r="A46" s="639" t="str">
        <f>Titles!$A$10</f>
        <v>Source: CMHC Starts and Completion Survey, Market Absorption Survey</v>
      </c>
      <c r="B46" s="309"/>
      <c r="C46" s="309"/>
      <c r="D46" s="309"/>
      <c r="E46" s="321"/>
      <c r="F46" s="391"/>
      <c r="G46" s="391"/>
      <c r="H46" s="391"/>
    </row>
    <row r="47" spans="1:12" s="307" customFormat="1" ht="10.9" customHeight="1">
      <c r="A47" s="639"/>
      <c r="B47" s="308"/>
      <c r="C47" s="308"/>
      <c r="D47" s="308"/>
      <c r="E47" s="321"/>
      <c r="F47" s="308"/>
      <c r="G47" s="308"/>
      <c r="H47" s="308"/>
    </row>
    <row r="48" spans="1:12" ht="12" customHeight="1">
      <c r="A48" s="641"/>
      <c r="B48" s="90"/>
      <c r="C48" s="90"/>
      <c r="D48" s="90"/>
      <c r="E48" s="169"/>
      <c r="G48" s="169"/>
      <c r="H48" s="90"/>
      <c r="I48" s="13"/>
    </row>
    <row r="49" spans="1:9" ht="9.75" customHeight="1">
      <c r="I49" s="13"/>
    </row>
    <row r="61" spans="1:9">
      <c r="A61" s="638"/>
      <c r="B61" s="82"/>
      <c r="C61" s="359"/>
      <c r="D61" s="359"/>
      <c r="E61" s="360"/>
      <c r="F61" s="360"/>
      <c r="G61" s="54"/>
    </row>
    <row r="62" spans="1:9" ht="15">
      <c r="A62" s="638"/>
      <c r="B62" s="170"/>
      <c r="C62" s="170"/>
      <c r="D62" s="170"/>
      <c r="E62" s="170"/>
      <c r="F62" s="170"/>
      <c r="G62" s="54"/>
    </row>
  </sheetData>
  <pageMargins left="0.7" right="0.7" top="0.75" bottom="0.75" header="0.3" footer="0.3"/>
  <pageSetup scale="9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
  <sheetViews>
    <sheetView showGridLines="0"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14.77734375" style="12" customWidth="1"/>
    <col min="2" max="3" width="10.77734375" style="12" customWidth="1"/>
    <col min="4" max="6" width="12.77734375" style="12" customWidth="1"/>
    <col min="7" max="16384" width="11.5546875" style="12"/>
  </cols>
  <sheetData>
    <row r="1" spans="1:7" s="10" customFormat="1" ht="15.95" customHeight="1">
      <c r="A1" s="434" t="s">
        <v>190</v>
      </c>
      <c r="B1" s="435"/>
      <c r="C1" s="435"/>
      <c r="D1" s="435"/>
      <c r="E1" s="435"/>
      <c r="F1" s="436"/>
      <c r="G1" s="11"/>
    </row>
    <row r="2" spans="1:7" s="10" customFormat="1" ht="15.95" customHeight="1">
      <c r="A2" s="437" t="s">
        <v>179</v>
      </c>
      <c r="B2" s="438"/>
      <c r="C2" s="438"/>
      <c r="D2" s="438"/>
      <c r="E2" s="438"/>
      <c r="F2" s="439"/>
      <c r="G2" s="11"/>
    </row>
    <row r="3" spans="1:7" s="10" customFormat="1" ht="15.95" customHeight="1" thickBot="1">
      <c r="A3" s="443"/>
      <c r="B3" s="475"/>
      <c r="C3" s="475"/>
      <c r="D3" s="475"/>
      <c r="E3" s="475"/>
      <c r="F3" s="476"/>
      <c r="G3" s="11"/>
    </row>
    <row r="4" spans="1:7">
      <c r="A4" s="118"/>
      <c r="B4" s="92"/>
      <c r="C4" s="119"/>
      <c r="D4" s="121"/>
      <c r="E4" s="121"/>
      <c r="F4" s="122"/>
      <c r="G4" s="77"/>
    </row>
    <row r="5" spans="1:7">
      <c r="A5" s="146" t="s">
        <v>166</v>
      </c>
      <c r="B5" s="141"/>
      <c r="C5" s="147"/>
      <c r="D5" s="148" t="s">
        <v>94</v>
      </c>
      <c r="E5" s="148" t="s">
        <v>111</v>
      </c>
      <c r="F5" s="149" t="s">
        <v>113</v>
      </c>
      <c r="G5" s="77"/>
    </row>
    <row r="6" spans="1:7">
      <c r="A6" s="658">
        <f>Titles!A23</f>
        <v>2023</v>
      </c>
      <c r="B6" s="89"/>
      <c r="C6" s="100"/>
      <c r="D6" s="311"/>
      <c r="E6" s="311"/>
      <c r="F6" s="315"/>
      <c r="G6" s="77"/>
    </row>
    <row r="7" spans="1:7">
      <c r="A7" s="130" t="s">
        <v>157</v>
      </c>
      <c r="B7" s="134" t="s">
        <v>138</v>
      </c>
      <c r="C7" s="167"/>
      <c r="D7" s="190">
        <v>1756</v>
      </c>
      <c r="E7" s="190">
        <v>6294</v>
      </c>
      <c r="F7" s="217">
        <v>3050</v>
      </c>
      <c r="G7" s="77"/>
    </row>
    <row r="8" spans="1:7">
      <c r="A8" s="191"/>
      <c r="B8" s="112" t="s">
        <v>139</v>
      </c>
      <c r="C8" s="166"/>
      <c r="D8" s="190">
        <v>1103</v>
      </c>
      <c r="E8" s="190">
        <v>7113</v>
      </c>
      <c r="F8" s="217">
        <v>2990</v>
      </c>
      <c r="G8" s="77"/>
    </row>
    <row r="9" spans="1:7">
      <c r="A9" s="192"/>
      <c r="B9" s="156" t="s">
        <v>140</v>
      </c>
      <c r="C9" s="184"/>
      <c r="D9" s="190">
        <v>968</v>
      </c>
      <c r="E9" s="190">
        <v>5323</v>
      </c>
      <c r="F9" s="217">
        <v>2559</v>
      </c>
      <c r="G9" s="77"/>
    </row>
    <row r="10" spans="1:7">
      <c r="A10" s="193"/>
      <c r="B10" s="112" t="s">
        <v>141</v>
      </c>
      <c r="C10" s="166"/>
      <c r="D10" s="190">
        <v>748</v>
      </c>
      <c r="E10" s="190">
        <v>4046.9999999999995</v>
      </c>
      <c r="F10" s="217">
        <v>3025</v>
      </c>
      <c r="G10" s="77"/>
    </row>
    <row r="11" spans="1:7">
      <c r="A11" s="111"/>
      <c r="B11" s="112" t="s">
        <v>142</v>
      </c>
      <c r="C11" s="166"/>
      <c r="D11" s="190">
        <v>886</v>
      </c>
      <c r="E11" s="190">
        <v>4170</v>
      </c>
      <c r="F11" s="217">
        <v>3423</v>
      </c>
      <c r="G11" s="77"/>
    </row>
    <row r="12" spans="1:7">
      <c r="A12" s="192"/>
      <c r="B12" s="156" t="s">
        <v>143</v>
      </c>
      <c r="C12" s="184"/>
      <c r="D12" s="190">
        <v>1057</v>
      </c>
      <c r="E12" s="190">
        <v>4253</v>
      </c>
      <c r="F12" s="217">
        <v>3622</v>
      </c>
      <c r="G12" s="77"/>
    </row>
    <row r="13" spans="1:7">
      <c r="A13" s="155"/>
      <c r="B13" s="112" t="s">
        <v>144</v>
      </c>
      <c r="C13" s="166"/>
      <c r="D13" s="190">
        <v>1224</v>
      </c>
      <c r="E13" s="190">
        <v>4330</v>
      </c>
      <c r="F13" s="217">
        <v>2426</v>
      </c>
      <c r="G13" s="77"/>
    </row>
    <row r="14" spans="1:7">
      <c r="A14" s="111"/>
      <c r="B14" s="112" t="s">
        <v>145</v>
      </c>
      <c r="C14" s="166"/>
      <c r="D14" s="190" t="s">
        <v>124</v>
      </c>
      <c r="E14" s="190" t="s">
        <v>124</v>
      </c>
      <c r="F14" s="217" t="s">
        <v>124</v>
      </c>
      <c r="G14" s="77"/>
    </row>
    <row r="15" spans="1:7">
      <c r="A15" s="111"/>
      <c r="B15" s="156" t="s">
        <v>146</v>
      </c>
      <c r="C15" s="184"/>
      <c r="D15" s="190" t="s">
        <v>124</v>
      </c>
      <c r="E15" s="190" t="s">
        <v>124</v>
      </c>
      <c r="F15" s="217" t="s">
        <v>124</v>
      </c>
      <c r="G15" s="77"/>
    </row>
    <row r="16" spans="1:7">
      <c r="A16" s="111"/>
      <c r="B16" s="156" t="s">
        <v>147</v>
      </c>
      <c r="C16" s="184"/>
      <c r="D16" s="190" t="s">
        <v>124</v>
      </c>
      <c r="E16" s="190" t="s">
        <v>124</v>
      </c>
      <c r="F16" s="217" t="s">
        <v>124</v>
      </c>
      <c r="G16" s="77"/>
    </row>
    <row r="17" spans="1:7">
      <c r="A17" s="111"/>
      <c r="B17" s="156" t="s">
        <v>148</v>
      </c>
      <c r="C17" s="184"/>
      <c r="D17" s="190" t="s">
        <v>124</v>
      </c>
      <c r="E17" s="190" t="s">
        <v>124</v>
      </c>
      <c r="F17" s="217" t="s">
        <v>124</v>
      </c>
      <c r="G17" s="77"/>
    </row>
    <row r="18" spans="1:7">
      <c r="A18" s="188"/>
      <c r="B18" s="144" t="s">
        <v>149</v>
      </c>
      <c r="C18" s="185"/>
      <c r="D18" s="279" t="s">
        <v>124</v>
      </c>
      <c r="E18" s="279" t="s">
        <v>124</v>
      </c>
      <c r="F18" s="217" t="s">
        <v>124</v>
      </c>
      <c r="G18" s="77"/>
    </row>
    <row r="19" spans="1:7">
      <c r="A19" s="130" t="s">
        <v>56</v>
      </c>
      <c r="B19" s="134" t="s">
        <v>138</v>
      </c>
      <c r="C19" s="167"/>
      <c r="D19" s="278">
        <v>14835</v>
      </c>
      <c r="E19" s="278">
        <v>27660</v>
      </c>
      <c r="F19" s="216">
        <v>29244</v>
      </c>
      <c r="G19" s="77"/>
    </row>
    <row r="20" spans="1:7">
      <c r="A20" s="191"/>
      <c r="B20" s="112" t="s">
        <v>139</v>
      </c>
      <c r="C20" s="166"/>
      <c r="D20" s="190">
        <v>10250</v>
      </c>
      <c r="E20" s="190">
        <v>45096</v>
      </c>
      <c r="F20" s="217">
        <v>15360</v>
      </c>
      <c r="G20" s="77"/>
    </row>
    <row r="21" spans="1:7">
      <c r="A21" s="192"/>
      <c r="B21" s="156" t="s">
        <v>140</v>
      </c>
      <c r="C21" s="184"/>
      <c r="D21" s="190">
        <v>9087</v>
      </c>
      <c r="E21" s="190">
        <v>33360</v>
      </c>
      <c r="F21" s="217">
        <v>33876.000000000007</v>
      </c>
      <c r="G21" s="77"/>
    </row>
    <row r="22" spans="1:7">
      <c r="A22" s="193"/>
      <c r="B22" s="112" t="s">
        <v>141</v>
      </c>
      <c r="C22" s="166"/>
      <c r="D22" s="190">
        <v>13578.999999999998</v>
      </c>
      <c r="E22" s="190">
        <v>55512</v>
      </c>
      <c r="F22" s="217">
        <v>46500</v>
      </c>
      <c r="G22" s="77"/>
    </row>
    <row r="23" spans="1:7">
      <c r="A23" s="111"/>
      <c r="B23" s="112" t="s">
        <v>142</v>
      </c>
      <c r="C23" s="166"/>
      <c r="D23" s="190">
        <v>8515</v>
      </c>
      <c r="E23" s="190">
        <v>38724</v>
      </c>
      <c r="F23" s="217">
        <v>23724</v>
      </c>
      <c r="G23" s="77"/>
    </row>
    <row r="24" spans="1:7">
      <c r="A24" s="192"/>
      <c r="B24" s="156" t="s">
        <v>143</v>
      </c>
      <c r="C24" s="184"/>
      <c r="D24" s="190">
        <v>9068</v>
      </c>
      <c r="E24" s="190">
        <v>81612</v>
      </c>
      <c r="F24" s="217">
        <v>42660.000000000007</v>
      </c>
      <c r="G24" s="77"/>
    </row>
    <row r="25" spans="1:7">
      <c r="A25" s="155"/>
      <c r="B25" s="112" t="s">
        <v>144</v>
      </c>
      <c r="C25" s="166"/>
      <c r="D25" s="190">
        <v>10092</v>
      </c>
      <c r="E25" s="190">
        <v>56736</v>
      </c>
      <c r="F25" s="217">
        <v>33012</v>
      </c>
      <c r="G25" s="77"/>
    </row>
    <row r="26" spans="1:7">
      <c r="A26" s="111"/>
      <c r="B26" s="112" t="s">
        <v>145</v>
      </c>
      <c r="C26" s="166"/>
      <c r="D26" s="190" t="s">
        <v>124</v>
      </c>
      <c r="E26" s="190" t="s">
        <v>124</v>
      </c>
      <c r="F26" s="217" t="s">
        <v>124</v>
      </c>
      <c r="G26" s="77"/>
    </row>
    <row r="27" spans="1:7">
      <c r="A27" s="111"/>
      <c r="B27" s="156" t="s">
        <v>146</v>
      </c>
      <c r="C27" s="184"/>
      <c r="D27" s="190" t="s">
        <v>124</v>
      </c>
      <c r="E27" s="190" t="s">
        <v>124</v>
      </c>
      <c r="F27" s="217" t="s">
        <v>124</v>
      </c>
      <c r="G27" s="77"/>
    </row>
    <row r="28" spans="1:7">
      <c r="A28" s="111"/>
      <c r="B28" s="156" t="s">
        <v>147</v>
      </c>
      <c r="C28" s="184"/>
      <c r="D28" s="190" t="s">
        <v>124</v>
      </c>
      <c r="E28" s="190" t="s">
        <v>124</v>
      </c>
      <c r="F28" s="217" t="s">
        <v>124</v>
      </c>
      <c r="G28" s="77"/>
    </row>
    <row r="29" spans="1:7">
      <c r="A29" s="111"/>
      <c r="B29" s="156" t="s">
        <v>148</v>
      </c>
      <c r="C29" s="184"/>
      <c r="D29" s="190" t="s">
        <v>124</v>
      </c>
      <c r="E29" s="190" t="s">
        <v>124</v>
      </c>
      <c r="F29" s="217" t="s">
        <v>124</v>
      </c>
      <c r="G29" s="77"/>
    </row>
    <row r="30" spans="1:7">
      <c r="A30" s="188"/>
      <c r="B30" s="144" t="s">
        <v>149</v>
      </c>
      <c r="C30" s="185"/>
      <c r="D30" s="279" t="s">
        <v>124</v>
      </c>
      <c r="E30" s="279" t="s">
        <v>124</v>
      </c>
      <c r="F30" s="312" t="s">
        <v>124</v>
      </c>
      <c r="G30" s="77"/>
    </row>
    <row r="31" spans="1:7">
      <c r="A31" s="130" t="s">
        <v>57</v>
      </c>
      <c r="B31" s="134" t="s">
        <v>138</v>
      </c>
      <c r="C31" s="167"/>
      <c r="D31" s="278">
        <v>16591</v>
      </c>
      <c r="E31" s="278">
        <v>33954</v>
      </c>
      <c r="F31" s="216">
        <v>32293.999999999996</v>
      </c>
      <c r="G31" s="77"/>
    </row>
    <row r="32" spans="1:7">
      <c r="A32" s="191"/>
      <c r="B32" s="112" t="s">
        <v>139</v>
      </c>
      <c r="C32" s="166"/>
      <c r="D32" s="190">
        <v>11353.000000000002</v>
      </c>
      <c r="E32" s="190">
        <v>52208.999999999993</v>
      </c>
      <c r="F32" s="217">
        <v>18350</v>
      </c>
      <c r="G32" s="77"/>
    </row>
    <row r="33" spans="1:8">
      <c r="A33" s="192"/>
      <c r="B33" s="156" t="s">
        <v>140</v>
      </c>
      <c r="C33" s="184"/>
      <c r="D33" s="190">
        <v>10055</v>
      </c>
      <c r="E33" s="190">
        <v>38683</v>
      </c>
      <c r="F33" s="217">
        <v>36435</v>
      </c>
      <c r="G33" s="77"/>
    </row>
    <row r="34" spans="1:8">
      <c r="A34" s="193"/>
      <c r="B34" s="112" t="s">
        <v>141</v>
      </c>
      <c r="C34" s="166"/>
      <c r="D34" s="190">
        <v>14327</v>
      </c>
      <c r="E34" s="190">
        <v>59559.000000000007</v>
      </c>
      <c r="F34" s="217">
        <v>49525</v>
      </c>
      <c r="G34" s="77"/>
    </row>
    <row r="35" spans="1:8">
      <c r="A35" s="111"/>
      <c r="B35" s="112" t="s">
        <v>142</v>
      </c>
      <c r="C35" s="166"/>
      <c r="D35" s="190">
        <v>9401</v>
      </c>
      <c r="E35" s="190">
        <v>42893.999999999993</v>
      </c>
      <c r="F35" s="217">
        <v>27147</v>
      </c>
      <c r="G35" s="77"/>
    </row>
    <row r="36" spans="1:8">
      <c r="A36" s="192"/>
      <c r="B36" s="156" t="s">
        <v>143</v>
      </c>
      <c r="C36" s="184"/>
      <c r="D36" s="190">
        <v>10125</v>
      </c>
      <c r="E36" s="190">
        <v>85865</v>
      </c>
      <c r="F36" s="217">
        <v>46282</v>
      </c>
      <c r="G36" s="77"/>
    </row>
    <row r="37" spans="1:8">
      <c r="A37" s="155"/>
      <c r="B37" s="112" t="s">
        <v>144</v>
      </c>
      <c r="C37" s="166"/>
      <c r="D37" s="190">
        <v>11316</v>
      </c>
      <c r="E37" s="190">
        <v>61066</v>
      </c>
      <c r="F37" s="217">
        <v>35438</v>
      </c>
      <c r="G37" s="77"/>
    </row>
    <row r="38" spans="1:8">
      <c r="A38" s="111"/>
      <c r="B38" s="112" t="s">
        <v>145</v>
      </c>
      <c r="C38" s="166"/>
      <c r="D38" s="190" t="s">
        <v>124</v>
      </c>
      <c r="E38" s="190" t="s">
        <v>124</v>
      </c>
      <c r="F38" s="217" t="s">
        <v>124</v>
      </c>
      <c r="G38" s="77"/>
    </row>
    <row r="39" spans="1:8">
      <c r="A39" s="111"/>
      <c r="B39" s="156" t="s">
        <v>146</v>
      </c>
      <c r="C39" s="184"/>
      <c r="D39" s="190" t="s">
        <v>124</v>
      </c>
      <c r="E39" s="190" t="s">
        <v>124</v>
      </c>
      <c r="F39" s="217" t="s">
        <v>124</v>
      </c>
      <c r="G39" s="77"/>
    </row>
    <row r="40" spans="1:8">
      <c r="A40" s="111"/>
      <c r="B40" s="156" t="s">
        <v>147</v>
      </c>
      <c r="C40" s="184"/>
      <c r="D40" s="190" t="s">
        <v>124</v>
      </c>
      <c r="E40" s="190" t="s">
        <v>124</v>
      </c>
      <c r="F40" s="217" t="s">
        <v>124</v>
      </c>
      <c r="G40" s="77"/>
    </row>
    <row r="41" spans="1:8">
      <c r="A41" s="111"/>
      <c r="B41" s="156" t="s">
        <v>148</v>
      </c>
      <c r="C41" s="184"/>
      <c r="D41" s="190" t="s">
        <v>124</v>
      </c>
      <c r="E41" s="190" t="s">
        <v>124</v>
      </c>
      <c r="F41" s="217" t="s">
        <v>124</v>
      </c>
      <c r="G41" s="77"/>
    </row>
    <row r="42" spans="1:8" ht="12.75" thickBot="1">
      <c r="A42" s="187"/>
      <c r="B42" s="158" t="s">
        <v>149</v>
      </c>
      <c r="C42" s="186"/>
      <c r="D42" s="313" t="s">
        <v>124</v>
      </c>
      <c r="E42" s="313" t="s">
        <v>124</v>
      </c>
      <c r="F42" s="314" t="s">
        <v>124</v>
      </c>
      <c r="G42" s="77"/>
    </row>
    <row r="43" spans="1:8" ht="12" customHeight="1">
      <c r="A43" s="53" t="str">
        <f>Titles!$A$14</f>
        <v>1 2023 data based on 2021 Census Definitions.</v>
      </c>
      <c r="B43" s="89"/>
      <c r="C43" s="89"/>
      <c r="D43" s="54"/>
      <c r="F43" s="300"/>
      <c r="G43" s="195"/>
      <c r="H43" s="89"/>
    </row>
    <row r="44" spans="1:8" ht="12" customHeight="1">
      <c r="A44" s="91" t="str">
        <f>Titles!$A$10</f>
        <v>Source: CMHC Starts and Completion Survey, Market Absorption Survey</v>
      </c>
      <c r="B44" s="90"/>
      <c r="C44" s="90"/>
      <c r="D44" s="169"/>
      <c r="E44" s="90"/>
      <c r="F44" s="90"/>
    </row>
    <row r="45" spans="1:8">
      <c r="D45" s="189"/>
    </row>
    <row r="59" spans="1:6">
      <c r="A59" s="53"/>
      <c r="B59" s="82"/>
      <c r="C59" s="359"/>
      <c r="D59" s="360"/>
      <c r="E59" s="360"/>
      <c r="F59" s="54"/>
    </row>
    <row r="60" spans="1:6" ht="15">
      <c r="A60" s="53"/>
      <c r="B60" s="170"/>
      <c r="C60" s="170"/>
      <c r="D60" s="170"/>
      <c r="E60" s="170"/>
      <c r="F60"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47"/>
  <sheetViews>
    <sheetView showGridLines="0" zoomScale="115" zoomScaleNormal="115" workbookViewId="0">
      <pane xSplit="3" ySplit="10" topLeftCell="D20" activePane="bottomRight" state="frozen"/>
      <selection pane="bottomRight"/>
      <selection pane="bottomLeft"/>
      <selection pane="topRight"/>
    </sheetView>
  </sheetViews>
  <sheetFormatPr defaultColWidth="11.5546875" defaultRowHeight="12"/>
  <cols>
    <col min="1" max="1" width="4.77734375" style="608" customWidth="1"/>
    <col min="2" max="3" width="7.21875" style="12" customWidth="1"/>
    <col min="4" max="5" width="9.77734375" style="12" customWidth="1"/>
    <col min="6" max="6" width="8.77734375" style="12" customWidth="1"/>
    <col min="7" max="8" width="9.77734375" style="12" customWidth="1"/>
    <col min="9" max="9" width="8.77734375" style="12" customWidth="1"/>
    <col min="10" max="16384" width="11.5546875" style="12"/>
  </cols>
  <sheetData>
    <row r="1" spans="1:10" s="10" customFormat="1" ht="16.5" customHeight="1">
      <c r="A1" s="647" t="s">
        <v>191</v>
      </c>
      <c r="B1" s="450"/>
      <c r="C1" s="450"/>
      <c r="D1" s="450"/>
      <c r="E1" s="450"/>
      <c r="F1" s="450"/>
      <c r="G1" s="450"/>
      <c r="H1" s="450"/>
      <c r="I1" s="451"/>
      <c r="J1" s="11"/>
    </row>
    <row r="2" spans="1:10" s="10" customFormat="1" ht="16.5" customHeight="1">
      <c r="A2" s="648" t="s">
        <v>192</v>
      </c>
      <c r="B2" s="452"/>
      <c r="C2" s="452"/>
      <c r="D2" s="452"/>
      <c r="E2" s="452"/>
      <c r="F2" s="452"/>
      <c r="G2" s="452"/>
      <c r="H2" s="452"/>
      <c r="I2" s="453"/>
      <c r="J2" s="11"/>
    </row>
    <row r="3" spans="1:10" s="10" customFormat="1" ht="18.75">
      <c r="A3" s="648" t="s">
        <v>193</v>
      </c>
      <c r="B3" s="454"/>
      <c r="C3" s="454"/>
      <c r="D3" s="454"/>
      <c r="E3" s="454"/>
      <c r="F3" s="454"/>
      <c r="G3" s="454"/>
      <c r="H3" s="454"/>
      <c r="I3" s="455"/>
      <c r="J3" s="11"/>
    </row>
    <row r="4" spans="1:10" s="10" customFormat="1" ht="15.75" thickBot="1">
      <c r="A4" s="649"/>
      <c r="B4" s="483"/>
      <c r="C4" s="483"/>
      <c r="D4" s="483"/>
      <c r="E4" s="483"/>
      <c r="F4" s="483"/>
      <c r="G4" s="483"/>
      <c r="H4" s="483"/>
      <c r="I4" s="484"/>
      <c r="J4" s="11"/>
    </row>
    <row r="5" spans="1:10">
      <c r="A5" s="634"/>
      <c r="B5" s="89"/>
      <c r="C5" s="119"/>
      <c r="D5" s="487" t="s">
        <v>194</v>
      </c>
      <c r="E5" s="409"/>
      <c r="F5" s="410"/>
      <c r="G5" s="488" t="s">
        <v>195</v>
      </c>
      <c r="H5" s="411"/>
      <c r="I5" s="412"/>
      <c r="J5" s="77"/>
    </row>
    <row r="6" spans="1:10" ht="12" customHeight="1">
      <c r="A6" s="634"/>
      <c r="B6" s="89"/>
      <c r="C6" s="100"/>
      <c r="D6" s="489"/>
      <c r="E6" s="488"/>
      <c r="F6" s="490"/>
      <c r="G6" s="491"/>
      <c r="H6" s="492"/>
      <c r="I6" s="493"/>
      <c r="J6" s="77"/>
    </row>
    <row r="7" spans="1:10" ht="12" customHeight="1">
      <c r="A7" s="634"/>
      <c r="B7" s="89"/>
      <c r="C7" s="100"/>
      <c r="D7" s="494"/>
      <c r="E7" s="495"/>
      <c r="F7" s="338"/>
      <c r="G7" s="494"/>
      <c r="H7" s="495"/>
      <c r="I7" s="496"/>
      <c r="J7" s="77"/>
    </row>
    <row r="8" spans="1:10" ht="12" customHeight="1">
      <c r="A8" s="645" t="s">
        <v>125</v>
      </c>
      <c r="B8" s="89"/>
      <c r="C8" s="100"/>
      <c r="D8" s="324" t="s">
        <v>196</v>
      </c>
      <c r="E8" s="323" t="s">
        <v>197</v>
      </c>
      <c r="F8" s="324" t="s">
        <v>198</v>
      </c>
      <c r="G8" s="324" t="s">
        <v>199</v>
      </c>
      <c r="H8" s="323" t="s">
        <v>197</v>
      </c>
      <c r="I8" s="325" t="s">
        <v>198</v>
      </c>
      <c r="J8" s="77"/>
    </row>
    <row r="9" spans="1:10" ht="12" customHeight="1">
      <c r="A9" s="632"/>
      <c r="B9" s="89"/>
      <c r="C9" s="100"/>
      <c r="D9" s="324" t="s">
        <v>200</v>
      </c>
      <c r="E9" s="324" t="s">
        <v>201</v>
      </c>
      <c r="F9" s="324" t="s">
        <v>202</v>
      </c>
      <c r="G9" s="324" t="s">
        <v>203</v>
      </c>
      <c r="H9" s="324" t="s">
        <v>201</v>
      </c>
      <c r="I9" s="325" t="s">
        <v>202</v>
      </c>
      <c r="J9" s="77"/>
    </row>
    <row r="10" spans="1:10" ht="12.75" customHeight="1">
      <c r="A10" s="632"/>
      <c r="B10" s="89"/>
      <c r="C10" s="100"/>
      <c r="E10" s="324" t="s">
        <v>204</v>
      </c>
      <c r="F10" s="100"/>
      <c r="H10" s="324" t="s">
        <v>204</v>
      </c>
      <c r="I10" s="400"/>
      <c r="J10" s="77"/>
    </row>
    <row r="11" spans="1:10" ht="12" customHeight="1">
      <c r="A11" s="650">
        <f>Titles!A22</f>
        <v>2022</v>
      </c>
      <c r="B11" s="326" t="s">
        <v>134</v>
      </c>
      <c r="C11" s="327"/>
      <c r="D11" s="341">
        <v>86</v>
      </c>
      <c r="E11" s="342">
        <v>3720</v>
      </c>
      <c r="F11" s="343">
        <v>44883</v>
      </c>
      <c r="G11" s="341">
        <v>89</v>
      </c>
      <c r="H11" s="343">
        <v>4136</v>
      </c>
      <c r="I11" s="344">
        <v>154264</v>
      </c>
      <c r="J11" s="77"/>
    </row>
    <row r="12" spans="1:10" ht="12" customHeight="1">
      <c r="A12" s="646"/>
      <c r="B12" s="328" t="s">
        <v>135</v>
      </c>
      <c r="C12" s="329"/>
      <c r="D12" s="342">
        <v>82</v>
      </c>
      <c r="E12" s="342">
        <v>3962</v>
      </c>
      <c r="F12" s="342">
        <v>48370</v>
      </c>
      <c r="G12" s="342">
        <v>94</v>
      </c>
      <c r="H12" s="343">
        <v>2754</v>
      </c>
      <c r="I12" s="344">
        <v>159690</v>
      </c>
      <c r="J12" s="77"/>
    </row>
    <row r="13" spans="1:10" ht="12" customHeight="1">
      <c r="A13" s="646"/>
      <c r="B13" s="330" t="s">
        <v>136</v>
      </c>
      <c r="C13" s="329"/>
      <c r="D13" s="343">
        <v>80</v>
      </c>
      <c r="E13" s="343">
        <v>4298</v>
      </c>
      <c r="F13" s="343">
        <v>51361</v>
      </c>
      <c r="G13" s="343">
        <v>92</v>
      </c>
      <c r="H13" s="343">
        <v>2876</v>
      </c>
      <c r="I13" s="344">
        <v>167572</v>
      </c>
      <c r="J13" s="77"/>
    </row>
    <row r="14" spans="1:10" ht="12" customHeight="1">
      <c r="A14" s="651"/>
      <c r="B14" s="331" t="s">
        <v>137</v>
      </c>
      <c r="C14" s="332"/>
      <c r="D14" s="345">
        <v>78</v>
      </c>
      <c r="E14" s="346">
        <v>5161</v>
      </c>
      <c r="F14" s="346">
        <v>49930</v>
      </c>
      <c r="G14" s="345">
        <v>90</v>
      </c>
      <c r="H14" s="346">
        <v>2880</v>
      </c>
      <c r="I14" s="347">
        <v>174547</v>
      </c>
      <c r="J14" s="77"/>
    </row>
    <row r="15" spans="1:10" ht="12" customHeight="1">
      <c r="A15" s="650">
        <f>Titles!A23</f>
        <v>2023</v>
      </c>
      <c r="B15" s="326" t="s">
        <v>134</v>
      </c>
      <c r="C15" s="327"/>
      <c r="D15" s="343">
        <v>77</v>
      </c>
      <c r="E15" s="342">
        <v>5627</v>
      </c>
      <c r="F15" s="343">
        <v>42862</v>
      </c>
      <c r="G15" s="343">
        <v>96</v>
      </c>
      <c r="H15" s="343">
        <v>3096</v>
      </c>
      <c r="I15" s="344">
        <v>170949</v>
      </c>
      <c r="J15" s="77"/>
    </row>
    <row r="16" spans="1:10" ht="12" customHeight="1">
      <c r="A16" s="646"/>
      <c r="B16" s="328" t="s">
        <v>135</v>
      </c>
      <c r="C16" s="329"/>
      <c r="D16" s="342">
        <v>74</v>
      </c>
      <c r="E16" s="342">
        <v>6025</v>
      </c>
      <c r="F16" s="342">
        <v>40698</v>
      </c>
      <c r="G16" s="342">
        <v>89</v>
      </c>
      <c r="H16" s="343">
        <v>3685</v>
      </c>
      <c r="I16" s="344">
        <v>179206</v>
      </c>
      <c r="J16" s="77"/>
    </row>
    <row r="17" spans="1:10" ht="12" customHeight="1">
      <c r="A17" s="646"/>
      <c r="B17" s="330" t="s">
        <v>136</v>
      </c>
      <c r="C17" s="329"/>
      <c r="D17" s="343"/>
      <c r="E17" s="343"/>
      <c r="F17" s="343"/>
      <c r="G17" s="343"/>
      <c r="H17" s="343"/>
      <c r="I17" s="344"/>
      <c r="J17" s="77"/>
    </row>
    <row r="18" spans="1:10" ht="12" customHeight="1">
      <c r="A18" s="651"/>
      <c r="B18" s="331" t="s">
        <v>137</v>
      </c>
      <c r="C18" s="332"/>
      <c r="D18" s="345"/>
      <c r="E18" s="346"/>
      <c r="F18" s="346"/>
      <c r="G18" s="345"/>
      <c r="H18" s="346"/>
      <c r="I18" s="347"/>
      <c r="J18" s="77"/>
    </row>
    <row r="19" spans="1:10" ht="12" customHeight="1">
      <c r="A19" s="650">
        <f>Titles!A22</f>
        <v>2022</v>
      </c>
      <c r="B19" s="326" t="s">
        <v>138</v>
      </c>
      <c r="C19" s="333"/>
      <c r="D19" s="348">
        <v>84</v>
      </c>
      <c r="E19" s="343">
        <v>3968</v>
      </c>
      <c r="F19" s="348">
        <v>45050</v>
      </c>
      <c r="G19" s="348">
        <v>93</v>
      </c>
      <c r="H19" s="348">
        <v>3998</v>
      </c>
      <c r="I19" s="349">
        <v>154811</v>
      </c>
      <c r="J19" s="77"/>
    </row>
    <row r="20" spans="1:10" ht="12" customHeight="1">
      <c r="A20" s="646"/>
      <c r="B20" s="328" t="s">
        <v>139</v>
      </c>
      <c r="C20" s="334"/>
      <c r="D20" s="343">
        <v>87</v>
      </c>
      <c r="E20" s="343">
        <v>3815</v>
      </c>
      <c r="F20" s="343">
        <v>44613</v>
      </c>
      <c r="G20" s="343">
        <v>92</v>
      </c>
      <c r="H20" s="343">
        <v>4090</v>
      </c>
      <c r="I20" s="344">
        <v>156078</v>
      </c>
      <c r="J20" s="77"/>
    </row>
    <row r="21" spans="1:10" ht="12" customHeight="1">
      <c r="A21" s="646"/>
      <c r="B21" s="335" t="s">
        <v>140</v>
      </c>
      <c r="C21" s="336"/>
      <c r="D21" s="343">
        <v>86</v>
      </c>
      <c r="E21" s="342">
        <v>3720</v>
      </c>
      <c r="F21" s="343">
        <v>44883</v>
      </c>
      <c r="G21" s="343">
        <v>92</v>
      </c>
      <c r="H21" s="343">
        <v>4136</v>
      </c>
      <c r="I21" s="344">
        <v>154264</v>
      </c>
      <c r="J21" s="77"/>
    </row>
    <row r="22" spans="1:10" ht="12" customHeight="1">
      <c r="A22" s="652"/>
      <c r="B22" s="328" t="s">
        <v>141</v>
      </c>
      <c r="C22" s="334"/>
      <c r="D22" s="343">
        <v>85</v>
      </c>
      <c r="E22" s="342">
        <v>3685</v>
      </c>
      <c r="F22" s="343">
        <v>46184</v>
      </c>
      <c r="G22" s="343">
        <v>95</v>
      </c>
      <c r="H22" s="343">
        <v>3417</v>
      </c>
      <c r="I22" s="344">
        <v>157457</v>
      </c>
      <c r="J22" s="77"/>
    </row>
    <row r="23" spans="1:10" ht="12" customHeight="1">
      <c r="A23" s="646"/>
      <c r="B23" s="328" t="s">
        <v>142</v>
      </c>
      <c r="C23" s="334"/>
      <c r="D23" s="343">
        <v>83</v>
      </c>
      <c r="E23" s="342">
        <v>3705</v>
      </c>
      <c r="F23" s="343">
        <v>47322</v>
      </c>
      <c r="G23" s="343">
        <v>95</v>
      </c>
      <c r="H23" s="343">
        <v>2949</v>
      </c>
      <c r="I23" s="344">
        <v>155977</v>
      </c>
      <c r="J23" s="77"/>
    </row>
    <row r="24" spans="1:10" ht="12" customHeight="1">
      <c r="A24" s="646"/>
      <c r="B24" s="335" t="s">
        <v>143</v>
      </c>
      <c r="C24" s="336"/>
      <c r="D24" s="342">
        <v>79</v>
      </c>
      <c r="E24" s="342">
        <v>3962</v>
      </c>
      <c r="F24" s="342">
        <v>48370</v>
      </c>
      <c r="G24" s="342">
        <v>91</v>
      </c>
      <c r="H24" s="343">
        <v>2754</v>
      </c>
      <c r="I24" s="344">
        <v>159690</v>
      </c>
      <c r="J24" s="77"/>
    </row>
    <row r="25" spans="1:10" ht="12" customHeight="1">
      <c r="A25" s="646"/>
      <c r="B25" s="328" t="s">
        <v>144</v>
      </c>
      <c r="C25" s="334"/>
      <c r="D25" s="343">
        <v>80</v>
      </c>
      <c r="E25" s="343">
        <v>4054</v>
      </c>
      <c r="F25" s="343">
        <v>49392</v>
      </c>
      <c r="G25" s="343">
        <v>95</v>
      </c>
      <c r="H25" s="343">
        <v>2643</v>
      </c>
      <c r="I25" s="344">
        <v>159693</v>
      </c>
      <c r="J25" s="77"/>
    </row>
    <row r="26" spans="1:10" ht="12" customHeight="1">
      <c r="A26" s="646"/>
      <c r="B26" s="328" t="s">
        <v>145</v>
      </c>
      <c r="C26" s="334"/>
      <c r="D26" s="343">
        <v>79</v>
      </c>
      <c r="E26" s="343">
        <v>4080</v>
      </c>
      <c r="F26" s="343">
        <v>50380</v>
      </c>
      <c r="G26" s="343">
        <v>88</v>
      </c>
      <c r="H26" s="343">
        <v>2946</v>
      </c>
      <c r="I26" s="344">
        <v>162023</v>
      </c>
      <c r="J26" s="77"/>
    </row>
    <row r="27" spans="1:10" ht="12" customHeight="1">
      <c r="A27" s="646"/>
      <c r="B27" s="335" t="s">
        <v>146</v>
      </c>
      <c r="C27" s="336"/>
      <c r="D27" s="343">
        <v>79</v>
      </c>
      <c r="E27" s="343">
        <v>4298</v>
      </c>
      <c r="F27" s="343">
        <v>51361</v>
      </c>
      <c r="G27" s="343">
        <v>94</v>
      </c>
      <c r="H27" s="343">
        <v>2876</v>
      </c>
      <c r="I27" s="344">
        <v>167572</v>
      </c>
      <c r="J27" s="77"/>
    </row>
    <row r="28" spans="1:10" ht="12" customHeight="1">
      <c r="A28" s="646"/>
      <c r="B28" s="335" t="s">
        <v>147</v>
      </c>
      <c r="C28" s="336"/>
      <c r="D28" s="343">
        <v>80</v>
      </c>
      <c r="E28" s="343">
        <v>4493</v>
      </c>
      <c r="F28" s="343">
        <v>51648</v>
      </c>
      <c r="G28" s="343">
        <v>93</v>
      </c>
      <c r="H28" s="343">
        <v>2832</v>
      </c>
      <c r="I28" s="593">
        <v>168078</v>
      </c>
      <c r="J28" s="77"/>
    </row>
    <row r="29" spans="1:10" ht="12" customHeight="1">
      <c r="A29" s="646"/>
      <c r="B29" s="335" t="s">
        <v>148</v>
      </c>
      <c r="C29" s="336"/>
      <c r="D29" s="343">
        <v>77</v>
      </c>
      <c r="E29" s="343">
        <v>4822</v>
      </c>
      <c r="F29" s="343">
        <v>51335</v>
      </c>
      <c r="G29" s="343">
        <v>86</v>
      </c>
      <c r="H29" s="343">
        <v>2940</v>
      </c>
      <c r="I29" s="344">
        <v>172731</v>
      </c>
      <c r="J29" s="77"/>
    </row>
    <row r="30" spans="1:10" ht="12" customHeight="1" thickBot="1">
      <c r="A30" s="651"/>
      <c r="B30" s="337" t="s">
        <v>149</v>
      </c>
      <c r="C30" s="338"/>
      <c r="D30" s="350">
        <v>77</v>
      </c>
      <c r="E30" s="350">
        <v>5161</v>
      </c>
      <c r="F30" s="350">
        <v>49930</v>
      </c>
      <c r="G30" s="350">
        <v>91</v>
      </c>
      <c r="H30" s="350">
        <v>2880</v>
      </c>
      <c r="I30" s="351">
        <v>174547</v>
      </c>
      <c r="J30" s="77"/>
    </row>
    <row r="31" spans="1:10" ht="12" customHeight="1">
      <c r="A31" s="650">
        <f>Titles!A23</f>
        <v>2023</v>
      </c>
      <c r="B31" s="326" t="s">
        <v>138</v>
      </c>
      <c r="C31" s="333"/>
      <c r="D31" s="348">
        <v>78</v>
      </c>
      <c r="E31" s="343">
        <v>5169</v>
      </c>
      <c r="F31" s="348">
        <v>45980</v>
      </c>
      <c r="G31" s="348">
        <v>93</v>
      </c>
      <c r="H31" s="348">
        <v>2788</v>
      </c>
      <c r="I31" s="349">
        <v>175140</v>
      </c>
      <c r="J31" s="77"/>
    </row>
    <row r="32" spans="1:10" ht="12" customHeight="1">
      <c r="A32" s="646"/>
      <c r="B32" s="328" t="s">
        <v>139</v>
      </c>
      <c r="C32" s="334"/>
      <c r="D32" s="343">
        <v>77</v>
      </c>
      <c r="E32" s="343">
        <v>5486</v>
      </c>
      <c r="F32" s="343">
        <v>44323</v>
      </c>
      <c r="G32" s="343">
        <v>93</v>
      </c>
      <c r="H32" s="343">
        <v>3108</v>
      </c>
      <c r="I32" s="344">
        <v>172376</v>
      </c>
      <c r="J32" s="77"/>
    </row>
    <row r="33" spans="1:10" ht="12" customHeight="1">
      <c r="A33" s="646"/>
      <c r="B33" s="335" t="s">
        <v>140</v>
      </c>
      <c r="C33" s="336"/>
      <c r="D33" s="343">
        <v>77</v>
      </c>
      <c r="E33" s="342">
        <v>5627</v>
      </c>
      <c r="F33" s="343">
        <v>42862</v>
      </c>
      <c r="G33" s="343">
        <v>96</v>
      </c>
      <c r="H33" s="343">
        <v>3096</v>
      </c>
      <c r="I33" s="344">
        <v>170949</v>
      </c>
      <c r="J33" s="77"/>
    </row>
    <row r="34" spans="1:10" ht="12" customHeight="1">
      <c r="A34" s="652"/>
      <c r="B34" s="328" t="s">
        <v>141</v>
      </c>
      <c r="C34" s="334"/>
      <c r="D34" s="343">
        <v>72</v>
      </c>
      <c r="E34" s="342">
        <v>6066</v>
      </c>
      <c r="F34" s="343">
        <v>41661</v>
      </c>
      <c r="G34" s="343">
        <v>92</v>
      </c>
      <c r="H34" s="343">
        <v>3068</v>
      </c>
      <c r="I34" s="344">
        <v>174973</v>
      </c>
      <c r="J34" s="77"/>
    </row>
    <row r="35" spans="1:10" ht="12" customHeight="1">
      <c r="A35" s="646"/>
      <c r="B35" s="328" t="s">
        <v>142</v>
      </c>
      <c r="C35" s="334"/>
      <c r="D35" s="343">
        <v>74</v>
      </c>
      <c r="E35" s="342">
        <v>6024</v>
      </c>
      <c r="F35" s="343">
        <v>41235</v>
      </c>
      <c r="G35" s="343">
        <v>87</v>
      </c>
      <c r="H35" s="343">
        <v>3051</v>
      </c>
      <c r="I35" s="344">
        <v>174570</v>
      </c>
      <c r="J35" s="77"/>
    </row>
    <row r="36" spans="1:10" ht="12" customHeight="1">
      <c r="A36" s="646"/>
      <c r="B36" s="335" t="s">
        <v>143</v>
      </c>
      <c r="C36" s="336"/>
      <c r="D36" s="342">
        <v>75</v>
      </c>
      <c r="E36" s="342">
        <v>6025</v>
      </c>
      <c r="F36" s="342">
        <v>40698</v>
      </c>
      <c r="G36" s="342">
        <v>88</v>
      </c>
      <c r="H36" s="343">
        <v>3685</v>
      </c>
      <c r="I36" s="344">
        <v>179206</v>
      </c>
      <c r="J36" s="77"/>
    </row>
    <row r="37" spans="1:10" ht="12" customHeight="1">
      <c r="A37" s="646"/>
      <c r="B37" s="328" t="s">
        <v>144</v>
      </c>
      <c r="C37" s="334"/>
      <c r="D37" s="343">
        <v>74</v>
      </c>
      <c r="E37" s="343">
        <v>6074</v>
      </c>
      <c r="F37" s="343">
        <v>40157</v>
      </c>
      <c r="G37" s="343">
        <v>93</v>
      </c>
      <c r="H37" s="343">
        <v>3595</v>
      </c>
      <c r="I37" s="344">
        <v>180792</v>
      </c>
      <c r="J37" s="77"/>
    </row>
    <row r="38" spans="1:10" ht="12" customHeight="1">
      <c r="A38" s="646"/>
      <c r="B38" s="328" t="s">
        <v>145</v>
      </c>
      <c r="C38" s="334"/>
      <c r="D38" s="343"/>
      <c r="E38" s="343"/>
      <c r="F38" s="343"/>
      <c r="G38" s="343"/>
      <c r="H38" s="343"/>
      <c r="I38" s="344"/>
      <c r="J38" s="77"/>
    </row>
    <row r="39" spans="1:10" ht="12" customHeight="1">
      <c r="A39" s="646"/>
      <c r="B39" s="335" t="s">
        <v>146</v>
      </c>
      <c r="C39" s="336"/>
      <c r="D39" s="343"/>
      <c r="E39" s="343"/>
      <c r="F39" s="343"/>
      <c r="G39" s="343"/>
      <c r="H39" s="343"/>
      <c r="I39" s="344"/>
      <c r="J39" s="77"/>
    </row>
    <row r="40" spans="1:10" ht="12" customHeight="1">
      <c r="A40" s="646"/>
      <c r="B40" s="335" t="s">
        <v>147</v>
      </c>
      <c r="C40" s="336"/>
      <c r="D40" s="343"/>
      <c r="E40" s="343"/>
      <c r="F40" s="343"/>
      <c r="G40" s="343"/>
      <c r="H40" s="343"/>
      <c r="I40" s="593"/>
      <c r="J40" s="77"/>
    </row>
    <row r="41" spans="1:10" ht="12" customHeight="1">
      <c r="A41" s="646"/>
      <c r="B41" s="335" t="s">
        <v>148</v>
      </c>
      <c r="C41" s="336"/>
      <c r="D41" s="343"/>
      <c r="E41" s="343"/>
      <c r="F41" s="343"/>
      <c r="G41" s="343"/>
      <c r="H41" s="343"/>
      <c r="I41" s="344"/>
      <c r="J41" s="77"/>
    </row>
    <row r="42" spans="1:10" ht="12" customHeight="1" thickBot="1">
      <c r="A42" s="653"/>
      <c r="B42" s="339" t="s">
        <v>149</v>
      </c>
      <c r="C42" s="340"/>
      <c r="D42" s="350"/>
      <c r="E42" s="350"/>
      <c r="F42" s="350"/>
      <c r="G42" s="350"/>
      <c r="H42" s="350"/>
      <c r="I42" s="351"/>
      <c r="J42" s="77"/>
    </row>
    <row r="43" spans="1:10" ht="12" customHeight="1">
      <c r="A43" s="731" t="s">
        <v>205</v>
      </c>
      <c r="B43" s="89"/>
      <c r="C43" s="89"/>
      <c r="D43" s="300"/>
      <c r="F43" s="54"/>
      <c r="G43" s="300"/>
      <c r="H43" s="195"/>
      <c r="I43" s="361"/>
      <c r="J43" s="77"/>
    </row>
    <row r="44" spans="1:10" ht="12" customHeight="1">
      <c r="A44" s="638" t="s">
        <v>206</v>
      </c>
      <c r="B44" s="89"/>
      <c r="C44" s="89"/>
      <c r="D44" s="300"/>
      <c r="F44" s="54"/>
      <c r="G44" s="300"/>
      <c r="H44" s="195"/>
      <c r="I44" s="89"/>
    </row>
    <row r="45" spans="1:10" s="382" customFormat="1" ht="12" customHeight="1">
      <c r="A45" s="638" t="str">
        <f>Titles!$A$10</f>
        <v>Source: CMHC Starts and Completion Survey, Market Absorption Survey</v>
      </c>
      <c r="B45" s="381"/>
      <c r="C45" s="381"/>
      <c r="D45" s="393"/>
      <c r="E45" s="393"/>
      <c r="F45" s="169"/>
      <c r="G45" s="381"/>
      <c r="H45" s="381"/>
      <c r="I45" s="381"/>
    </row>
    <row r="46" spans="1:10" ht="12" customHeight="1">
      <c r="A46" s="654"/>
      <c r="B46" s="362"/>
      <c r="C46" s="362"/>
      <c r="D46" s="363"/>
      <c r="E46" s="363"/>
      <c r="F46" s="364"/>
      <c r="G46" s="316"/>
      <c r="H46" s="90"/>
      <c r="I46" s="90"/>
    </row>
    <row r="47" spans="1:10" ht="9.75" customHeight="1"/>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J15:IV15" numberStoredAsText="1"/>
    <ignoredError sqref="A45"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workbookViewId="0"/>
  </sheetViews>
  <sheetFormatPr defaultColWidth="6.77734375" defaultRowHeight="15"/>
  <cols>
    <col min="1" max="1" width="3.21875" style="523" customWidth="1"/>
    <col min="2" max="2" width="121.5546875" style="536" customWidth="1"/>
    <col min="3" max="3" width="9.44140625" style="523" customWidth="1"/>
    <col min="4" max="4" width="3.109375" style="523" customWidth="1"/>
    <col min="5" max="5" width="6.77734375" style="523" customWidth="1"/>
    <col min="6" max="16384" width="6.77734375" style="523"/>
  </cols>
  <sheetData>
    <row r="1" spans="1:5" ht="15" customHeight="1">
      <c r="A1" s="518"/>
      <c r="B1" s="519" t="s">
        <v>9</v>
      </c>
      <c r="C1" s="520"/>
      <c r="D1" s="521"/>
      <c r="E1" s="522"/>
    </row>
    <row r="2" spans="1:5" ht="31.5" customHeight="1">
      <c r="A2" s="524"/>
      <c r="B2" s="525" t="s">
        <v>10</v>
      </c>
      <c r="C2" s="525"/>
      <c r="E2" s="522"/>
    </row>
    <row r="3" spans="1:5" s="527" customFormat="1" ht="18" customHeight="1">
      <c r="A3" s="526"/>
      <c r="B3" s="520"/>
      <c r="C3" s="520"/>
      <c r="E3" s="528"/>
    </row>
    <row r="4" spans="1:5">
      <c r="A4" s="524"/>
      <c r="B4" s="529" t="s">
        <v>11</v>
      </c>
      <c r="E4" s="522"/>
    </row>
    <row r="5" spans="1:5">
      <c r="A5" s="524"/>
      <c r="B5" s="529" t="s">
        <v>12</v>
      </c>
      <c r="E5" s="522"/>
    </row>
    <row r="6" spans="1:5">
      <c r="A6" s="524"/>
      <c r="B6" s="530"/>
      <c r="E6" s="522"/>
    </row>
    <row r="7" spans="1:5">
      <c r="A7" s="524"/>
      <c r="B7" s="530" t="s">
        <v>13</v>
      </c>
      <c r="E7" s="522"/>
    </row>
    <row r="8" spans="1:5">
      <c r="A8" s="524"/>
      <c r="B8" s="531" t="s">
        <v>14</v>
      </c>
      <c r="E8" s="522"/>
    </row>
    <row r="9" spans="1:5">
      <c r="A9" s="524"/>
      <c r="B9" s="531"/>
      <c r="E9" s="522"/>
    </row>
    <row r="10" spans="1:5" ht="15.75">
      <c r="A10" s="524"/>
      <c r="B10" s="532" t="s">
        <v>15</v>
      </c>
      <c r="E10" s="522"/>
    </row>
    <row r="11" spans="1:5">
      <c r="A11" s="524"/>
      <c r="B11" s="531"/>
      <c r="E11" s="522"/>
    </row>
    <row r="12" spans="1:5" ht="15" customHeight="1">
      <c r="A12" s="524"/>
      <c r="B12" s="532" t="s">
        <v>16</v>
      </c>
      <c r="E12" s="522"/>
    </row>
    <row r="13" spans="1:5">
      <c r="A13" s="524"/>
      <c r="B13" s="533"/>
      <c r="E13" s="522"/>
    </row>
    <row r="14" spans="1:5" ht="14.45" customHeight="1">
      <c r="B14" s="532" t="s">
        <v>17</v>
      </c>
      <c r="E14" s="522"/>
    </row>
    <row r="15" spans="1:5">
      <c r="B15" s="533"/>
      <c r="E15" s="522"/>
    </row>
    <row r="16" spans="1:5" ht="15" customHeight="1">
      <c r="B16" s="532" t="s">
        <v>18</v>
      </c>
      <c r="E16" s="522"/>
    </row>
    <row r="17" spans="2:5" ht="15" customHeight="1">
      <c r="B17" s="534"/>
      <c r="E17" s="522"/>
    </row>
    <row r="18" spans="2:5" ht="15" customHeight="1">
      <c r="B18" s="532" t="s">
        <v>19</v>
      </c>
      <c r="E18" s="522"/>
    </row>
    <row r="19" spans="2:5" ht="15" customHeight="1">
      <c r="B19" s="534"/>
      <c r="E19" s="522"/>
    </row>
    <row r="20" spans="2:5" ht="15" customHeight="1">
      <c r="B20" s="532" t="s">
        <v>20</v>
      </c>
      <c r="E20" s="522"/>
    </row>
    <row r="21" spans="2:5" ht="15" customHeight="1">
      <c r="B21" s="534"/>
      <c r="E21" s="522"/>
    </row>
    <row r="22" spans="2:5" ht="15" customHeight="1">
      <c r="B22" s="532" t="s">
        <v>21</v>
      </c>
      <c r="E22" s="522"/>
    </row>
    <row r="23" spans="2:5" ht="15" customHeight="1">
      <c r="B23" s="534"/>
      <c r="E23" s="522"/>
    </row>
    <row r="24" spans="2:5" ht="15" customHeight="1">
      <c r="B24" s="532" t="s">
        <v>22</v>
      </c>
      <c r="E24" s="522"/>
    </row>
    <row r="25" spans="2:5" ht="15" customHeight="1">
      <c r="B25" s="534"/>
      <c r="E25" s="522"/>
    </row>
    <row r="26" spans="2:5" ht="15" customHeight="1">
      <c r="B26" s="535" t="s">
        <v>23</v>
      </c>
      <c r="E26" s="522"/>
    </row>
    <row r="27" spans="2:5" ht="15" customHeight="1">
      <c r="B27" s="534"/>
      <c r="E27" s="522"/>
    </row>
    <row r="28" spans="2:5" ht="15" customHeight="1">
      <c r="B28" s="532" t="s">
        <v>24</v>
      </c>
      <c r="E28" s="522"/>
    </row>
    <row r="29" spans="2:5" ht="15" customHeight="1">
      <c r="B29" s="534"/>
      <c r="E29" s="522"/>
    </row>
    <row r="30" spans="2:5" ht="15" customHeight="1">
      <c r="B30" s="547" t="s">
        <v>25</v>
      </c>
      <c r="E30" s="522"/>
    </row>
    <row r="31" spans="2:5" ht="15" customHeight="1">
      <c r="B31" s="548"/>
      <c r="E31" s="522"/>
    </row>
    <row r="32" spans="2:5" ht="15" customHeight="1">
      <c r="B32" s="548" t="s">
        <v>26</v>
      </c>
      <c r="E32" s="522"/>
    </row>
    <row r="33" spans="1:5" ht="15" customHeight="1">
      <c r="B33" s="548"/>
      <c r="E33" s="522"/>
    </row>
    <row r="34" spans="1:5" ht="15" customHeight="1">
      <c r="B34" s="548" t="s">
        <v>27</v>
      </c>
      <c r="E34" s="522"/>
    </row>
    <row r="35" spans="1:5" ht="15" customHeight="1">
      <c r="B35" s="548"/>
      <c r="E35" s="522"/>
    </row>
    <row r="36" spans="1:5" ht="15" customHeight="1">
      <c r="B36" s="532" t="s">
        <v>28</v>
      </c>
      <c r="E36" s="522"/>
    </row>
    <row r="37" spans="1:5" ht="15" customHeight="1">
      <c r="B37" s="534"/>
      <c r="E37" s="522"/>
    </row>
    <row r="38" spans="1:5" ht="15" customHeight="1">
      <c r="B38" s="532" t="s">
        <v>29</v>
      </c>
      <c r="E38" s="522"/>
    </row>
    <row r="39" spans="1:5" ht="15" customHeight="1">
      <c r="B39" s="534"/>
      <c r="E39" s="522"/>
    </row>
    <row r="40" spans="1:5" ht="15" customHeight="1">
      <c r="B40" s="532" t="s">
        <v>30</v>
      </c>
      <c r="E40" s="522"/>
    </row>
    <row r="41" spans="1:5">
      <c r="A41" s="544"/>
      <c r="B41" s="546"/>
      <c r="C41" s="544"/>
      <c r="D41" s="545"/>
    </row>
  </sheetData>
  <hyperlinks>
    <hyperlink ref="B12" location="'Table 1'!Print_Area" display="Table 1: Housing Start Data in Centres 10,000 Population and Over" xr:uid="{00000000-0004-0000-0100-000000000000}"/>
    <hyperlink ref="B14" location="'Table 2'!A1" display="Table 2: Housing Start Data in Centres 10,000 Population and Over (Cumulative)" xr:uid="{00000000-0004-0000-0100-000001000000}"/>
    <hyperlink ref="B16" location="'Table 3'!A1" display="Table 3: Dwelling Starts in Urban Centres and Canada, Seasonally Adjusted at Annual Rates " xr:uid="{00000000-0004-0000-0100-000002000000}"/>
    <hyperlink ref="B18" location="'Table 4'!A1" display="Table 4: Dwelling Starts in Urban Centres, by Region, Seasonally Adjusted at Annual Rates " xr:uid="{00000000-0004-0000-0100-000003000000}"/>
    <hyperlink ref="B20" location="'Table 5'!A1" display="Table 5: Dwelling Starts in Urban Centres,  by Region, Seasonally Adjusted at Annual Rates " xr:uid="{00000000-0004-0000-0100-000004000000}"/>
    <hyperlink ref="B22" location="'Table 6'!A1" display="Table 6: Dwelling Starts in Urban Centres, Atlantic Provinces, Seasonally Adjusted at Annual Rates " xr:uid="{00000000-0004-0000-0100-000005000000}"/>
    <hyperlink ref="B24" location="'Table 7'!A1" display="Table 7: Dwelling Starts in Urban Centres, Prairie Provinces, Seasonally Adjusted at Annual Rates" xr:uid="{00000000-0004-0000-0100-000006000000}"/>
    <hyperlink ref="B26" location="'Table 8'!A1" display="Table 8 to Table 15: Dwelling Starts - Seasonally Adjusted at Annual Rates" xr:uid="{00000000-0004-0000-0100-000007000000}"/>
    <hyperlink ref="B36" location="'Survey Coverage'!A1" display="Survey Coverage" xr:uid="{00000000-0004-0000-0100-000008000000}"/>
    <hyperlink ref="B38" location="Definitions!A1" display="Concepts and Definitions " xr:uid="{00000000-0004-0000-0100-000009000000}"/>
    <hyperlink ref="B40" location="'Type of Dwelling'!A1" display="Type of Dwelling" xr:uid="{00000000-0004-0000-0100-00000A000000}"/>
    <hyperlink ref="B28" location="'Table 16'!Print_Area" display="Table 16: Absorption of Homeowner and Condominium Units by Dwelling Type,in Metropolitan Areas, Large Urban Centres and Census Agglomerations" xr:uid="{00000000-0004-0000-0100-00000B000000}"/>
    <hyperlink ref="B30" location="'Tables 17-18'!Print_Area" display="Table 17-18: Dwelling Starts in Urban Centres and Canada, Seasonally Adjusted at Annual Rates" xr:uid="{00000000-0004-0000-0100-00000C000000}"/>
    <hyperlink ref="B32" location="'Tables 19-20'!Print_Area" display="Table 19-20: Dwelling Starts in Canada1, Atlantic Provinces, Seasonally Adjusted at Annual Rates" xr:uid="{00000000-0004-0000-0100-00000D000000}"/>
    <hyperlink ref="B34" location="Symbols!A1" display="Symbols  " xr:uid="{00000000-0004-0000-0100-00000E000000}"/>
    <hyperlink ref="B10" location="Notes!A1" display="Note to readers " xr:uid="{00000000-0004-0000-0100-00000F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57"/>
  <sheetViews>
    <sheetView showGridLines="0" zoomScaleNormal="100" workbookViewId="0"/>
  </sheetViews>
  <sheetFormatPr defaultColWidth="11.5546875" defaultRowHeight="15"/>
  <cols>
    <col min="1" max="1" width="4.21875" customWidth="1"/>
    <col min="2" max="2" width="8.5546875" customWidth="1"/>
    <col min="3" max="3" width="8.44140625" customWidth="1"/>
    <col min="4" max="4" width="7.33203125" customWidth="1"/>
    <col min="5" max="5" width="6.21875" customWidth="1"/>
    <col min="6" max="6" width="6.88671875" customWidth="1"/>
    <col min="7" max="7" width="7.33203125" customWidth="1"/>
    <col min="8" max="8" width="6.33203125" customWidth="1"/>
    <col min="9" max="9" width="6.21875" customWidth="1"/>
    <col min="10" max="10" width="7.33203125" customWidth="1"/>
    <col min="11" max="11" width="6.21875" customWidth="1"/>
    <col min="12" max="12" width="6.33203125" customWidth="1"/>
    <col min="13" max="13" width="7.6640625" customWidth="1"/>
  </cols>
  <sheetData>
    <row r="1" spans="1:13" ht="15.95" customHeight="1">
      <c r="A1" s="425" t="s">
        <v>207</v>
      </c>
      <c r="B1" s="426"/>
      <c r="C1" s="426"/>
      <c r="D1" s="426"/>
      <c r="E1" s="426"/>
      <c r="F1" s="426"/>
      <c r="G1" s="426"/>
      <c r="H1" s="426"/>
      <c r="I1" s="426"/>
      <c r="J1" s="426"/>
      <c r="K1" s="426"/>
      <c r="L1" s="427"/>
    </row>
    <row r="2" spans="1:13" ht="15.95" customHeight="1">
      <c r="A2" s="428" t="s">
        <v>208</v>
      </c>
      <c r="B2" s="429"/>
      <c r="C2" s="429"/>
      <c r="D2" s="429"/>
      <c r="E2" s="429"/>
      <c r="F2" s="429"/>
      <c r="G2" s="429"/>
      <c r="H2" s="429"/>
      <c r="I2" s="429"/>
      <c r="J2" s="429"/>
      <c r="K2" s="429"/>
      <c r="L2" s="430"/>
    </row>
    <row r="3" spans="1:13" ht="15.95" customHeight="1">
      <c r="A3" s="497"/>
      <c r="B3" s="498"/>
      <c r="C3" s="499"/>
      <c r="D3" s="499"/>
      <c r="E3" s="499"/>
      <c r="F3" s="499"/>
      <c r="G3" s="499"/>
      <c r="H3" s="499"/>
      <c r="I3" s="499"/>
      <c r="J3" s="499"/>
      <c r="K3" s="499"/>
      <c r="L3" s="500"/>
    </row>
    <row r="4" spans="1:13" ht="15.95" customHeight="1" thickBot="1">
      <c r="A4" s="501"/>
      <c r="B4" s="502"/>
      <c r="C4" s="503"/>
      <c r="D4" s="503"/>
      <c r="E4" s="503"/>
      <c r="F4" s="503"/>
      <c r="G4" s="503"/>
      <c r="H4" s="503"/>
      <c r="I4" s="503"/>
      <c r="J4" s="503"/>
      <c r="K4" s="503"/>
      <c r="L4" s="504"/>
    </row>
    <row r="5" spans="1:13" ht="12" customHeight="1">
      <c r="A5" s="50"/>
      <c r="B5" s="228"/>
      <c r="C5" s="56"/>
      <c r="D5" s="459" t="s">
        <v>209</v>
      </c>
      <c r="E5" s="460"/>
      <c r="F5" s="461"/>
      <c r="G5" s="459" t="s">
        <v>210</v>
      </c>
      <c r="H5" s="460"/>
      <c r="I5" s="461"/>
      <c r="J5" s="459" t="s">
        <v>72</v>
      </c>
      <c r="K5" s="460"/>
      <c r="L5" s="462"/>
    </row>
    <row r="6" spans="1:13" ht="12" customHeight="1">
      <c r="A6" s="50"/>
      <c r="B6" s="228"/>
      <c r="C6" s="56"/>
      <c r="D6" s="459" t="s">
        <v>211</v>
      </c>
      <c r="E6" s="413"/>
      <c r="F6" s="505"/>
      <c r="G6" s="459"/>
      <c r="H6" s="460"/>
      <c r="I6" s="461"/>
      <c r="J6" s="402"/>
      <c r="K6" s="52"/>
      <c r="L6" s="403"/>
    </row>
    <row r="7" spans="1:13" ht="24.75" customHeight="1">
      <c r="A7" s="48" t="s">
        <v>166</v>
      </c>
      <c r="B7" s="229"/>
      <c r="C7" s="56"/>
      <c r="D7" s="506"/>
      <c r="E7" s="507"/>
      <c r="F7" s="508"/>
      <c r="G7" s="463"/>
      <c r="H7" s="464"/>
      <c r="I7" s="465"/>
      <c r="L7" s="401"/>
    </row>
    <row r="8" spans="1:13" ht="12" customHeight="1">
      <c r="A8" s="48"/>
      <c r="B8" s="229"/>
      <c r="C8" s="56"/>
      <c r="D8" s="223" t="s">
        <v>126</v>
      </c>
      <c r="E8" s="226" t="s">
        <v>127</v>
      </c>
      <c r="F8" s="404" t="s">
        <v>57</v>
      </c>
      <c r="G8" s="223" t="s">
        <v>126</v>
      </c>
      <c r="H8" s="226" t="s">
        <v>127</v>
      </c>
      <c r="I8" s="404" t="s">
        <v>57</v>
      </c>
      <c r="J8" s="223" t="s">
        <v>126</v>
      </c>
      <c r="K8" s="223" t="s">
        <v>127</v>
      </c>
      <c r="L8" s="406" t="s">
        <v>57</v>
      </c>
      <c r="M8" s="150"/>
    </row>
    <row r="9" spans="1:13" ht="12" customHeight="1">
      <c r="A9" s="48"/>
      <c r="B9" s="229"/>
      <c r="C9" s="56"/>
      <c r="D9" s="224" t="s">
        <v>129</v>
      </c>
      <c r="E9" s="226" t="s">
        <v>130</v>
      </c>
      <c r="F9" s="405"/>
      <c r="G9" s="224" t="s">
        <v>129</v>
      </c>
      <c r="H9" s="226" t="s">
        <v>130</v>
      </c>
      <c r="I9" s="405"/>
      <c r="J9" s="224" t="s">
        <v>129</v>
      </c>
      <c r="K9" s="226" t="s">
        <v>130</v>
      </c>
      <c r="L9" s="227"/>
      <c r="M9" s="150"/>
    </row>
    <row r="10" spans="1:13" ht="12" customHeight="1">
      <c r="A10" s="48"/>
      <c r="B10" s="229"/>
      <c r="C10" s="56"/>
      <c r="D10" s="225"/>
      <c r="E10" s="226"/>
      <c r="F10" s="222"/>
      <c r="G10" s="225"/>
      <c r="H10" s="226"/>
      <c r="I10" s="222"/>
      <c r="J10" s="225"/>
      <c r="L10" s="227"/>
      <c r="M10" s="150"/>
    </row>
    <row r="11" spans="1:13" ht="12" customHeight="1">
      <c r="A11" s="48"/>
      <c r="B11" s="229"/>
      <c r="C11" s="56"/>
      <c r="D11" s="225"/>
      <c r="E11" s="226"/>
      <c r="F11" s="222"/>
      <c r="G11" s="225"/>
      <c r="H11" s="226"/>
      <c r="I11" s="222"/>
      <c r="J11" s="225"/>
      <c r="L11" s="227"/>
      <c r="M11" s="150"/>
    </row>
    <row r="12" spans="1:13" ht="12" customHeight="1">
      <c r="A12" s="51"/>
      <c r="B12" s="230"/>
      <c r="C12" s="57"/>
      <c r="D12" s="221"/>
      <c r="E12" s="221"/>
      <c r="G12" s="221"/>
      <c r="H12" s="221"/>
      <c r="J12" s="221"/>
      <c r="K12" s="221"/>
      <c r="L12" s="227"/>
      <c r="M12" s="150"/>
    </row>
    <row r="13" spans="1:13" ht="12" customHeight="1">
      <c r="A13" s="282" t="s">
        <v>212</v>
      </c>
      <c r="B13" s="283" t="s">
        <v>134</v>
      </c>
      <c r="C13" s="284"/>
      <c r="D13" s="40">
        <v>44302.000000000007</v>
      </c>
      <c r="E13" s="40">
        <v>157385</v>
      </c>
      <c r="F13" s="40">
        <v>201686.99999999997</v>
      </c>
      <c r="G13" s="40">
        <v>14807.000000000002</v>
      </c>
      <c r="H13" s="40">
        <v>3731.9999999999995</v>
      </c>
      <c r="I13" s="40">
        <v>18539</v>
      </c>
      <c r="J13" s="40">
        <f t="shared" ref="J13:K13" si="0">IF(OR(D13="",G13=""),"",D13+G13)</f>
        <v>59109.000000000007</v>
      </c>
      <c r="K13" s="40">
        <f t="shared" si="0"/>
        <v>161117</v>
      </c>
      <c r="L13" s="23">
        <f>IF(J13="","",J13+K13)</f>
        <v>220226</v>
      </c>
      <c r="M13" s="150"/>
    </row>
    <row r="14" spans="1:13" ht="12" customHeight="1">
      <c r="A14" s="285"/>
      <c r="B14" s="286" t="s">
        <v>135</v>
      </c>
      <c r="C14" s="287"/>
      <c r="D14" s="41">
        <v>41111.999999999993</v>
      </c>
      <c r="E14" s="41">
        <v>182156</v>
      </c>
      <c r="F14" s="41">
        <v>223267.99999999997</v>
      </c>
      <c r="G14" s="40">
        <v>13241</v>
      </c>
      <c r="H14" s="41">
        <v>4588</v>
      </c>
      <c r="I14" s="41">
        <v>17829</v>
      </c>
      <c r="J14" s="41">
        <f t="shared" ref="J14:J16" si="1">IF(OR(D14="",G14=""),"",D14+G14)</f>
        <v>54352.999999999993</v>
      </c>
      <c r="K14" s="41">
        <f t="shared" ref="K14:K16" si="2">IF(OR(E14="",H14=""),"",E14+H14)</f>
        <v>186744</v>
      </c>
      <c r="L14" s="29">
        <f t="shared" ref="L14:L16" si="3">IF(J14="","",J14+K14)</f>
        <v>241097</v>
      </c>
    </row>
    <row r="15" spans="1:13" ht="12" customHeight="1">
      <c r="A15" s="285"/>
      <c r="B15" s="286" t="s">
        <v>136</v>
      </c>
      <c r="C15" s="287"/>
      <c r="D15" s="41" t="s">
        <v>124</v>
      </c>
      <c r="E15" s="41" t="s">
        <v>124</v>
      </c>
      <c r="F15" s="41" t="s">
        <v>124</v>
      </c>
      <c r="G15" s="41"/>
      <c r="H15" s="41"/>
      <c r="I15" s="41"/>
      <c r="J15" s="41" t="str">
        <f t="shared" si="1"/>
        <v/>
      </c>
      <c r="K15" s="41" t="str">
        <f t="shared" si="2"/>
        <v/>
      </c>
      <c r="L15" s="29" t="str">
        <f t="shared" si="3"/>
        <v/>
      </c>
    </row>
    <row r="16" spans="1:13" ht="12" customHeight="1">
      <c r="A16" s="288"/>
      <c r="B16" s="289" t="s">
        <v>137</v>
      </c>
      <c r="C16" s="290"/>
      <c r="D16" s="41" t="s">
        <v>124</v>
      </c>
      <c r="E16" s="41" t="s">
        <v>124</v>
      </c>
      <c r="F16" s="41" t="s">
        <v>124</v>
      </c>
      <c r="G16" s="41"/>
      <c r="H16" s="41"/>
      <c r="I16" s="41"/>
      <c r="J16" s="41" t="str">
        <f t="shared" si="1"/>
        <v/>
      </c>
      <c r="K16" s="41" t="str">
        <f t="shared" si="2"/>
        <v/>
      </c>
      <c r="L16" s="29" t="str">
        <f t="shared" si="3"/>
        <v/>
      </c>
    </row>
    <row r="17" spans="1:12" ht="12" customHeight="1">
      <c r="A17" s="657">
        <f>Titles!A23</f>
        <v>2023</v>
      </c>
      <c r="B17" s="283" t="s">
        <v>138</v>
      </c>
      <c r="C17" s="284"/>
      <c r="D17" s="40">
        <v>44591</v>
      </c>
      <c r="E17" s="40">
        <v>144418</v>
      </c>
      <c r="F17" s="40">
        <v>189009</v>
      </c>
      <c r="G17" s="266"/>
      <c r="H17" s="270"/>
      <c r="I17" s="40">
        <v>25726</v>
      </c>
      <c r="J17" s="266"/>
      <c r="K17" s="266"/>
      <c r="L17" s="23">
        <f>IF(F17="","",F17+I17)</f>
        <v>214735</v>
      </c>
    </row>
    <row r="18" spans="1:12" ht="12" customHeight="1">
      <c r="A18" s="285"/>
      <c r="B18" s="286" t="s">
        <v>139</v>
      </c>
      <c r="C18" s="287"/>
      <c r="D18" s="41">
        <v>48846.999999999993</v>
      </c>
      <c r="E18" s="41">
        <v>170813</v>
      </c>
      <c r="F18" s="41">
        <v>219660.00000000003</v>
      </c>
      <c r="G18" s="267"/>
      <c r="H18" s="271"/>
      <c r="I18" s="41">
        <v>21398.999999999996</v>
      </c>
      <c r="J18" s="267"/>
      <c r="K18" s="267"/>
      <c r="L18" s="29">
        <f>IF(F18="","",F18+I18)</f>
        <v>241059.00000000003</v>
      </c>
    </row>
    <row r="19" spans="1:12" ht="12" customHeight="1">
      <c r="A19" s="285"/>
      <c r="B19" s="286" t="s">
        <v>140</v>
      </c>
      <c r="C19" s="287"/>
      <c r="D19" s="41">
        <v>40938</v>
      </c>
      <c r="E19" s="41">
        <v>151471</v>
      </c>
      <c r="F19" s="41">
        <v>192409.00000000003</v>
      </c>
      <c r="G19" s="267"/>
      <c r="H19" s="271"/>
      <c r="I19" s="41">
        <v>21089</v>
      </c>
      <c r="J19" s="267"/>
      <c r="K19" s="267"/>
      <c r="L19" s="29">
        <f t="shared" ref="L19:L27" si="4">IF(F19="","",F19+I19)</f>
        <v>213498.00000000003</v>
      </c>
    </row>
    <row r="20" spans="1:12" ht="12" customHeight="1">
      <c r="A20" s="285"/>
      <c r="B20" s="286" t="s">
        <v>141</v>
      </c>
      <c r="C20" s="287"/>
      <c r="D20" s="41">
        <v>39892</v>
      </c>
      <c r="E20" s="41">
        <v>199904.00000000003</v>
      </c>
      <c r="F20" s="41">
        <v>239796</v>
      </c>
      <c r="G20" s="267"/>
      <c r="H20" s="271"/>
      <c r="I20" s="41">
        <v>20727.999999999996</v>
      </c>
      <c r="J20" s="267"/>
      <c r="K20" s="267"/>
      <c r="L20" s="29">
        <f t="shared" si="4"/>
        <v>260524</v>
      </c>
    </row>
    <row r="21" spans="1:12" ht="12" customHeight="1">
      <c r="A21" s="285"/>
      <c r="B21" s="286" t="s">
        <v>142</v>
      </c>
      <c r="C21" s="287"/>
      <c r="D21" s="41">
        <v>41744</v>
      </c>
      <c r="E21" s="41">
        <v>139184.99999999997</v>
      </c>
      <c r="F21" s="41">
        <v>180928.99999999997</v>
      </c>
      <c r="G21" s="267"/>
      <c r="H21" s="271"/>
      <c r="I21" s="41">
        <v>20674</v>
      </c>
      <c r="J21" s="267"/>
      <c r="K21" s="267"/>
      <c r="L21" s="29">
        <f t="shared" si="4"/>
        <v>201602.99999999997</v>
      </c>
    </row>
    <row r="22" spans="1:12" ht="12" customHeight="1">
      <c r="A22" s="285"/>
      <c r="B22" s="286" t="s">
        <v>143</v>
      </c>
      <c r="C22" s="287"/>
      <c r="D22" s="41">
        <v>42957</v>
      </c>
      <c r="E22" s="41">
        <v>220452</v>
      </c>
      <c r="F22" s="41">
        <v>263409</v>
      </c>
      <c r="G22" s="267"/>
      <c r="H22" s="271"/>
      <c r="I22" s="41">
        <v>20089</v>
      </c>
      <c r="J22" s="268"/>
      <c r="K22" s="268"/>
      <c r="L22" s="29">
        <f t="shared" si="4"/>
        <v>283498</v>
      </c>
    </row>
    <row r="23" spans="1:12" ht="12" customHeight="1">
      <c r="A23" s="285"/>
      <c r="B23" s="286" t="s">
        <v>144</v>
      </c>
      <c r="C23" s="287"/>
      <c r="D23" s="41">
        <v>41410.999999999993</v>
      </c>
      <c r="E23" s="41">
        <v>193446</v>
      </c>
      <c r="F23" s="41">
        <v>234857.00000000003</v>
      </c>
      <c r="G23" s="267"/>
      <c r="H23" s="271"/>
      <c r="I23" s="41">
        <v>20109</v>
      </c>
      <c r="J23" s="268"/>
      <c r="K23" s="268"/>
      <c r="L23" s="29">
        <f t="shared" si="4"/>
        <v>254966.00000000003</v>
      </c>
    </row>
    <row r="24" spans="1:12" ht="12" customHeight="1">
      <c r="A24" s="285"/>
      <c r="B24" s="286" t="s">
        <v>145</v>
      </c>
      <c r="C24" s="287"/>
      <c r="D24" s="41" t="s">
        <v>124</v>
      </c>
      <c r="E24" s="41" t="s">
        <v>124</v>
      </c>
      <c r="F24" s="41" t="s">
        <v>124</v>
      </c>
      <c r="G24" s="267"/>
      <c r="H24" s="271"/>
      <c r="I24" s="41" t="s">
        <v>124</v>
      </c>
      <c r="J24" s="267"/>
      <c r="K24" s="267"/>
      <c r="L24" s="29" t="str">
        <f t="shared" si="4"/>
        <v/>
      </c>
    </row>
    <row r="25" spans="1:12" ht="12" customHeight="1">
      <c r="A25" s="285"/>
      <c r="B25" s="286" t="s">
        <v>146</v>
      </c>
      <c r="C25" s="287"/>
      <c r="D25" s="41" t="s">
        <v>124</v>
      </c>
      <c r="E25" s="41" t="s">
        <v>124</v>
      </c>
      <c r="F25" s="41" t="s">
        <v>124</v>
      </c>
      <c r="G25" s="267"/>
      <c r="H25" s="271"/>
      <c r="I25" s="41" t="s">
        <v>124</v>
      </c>
      <c r="J25" s="267"/>
      <c r="K25" s="267"/>
      <c r="L25" s="29" t="str">
        <f t="shared" si="4"/>
        <v/>
      </c>
    </row>
    <row r="26" spans="1:12" ht="12" customHeight="1">
      <c r="A26" s="285"/>
      <c r="B26" s="286" t="s">
        <v>147</v>
      </c>
      <c r="C26" s="287"/>
      <c r="D26" s="41" t="s">
        <v>124</v>
      </c>
      <c r="E26" s="41" t="s">
        <v>124</v>
      </c>
      <c r="F26" s="41" t="s">
        <v>124</v>
      </c>
      <c r="G26" s="267"/>
      <c r="H26" s="271"/>
      <c r="I26" s="41" t="s">
        <v>124</v>
      </c>
      <c r="J26" s="268"/>
      <c r="K26" s="268"/>
      <c r="L26" s="29" t="str">
        <f t="shared" si="4"/>
        <v/>
      </c>
    </row>
    <row r="27" spans="1:12" ht="12" customHeight="1">
      <c r="A27" s="285"/>
      <c r="B27" s="286" t="s">
        <v>148</v>
      </c>
      <c r="C27" s="287"/>
      <c r="D27" s="41" t="s">
        <v>124</v>
      </c>
      <c r="E27" s="41" t="s">
        <v>124</v>
      </c>
      <c r="F27" s="41" t="s">
        <v>124</v>
      </c>
      <c r="G27" s="267"/>
      <c r="H27" s="271"/>
      <c r="I27" s="41" t="s">
        <v>124</v>
      </c>
      <c r="J27" s="267"/>
      <c r="K27" s="267"/>
      <c r="L27" s="29" t="str">
        <f t="shared" si="4"/>
        <v/>
      </c>
    </row>
    <row r="28" spans="1:12" ht="12" customHeight="1" thickBot="1">
      <c r="A28" s="291"/>
      <c r="B28" s="292" t="s">
        <v>149</v>
      </c>
      <c r="C28" s="293"/>
      <c r="D28" s="231" t="s">
        <v>124</v>
      </c>
      <c r="E28" s="232" t="s">
        <v>124</v>
      </c>
      <c r="F28" s="232" t="s">
        <v>124</v>
      </c>
      <c r="G28" s="269"/>
      <c r="H28" s="272"/>
      <c r="I28" s="232" t="s">
        <v>124</v>
      </c>
      <c r="J28" s="269"/>
      <c r="K28" s="269"/>
      <c r="L28" s="233" t="str">
        <f>IF(F28="","",F28+I28)</f>
        <v/>
      </c>
    </row>
    <row r="29" spans="1:12" ht="12" customHeight="1">
      <c r="A29" s="234"/>
      <c r="B29" s="170"/>
      <c r="C29" s="170"/>
      <c r="D29" s="170"/>
      <c r="E29" s="170"/>
      <c r="F29" s="235"/>
      <c r="G29" s="170"/>
      <c r="H29" s="170"/>
      <c r="I29" s="170"/>
      <c r="J29" s="150"/>
      <c r="K29" s="150"/>
      <c r="L29" s="150"/>
    </row>
    <row r="30" spans="1:12" ht="12" customHeight="1">
      <c r="A30" s="91"/>
      <c r="B30" s="171"/>
      <c r="C30" s="171"/>
      <c r="D30" s="171"/>
      <c r="E30" s="171"/>
      <c r="F30" s="169"/>
      <c r="G30" s="171"/>
      <c r="H30" s="171"/>
      <c r="I30" s="171"/>
    </row>
    <row r="32" spans="1:12" ht="15.75" thickBot="1">
      <c r="J32" s="150"/>
      <c r="K32" s="150"/>
      <c r="L32" s="150"/>
    </row>
    <row r="33" spans="1:15" ht="15.75" customHeight="1">
      <c r="A33" s="425" t="s">
        <v>213</v>
      </c>
      <c r="B33" s="426"/>
      <c r="C33" s="426"/>
      <c r="D33" s="426"/>
      <c r="E33" s="426"/>
      <c r="F33" s="426"/>
      <c r="G33" s="426"/>
      <c r="H33" s="426"/>
      <c r="I33" s="427"/>
      <c r="J33" s="238"/>
      <c r="K33" s="220"/>
      <c r="L33" s="220"/>
      <c r="M33" s="150"/>
    </row>
    <row r="34" spans="1:15" ht="15.75" customHeight="1">
      <c r="A34" s="428" t="s">
        <v>214</v>
      </c>
      <c r="B34" s="429"/>
      <c r="C34" s="429"/>
      <c r="D34" s="429"/>
      <c r="E34" s="429"/>
      <c r="F34" s="429"/>
      <c r="G34" s="429"/>
      <c r="H34" s="429"/>
      <c r="I34" s="430"/>
      <c r="J34" s="238"/>
      <c r="K34" s="220"/>
      <c r="L34" s="220"/>
      <c r="M34" s="150"/>
    </row>
    <row r="35" spans="1:15" ht="15.75" customHeight="1">
      <c r="A35" s="428" t="s">
        <v>215</v>
      </c>
      <c r="B35" s="429"/>
      <c r="C35" s="429"/>
      <c r="D35" s="429"/>
      <c r="E35" s="429"/>
      <c r="F35" s="429"/>
      <c r="G35" s="429"/>
      <c r="H35" s="429"/>
      <c r="I35" s="430"/>
      <c r="J35" s="238"/>
      <c r="K35" s="220"/>
      <c r="L35" s="220"/>
      <c r="M35" s="150"/>
    </row>
    <row r="36" spans="1:15" ht="15.75" customHeight="1">
      <c r="A36" s="497"/>
      <c r="B36" s="473"/>
      <c r="C36" s="473"/>
      <c r="D36" s="473"/>
      <c r="E36" s="473"/>
      <c r="F36" s="473"/>
      <c r="G36" s="473"/>
      <c r="H36" s="473"/>
      <c r="I36" s="474"/>
      <c r="J36" s="238"/>
      <c r="K36" s="220"/>
      <c r="L36" s="220"/>
      <c r="M36" s="150"/>
    </row>
    <row r="37" spans="1:15" ht="15.75" customHeight="1" thickBot="1">
      <c r="A37" s="501"/>
      <c r="B37" s="503"/>
      <c r="C37" s="503"/>
      <c r="D37" s="503"/>
      <c r="E37" s="503"/>
      <c r="F37" s="503"/>
      <c r="G37" s="503"/>
      <c r="H37" s="503"/>
      <c r="I37" s="504"/>
      <c r="J37" s="238"/>
      <c r="K37" s="220"/>
      <c r="L37" s="220"/>
      <c r="M37" s="150"/>
      <c r="O37" s="242"/>
    </row>
    <row r="38" spans="1:15" ht="12" customHeight="1">
      <c r="A38" s="48" t="s">
        <v>166</v>
      </c>
      <c r="B38" s="63"/>
      <c r="C38" s="34"/>
      <c r="D38" s="243" t="s">
        <v>64</v>
      </c>
      <c r="E38" s="243" t="s">
        <v>101</v>
      </c>
      <c r="F38" s="243" t="s">
        <v>154</v>
      </c>
      <c r="G38" s="243" t="s">
        <v>70</v>
      </c>
      <c r="H38" s="243" t="s">
        <v>216</v>
      </c>
      <c r="I38" s="726" t="s">
        <v>57</v>
      </c>
      <c r="J38" s="63"/>
      <c r="K38" s="63"/>
      <c r="L38" s="63"/>
      <c r="M38" s="150"/>
    </row>
    <row r="39" spans="1:15" ht="12" customHeight="1">
      <c r="A39" s="51"/>
      <c r="B39" s="230"/>
      <c r="C39" s="236"/>
      <c r="D39" s="221"/>
      <c r="E39" s="221"/>
      <c r="F39" s="221"/>
      <c r="G39" s="221"/>
      <c r="H39" s="221"/>
      <c r="I39" s="414"/>
      <c r="J39" s="239"/>
      <c r="K39" s="241"/>
      <c r="L39" s="240"/>
      <c r="M39" s="150"/>
    </row>
    <row r="40" spans="1:15" ht="12" customHeight="1">
      <c r="A40" s="680" t="s">
        <v>132</v>
      </c>
      <c r="B40" s="283"/>
      <c r="C40" s="284"/>
      <c r="D40" s="375">
        <v>12085</v>
      </c>
      <c r="E40" s="376">
        <v>67810</v>
      </c>
      <c r="F40" s="376">
        <v>99566</v>
      </c>
      <c r="G40" s="375">
        <v>44130</v>
      </c>
      <c r="H40" s="377">
        <v>47607</v>
      </c>
      <c r="I40" s="374">
        <v>271198</v>
      </c>
      <c r="J40" s="30"/>
      <c r="K40" s="63"/>
      <c r="L40" s="64"/>
      <c r="M40" s="150"/>
    </row>
    <row r="41" spans="1:15" ht="12" customHeight="1">
      <c r="A41" s="681" t="s">
        <v>163</v>
      </c>
      <c r="B41" s="294"/>
      <c r="C41" s="295"/>
      <c r="D41" s="375">
        <v>13091</v>
      </c>
      <c r="E41" s="376">
        <v>57107</v>
      </c>
      <c r="F41" s="376">
        <v>96080</v>
      </c>
      <c r="G41" s="375">
        <v>48850</v>
      </c>
      <c r="H41" s="377">
        <v>46721</v>
      </c>
      <c r="I41" s="374">
        <v>261849</v>
      </c>
      <c r="J41" s="30"/>
      <c r="K41" s="63"/>
      <c r="L41" s="64"/>
      <c r="M41" s="150"/>
    </row>
    <row r="42" spans="1:15" ht="12" customHeight="1">
      <c r="A42" s="655">
        <f>Titles!A22</f>
        <v>2022</v>
      </c>
      <c r="B42" s="296" t="s">
        <v>134</v>
      </c>
      <c r="C42" s="297"/>
      <c r="D42" s="41">
        <v>12629.000000000002</v>
      </c>
      <c r="E42" s="41">
        <v>61505</v>
      </c>
      <c r="F42" s="41">
        <v>81692</v>
      </c>
      <c r="G42" s="26">
        <v>41331</v>
      </c>
      <c r="H42" s="27">
        <v>38747</v>
      </c>
      <c r="I42" s="237">
        <f t="shared" ref="I42" si="5">IF(D42="","",SUM(D42:H42))</f>
        <v>235904</v>
      </c>
      <c r="J42" s="30"/>
      <c r="K42" s="63"/>
      <c r="L42" s="64"/>
      <c r="M42" s="150"/>
    </row>
    <row r="43" spans="1:15" ht="12" customHeight="1">
      <c r="A43" s="285"/>
      <c r="B43" s="286" t="s">
        <v>135</v>
      </c>
      <c r="C43" s="287"/>
      <c r="D43" s="41">
        <v>15141</v>
      </c>
      <c r="E43" s="41">
        <v>62861.000000000007</v>
      </c>
      <c r="F43" s="41">
        <v>88734.000000000015</v>
      </c>
      <c r="G43" s="26">
        <v>55294.999999999993</v>
      </c>
      <c r="H43" s="27">
        <v>46724</v>
      </c>
      <c r="I43" s="237">
        <f t="shared" ref="I43:I45" si="6">IF(D43="","",SUM(D43:H43))</f>
        <v>268755</v>
      </c>
      <c r="J43" s="30"/>
      <c r="K43" s="63"/>
      <c r="L43" s="64"/>
      <c r="M43" s="150"/>
    </row>
    <row r="44" spans="1:15" ht="12" customHeight="1">
      <c r="A44" s="285"/>
      <c r="B44" s="286" t="s">
        <v>136</v>
      </c>
      <c r="C44" s="287"/>
      <c r="D44" s="41">
        <v>13568</v>
      </c>
      <c r="E44" s="41">
        <v>54761</v>
      </c>
      <c r="F44" s="41">
        <v>110809.99999999999</v>
      </c>
      <c r="G44" s="26">
        <v>49784.000000000007</v>
      </c>
      <c r="H44" s="27">
        <v>50832</v>
      </c>
      <c r="I44" s="237">
        <f t="shared" si="6"/>
        <v>279755</v>
      </c>
      <c r="J44" s="30"/>
      <c r="K44" s="63"/>
      <c r="L44" s="64"/>
      <c r="M44" s="150"/>
    </row>
    <row r="45" spans="1:15" ht="12" customHeight="1">
      <c r="A45" s="285"/>
      <c r="B45" s="286" t="s">
        <v>137</v>
      </c>
      <c r="C45" s="287"/>
      <c r="D45" s="41">
        <v>11821</v>
      </c>
      <c r="E45" s="41">
        <v>50394</v>
      </c>
      <c r="F45" s="41">
        <v>103243</v>
      </c>
      <c r="G45" s="26">
        <v>48281</v>
      </c>
      <c r="H45" s="27">
        <v>52044</v>
      </c>
      <c r="I45" s="237">
        <f t="shared" si="6"/>
        <v>265783</v>
      </c>
      <c r="J45" s="30"/>
      <c r="K45" s="63"/>
      <c r="L45" s="64"/>
      <c r="M45" s="64"/>
    </row>
    <row r="46" spans="1:15" ht="12" customHeight="1">
      <c r="A46" s="285"/>
      <c r="B46" s="296"/>
      <c r="C46" s="297"/>
      <c r="D46" s="113"/>
      <c r="E46" s="113"/>
      <c r="F46" s="113"/>
      <c r="G46" s="113"/>
      <c r="H46" s="113"/>
      <c r="I46" s="211"/>
      <c r="J46" s="30"/>
      <c r="K46" s="63"/>
      <c r="L46" s="64"/>
      <c r="M46" s="64"/>
    </row>
    <row r="47" spans="1:15" ht="12" customHeight="1">
      <c r="A47" s="656">
        <f>Titles!A23</f>
        <v>2023</v>
      </c>
      <c r="B47" s="296" t="s">
        <v>134</v>
      </c>
      <c r="C47" s="297"/>
      <c r="D47" s="109">
        <v>9962</v>
      </c>
      <c r="E47" s="109">
        <v>36076</v>
      </c>
      <c r="F47" s="109">
        <v>83402.000000000015</v>
      </c>
      <c r="G47" s="109">
        <v>40402.999999999993</v>
      </c>
      <c r="H47" s="109">
        <v>50382.999999999993</v>
      </c>
      <c r="I47" s="210">
        <f>IF(D47="","",SUM(D47:H47))</f>
        <v>220226</v>
      </c>
      <c r="J47" s="30"/>
      <c r="K47" s="63"/>
      <c r="L47" s="64"/>
      <c r="M47" s="150"/>
    </row>
    <row r="48" spans="1:15" ht="12" customHeight="1">
      <c r="A48" s="285"/>
      <c r="B48" s="286" t="s">
        <v>135</v>
      </c>
      <c r="C48" s="287"/>
      <c r="D48" s="113">
        <v>14619</v>
      </c>
      <c r="E48" s="113">
        <v>33640</v>
      </c>
      <c r="F48" s="113">
        <v>100919</v>
      </c>
      <c r="G48" s="113">
        <v>39938</v>
      </c>
      <c r="H48" s="113">
        <v>51981</v>
      </c>
      <c r="I48" s="211">
        <f t="shared" ref="I48:I50" si="7">IF(D48="","",SUM(D48:H48))</f>
        <v>241097</v>
      </c>
      <c r="J48" s="30"/>
      <c r="K48" s="63"/>
      <c r="L48" s="64"/>
      <c r="M48" s="150"/>
    </row>
    <row r="49" spans="1:13" ht="12" customHeight="1">
      <c r="A49" s="285"/>
      <c r="B49" s="286" t="s">
        <v>136</v>
      </c>
      <c r="C49" s="287"/>
      <c r="D49" s="113" t="s">
        <v>124</v>
      </c>
      <c r="E49" s="113" t="s">
        <v>124</v>
      </c>
      <c r="F49" s="113" t="s">
        <v>124</v>
      </c>
      <c r="G49" s="113" t="s">
        <v>124</v>
      </c>
      <c r="H49" s="113" t="s">
        <v>124</v>
      </c>
      <c r="I49" s="211" t="str">
        <f t="shared" si="7"/>
        <v/>
      </c>
      <c r="J49" s="30"/>
      <c r="K49" s="63"/>
      <c r="L49" s="64"/>
      <c r="M49" s="150"/>
    </row>
    <row r="50" spans="1:13" ht="12" customHeight="1" thickBot="1">
      <c r="A50" s="291"/>
      <c r="B50" s="292" t="s">
        <v>137</v>
      </c>
      <c r="C50" s="293"/>
      <c r="D50" s="202" t="s">
        <v>124</v>
      </c>
      <c r="E50" s="202" t="s">
        <v>124</v>
      </c>
      <c r="F50" s="202" t="s">
        <v>124</v>
      </c>
      <c r="G50" s="202" t="s">
        <v>124</v>
      </c>
      <c r="H50" s="202" t="s">
        <v>124</v>
      </c>
      <c r="I50" s="213" t="str">
        <f t="shared" si="7"/>
        <v/>
      </c>
      <c r="J50" s="30"/>
      <c r="K50" s="63"/>
      <c r="L50" s="64"/>
      <c r="M50" s="150"/>
    </row>
    <row r="51" spans="1:13" ht="1.9" customHeight="1">
      <c r="A51" s="229"/>
      <c r="B51" s="229"/>
      <c r="C51" s="317"/>
      <c r="D51" s="63"/>
      <c r="E51" s="64"/>
      <c r="F51" s="64"/>
      <c r="G51" s="63"/>
      <c r="H51" s="318"/>
      <c r="I51" s="64"/>
      <c r="J51" s="63"/>
      <c r="K51" s="63"/>
      <c r="L51" s="64"/>
      <c r="M51" s="150"/>
    </row>
    <row r="52" spans="1:13" s="10" customFormat="1" ht="12" customHeight="1">
      <c r="A52" s="366" t="str">
        <f>Titles!$A$12</f>
        <v>1 Data for 2021 and 2022 based on 2016 Census Definitions and data for 2023 based on 2021 Census Definitions.</v>
      </c>
      <c r="B52" s="229"/>
      <c r="C52" s="229"/>
      <c r="D52" s="229"/>
      <c r="E52" s="367"/>
      <c r="G52" s="229"/>
      <c r="H52" s="365"/>
      <c r="I52" s="229"/>
      <c r="J52" s="229"/>
      <c r="K52" s="301"/>
      <c r="L52" s="11"/>
    </row>
    <row r="53" spans="1:13" s="12" customFormat="1" ht="12">
      <c r="A53" s="354" t="s">
        <v>150</v>
      </c>
      <c r="B53" s="84"/>
      <c r="C53" s="359"/>
      <c r="D53" s="319"/>
      <c r="E53" s="54"/>
      <c r="F53" s="319"/>
      <c r="G53" s="319"/>
      <c r="H53" s="360"/>
      <c r="I53" s="77"/>
    </row>
    <row r="54" spans="1:13" s="307" customFormat="1" ht="10.9" customHeight="1">
      <c r="A54" s="320" t="s">
        <v>217</v>
      </c>
      <c r="B54" s="308"/>
      <c r="C54" s="308"/>
      <c r="D54" s="308"/>
      <c r="E54" s="353"/>
      <c r="F54" s="306"/>
      <c r="G54" s="306"/>
      <c r="H54" s="306"/>
    </row>
    <row r="55" spans="1:13" s="307" customFormat="1" ht="10.9" customHeight="1">
      <c r="B55" s="308"/>
      <c r="C55" s="308"/>
      <c r="D55" s="308"/>
      <c r="E55" s="321"/>
      <c r="F55" s="308"/>
      <c r="G55" s="308"/>
      <c r="H55" s="308"/>
    </row>
    <row r="56" spans="1:13" s="12" customFormat="1" ht="9.75" customHeight="1">
      <c r="A56" s="91"/>
      <c r="B56" s="171"/>
      <c r="C56" s="171"/>
      <c r="D56" s="171"/>
      <c r="E56" s="169"/>
      <c r="F56"/>
      <c r="G56" s="171"/>
      <c r="H56" s="171"/>
      <c r="I56" s="171"/>
    </row>
    <row r="57" spans="1:13" ht="9.75" customHeight="1"/>
  </sheetData>
  <phoneticPr fontId="11" type="noConversion"/>
  <pageMargins left="0.51181102362204722" right="0.51181102362204722" top="0.51181102362204722" bottom="0.51181102362204722" header="0.31496062992125984" footer="0.31496062992125984"/>
  <pageSetup scale="98" orientation="portrait" r:id="rId1"/>
  <headerFooter alignWithMargins="0"/>
  <ignoredErrors>
    <ignoredError sqref="J19:L28 J13:L13 J17:L17 J18:L18 G17:H17 G28:H28 G18:H18 G19:H19 G20:H20 G21:H21 G22:H22 G23:H23 G24:H24 G25:H25 G26:H26 G27:H27" unlocked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41"/>
  <sheetViews>
    <sheetView showGridLines="0" zoomScaleNormal="100" workbookViewId="0"/>
  </sheetViews>
  <sheetFormatPr defaultColWidth="11.5546875" defaultRowHeight="15"/>
  <cols>
    <col min="1" max="1" width="4.77734375" customWidth="1"/>
    <col min="2" max="3" width="8.33203125" customWidth="1"/>
    <col min="4" max="4" width="9.77734375" customWidth="1"/>
    <col min="5" max="5" width="10.21875" customWidth="1"/>
    <col min="6" max="6" width="10.77734375" customWidth="1"/>
    <col min="7" max="7" width="12.77734375" customWidth="1"/>
    <col min="8" max="8" width="9.77734375" customWidth="1"/>
  </cols>
  <sheetData>
    <row r="1" spans="1:8" ht="15.95" customHeight="1">
      <c r="A1" s="434" t="s">
        <v>218</v>
      </c>
      <c r="B1" s="435"/>
      <c r="C1" s="435"/>
      <c r="D1" s="435"/>
      <c r="E1" s="435"/>
      <c r="F1" s="435"/>
      <c r="G1" s="435"/>
      <c r="H1" s="436"/>
    </row>
    <row r="2" spans="1:8" ht="15.95" customHeight="1">
      <c r="A2" s="437" t="s">
        <v>219</v>
      </c>
      <c r="B2" s="438"/>
      <c r="C2" s="438"/>
      <c r="D2" s="438"/>
      <c r="E2" s="438"/>
      <c r="F2" s="438"/>
      <c r="G2" s="438"/>
      <c r="H2" s="439"/>
    </row>
    <row r="3" spans="1:8" ht="31.5" customHeight="1" thickBot="1">
      <c r="A3" s="509"/>
      <c r="B3" s="510"/>
      <c r="C3" s="510"/>
      <c r="D3" s="510"/>
      <c r="E3" s="510"/>
      <c r="F3" s="510"/>
      <c r="G3" s="510"/>
      <c r="H3" s="511"/>
    </row>
    <row r="4" spans="1:8" ht="12" customHeight="1">
      <c r="A4" s="118"/>
      <c r="B4" s="92"/>
      <c r="C4" s="119"/>
      <c r="D4" s="95" t="s">
        <v>167</v>
      </c>
      <c r="E4" s="120" t="s">
        <v>168</v>
      </c>
      <c r="F4" s="95" t="s">
        <v>169</v>
      </c>
      <c r="G4" s="95" t="s">
        <v>170</v>
      </c>
      <c r="H4" s="101" t="s">
        <v>57</v>
      </c>
    </row>
    <row r="5" spans="1:8" ht="12" customHeight="1">
      <c r="A5" s="81"/>
      <c r="B5" s="89"/>
      <c r="C5" s="100"/>
      <c r="D5" s="96"/>
      <c r="E5" s="95" t="s">
        <v>171</v>
      </c>
      <c r="F5" s="96"/>
      <c r="G5" s="95"/>
      <c r="H5" s="408"/>
    </row>
    <row r="6" spans="1:8" ht="12" customHeight="1">
      <c r="A6" s="81"/>
      <c r="B6" s="89"/>
      <c r="C6" s="100"/>
      <c r="D6" s="407"/>
      <c r="E6" s="96"/>
      <c r="F6" s="407"/>
      <c r="G6" s="95"/>
      <c r="H6" s="102"/>
    </row>
    <row r="7" spans="1:8" ht="12" customHeight="1">
      <c r="A7" s="146" t="s">
        <v>166</v>
      </c>
      <c r="B7" s="141"/>
      <c r="C7" s="147"/>
      <c r="D7" s="147"/>
      <c r="E7" s="145"/>
      <c r="F7" s="147"/>
      <c r="G7" s="145"/>
      <c r="H7" s="149"/>
    </row>
    <row r="8" spans="1:8" ht="12" customHeight="1">
      <c r="A8" s="680" t="s">
        <v>132</v>
      </c>
      <c r="B8" s="151"/>
      <c r="C8" s="179"/>
      <c r="D8" s="370">
        <v>1021</v>
      </c>
      <c r="E8" s="370">
        <v>1260</v>
      </c>
      <c r="F8" s="370">
        <v>5975</v>
      </c>
      <c r="G8" s="370">
        <v>3829</v>
      </c>
      <c r="H8" s="378">
        <v>12085</v>
      </c>
    </row>
    <row r="9" spans="1:8" ht="12" customHeight="1">
      <c r="A9" s="681" t="s">
        <v>163</v>
      </c>
      <c r="B9" s="90"/>
      <c r="C9" s="100"/>
      <c r="D9" s="370">
        <v>1379</v>
      </c>
      <c r="E9" s="370">
        <v>1318</v>
      </c>
      <c r="F9" s="370">
        <v>5714</v>
      </c>
      <c r="G9" s="370">
        <v>4680</v>
      </c>
      <c r="H9" s="595">
        <v>13091</v>
      </c>
    </row>
    <row r="10" spans="1:8" ht="12" customHeight="1">
      <c r="A10" s="107">
        <f>Titles!A22</f>
        <v>2022</v>
      </c>
      <c r="B10" s="152" t="s">
        <v>134</v>
      </c>
      <c r="C10" s="161"/>
      <c r="D10" s="109">
        <v>1953.0000000000002</v>
      </c>
      <c r="E10" s="109">
        <v>1238</v>
      </c>
      <c r="F10" s="109">
        <v>4856.9999999999991</v>
      </c>
      <c r="G10" s="210">
        <v>4581</v>
      </c>
      <c r="H10" s="210">
        <f t="shared" ref="H10:H13" si="0">IF(D10="","",SUM(D10:G10))</f>
        <v>12629</v>
      </c>
    </row>
    <row r="11" spans="1:8" ht="12" customHeight="1">
      <c r="A11" s="117"/>
      <c r="B11" s="136" t="s">
        <v>135</v>
      </c>
      <c r="C11" s="162"/>
      <c r="D11" s="113">
        <v>1335</v>
      </c>
      <c r="E11" s="113">
        <v>1599</v>
      </c>
      <c r="F11" s="113">
        <v>6724</v>
      </c>
      <c r="G11" s="211">
        <v>5483</v>
      </c>
      <c r="H11" s="211">
        <f t="shared" si="0"/>
        <v>15141</v>
      </c>
    </row>
    <row r="12" spans="1:8" ht="12" customHeight="1">
      <c r="A12" s="117"/>
      <c r="B12" s="136" t="s">
        <v>136</v>
      </c>
      <c r="C12" s="162"/>
      <c r="D12" s="113">
        <v>1514.0000000000002</v>
      </c>
      <c r="E12" s="113">
        <v>959.00000000000011</v>
      </c>
      <c r="F12" s="113">
        <v>6342</v>
      </c>
      <c r="G12" s="211">
        <v>4752.9999999999991</v>
      </c>
      <c r="H12" s="211">
        <f t="shared" si="0"/>
        <v>13568</v>
      </c>
    </row>
    <row r="13" spans="1:8" ht="12" customHeight="1">
      <c r="A13" s="146"/>
      <c r="B13" s="153" t="s">
        <v>137</v>
      </c>
      <c r="C13" s="180"/>
      <c r="D13" s="113">
        <v>1187</v>
      </c>
      <c r="E13" s="113">
        <v>1580</v>
      </c>
      <c r="F13" s="113">
        <v>4590</v>
      </c>
      <c r="G13" s="211">
        <v>4464</v>
      </c>
      <c r="H13" s="211">
        <f t="shared" si="0"/>
        <v>11821</v>
      </c>
    </row>
    <row r="14" spans="1:8" ht="12" customHeight="1">
      <c r="A14" s="107">
        <f>Titles!A23</f>
        <v>2023</v>
      </c>
      <c r="B14" s="152" t="s">
        <v>134</v>
      </c>
      <c r="C14" s="161"/>
      <c r="D14" s="109">
        <v>924</v>
      </c>
      <c r="E14" s="109">
        <v>903</v>
      </c>
      <c r="F14" s="109">
        <v>3939</v>
      </c>
      <c r="G14" s="210">
        <v>4196</v>
      </c>
      <c r="H14" s="210">
        <f t="shared" ref="H14" si="1">IF(D14="","",SUM(D14:G14))</f>
        <v>9962</v>
      </c>
    </row>
    <row r="15" spans="1:8" ht="12" customHeight="1">
      <c r="A15" s="117"/>
      <c r="B15" s="136" t="s">
        <v>135</v>
      </c>
      <c r="C15" s="162"/>
      <c r="D15" s="113">
        <v>809</v>
      </c>
      <c r="E15" s="113">
        <v>1249</v>
      </c>
      <c r="F15" s="113">
        <v>8385</v>
      </c>
      <c r="G15" s="113">
        <v>4176</v>
      </c>
      <c r="H15" s="211">
        <f t="shared" ref="H15:H17" si="2">IF(D15="","",SUM(D15:G15))</f>
        <v>14619</v>
      </c>
    </row>
    <row r="16" spans="1:8" ht="12" customHeight="1">
      <c r="A16" s="117"/>
      <c r="B16" s="136" t="s">
        <v>136</v>
      </c>
      <c r="C16" s="162"/>
      <c r="D16" s="113" t="s">
        <v>124</v>
      </c>
      <c r="E16" s="113" t="s">
        <v>124</v>
      </c>
      <c r="F16" s="113" t="s">
        <v>124</v>
      </c>
      <c r="G16" s="113" t="s">
        <v>124</v>
      </c>
      <c r="H16" s="211" t="str">
        <f t="shared" si="2"/>
        <v/>
      </c>
    </row>
    <row r="17" spans="1:9" ht="12" customHeight="1" thickBot="1">
      <c r="A17" s="245"/>
      <c r="B17" s="246" t="s">
        <v>137</v>
      </c>
      <c r="C17" s="247"/>
      <c r="D17" s="202" t="s">
        <v>124</v>
      </c>
      <c r="E17" s="202" t="s">
        <v>124</v>
      </c>
      <c r="F17" s="202" t="s">
        <v>124</v>
      </c>
      <c r="G17" s="202" t="s">
        <v>124</v>
      </c>
      <c r="H17" s="213" t="str">
        <f t="shared" si="2"/>
        <v/>
      </c>
    </row>
    <row r="18" spans="1:9" ht="12" customHeight="1">
      <c r="A18" s="250"/>
      <c r="B18" s="85"/>
      <c r="C18" s="244"/>
      <c r="D18" s="244"/>
      <c r="E18" s="244"/>
      <c r="F18" s="244"/>
      <c r="G18" s="244"/>
      <c r="H18" s="244"/>
      <c r="I18" s="150"/>
    </row>
    <row r="19" spans="1:9" ht="12" customHeight="1">
      <c r="A19" s="85"/>
      <c r="B19" s="85"/>
      <c r="C19" s="244"/>
      <c r="D19" s="244"/>
      <c r="E19" s="244"/>
      <c r="F19" s="244"/>
      <c r="G19" s="244"/>
      <c r="H19" s="244"/>
      <c r="I19" s="150"/>
    </row>
    <row r="20" spans="1:9" ht="12" customHeight="1">
      <c r="A20" s="85"/>
      <c r="B20" s="85"/>
      <c r="C20" s="244"/>
      <c r="D20" s="244"/>
      <c r="E20" s="244"/>
      <c r="F20" s="244"/>
      <c r="G20" s="244"/>
      <c r="H20" s="244"/>
      <c r="I20" s="150"/>
    </row>
    <row r="21" spans="1:9" ht="12" customHeight="1" thickBot="1">
      <c r="A21" s="251"/>
      <c r="B21" s="85"/>
      <c r="C21" s="244"/>
      <c r="D21" s="244"/>
      <c r="E21" s="244"/>
      <c r="F21" s="244"/>
      <c r="G21" s="244"/>
      <c r="H21" s="244"/>
      <c r="I21" s="150"/>
    </row>
    <row r="22" spans="1:9" ht="15.95" customHeight="1">
      <c r="A22" s="434" t="s">
        <v>220</v>
      </c>
      <c r="B22" s="435"/>
      <c r="C22" s="435"/>
      <c r="D22" s="435"/>
      <c r="E22" s="435"/>
      <c r="F22" s="435"/>
      <c r="G22" s="436"/>
      <c r="H22" s="248"/>
      <c r="I22" s="150"/>
    </row>
    <row r="23" spans="1:9" ht="15.95" customHeight="1">
      <c r="A23" s="437" t="s">
        <v>221</v>
      </c>
      <c r="B23" s="438"/>
      <c r="C23" s="438"/>
      <c r="D23" s="438"/>
      <c r="E23" s="438"/>
      <c r="F23" s="438"/>
      <c r="G23" s="439"/>
      <c r="H23" s="248"/>
      <c r="I23" s="150"/>
    </row>
    <row r="24" spans="1:9" ht="15.95" customHeight="1">
      <c r="A24" s="437" t="s">
        <v>215</v>
      </c>
      <c r="B24" s="438"/>
      <c r="C24" s="438"/>
      <c r="D24" s="438"/>
      <c r="E24" s="438"/>
      <c r="F24" s="438"/>
      <c r="G24" s="439"/>
      <c r="H24" s="248"/>
      <c r="I24" s="150"/>
    </row>
    <row r="25" spans="1:9" ht="15.95" customHeight="1">
      <c r="A25" s="440"/>
      <c r="B25" s="454"/>
      <c r="C25" s="454"/>
      <c r="D25" s="454"/>
      <c r="E25" s="454"/>
      <c r="F25" s="454"/>
      <c r="G25" s="455"/>
      <c r="H25" s="248"/>
      <c r="I25" s="150"/>
    </row>
    <row r="26" spans="1:9" ht="15.95" customHeight="1" thickBot="1">
      <c r="A26" s="443"/>
      <c r="B26" s="512"/>
      <c r="C26" s="512"/>
      <c r="D26" s="512"/>
      <c r="E26" s="512"/>
      <c r="F26" s="512"/>
      <c r="G26" s="513"/>
      <c r="H26" s="249"/>
      <c r="I26" s="150"/>
    </row>
    <row r="27" spans="1:9" ht="12" customHeight="1">
      <c r="A27" s="146" t="s">
        <v>166</v>
      </c>
      <c r="B27" s="92"/>
      <c r="C27" s="119"/>
      <c r="D27" s="281" t="s">
        <v>175</v>
      </c>
      <c r="E27" s="281" t="s">
        <v>176</v>
      </c>
      <c r="F27" s="281" t="s">
        <v>177</v>
      </c>
      <c r="G27" s="594" t="s">
        <v>57</v>
      </c>
      <c r="H27" s="244"/>
      <c r="I27" s="150"/>
    </row>
    <row r="28" spans="1:9" ht="12" customHeight="1">
      <c r="A28" s="680" t="s">
        <v>132</v>
      </c>
      <c r="B28" s="151"/>
      <c r="C28" s="179"/>
      <c r="D28" s="370">
        <v>8023</v>
      </c>
      <c r="E28" s="370">
        <v>4172</v>
      </c>
      <c r="F28" s="370">
        <v>31935</v>
      </c>
      <c r="G28" s="595">
        <v>44130</v>
      </c>
      <c r="H28" s="244"/>
      <c r="I28" s="150"/>
    </row>
    <row r="29" spans="1:9" ht="12" customHeight="1">
      <c r="A29" s="681" t="s">
        <v>163</v>
      </c>
      <c r="B29" s="90"/>
      <c r="C29" s="100"/>
      <c r="D29" s="370">
        <v>8095</v>
      </c>
      <c r="E29" s="370">
        <v>4211</v>
      </c>
      <c r="F29" s="370">
        <v>36544</v>
      </c>
      <c r="G29" s="595">
        <v>48850</v>
      </c>
      <c r="H29" s="244"/>
      <c r="I29" s="244"/>
    </row>
    <row r="30" spans="1:9" ht="12" customHeight="1">
      <c r="A30" s="107">
        <f>Titles!A22</f>
        <v>2022</v>
      </c>
      <c r="B30" s="152" t="s">
        <v>134</v>
      </c>
      <c r="C30" s="161"/>
      <c r="D30" s="109">
        <v>8656</v>
      </c>
      <c r="E30" s="109">
        <v>2977</v>
      </c>
      <c r="F30" s="109">
        <v>29698</v>
      </c>
      <c r="G30" s="210">
        <f t="shared" ref="G30:G33" si="3">IF(F30="","",SUM(D30:F30))</f>
        <v>41331</v>
      </c>
      <c r="H30" s="244"/>
      <c r="I30" s="150"/>
    </row>
    <row r="31" spans="1:9" ht="12" customHeight="1">
      <c r="A31" s="273"/>
      <c r="B31" s="136" t="s">
        <v>135</v>
      </c>
      <c r="C31" s="162"/>
      <c r="D31" s="113">
        <v>7822.9999999999991</v>
      </c>
      <c r="E31" s="113">
        <v>6045</v>
      </c>
      <c r="F31" s="113">
        <v>41426.999999999993</v>
      </c>
      <c r="G31" s="211">
        <f t="shared" si="3"/>
        <v>55294.999999999993</v>
      </c>
      <c r="H31" s="170"/>
    </row>
    <row r="32" spans="1:9" ht="12" customHeight="1">
      <c r="A32" s="273"/>
      <c r="B32" s="136" t="s">
        <v>136</v>
      </c>
      <c r="C32" s="162"/>
      <c r="D32" s="113">
        <v>6521.9999999999991</v>
      </c>
      <c r="E32" s="113">
        <v>4036.0000000000005</v>
      </c>
      <c r="F32" s="113">
        <v>39226.000000000007</v>
      </c>
      <c r="G32" s="211">
        <f t="shared" si="3"/>
        <v>49784.000000000007</v>
      </c>
      <c r="H32" s="171"/>
    </row>
    <row r="33" spans="1:12" ht="12" customHeight="1">
      <c r="A33" s="274"/>
      <c r="B33" s="153" t="s">
        <v>137</v>
      </c>
      <c r="C33" s="180"/>
      <c r="D33" s="113">
        <v>9339</v>
      </c>
      <c r="E33" s="113">
        <v>3689.0000000000005</v>
      </c>
      <c r="F33" s="113">
        <v>35253.000000000007</v>
      </c>
      <c r="G33" s="211">
        <f t="shared" si="3"/>
        <v>48281.000000000007</v>
      </c>
      <c r="H33" s="171"/>
    </row>
    <row r="34" spans="1:12" ht="12" customHeight="1">
      <c r="A34" s="107">
        <f>Titles!A23</f>
        <v>2023</v>
      </c>
      <c r="B34" s="152" t="s">
        <v>134</v>
      </c>
      <c r="C34" s="161"/>
      <c r="D34" s="109">
        <v>7688</v>
      </c>
      <c r="E34" s="109">
        <v>4000.9999999999995</v>
      </c>
      <c r="F34" s="109">
        <v>28714</v>
      </c>
      <c r="G34" s="210">
        <f t="shared" ref="G34:G35" si="4">IF(F34="","",SUM(D34:F34))</f>
        <v>40403</v>
      </c>
    </row>
    <row r="35" spans="1:12" ht="12" customHeight="1">
      <c r="A35" s="117"/>
      <c r="B35" s="136" t="s">
        <v>135</v>
      </c>
      <c r="C35" s="162"/>
      <c r="D35" s="113">
        <v>6538</v>
      </c>
      <c r="E35" s="113">
        <v>4002</v>
      </c>
      <c r="F35" s="113">
        <v>29398</v>
      </c>
      <c r="G35" s="732">
        <f t="shared" si="4"/>
        <v>39938</v>
      </c>
    </row>
    <row r="36" spans="1:12" ht="12" customHeight="1">
      <c r="A36" s="117"/>
      <c r="B36" s="136" t="s">
        <v>136</v>
      </c>
      <c r="C36" s="162"/>
      <c r="D36" s="113" t="s">
        <v>124</v>
      </c>
      <c r="E36" s="113" t="s">
        <v>124</v>
      </c>
      <c r="F36" s="113" t="s">
        <v>124</v>
      </c>
      <c r="G36" s="211" t="str">
        <f t="shared" ref="G36:G37" si="5">IF(F36="","",SUM(D36:F36))</f>
        <v/>
      </c>
    </row>
    <row r="37" spans="1:12" ht="12" customHeight="1" thickBot="1">
      <c r="A37" s="245"/>
      <c r="B37" s="246" t="s">
        <v>137</v>
      </c>
      <c r="C37" s="247"/>
      <c r="D37" s="202" t="s">
        <v>124</v>
      </c>
      <c r="E37" s="202" t="s">
        <v>124</v>
      </c>
      <c r="F37" s="202" t="s">
        <v>124</v>
      </c>
      <c r="G37" s="213" t="str">
        <f t="shared" si="5"/>
        <v/>
      </c>
    </row>
    <row r="38" spans="1:12" s="10" customFormat="1" ht="12" customHeight="1">
      <c r="A38" s="366" t="str">
        <f>+Titles!A12</f>
        <v>1 Data for 2021 and 2022 based on 2016 Census Definitions and data for 2023 based on 2021 Census Definitions.</v>
      </c>
      <c r="B38" s="229"/>
      <c r="C38" s="229"/>
      <c r="D38" s="229"/>
      <c r="E38" s="367"/>
      <c r="G38" s="229"/>
      <c r="H38" s="365"/>
      <c r="I38" s="229"/>
      <c r="J38" s="229"/>
      <c r="K38" s="301"/>
      <c r="L38" s="11"/>
    </row>
    <row r="39" spans="1:12" s="307" customFormat="1" ht="10.9" customHeight="1">
      <c r="A39" s="320" t="str">
        <f>+Titles!A10</f>
        <v>Source: CMHC Starts and Completion Survey, Market Absorption Survey</v>
      </c>
      <c r="B39" s="308"/>
      <c r="C39" s="308"/>
      <c r="D39" s="308"/>
      <c r="E39" s="321"/>
      <c r="F39" s="308"/>
      <c r="G39" s="308"/>
      <c r="H39" s="308"/>
    </row>
    <row r="40" spans="1:12" ht="12" customHeight="1">
      <c r="A40" s="91"/>
      <c r="B40" s="171"/>
      <c r="C40" s="171"/>
      <c r="D40" s="171"/>
      <c r="E40" s="169"/>
      <c r="G40" s="171"/>
      <c r="H40" s="90"/>
      <c r="I40" s="90"/>
    </row>
    <row r="41" spans="1:12" ht="9.75" customHeight="1">
      <c r="H41" s="171"/>
      <c r="I41" s="171"/>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A15:A17 A11:A13 A31:A33"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7"/>
  <sheetViews>
    <sheetView workbookViewId="0"/>
  </sheetViews>
  <sheetFormatPr defaultColWidth="8.88671875" defaultRowHeight="15"/>
  <cols>
    <col min="1" max="16384" width="8.88671875" style="523"/>
  </cols>
  <sheetData>
    <row r="1" spans="1:1" ht="18.75">
      <c r="A1" s="537" t="s">
        <v>222</v>
      </c>
    </row>
    <row r="3" spans="1:1">
      <c r="A3" s="523" t="s">
        <v>223</v>
      </c>
    </row>
    <row r="4" spans="1:1">
      <c r="A4" s="538" t="s">
        <v>224</v>
      </c>
    </row>
    <row r="5" spans="1:1">
      <c r="A5" s="538" t="s">
        <v>225</v>
      </c>
    </row>
    <row r="6" spans="1:1">
      <c r="A6" s="538" t="s">
        <v>226</v>
      </c>
    </row>
    <row r="7" spans="1:1">
      <c r="A7" s="523" t="s">
        <v>227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5"/>
  <sheetViews>
    <sheetView workbookViewId="0"/>
  </sheetViews>
  <sheetFormatPr defaultColWidth="8.88671875" defaultRowHeight="15"/>
  <cols>
    <col min="1" max="1" width="98.88671875" style="523" customWidth="1"/>
    <col min="2" max="16384" width="8.88671875" style="523"/>
  </cols>
  <sheetData>
    <row r="1" spans="1:1" ht="18.75">
      <c r="A1" s="537" t="s">
        <v>228</v>
      </c>
    </row>
    <row r="2" spans="1:1" ht="135">
      <c r="A2" s="536" t="s">
        <v>229</v>
      </c>
    </row>
    <row r="3" spans="1:1">
      <c r="A3" s="536"/>
    </row>
    <row r="4" spans="1:1" ht="60">
      <c r="A4" s="536" t="s">
        <v>230</v>
      </c>
    </row>
    <row r="5" spans="1:1">
      <c r="A5" s="523" t="s">
        <v>231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21"/>
  <sheetViews>
    <sheetView workbookViewId="0"/>
  </sheetViews>
  <sheetFormatPr defaultColWidth="8.88671875" defaultRowHeight="14.25"/>
  <cols>
    <col min="1" max="1" width="198.88671875" style="540" bestFit="1" customWidth="1"/>
    <col min="2" max="16384" width="8.88671875" style="540"/>
  </cols>
  <sheetData>
    <row r="1" spans="1:1" ht="23.25" customHeight="1">
      <c r="A1" s="537" t="s">
        <v>232</v>
      </c>
    </row>
    <row r="2" spans="1:1" ht="40.5" customHeight="1">
      <c r="A2" s="541" t="s">
        <v>233</v>
      </c>
    </row>
    <row r="3" spans="1:1" ht="40.5" customHeight="1">
      <c r="A3" s="541" t="s">
        <v>234</v>
      </c>
    </row>
    <row r="4" spans="1:1">
      <c r="A4" s="542" t="s">
        <v>235</v>
      </c>
    </row>
    <row r="5" spans="1:1">
      <c r="A5" s="542"/>
    </row>
    <row r="6" spans="1:1" ht="29.25">
      <c r="A6" s="541" t="s">
        <v>236</v>
      </c>
    </row>
    <row r="7" spans="1:1">
      <c r="A7" s="542"/>
    </row>
    <row r="8" spans="1:1" ht="15">
      <c r="A8" s="542" t="s">
        <v>237</v>
      </c>
    </row>
    <row r="9" spans="1:1">
      <c r="A9" s="542"/>
    </row>
    <row r="10" spans="1:1" ht="15">
      <c r="A10" s="542" t="s">
        <v>238</v>
      </c>
    </row>
    <row r="11" spans="1:1" ht="60.75" customHeight="1">
      <c r="A11" s="541" t="s">
        <v>239</v>
      </c>
    </row>
    <row r="12" spans="1:1" ht="15">
      <c r="A12" s="542" t="s">
        <v>240</v>
      </c>
    </row>
    <row r="13" spans="1:1">
      <c r="A13" s="542"/>
    </row>
    <row r="14" spans="1:1" ht="15">
      <c r="A14" s="542" t="s">
        <v>241</v>
      </c>
    </row>
    <row r="15" spans="1:1">
      <c r="A15" s="542"/>
    </row>
    <row r="16" spans="1:1" ht="15">
      <c r="A16" s="542" t="s">
        <v>242</v>
      </c>
    </row>
    <row r="17" spans="1:1">
      <c r="A17" s="542"/>
    </row>
    <row r="18" spans="1:1" ht="42.75" customHeight="1">
      <c r="A18" s="541" t="s">
        <v>243</v>
      </c>
    </row>
    <row r="20" spans="1:1" ht="15">
      <c r="A20" s="539" t="s">
        <v>244</v>
      </c>
    </row>
    <row r="21" spans="1:1" ht="28.5">
      <c r="A21" s="543" t="s">
        <v>245</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workbookViewId="0"/>
  </sheetViews>
  <sheetFormatPr defaultColWidth="8.88671875" defaultRowHeight="15"/>
  <cols>
    <col min="1" max="16384" width="8.88671875" style="523"/>
  </cols>
  <sheetData>
    <row r="1" spans="1:1" ht="18.75">
      <c r="A1" s="537" t="s">
        <v>246</v>
      </c>
    </row>
    <row r="2" spans="1:1" s="540" customFormat="1" ht="14.25">
      <c r="A2" s="540" t="s">
        <v>247</v>
      </c>
    </row>
    <row r="3" spans="1:1" s="540" customFormat="1">
      <c r="A3" s="540" t="s">
        <v>248</v>
      </c>
    </row>
    <row r="4" spans="1:1" s="540" customFormat="1">
      <c r="A4" s="540" t="s">
        <v>249</v>
      </c>
    </row>
    <row r="5" spans="1:1" s="540" customFormat="1">
      <c r="A5" s="540" t="s">
        <v>250</v>
      </c>
    </row>
    <row r="6" spans="1:1" s="540" customFormat="1">
      <c r="A6" s="540" t="s">
        <v>251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7"/>
  <sheetViews>
    <sheetView workbookViewId="0"/>
  </sheetViews>
  <sheetFormatPr defaultColWidth="8.88671875" defaultRowHeight="15"/>
  <cols>
    <col min="1" max="1" width="125.109375" style="523" customWidth="1"/>
    <col min="2" max="2" width="8.88671875" style="523" customWidth="1"/>
    <col min="3" max="16384" width="8.88671875" style="523"/>
  </cols>
  <sheetData>
    <row r="1" spans="1:16" ht="18.75">
      <c r="A1" s="702" t="s">
        <v>31</v>
      </c>
      <c r="B1" s="702"/>
      <c r="C1" s="702"/>
      <c r="D1" s="702"/>
      <c r="E1" s="702"/>
      <c r="F1" s="702"/>
      <c r="G1" s="702"/>
      <c r="H1" s="702"/>
      <c r="I1" s="702"/>
      <c r="J1" s="702"/>
      <c r="K1" s="702"/>
      <c r="L1" s="702"/>
      <c r="M1" s="702"/>
      <c r="N1" s="702"/>
      <c r="O1" s="702"/>
      <c r="P1" s="702"/>
    </row>
    <row r="2" spans="1:16">
      <c r="A2" s="667"/>
      <c r="B2" s="667"/>
      <c r="C2" s="667"/>
      <c r="D2" s="667"/>
      <c r="E2" s="667"/>
      <c r="F2" s="667"/>
      <c r="G2" s="667"/>
      <c r="H2" s="667"/>
      <c r="I2" s="667"/>
      <c r="J2" s="667"/>
      <c r="K2" s="667"/>
      <c r="L2" s="667"/>
      <c r="M2" s="667"/>
      <c r="N2" s="667"/>
      <c r="O2" s="667"/>
      <c r="P2" s="667"/>
    </row>
    <row r="3" spans="1:16" s="667" customFormat="1" ht="30" customHeight="1">
      <c r="A3" s="723" t="s">
        <v>32</v>
      </c>
      <c r="B3" s="701"/>
      <c r="C3" s="701"/>
      <c r="D3" s="701"/>
      <c r="E3" s="701"/>
      <c r="F3" s="701"/>
      <c r="G3" s="701"/>
      <c r="H3" s="701"/>
      <c r="I3" s="701"/>
      <c r="J3" s="701"/>
      <c r="K3" s="701"/>
      <c r="L3" s="701"/>
      <c r="M3" s="701"/>
      <c r="N3" s="701"/>
      <c r="O3" s="701"/>
      <c r="P3" s="701"/>
    </row>
    <row r="4" spans="1:16" s="667" customFormat="1"/>
    <row r="5" spans="1:16" s="667" customFormat="1" ht="15.75">
      <c r="A5" s="724" t="s">
        <v>33</v>
      </c>
    </row>
    <row r="6" spans="1:16" s="667" customFormat="1">
      <c r="A6" s="667" t="s">
        <v>34</v>
      </c>
    </row>
    <row r="7" spans="1:16" s="667" customFormat="1">
      <c r="A7" s="667" t="s">
        <v>35</v>
      </c>
    </row>
    <row r="8" spans="1:16" s="667" customFormat="1">
      <c r="A8" s="667" t="s">
        <v>36</v>
      </c>
    </row>
    <row r="9" spans="1:16" s="667" customFormat="1">
      <c r="A9" s="667" t="s">
        <v>37</v>
      </c>
    </row>
    <row r="10" spans="1:16" s="667" customFormat="1">
      <c r="A10" s="667" t="s">
        <v>38</v>
      </c>
    </row>
    <row r="11" spans="1:16" s="667" customFormat="1">
      <c r="A11" s="667" t="s">
        <v>39</v>
      </c>
    </row>
    <row r="12" spans="1:16" s="667" customFormat="1">
      <c r="A12" s="667" t="s">
        <v>40</v>
      </c>
    </row>
    <row r="13" spans="1:16" s="667" customFormat="1">
      <c r="A13" s="667" t="s">
        <v>41</v>
      </c>
    </row>
    <row r="14" spans="1:16" s="667" customFormat="1">
      <c r="A14" s="667" t="s">
        <v>42</v>
      </c>
    </row>
    <row r="15" spans="1:16" s="667" customFormat="1">
      <c r="A15" s="667" t="s">
        <v>43</v>
      </c>
    </row>
    <row r="16" spans="1:16">
      <c r="A16" s="667" t="s">
        <v>44</v>
      </c>
      <c r="B16" s="667"/>
      <c r="C16" s="667"/>
      <c r="D16" s="667"/>
      <c r="E16" s="667"/>
      <c r="F16" s="667"/>
      <c r="G16" s="667"/>
      <c r="H16" s="667"/>
      <c r="I16" s="667"/>
      <c r="J16" s="667"/>
      <c r="K16" s="667"/>
      <c r="L16" s="667"/>
      <c r="M16" s="667"/>
      <c r="N16" s="667"/>
      <c r="O16" s="667"/>
      <c r="P16" s="667"/>
    </row>
    <row r="17" spans="1:16">
      <c r="A17" s="667" t="s">
        <v>45</v>
      </c>
      <c r="B17" s="667"/>
      <c r="C17" s="667"/>
      <c r="D17" s="667"/>
      <c r="E17" s="667"/>
      <c r="F17" s="667"/>
      <c r="G17" s="667"/>
      <c r="H17" s="667"/>
      <c r="I17" s="667"/>
      <c r="J17" s="667"/>
      <c r="K17" s="667"/>
      <c r="L17" s="667"/>
      <c r="M17" s="667"/>
      <c r="N17" s="667"/>
      <c r="O17" s="667"/>
      <c r="P17" s="667"/>
    </row>
    <row r="18" spans="1:16">
      <c r="A18" s="667" t="s">
        <v>46</v>
      </c>
      <c r="B18" s="667"/>
      <c r="C18" s="667"/>
      <c r="D18" s="667"/>
      <c r="E18" s="667"/>
      <c r="F18" s="667"/>
      <c r="G18" s="667"/>
      <c r="H18" s="667"/>
      <c r="I18" s="667"/>
      <c r="J18" s="667"/>
      <c r="K18" s="667"/>
      <c r="L18" s="667"/>
      <c r="M18" s="667"/>
      <c r="N18" s="667"/>
      <c r="O18" s="667"/>
      <c r="P18" s="667"/>
    </row>
    <row r="19" spans="1:16">
      <c r="A19" s="667"/>
      <c r="B19" s="667"/>
      <c r="C19" s="667"/>
      <c r="D19" s="667"/>
      <c r="E19" s="667"/>
      <c r="F19" s="667"/>
      <c r="G19" s="667"/>
      <c r="H19" s="667"/>
      <c r="I19" s="667"/>
      <c r="J19" s="667"/>
      <c r="K19" s="667"/>
      <c r="L19" s="667"/>
      <c r="M19" s="667"/>
      <c r="N19" s="667"/>
      <c r="O19" s="667"/>
      <c r="P19" s="667"/>
    </row>
    <row r="20" spans="1:16" s="700" customFormat="1" ht="15.75" customHeight="1">
      <c r="A20" s="701" t="s">
        <v>47</v>
      </c>
      <c r="B20" s="667"/>
      <c r="C20" s="667"/>
      <c r="D20" s="667"/>
      <c r="E20" s="667"/>
      <c r="F20" s="667"/>
      <c r="G20" s="667"/>
      <c r="H20" s="667"/>
      <c r="I20" s="667"/>
      <c r="J20" s="667"/>
      <c r="K20" s="667"/>
      <c r="L20" s="667"/>
      <c r="M20" s="667"/>
      <c r="N20" s="667"/>
      <c r="O20" s="667"/>
      <c r="P20" s="667"/>
    </row>
    <row r="21" spans="1:16">
      <c r="A21" s="667" t="s">
        <v>48</v>
      </c>
      <c r="B21" s="667"/>
      <c r="C21" s="667"/>
      <c r="D21" s="667"/>
      <c r="E21" s="667"/>
      <c r="F21" s="667"/>
      <c r="G21" s="667"/>
      <c r="H21" s="667"/>
      <c r="I21" s="667"/>
      <c r="J21" s="667"/>
      <c r="K21" s="667"/>
      <c r="L21" s="667"/>
      <c r="M21" s="667"/>
      <c r="N21" s="667"/>
      <c r="O21" s="667"/>
      <c r="P21" s="667"/>
    </row>
    <row r="22" spans="1:16">
      <c r="A22" s="667" t="s">
        <v>49</v>
      </c>
      <c r="B22" s="667"/>
      <c r="C22" s="667"/>
      <c r="D22" s="667"/>
      <c r="E22" s="667"/>
      <c r="F22" s="667"/>
      <c r="G22" s="667"/>
      <c r="H22" s="667"/>
      <c r="I22" s="667"/>
      <c r="J22" s="667"/>
      <c r="K22" s="667"/>
      <c r="L22" s="667"/>
      <c r="M22" s="667"/>
      <c r="N22" s="667"/>
      <c r="O22" s="667"/>
      <c r="P22" s="667"/>
    </row>
    <row r="23" spans="1:16">
      <c r="A23" s="667" t="s">
        <v>50</v>
      </c>
      <c r="B23" s="667"/>
      <c r="C23" s="667"/>
      <c r="D23" s="667"/>
      <c r="E23" s="667"/>
      <c r="F23" s="667"/>
      <c r="G23" s="667"/>
      <c r="H23" s="667"/>
      <c r="I23" s="667"/>
      <c r="J23" s="667"/>
      <c r="K23" s="667"/>
      <c r="L23" s="667"/>
      <c r="M23" s="667"/>
      <c r="N23" s="667"/>
      <c r="O23" s="667"/>
      <c r="P23" s="667"/>
    </row>
    <row r="24" spans="1:16" ht="19.5" customHeight="1">
      <c r="B24" s="667"/>
      <c r="C24" s="667"/>
      <c r="D24" s="667"/>
      <c r="E24" s="667"/>
      <c r="F24" s="667"/>
      <c r="G24" s="667"/>
      <c r="H24" s="667"/>
      <c r="I24" s="667"/>
      <c r="J24" s="667"/>
      <c r="K24" s="667"/>
      <c r="L24" s="667"/>
      <c r="M24" s="667"/>
      <c r="N24" s="667"/>
      <c r="O24" s="667"/>
      <c r="P24" s="667"/>
    </row>
    <row r="25" spans="1:16" ht="34.5" customHeight="1">
      <c r="A25" s="667" t="s">
        <v>51</v>
      </c>
      <c r="B25"/>
      <c r="C25"/>
      <c r="D25"/>
      <c r="E25"/>
      <c r="F25"/>
      <c r="G25"/>
      <c r="H25"/>
      <c r="I25"/>
      <c r="J25"/>
      <c r="K25"/>
      <c r="L25"/>
      <c r="M25"/>
      <c r="N25"/>
      <c r="O25"/>
      <c r="P25"/>
    </row>
    <row r="26" spans="1:16">
      <c r="A26" s="667" t="s">
        <v>52</v>
      </c>
    </row>
    <row r="27" spans="1:16">
      <c r="A27" s="66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25"/>
  <sheetViews>
    <sheetView zoomScale="115" zoomScaleNormal="115" workbookViewId="0">
      <pane xSplit="2" ySplit="7" topLeftCell="C8" activePane="bottomRight" state="frozen"/>
      <selection pane="bottomRight"/>
      <selection pane="bottomLeft"/>
      <selection pane="topRight"/>
    </sheetView>
  </sheetViews>
  <sheetFormatPr defaultColWidth="9.6640625" defaultRowHeight="15"/>
  <cols>
    <col min="1" max="1" width="7.6640625" style="7" customWidth="1"/>
    <col min="2" max="2" width="8" style="7" customWidth="1"/>
    <col min="3" max="4" width="7.6640625" style="7" customWidth="1"/>
    <col min="5" max="5" width="4.6640625" style="7" customWidth="1"/>
    <col min="6" max="7" width="7.6640625" style="7" customWidth="1"/>
    <col min="8" max="8" width="4.88671875" style="7" customWidth="1"/>
    <col min="9" max="10" width="7.6640625" style="7" customWidth="1"/>
    <col min="11" max="11" width="4.6640625" style="7" customWidth="1"/>
    <col min="12" max="16384" width="9.6640625" style="7"/>
  </cols>
  <sheetData>
    <row r="1" spans="1:256" ht="15.95" customHeight="1">
      <c r="A1" s="425" t="s">
        <v>53</v>
      </c>
      <c r="B1" s="426"/>
      <c r="C1" s="426"/>
      <c r="D1" s="426"/>
      <c r="E1" s="426"/>
      <c r="F1" s="426"/>
      <c r="G1" s="426"/>
      <c r="H1" s="426"/>
      <c r="I1" s="426"/>
      <c r="J1" s="426"/>
      <c r="K1" s="427"/>
      <c r="L1" s="1"/>
      <c r="M1" s="1"/>
      <c r="N1" s="1"/>
      <c r="O1" s="1"/>
      <c r="P1" s="1"/>
      <c r="Q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5.95" customHeight="1">
      <c r="A2" s="428" t="str">
        <f>Titles!A2</f>
        <v>Housing Start Data in Centres 10,000 Population and Over</v>
      </c>
      <c r="B2" s="429"/>
      <c r="C2" s="429"/>
      <c r="D2" s="429"/>
      <c r="E2" s="429"/>
      <c r="F2" s="429"/>
      <c r="G2" s="429"/>
      <c r="H2" s="429"/>
      <c r="I2" s="429"/>
      <c r="J2" s="429"/>
      <c r="K2" s="430"/>
      <c r="L2" s="1"/>
      <c r="M2" s="1"/>
      <c r="N2" s="1"/>
      <c r="O2" s="1"/>
      <c r="P2" s="1"/>
      <c r="Q2" s="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ht="15.95" customHeight="1">
      <c r="A3" s="456"/>
      <c r="B3" s="457"/>
      <c r="C3" s="457"/>
      <c r="D3" s="457"/>
      <c r="E3" s="457"/>
      <c r="F3" s="457"/>
      <c r="G3" s="457"/>
      <c r="H3" s="457"/>
      <c r="I3" s="457"/>
      <c r="J3" s="457"/>
      <c r="K3" s="458"/>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ht="15.95" customHeight="1" thickBot="1">
      <c r="A4" s="431" t="str">
        <f>Titles!A4</f>
        <v>July 2022 - 2023</v>
      </c>
      <c r="B4" s="432"/>
      <c r="C4" s="432"/>
      <c r="D4" s="432"/>
      <c r="E4" s="432"/>
      <c r="F4" s="432"/>
      <c r="G4" s="432"/>
      <c r="H4" s="432"/>
      <c r="I4" s="432"/>
      <c r="J4" s="432"/>
      <c r="K4" s="433"/>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ht="11.1" customHeight="1">
      <c r="A5" s="48" t="s">
        <v>54</v>
      </c>
      <c r="B5" s="56"/>
      <c r="C5" s="743" t="s">
        <v>55</v>
      </c>
      <c r="D5" s="744"/>
      <c r="E5" s="745"/>
      <c r="F5" s="743" t="s">
        <v>56</v>
      </c>
      <c r="G5" s="744"/>
      <c r="H5" s="745"/>
      <c r="I5" s="743" t="s">
        <v>57</v>
      </c>
      <c r="J5" s="744"/>
      <c r="K5" s="749"/>
      <c r="L5" s="8"/>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ht="11.1" customHeight="1">
      <c r="A6" s="49" t="s">
        <v>58</v>
      </c>
      <c r="B6" s="56"/>
      <c r="C6" s="746"/>
      <c r="D6" s="747"/>
      <c r="E6" s="748"/>
      <c r="F6" s="746"/>
      <c r="G6" s="747"/>
      <c r="H6" s="748"/>
      <c r="I6" s="746"/>
      <c r="J6" s="747"/>
      <c r="K6" s="750"/>
      <c r="L6" s="8"/>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ht="12" customHeight="1">
      <c r="A7" s="415"/>
      <c r="B7" s="57"/>
      <c r="C7" s="14">
        <f>Titles!A22</f>
        <v>2022</v>
      </c>
      <c r="D7" s="14">
        <f>Titles!A23</f>
        <v>2023</v>
      </c>
      <c r="E7" s="15" t="s">
        <v>59</v>
      </c>
      <c r="F7" s="14">
        <f>Titles!A22</f>
        <v>2022</v>
      </c>
      <c r="G7" s="14">
        <f>Titles!A23</f>
        <v>2023</v>
      </c>
      <c r="H7" s="15" t="s">
        <v>59</v>
      </c>
      <c r="I7" s="14">
        <f>Titles!A22</f>
        <v>2022</v>
      </c>
      <c r="J7" s="14">
        <f>Titles!A23</f>
        <v>2023</v>
      </c>
      <c r="K7" s="16" t="s">
        <v>59</v>
      </c>
      <c r="L7" s="8"/>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ht="11.85" customHeight="1">
      <c r="A8" s="18" t="s">
        <v>60</v>
      </c>
      <c r="B8" s="19"/>
      <c r="C8" s="20">
        <v>78</v>
      </c>
      <c r="D8" s="20">
        <v>42</v>
      </c>
      <c r="E8" s="252">
        <f>IF(C8=D8,"-",IF((C8=0),"##",IF(ABS((D8/C8-1)*100)&gt;=500,"##",(D8/C8-1)*100)))</f>
        <v>-46.153846153846153</v>
      </c>
      <c r="F8" s="20">
        <v>7</v>
      </c>
      <c r="G8" s="21">
        <v>16</v>
      </c>
      <c r="H8" s="252">
        <f t="shared" ref="H8:H20" si="0">IF(F8=G8,"-",IF((F8=0),"##",IF(ABS((G8/F8-1)*100)&gt;=500,"##",(G8/F8-1)*100)))</f>
        <v>128.57142857142856</v>
      </c>
      <c r="I8" s="20">
        <f>C8+F8</f>
        <v>85</v>
      </c>
      <c r="J8" s="22">
        <f>D8+G8</f>
        <v>58</v>
      </c>
      <c r="K8" s="259">
        <f t="shared" ref="K8:K20" si="1">IF(I8=J8,"-",IF((I8=0),"##",IF(ABS((J8/I8-1)*100)&gt;=500,"##",(J8/I8-1)*100)))</f>
        <v>-31.764705882352938</v>
      </c>
      <c r="L8" s="8"/>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ht="11.85" customHeight="1">
      <c r="A9" s="24" t="s">
        <v>61</v>
      </c>
      <c r="B9" s="25"/>
      <c r="C9" s="26">
        <v>27</v>
      </c>
      <c r="D9" s="26">
        <v>21</v>
      </c>
      <c r="E9" s="253">
        <f t="shared" ref="E9:E20" si="2">IF(C9=D9,"-",IF((C9=0),"##",IF(ABS((D9/C9-1)*100)&gt;=500,"##",(D9/C9-1)*100)))</f>
        <v>-22.222222222222221</v>
      </c>
      <c r="F9" s="26">
        <v>16</v>
      </c>
      <c r="G9" s="27">
        <v>51</v>
      </c>
      <c r="H9" s="253">
        <f t="shared" si="0"/>
        <v>218.75</v>
      </c>
      <c r="I9" s="26">
        <f t="shared" ref="I9:I20" si="3">C9+F9</f>
        <v>43</v>
      </c>
      <c r="J9" s="28">
        <f t="shared" ref="J9:J20" si="4">D9+G9</f>
        <v>72</v>
      </c>
      <c r="K9" s="260">
        <f t="shared" si="1"/>
        <v>67.441860465116292</v>
      </c>
      <c r="L9" s="8"/>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ht="11.85" customHeight="1">
      <c r="A10" s="24" t="s">
        <v>62</v>
      </c>
      <c r="B10" s="25"/>
      <c r="C10" s="26">
        <v>216</v>
      </c>
      <c r="D10" s="26">
        <v>181</v>
      </c>
      <c r="E10" s="253">
        <f t="shared" si="2"/>
        <v>-16.203703703703709</v>
      </c>
      <c r="F10" s="26">
        <v>545</v>
      </c>
      <c r="G10" s="27">
        <v>266</v>
      </c>
      <c r="H10" s="253">
        <f t="shared" si="0"/>
        <v>-51.192660550458712</v>
      </c>
      <c r="I10" s="26">
        <f t="shared" si="3"/>
        <v>761</v>
      </c>
      <c r="J10" s="28">
        <f t="shared" si="4"/>
        <v>447</v>
      </c>
      <c r="K10" s="260">
        <f t="shared" si="1"/>
        <v>-41.26149802890933</v>
      </c>
      <c r="L10" s="8"/>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ht="11.85" customHeight="1">
      <c r="A11" s="24" t="s">
        <v>63</v>
      </c>
      <c r="B11" s="25"/>
      <c r="C11" s="26">
        <v>131</v>
      </c>
      <c r="D11" s="26">
        <v>104</v>
      </c>
      <c r="E11" s="253">
        <f t="shared" si="2"/>
        <v>-20.610687022900763</v>
      </c>
      <c r="F11" s="26">
        <v>356</v>
      </c>
      <c r="G11" s="27">
        <v>306</v>
      </c>
      <c r="H11" s="253">
        <f t="shared" si="0"/>
        <v>-14.04494382022472</v>
      </c>
      <c r="I11" s="26">
        <f t="shared" si="3"/>
        <v>487</v>
      </c>
      <c r="J11" s="28">
        <f t="shared" si="4"/>
        <v>410</v>
      </c>
      <c r="K11" s="260">
        <f t="shared" si="1"/>
        <v>-15.811088295687881</v>
      </c>
      <c r="L11" s="8"/>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ht="11.85" customHeight="1">
      <c r="A12" s="24" t="s">
        <v>64</v>
      </c>
      <c r="B12" s="25"/>
      <c r="C12" s="26">
        <f>SUM(C8:C11)</f>
        <v>452</v>
      </c>
      <c r="D12" s="26">
        <f>SUM(D8:D11)</f>
        <v>348</v>
      </c>
      <c r="E12" s="253">
        <f t="shared" si="2"/>
        <v>-23.008849557522126</v>
      </c>
      <c r="F12" s="26">
        <f>SUM(F8:F11)</f>
        <v>924</v>
      </c>
      <c r="G12" s="27">
        <f>SUM(G8:G11)</f>
        <v>639</v>
      </c>
      <c r="H12" s="253">
        <f t="shared" si="0"/>
        <v>-30.844155844155839</v>
      </c>
      <c r="I12" s="26">
        <f t="shared" si="3"/>
        <v>1376</v>
      </c>
      <c r="J12" s="28">
        <f t="shared" si="4"/>
        <v>987</v>
      </c>
      <c r="K12" s="260">
        <f t="shared" si="1"/>
        <v>-28.270348837209301</v>
      </c>
      <c r="L12" s="8"/>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ht="11.85" customHeight="1">
      <c r="A13" s="24" t="s">
        <v>65</v>
      </c>
      <c r="B13" s="25"/>
      <c r="C13" s="26">
        <v>663</v>
      </c>
      <c r="D13" s="26">
        <v>471</v>
      </c>
      <c r="E13" s="253">
        <f t="shared" si="2"/>
        <v>-28.959276018099544</v>
      </c>
      <c r="F13" s="26">
        <v>3720</v>
      </c>
      <c r="G13" s="27">
        <v>2313</v>
      </c>
      <c r="H13" s="253">
        <f t="shared" si="0"/>
        <v>-37.822580645161288</v>
      </c>
      <c r="I13" s="26">
        <f t="shared" si="3"/>
        <v>4383</v>
      </c>
      <c r="J13" s="28">
        <f t="shared" si="4"/>
        <v>2784</v>
      </c>
      <c r="K13" s="260">
        <f t="shared" si="1"/>
        <v>-36.481861738535251</v>
      </c>
      <c r="L13" s="8"/>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ht="11.85" customHeight="1">
      <c r="A14" s="24" t="s">
        <v>66</v>
      </c>
      <c r="B14" s="25"/>
      <c r="C14" s="26">
        <v>2198</v>
      </c>
      <c r="D14" s="26">
        <v>1482</v>
      </c>
      <c r="E14" s="253">
        <f t="shared" si="2"/>
        <v>-32.575068243858055</v>
      </c>
      <c r="F14" s="26">
        <v>6047</v>
      </c>
      <c r="G14" s="27">
        <v>6865</v>
      </c>
      <c r="H14" s="253">
        <f t="shared" si="0"/>
        <v>13.527368943277661</v>
      </c>
      <c r="I14" s="26">
        <f t="shared" si="3"/>
        <v>8245</v>
      </c>
      <c r="J14" s="28">
        <f t="shared" si="4"/>
        <v>8347</v>
      </c>
      <c r="K14" s="260">
        <f t="shared" si="1"/>
        <v>1.2371134020618513</v>
      </c>
      <c r="L14" s="8"/>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ht="11.85" customHeight="1">
      <c r="A15" s="24" t="s">
        <v>67</v>
      </c>
      <c r="B15" s="25"/>
      <c r="C15" s="26">
        <v>273</v>
      </c>
      <c r="D15" s="26">
        <v>136</v>
      </c>
      <c r="E15" s="253">
        <f t="shared" si="2"/>
        <v>-50.183150183150182</v>
      </c>
      <c r="F15" s="26">
        <v>330</v>
      </c>
      <c r="G15" s="27">
        <v>644</v>
      </c>
      <c r="H15" s="253">
        <f t="shared" si="0"/>
        <v>95.151515151515142</v>
      </c>
      <c r="I15" s="26">
        <f t="shared" si="3"/>
        <v>603</v>
      </c>
      <c r="J15" s="28">
        <f t="shared" si="4"/>
        <v>780</v>
      </c>
      <c r="K15" s="260">
        <f t="shared" si="1"/>
        <v>29.353233830845781</v>
      </c>
      <c r="L15" s="8"/>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ht="11.85" customHeight="1">
      <c r="A16" s="24" t="s">
        <v>68</v>
      </c>
      <c r="B16" s="25"/>
      <c r="C16" s="26">
        <v>141</v>
      </c>
      <c r="D16" s="26">
        <v>86</v>
      </c>
      <c r="E16" s="253">
        <f t="shared" si="2"/>
        <v>-39.00709219858156</v>
      </c>
      <c r="F16" s="26">
        <v>133</v>
      </c>
      <c r="G16" s="27">
        <v>327</v>
      </c>
      <c r="H16" s="253">
        <f t="shared" si="0"/>
        <v>145.86466165413535</v>
      </c>
      <c r="I16" s="26">
        <f t="shared" si="3"/>
        <v>274</v>
      </c>
      <c r="J16" s="28">
        <f t="shared" si="4"/>
        <v>413</v>
      </c>
      <c r="K16" s="260">
        <f t="shared" si="1"/>
        <v>50.729927007299281</v>
      </c>
      <c r="L16" s="8"/>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ht="11.85" customHeight="1">
      <c r="A17" s="24" t="s">
        <v>69</v>
      </c>
      <c r="B17" s="25"/>
      <c r="C17" s="26">
        <v>1356</v>
      </c>
      <c r="D17" s="26">
        <v>1122</v>
      </c>
      <c r="E17" s="253">
        <f t="shared" si="2"/>
        <v>-17.256637168141598</v>
      </c>
      <c r="F17" s="26">
        <v>2204</v>
      </c>
      <c r="G17" s="27">
        <v>2168</v>
      </c>
      <c r="H17" s="253">
        <f t="shared" si="0"/>
        <v>-1.6333938294010864</v>
      </c>
      <c r="I17" s="26">
        <f t="shared" si="3"/>
        <v>3560</v>
      </c>
      <c r="J17" s="28">
        <f t="shared" si="4"/>
        <v>3290</v>
      </c>
      <c r="K17" s="260">
        <f t="shared" si="1"/>
        <v>-7.5842696629213506</v>
      </c>
      <c r="L17" s="8"/>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ht="11.85" customHeight="1">
      <c r="A18" s="24" t="s">
        <v>70</v>
      </c>
      <c r="B18" s="25"/>
      <c r="C18" s="26">
        <f>SUM(C15:C17)</f>
        <v>1770</v>
      </c>
      <c r="D18" s="26">
        <f>SUM(D15:D17)</f>
        <v>1344</v>
      </c>
      <c r="E18" s="253">
        <f t="shared" si="2"/>
        <v>-24.067796610169488</v>
      </c>
      <c r="F18" s="26">
        <f>SUM(F15:F17)</f>
        <v>2667</v>
      </c>
      <c r="G18" s="27">
        <f>SUM(G15:G17)</f>
        <v>3139</v>
      </c>
      <c r="H18" s="253">
        <f t="shared" si="0"/>
        <v>17.697787776527928</v>
      </c>
      <c r="I18" s="26">
        <f t="shared" si="3"/>
        <v>4437</v>
      </c>
      <c r="J18" s="28">
        <f t="shared" si="4"/>
        <v>4483</v>
      </c>
      <c r="K18" s="260">
        <f t="shared" si="1"/>
        <v>1.0367365336939383</v>
      </c>
      <c r="L18" s="8"/>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ht="11.85" customHeight="1">
      <c r="A19" s="30" t="s">
        <v>71</v>
      </c>
      <c r="B19" s="31"/>
      <c r="C19" s="32">
        <v>672</v>
      </c>
      <c r="D19" s="32">
        <v>428</v>
      </c>
      <c r="E19" s="254">
        <f t="shared" si="2"/>
        <v>-36.30952380952381</v>
      </c>
      <c r="F19" s="32">
        <v>3126</v>
      </c>
      <c r="G19" s="33">
        <v>3574</v>
      </c>
      <c r="H19" s="254">
        <f t="shared" si="0"/>
        <v>14.331413947536786</v>
      </c>
      <c r="I19" s="32">
        <f t="shared" si="3"/>
        <v>3798</v>
      </c>
      <c r="J19" s="34">
        <f t="shared" si="4"/>
        <v>4002</v>
      </c>
      <c r="K19" s="261">
        <f t="shared" si="1"/>
        <v>5.3712480252764649</v>
      </c>
      <c r="L19" s="8"/>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ht="13.5" customHeight="1">
      <c r="A20" s="36" t="s">
        <v>72</v>
      </c>
      <c r="B20" s="37"/>
      <c r="C20" s="38">
        <f>SUM(C12:C14,C18:C19)</f>
        <v>5755</v>
      </c>
      <c r="D20" s="38">
        <f>SUM(D12:D14,D18:D19)</f>
        <v>4073</v>
      </c>
      <c r="E20" s="255">
        <f t="shared" si="2"/>
        <v>-29.2267593397046</v>
      </c>
      <c r="F20" s="38">
        <f>SUM(F12:F14,F18:F19)</f>
        <v>16484</v>
      </c>
      <c r="G20" s="38">
        <f>SUM(G12:G14,G18:G19)</f>
        <v>16530</v>
      </c>
      <c r="H20" s="255">
        <f t="shared" si="0"/>
        <v>0.27905848095122199</v>
      </c>
      <c r="I20" s="38">
        <f t="shared" si="3"/>
        <v>22239</v>
      </c>
      <c r="J20" s="38">
        <f t="shared" si="4"/>
        <v>20603</v>
      </c>
      <c r="K20" s="262">
        <f t="shared" si="1"/>
        <v>-7.3564458833580648</v>
      </c>
      <c r="L20" s="8"/>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ht="12" customHeight="1">
      <c r="A21" s="48" t="s">
        <v>73</v>
      </c>
      <c r="B21" s="196"/>
      <c r="C21" s="72"/>
      <c r="D21" s="72"/>
      <c r="E21" s="256"/>
      <c r="F21" s="72"/>
      <c r="G21" s="72"/>
      <c r="H21" s="256"/>
      <c r="I21" s="72"/>
      <c r="J21" s="72"/>
      <c r="K21" s="263"/>
      <c r="L21" s="8"/>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ht="12" customHeight="1">
      <c r="A22" s="49"/>
      <c r="B22" s="196"/>
      <c r="C22" s="72"/>
      <c r="D22" s="72"/>
      <c r="E22" s="256"/>
      <c r="F22" s="72"/>
      <c r="G22" s="72"/>
      <c r="H22" s="256"/>
      <c r="I22" s="72"/>
      <c r="J22" s="72"/>
      <c r="K22" s="263"/>
      <c r="L22" s="8"/>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ht="11.85" customHeight="1">
      <c r="A23" s="18" t="s">
        <v>74</v>
      </c>
      <c r="B23" s="22"/>
      <c r="C23" s="40">
        <v>26</v>
      </c>
      <c r="D23" s="40">
        <v>16</v>
      </c>
      <c r="E23" s="252">
        <f t="shared" ref="E23:E66" si="5">IF(C23=D23,"-",IF((C23=0),"##",IF(ABS((D23/C23-1)*100)&gt;=500,"##",(D23/C23-1)*100)))</f>
        <v>-38.46153846153846</v>
      </c>
      <c r="F23" s="20">
        <v>130</v>
      </c>
      <c r="G23" s="21">
        <v>14</v>
      </c>
      <c r="H23" s="252">
        <f t="shared" ref="H23:H66" si="6">IF(F23=G23,"-",IF((F23=0),"##",IF(ABS((G23/F23-1)*100)&gt;=500,"##",(G23/F23-1)*100)))</f>
        <v>-89.230769230769226</v>
      </c>
      <c r="I23" s="20">
        <f t="shared" ref="I23:I66" si="7">C23+F23</f>
        <v>156</v>
      </c>
      <c r="J23" s="20">
        <f t="shared" ref="I23:J66" si="8">D23+G23</f>
        <v>30</v>
      </c>
      <c r="K23" s="264">
        <f t="shared" ref="K23:K66" si="9">IF(I23=J23,"-",IF((I23=0),"##",IF(ABS((J23/I23-1)*100)&gt;=500,"##",(J23/I23-1)*100)))</f>
        <v>-80.769230769230774</v>
      </c>
      <c r="L23" s="8"/>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ht="11.85" customHeight="1">
      <c r="A24" s="24" t="s">
        <v>75</v>
      </c>
      <c r="B24" s="28"/>
      <c r="C24" s="41">
        <v>188</v>
      </c>
      <c r="D24" s="41">
        <v>55</v>
      </c>
      <c r="E24" s="257">
        <f t="shared" si="5"/>
        <v>-70.744680851063819</v>
      </c>
      <c r="F24" s="26">
        <v>141</v>
      </c>
      <c r="G24" s="27">
        <v>61</v>
      </c>
      <c r="H24" s="252">
        <f t="shared" si="6"/>
        <v>-56.737588652482259</v>
      </c>
      <c r="I24" s="26">
        <f t="shared" si="7"/>
        <v>329</v>
      </c>
      <c r="J24" s="20">
        <f t="shared" si="8"/>
        <v>116</v>
      </c>
      <c r="K24" s="260">
        <f t="shared" si="9"/>
        <v>-64.741641337386028</v>
      </c>
      <c r="L24" s="8"/>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ht="11.85" customHeight="1">
      <c r="A25" s="24" t="s">
        <v>76</v>
      </c>
      <c r="B25" s="28"/>
      <c r="C25" s="41">
        <v>20</v>
      </c>
      <c r="D25" s="41">
        <v>45</v>
      </c>
      <c r="E25" s="257">
        <f t="shared" si="5"/>
        <v>125</v>
      </c>
      <c r="F25" s="41">
        <v>5</v>
      </c>
      <c r="G25" s="27">
        <v>4</v>
      </c>
      <c r="H25" s="252">
        <f t="shared" si="6"/>
        <v>-19.999999999999996</v>
      </c>
      <c r="I25" s="41">
        <f t="shared" si="8"/>
        <v>25</v>
      </c>
      <c r="J25" s="20">
        <f t="shared" si="8"/>
        <v>49</v>
      </c>
      <c r="K25" s="257">
        <f t="shared" si="9"/>
        <v>96</v>
      </c>
      <c r="L25" s="8"/>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ht="11.85" customHeight="1">
      <c r="A26" s="24" t="s">
        <v>77</v>
      </c>
      <c r="B26" s="28"/>
      <c r="C26" s="41">
        <v>71</v>
      </c>
      <c r="D26" s="41">
        <v>24</v>
      </c>
      <c r="E26" s="257">
        <f t="shared" si="5"/>
        <v>-66.197183098591552</v>
      </c>
      <c r="F26" s="26">
        <v>110</v>
      </c>
      <c r="G26" s="27">
        <v>41</v>
      </c>
      <c r="H26" s="252">
        <f t="shared" si="6"/>
        <v>-62.72727272727272</v>
      </c>
      <c r="I26" s="26">
        <f t="shared" si="7"/>
        <v>181</v>
      </c>
      <c r="J26" s="20">
        <f t="shared" si="8"/>
        <v>65</v>
      </c>
      <c r="K26" s="260">
        <f t="shared" si="9"/>
        <v>-64.08839779005524</v>
      </c>
      <c r="L26" s="8"/>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ht="11.85" customHeight="1">
      <c r="A27" s="714" t="s">
        <v>78</v>
      </c>
      <c r="B27" s="28"/>
      <c r="C27" s="26">
        <v>523</v>
      </c>
      <c r="D27" s="41">
        <v>542</v>
      </c>
      <c r="E27" s="257">
        <f t="shared" si="5"/>
        <v>3.632887189292533</v>
      </c>
      <c r="F27" s="26">
        <v>1356</v>
      </c>
      <c r="G27" s="27">
        <v>1079</v>
      </c>
      <c r="H27" s="252">
        <f t="shared" si="6"/>
        <v>-20.427728613569318</v>
      </c>
      <c r="I27" s="26">
        <f t="shared" si="7"/>
        <v>1879</v>
      </c>
      <c r="J27" s="20">
        <f t="shared" si="8"/>
        <v>1621</v>
      </c>
      <c r="K27" s="260">
        <f t="shared" si="9"/>
        <v>-13.730707823310272</v>
      </c>
      <c r="L27" s="8"/>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ht="11.85" customHeight="1">
      <c r="A28" s="714" t="s">
        <v>79</v>
      </c>
      <c r="B28" s="28"/>
      <c r="C28" s="26">
        <v>17</v>
      </c>
      <c r="D28" s="41">
        <v>12</v>
      </c>
      <c r="E28" s="257">
        <f t="shared" si="5"/>
        <v>-29.411764705882348</v>
      </c>
      <c r="F28" s="26">
        <v>2</v>
      </c>
      <c r="G28" s="27">
        <v>7</v>
      </c>
      <c r="H28" s="252">
        <f t="shared" si="6"/>
        <v>250</v>
      </c>
      <c r="I28" s="26">
        <f t="shared" ref="I28" si="10">C28+F28</f>
        <v>19</v>
      </c>
      <c r="J28" s="20">
        <f t="shared" si="8"/>
        <v>19</v>
      </c>
      <c r="K28" s="260" t="str">
        <f t="shared" ref="K28" si="11">IF(I28=J28,"-",IF((I28=0),"##",IF(ABS((J28/I28-1)*100)&gt;=500,"##",(J28/I28-1)*100)))</f>
        <v>-</v>
      </c>
      <c r="L28" s="8"/>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ht="11.85" customHeight="1">
      <c r="A29" s="714" t="s">
        <v>80</v>
      </c>
      <c r="B29" s="28"/>
      <c r="C29" s="41">
        <v>29</v>
      </c>
      <c r="D29" s="41">
        <v>21</v>
      </c>
      <c r="E29" s="257">
        <f t="shared" si="5"/>
        <v>-27.586206896551722</v>
      </c>
      <c r="F29" s="26">
        <v>4</v>
      </c>
      <c r="G29" s="27">
        <v>33</v>
      </c>
      <c r="H29" s="252" t="str">
        <f t="shared" si="6"/>
        <v>##</v>
      </c>
      <c r="I29" s="41">
        <f t="shared" ref="I29:I59" si="12">C29+F29</f>
        <v>33</v>
      </c>
      <c r="J29" s="20">
        <f t="shared" si="8"/>
        <v>54</v>
      </c>
      <c r="K29" s="260">
        <f t="shared" ref="K29:K59" si="13">IF(I29=J29,"-",IF((I29=0),"##",IF(ABS((J29/I29-1)*100)&gt;=500,"##",(J29/I29-1)*100)))</f>
        <v>63.636363636363647</v>
      </c>
      <c r="L29" s="8"/>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ht="11.85" customHeight="1">
      <c r="A30" s="714" t="s">
        <v>81</v>
      </c>
      <c r="B30" s="28"/>
      <c r="C30" s="41">
        <v>625</v>
      </c>
      <c r="D30" s="41">
        <v>443</v>
      </c>
      <c r="E30" s="257">
        <f t="shared" si="5"/>
        <v>-29.12</v>
      </c>
      <c r="F30" s="26">
        <v>752</v>
      </c>
      <c r="G30" s="27">
        <v>1029</v>
      </c>
      <c r="H30" s="252">
        <f t="shared" si="6"/>
        <v>36.835106382978736</v>
      </c>
      <c r="I30" s="41">
        <f t="shared" si="12"/>
        <v>1377</v>
      </c>
      <c r="J30" s="20">
        <f t="shared" si="8"/>
        <v>1472</v>
      </c>
      <c r="K30" s="260">
        <f t="shared" si="13"/>
        <v>6.8990559186637546</v>
      </c>
      <c r="L30" s="8"/>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ht="11.85" customHeight="1">
      <c r="A31" s="714" t="s">
        <v>82</v>
      </c>
      <c r="B31" s="28"/>
      <c r="C31" s="26">
        <v>32</v>
      </c>
      <c r="D31" s="41">
        <v>41</v>
      </c>
      <c r="E31" s="257">
        <f t="shared" si="5"/>
        <v>28.125</v>
      </c>
      <c r="F31" s="26">
        <v>142</v>
      </c>
      <c r="G31" s="27">
        <v>186</v>
      </c>
      <c r="H31" s="252">
        <f t="shared" si="6"/>
        <v>30.985915492957751</v>
      </c>
      <c r="I31" s="26">
        <f t="shared" si="12"/>
        <v>174</v>
      </c>
      <c r="J31" s="20">
        <f t="shared" si="8"/>
        <v>227</v>
      </c>
      <c r="K31" s="260">
        <f t="shared" si="13"/>
        <v>30.459770114942518</v>
      </c>
      <c r="L31" s="8"/>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ht="11.85" customHeight="1">
      <c r="A32" s="714" t="s">
        <v>83</v>
      </c>
      <c r="B32" s="28"/>
      <c r="C32" s="26">
        <v>8</v>
      </c>
      <c r="D32" s="41">
        <v>35</v>
      </c>
      <c r="E32" s="257">
        <f t="shared" si="5"/>
        <v>337.5</v>
      </c>
      <c r="F32" s="26">
        <v>22</v>
      </c>
      <c r="G32" s="27">
        <v>87</v>
      </c>
      <c r="H32" s="252">
        <f t="shared" si="6"/>
        <v>295.45454545454544</v>
      </c>
      <c r="I32" s="26">
        <f t="shared" si="12"/>
        <v>30</v>
      </c>
      <c r="J32" s="20">
        <f t="shared" si="8"/>
        <v>122</v>
      </c>
      <c r="K32" s="260">
        <f t="shared" si="13"/>
        <v>306.66666666666663</v>
      </c>
      <c r="L32" s="8"/>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ht="11.85" customHeight="1">
      <c r="A33" s="714" t="s">
        <v>84</v>
      </c>
      <c r="B33" s="28"/>
      <c r="C33" s="41">
        <v>12</v>
      </c>
      <c r="D33" s="41">
        <v>8</v>
      </c>
      <c r="E33" s="257">
        <f t="shared" si="5"/>
        <v>-33.333333333333336</v>
      </c>
      <c r="F33" s="26">
        <v>17</v>
      </c>
      <c r="G33" s="27">
        <v>185</v>
      </c>
      <c r="H33" s="252" t="str">
        <f t="shared" si="6"/>
        <v>##</v>
      </c>
      <c r="I33" s="41">
        <f t="shared" si="12"/>
        <v>29</v>
      </c>
      <c r="J33" s="20">
        <f t="shared" si="8"/>
        <v>193</v>
      </c>
      <c r="K33" s="260" t="str">
        <f t="shared" si="13"/>
        <v>##</v>
      </c>
      <c r="L33" s="8"/>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ht="11.85" customHeight="1">
      <c r="A34" s="714" t="s">
        <v>85</v>
      </c>
      <c r="B34" s="28"/>
      <c r="C34" s="26">
        <v>78</v>
      </c>
      <c r="D34" s="41">
        <v>76</v>
      </c>
      <c r="E34" s="257">
        <f t="shared" si="5"/>
        <v>-2.5641025641025661</v>
      </c>
      <c r="F34" s="26">
        <v>417</v>
      </c>
      <c r="G34" s="27">
        <v>209</v>
      </c>
      <c r="H34" s="252">
        <f t="shared" si="6"/>
        <v>-49.880095923261393</v>
      </c>
      <c r="I34" s="26">
        <f t="shared" si="12"/>
        <v>495</v>
      </c>
      <c r="J34" s="20">
        <f t="shared" si="8"/>
        <v>285</v>
      </c>
      <c r="K34" s="260">
        <f t="shared" si="13"/>
        <v>-42.424242424242422</v>
      </c>
      <c r="L34" s="8"/>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ht="11.85" customHeight="1">
      <c r="A35" s="714" t="s">
        <v>86</v>
      </c>
      <c r="B35" s="28"/>
      <c r="C35" s="26">
        <v>92</v>
      </c>
      <c r="D35" s="41">
        <v>27</v>
      </c>
      <c r="E35" s="257">
        <f t="shared" si="5"/>
        <v>-70.652173913043484</v>
      </c>
      <c r="F35" s="26">
        <v>103</v>
      </c>
      <c r="G35" s="27">
        <v>33</v>
      </c>
      <c r="H35" s="252">
        <f t="shared" si="6"/>
        <v>-67.961165048543677</v>
      </c>
      <c r="I35" s="26">
        <f t="shared" si="12"/>
        <v>195</v>
      </c>
      <c r="J35" s="20">
        <f t="shared" si="8"/>
        <v>60</v>
      </c>
      <c r="K35" s="260">
        <f t="shared" si="13"/>
        <v>-69.230769230769226</v>
      </c>
      <c r="L35" s="8"/>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ht="11.85" customHeight="1">
      <c r="A36" s="714" t="s">
        <v>87</v>
      </c>
      <c r="B36" s="28"/>
      <c r="C36" s="41">
        <v>16</v>
      </c>
      <c r="D36" s="41">
        <v>0</v>
      </c>
      <c r="E36" s="257">
        <f t="shared" si="5"/>
        <v>-100</v>
      </c>
      <c r="F36" s="41">
        <v>10</v>
      </c>
      <c r="G36" s="27">
        <v>0</v>
      </c>
      <c r="H36" s="252">
        <f t="shared" si="6"/>
        <v>-100</v>
      </c>
      <c r="I36" s="41">
        <f t="shared" si="12"/>
        <v>26</v>
      </c>
      <c r="J36" s="20">
        <f t="shared" si="8"/>
        <v>0</v>
      </c>
      <c r="K36" s="591">
        <f t="shared" si="13"/>
        <v>-100</v>
      </c>
      <c r="L36" s="8"/>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ht="11.85" customHeight="1">
      <c r="A37" s="714" t="s">
        <v>88</v>
      </c>
      <c r="B37" s="28"/>
      <c r="C37" s="26">
        <v>52</v>
      </c>
      <c r="D37" s="41">
        <v>32</v>
      </c>
      <c r="E37" s="257">
        <f t="shared" si="5"/>
        <v>-38.46153846153846</v>
      </c>
      <c r="F37" s="26">
        <v>40</v>
      </c>
      <c r="G37" s="27">
        <v>56</v>
      </c>
      <c r="H37" s="252">
        <f t="shared" si="6"/>
        <v>39.999999999999993</v>
      </c>
      <c r="I37" s="26">
        <f t="shared" si="12"/>
        <v>92</v>
      </c>
      <c r="J37" s="20">
        <f t="shared" si="8"/>
        <v>88</v>
      </c>
      <c r="K37" s="260">
        <f t="shared" si="13"/>
        <v>-4.3478260869565188</v>
      </c>
      <c r="L37" s="8"/>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ht="11.85" customHeight="1">
      <c r="A38" s="714" t="s">
        <v>89</v>
      </c>
      <c r="B38" s="28"/>
      <c r="C38" s="41">
        <v>49</v>
      </c>
      <c r="D38" s="41">
        <v>35</v>
      </c>
      <c r="E38" s="257">
        <f t="shared" si="5"/>
        <v>-28.571428571428569</v>
      </c>
      <c r="F38" s="26">
        <v>22</v>
      </c>
      <c r="G38" s="27">
        <v>368</v>
      </c>
      <c r="H38" s="252" t="str">
        <f t="shared" si="6"/>
        <v>##</v>
      </c>
      <c r="I38" s="41">
        <f t="shared" si="12"/>
        <v>71</v>
      </c>
      <c r="J38" s="20">
        <f t="shared" si="8"/>
        <v>403</v>
      </c>
      <c r="K38" s="260">
        <f t="shared" si="13"/>
        <v>467.6056338028169</v>
      </c>
      <c r="L38" s="8"/>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ht="36.75" customHeight="1">
      <c r="A39" s="715" t="s">
        <v>90</v>
      </c>
      <c r="B39" s="466"/>
      <c r="C39" s="26">
        <v>93</v>
      </c>
      <c r="D39" s="41">
        <v>60</v>
      </c>
      <c r="E39" s="257">
        <f t="shared" si="5"/>
        <v>-35.483870967741936</v>
      </c>
      <c r="F39" s="26">
        <v>305</v>
      </c>
      <c r="G39" s="27">
        <v>223</v>
      </c>
      <c r="H39" s="252">
        <f t="shared" si="6"/>
        <v>-26.885245901639344</v>
      </c>
      <c r="I39" s="26">
        <f t="shared" si="12"/>
        <v>398</v>
      </c>
      <c r="J39" s="20">
        <f t="shared" si="8"/>
        <v>283</v>
      </c>
      <c r="K39" s="260">
        <f t="shared" si="13"/>
        <v>-28.894472361809044</v>
      </c>
      <c r="L39" s="8"/>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ht="11.85" customHeight="1">
      <c r="A40" s="716" t="s">
        <v>91</v>
      </c>
      <c r="B40" s="358"/>
      <c r="C40" s="26">
        <v>30</v>
      </c>
      <c r="D40" s="41">
        <v>27</v>
      </c>
      <c r="E40" s="257">
        <f t="shared" si="5"/>
        <v>-9.9999999999999982</v>
      </c>
      <c r="F40" s="26">
        <v>9</v>
      </c>
      <c r="G40" s="27">
        <v>3</v>
      </c>
      <c r="H40" s="252">
        <f t="shared" si="6"/>
        <v>-66.666666666666671</v>
      </c>
      <c r="I40" s="26">
        <f t="shared" si="12"/>
        <v>39</v>
      </c>
      <c r="J40" s="20">
        <f t="shared" si="8"/>
        <v>30</v>
      </c>
      <c r="K40" s="260">
        <f t="shared" si="13"/>
        <v>-23.076923076923073</v>
      </c>
      <c r="L40" s="59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ht="11.85" customHeight="1">
      <c r="A41" s="714" t="s">
        <v>92</v>
      </c>
      <c r="B41" s="28"/>
      <c r="C41" s="42">
        <v>102</v>
      </c>
      <c r="D41" s="41">
        <v>82</v>
      </c>
      <c r="E41" s="257">
        <f t="shared" si="5"/>
        <v>-19.6078431372549</v>
      </c>
      <c r="F41" s="26">
        <v>204</v>
      </c>
      <c r="G41" s="27">
        <v>60</v>
      </c>
      <c r="H41" s="252">
        <f t="shared" si="6"/>
        <v>-70.588235294117638</v>
      </c>
      <c r="I41" s="42">
        <f t="shared" si="12"/>
        <v>306</v>
      </c>
      <c r="J41" s="20">
        <f t="shared" si="8"/>
        <v>142</v>
      </c>
      <c r="K41" s="260">
        <f t="shared" si="13"/>
        <v>-53.594771241830067</v>
      </c>
      <c r="L41" s="8"/>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ht="11.85" customHeight="1">
      <c r="A42" s="714" t="s">
        <v>93</v>
      </c>
      <c r="B42" s="28"/>
      <c r="C42" s="26">
        <v>49</v>
      </c>
      <c r="D42" s="41">
        <v>30</v>
      </c>
      <c r="E42" s="257">
        <f t="shared" si="5"/>
        <v>-38.775510204081634</v>
      </c>
      <c r="F42" s="26">
        <v>185</v>
      </c>
      <c r="G42" s="27">
        <v>97</v>
      </c>
      <c r="H42" s="252">
        <f t="shared" si="6"/>
        <v>-47.567567567567572</v>
      </c>
      <c r="I42" s="26">
        <f t="shared" si="12"/>
        <v>234</v>
      </c>
      <c r="J42" s="20">
        <f t="shared" si="8"/>
        <v>127</v>
      </c>
      <c r="K42" s="260">
        <f t="shared" si="13"/>
        <v>-45.726495726495727</v>
      </c>
      <c r="L42" s="8"/>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ht="11.85" customHeight="1">
      <c r="A43" s="714" t="s">
        <v>94</v>
      </c>
      <c r="B43" s="28"/>
      <c r="C43" s="41">
        <v>165</v>
      </c>
      <c r="D43" s="41">
        <v>118</v>
      </c>
      <c r="E43" s="257">
        <f t="shared" si="5"/>
        <v>-28.484848484848481</v>
      </c>
      <c r="F43" s="26">
        <v>1944</v>
      </c>
      <c r="G43" s="27">
        <v>854</v>
      </c>
      <c r="H43" s="252">
        <f t="shared" si="6"/>
        <v>-56.069958847736622</v>
      </c>
      <c r="I43" s="41">
        <f t="shared" si="12"/>
        <v>2109</v>
      </c>
      <c r="J43" s="20">
        <f t="shared" si="8"/>
        <v>972</v>
      </c>
      <c r="K43" s="260">
        <f t="shared" si="13"/>
        <v>-53.911806543385495</v>
      </c>
      <c r="L43" s="9"/>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ht="11.85" customHeight="1">
      <c r="A44" s="714" t="s">
        <v>95</v>
      </c>
      <c r="B44" s="28"/>
      <c r="C44" s="26">
        <v>15</v>
      </c>
      <c r="D44" s="41">
        <v>6</v>
      </c>
      <c r="E44" s="257">
        <f t="shared" si="5"/>
        <v>-60</v>
      </c>
      <c r="F44" s="26">
        <v>90</v>
      </c>
      <c r="G44" s="27">
        <v>9</v>
      </c>
      <c r="H44" s="252">
        <f t="shared" si="6"/>
        <v>-90</v>
      </c>
      <c r="I44" s="26">
        <f t="shared" si="12"/>
        <v>105</v>
      </c>
      <c r="J44" s="20">
        <f t="shared" si="8"/>
        <v>15</v>
      </c>
      <c r="K44" s="260">
        <f t="shared" si="13"/>
        <v>-85.714285714285722</v>
      </c>
      <c r="L44" s="9"/>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ht="11.85" customHeight="1">
      <c r="A45" s="714" t="s">
        <v>96</v>
      </c>
      <c r="B45" s="28"/>
      <c r="C45" s="26">
        <v>103</v>
      </c>
      <c r="D45" s="41">
        <v>97</v>
      </c>
      <c r="E45" s="257">
        <f t="shared" si="5"/>
        <v>-5.8252427184465994</v>
      </c>
      <c r="F45" s="26">
        <v>234</v>
      </c>
      <c r="G45" s="27">
        <v>67</v>
      </c>
      <c r="H45" s="252">
        <f t="shared" si="6"/>
        <v>-71.367521367521363</v>
      </c>
      <c r="I45" s="26">
        <f t="shared" si="12"/>
        <v>337</v>
      </c>
      <c r="J45" s="20">
        <f t="shared" si="8"/>
        <v>164</v>
      </c>
      <c r="K45" s="260">
        <f t="shared" si="13"/>
        <v>-51.335311572700306</v>
      </c>
      <c r="L45" s="8"/>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ht="11.85" customHeight="1">
      <c r="A46" s="714" t="s">
        <v>97</v>
      </c>
      <c r="B46" s="28"/>
      <c r="C46" s="706">
        <f>SUM(C47:C48)</f>
        <v>306</v>
      </c>
      <c r="D46" s="706">
        <f>SUM(D47:D48)</f>
        <v>137</v>
      </c>
      <c r="E46" s="707">
        <f t="shared" si="5"/>
        <v>-55.228758169934643</v>
      </c>
      <c r="F46" s="708">
        <f>SUM(F47:F48)</f>
        <v>1824</v>
      </c>
      <c r="G46" s="689">
        <f>SUM(G47:G48)</f>
        <v>779</v>
      </c>
      <c r="H46" s="709">
        <f t="shared" si="6"/>
        <v>-57.291666666666671</v>
      </c>
      <c r="I46" s="708">
        <f t="shared" si="12"/>
        <v>2130</v>
      </c>
      <c r="J46" s="710">
        <f t="shared" si="8"/>
        <v>916</v>
      </c>
      <c r="K46" s="711">
        <f t="shared" si="13"/>
        <v>-56.995305164319255</v>
      </c>
      <c r="L46" s="8"/>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ht="11.85" customHeight="1">
      <c r="A47" s="714" t="s">
        <v>98</v>
      </c>
      <c r="B47" s="28"/>
      <c r="C47" s="26">
        <v>70</v>
      </c>
      <c r="D47" s="41">
        <v>47</v>
      </c>
      <c r="E47" s="257">
        <f t="shared" si="5"/>
        <v>-32.857142857142861</v>
      </c>
      <c r="F47" s="26">
        <v>276</v>
      </c>
      <c r="G47" s="27">
        <v>85</v>
      </c>
      <c r="H47" s="252">
        <f t="shared" si="6"/>
        <v>-69.20289855072464</v>
      </c>
      <c r="I47" s="26">
        <f t="shared" si="12"/>
        <v>346</v>
      </c>
      <c r="J47" s="20">
        <f t="shared" si="8"/>
        <v>132</v>
      </c>
      <c r="K47" s="260">
        <f t="shared" si="13"/>
        <v>-61.849710982658969</v>
      </c>
      <c r="L47" s="8"/>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ht="11.85" customHeight="1">
      <c r="A48" s="714" t="s">
        <v>99</v>
      </c>
      <c r="B48" s="28"/>
      <c r="C48" s="26">
        <v>236</v>
      </c>
      <c r="D48" s="41">
        <v>90</v>
      </c>
      <c r="E48" s="257">
        <f t="shared" si="5"/>
        <v>-61.864406779661017</v>
      </c>
      <c r="F48" s="26">
        <v>1548</v>
      </c>
      <c r="G48" s="27">
        <v>694</v>
      </c>
      <c r="H48" s="252">
        <f t="shared" si="6"/>
        <v>-55.167958656330754</v>
      </c>
      <c r="I48" s="26">
        <f t="shared" si="12"/>
        <v>1784</v>
      </c>
      <c r="J48" s="20">
        <f t="shared" si="8"/>
        <v>784</v>
      </c>
      <c r="K48" s="260">
        <f t="shared" si="13"/>
        <v>-56.053811659192831</v>
      </c>
      <c r="L48" s="8"/>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ht="11.85" customHeight="1">
      <c r="A49" s="714" t="s">
        <v>100</v>
      </c>
      <c r="B49" s="28"/>
      <c r="C49" s="26">
        <v>41</v>
      </c>
      <c r="D49" s="41">
        <v>10</v>
      </c>
      <c r="E49" s="257">
        <f t="shared" si="5"/>
        <v>-75.609756097560975</v>
      </c>
      <c r="F49" s="26">
        <v>0</v>
      </c>
      <c r="G49" s="27">
        <v>0</v>
      </c>
      <c r="H49" s="252" t="str">
        <f t="shared" si="6"/>
        <v>-</v>
      </c>
      <c r="I49" s="26">
        <f t="shared" si="12"/>
        <v>41</v>
      </c>
      <c r="J49" s="20">
        <f t="shared" si="8"/>
        <v>10</v>
      </c>
      <c r="K49" s="260">
        <f t="shared" si="13"/>
        <v>-75.609756097560975</v>
      </c>
      <c r="L49" s="8"/>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ht="11.85" customHeight="1">
      <c r="A50" s="714" t="s">
        <v>101</v>
      </c>
      <c r="B50" s="28"/>
      <c r="C50" s="26">
        <v>102</v>
      </c>
      <c r="D50" s="41">
        <v>59</v>
      </c>
      <c r="E50" s="257">
        <f t="shared" si="5"/>
        <v>-42.156862745098032</v>
      </c>
      <c r="F50" s="26">
        <v>521</v>
      </c>
      <c r="G50" s="27">
        <v>334</v>
      </c>
      <c r="H50" s="252">
        <f t="shared" si="6"/>
        <v>-35.892514395393469</v>
      </c>
      <c r="I50" s="26">
        <f t="shared" si="12"/>
        <v>623</v>
      </c>
      <c r="J50" s="20">
        <f t="shared" si="8"/>
        <v>393</v>
      </c>
      <c r="K50" s="260">
        <f t="shared" si="13"/>
        <v>-36.918138041733549</v>
      </c>
      <c r="L50" s="8"/>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ht="11.85" customHeight="1">
      <c r="A51" s="714" t="s">
        <v>102</v>
      </c>
      <c r="B51" s="28"/>
      <c r="C51" s="26">
        <v>9</v>
      </c>
      <c r="D51" s="41">
        <v>4</v>
      </c>
      <c r="E51" s="257">
        <f t="shared" si="5"/>
        <v>-55.555555555555557</v>
      </c>
      <c r="F51" s="26">
        <v>2</v>
      </c>
      <c r="G51" s="27">
        <v>6</v>
      </c>
      <c r="H51" s="252">
        <f t="shared" si="6"/>
        <v>200</v>
      </c>
      <c r="I51" s="26">
        <f t="shared" si="12"/>
        <v>11</v>
      </c>
      <c r="J51" s="20">
        <f t="shared" si="8"/>
        <v>10</v>
      </c>
      <c r="K51" s="260">
        <f t="shared" si="13"/>
        <v>-9.0909090909090935</v>
      </c>
      <c r="L51" s="8"/>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ht="11.85" customHeight="1">
      <c r="A52" s="714" t="s">
        <v>103</v>
      </c>
      <c r="B52" s="28"/>
      <c r="C52" s="26">
        <v>39</v>
      </c>
      <c r="D52" s="41">
        <v>25</v>
      </c>
      <c r="E52" s="257">
        <f t="shared" si="5"/>
        <v>-35.897435897435891</v>
      </c>
      <c r="F52" s="26">
        <v>44</v>
      </c>
      <c r="G52" s="27">
        <v>10</v>
      </c>
      <c r="H52" s="252">
        <f t="shared" si="6"/>
        <v>-77.272727272727266</v>
      </c>
      <c r="I52" s="26">
        <f t="shared" si="12"/>
        <v>83</v>
      </c>
      <c r="J52" s="20">
        <f t="shared" si="8"/>
        <v>35</v>
      </c>
      <c r="K52" s="260">
        <f t="shared" si="13"/>
        <v>-57.831325301204814</v>
      </c>
      <c r="L52" s="8"/>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ht="11.85" customHeight="1">
      <c r="A53" s="714" t="s">
        <v>104</v>
      </c>
      <c r="B53" s="28"/>
      <c r="C53" s="26">
        <v>36</v>
      </c>
      <c r="D53" s="41">
        <v>17</v>
      </c>
      <c r="E53" s="257">
        <f t="shared" si="5"/>
        <v>-52.777777777777779</v>
      </c>
      <c r="F53" s="26">
        <v>12</v>
      </c>
      <c r="G53" s="27">
        <v>246</v>
      </c>
      <c r="H53" s="252" t="str">
        <f t="shared" si="6"/>
        <v>##</v>
      </c>
      <c r="I53" s="26">
        <f t="shared" si="12"/>
        <v>48</v>
      </c>
      <c r="J53" s="20">
        <f t="shared" si="8"/>
        <v>263</v>
      </c>
      <c r="K53" s="260">
        <f t="shared" si="13"/>
        <v>447.91666666666669</v>
      </c>
      <c r="L53" s="8"/>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ht="11.85" customHeight="1">
      <c r="A54" s="714" t="s">
        <v>105</v>
      </c>
      <c r="B54" s="28"/>
      <c r="C54" s="26">
        <v>130</v>
      </c>
      <c r="D54" s="41">
        <v>46</v>
      </c>
      <c r="E54" s="257">
        <f t="shared" si="5"/>
        <v>-64.615384615384613</v>
      </c>
      <c r="F54" s="26">
        <v>26</v>
      </c>
      <c r="G54" s="27">
        <v>101</v>
      </c>
      <c r="H54" s="252">
        <f t="shared" si="6"/>
        <v>288.46153846153845</v>
      </c>
      <c r="I54" s="26">
        <f t="shared" si="12"/>
        <v>156</v>
      </c>
      <c r="J54" s="20">
        <f t="shared" si="8"/>
        <v>147</v>
      </c>
      <c r="K54" s="260">
        <f t="shared" si="13"/>
        <v>-5.7692307692307709</v>
      </c>
      <c r="L54" s="8"/>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ht="11.85" customHeight="1">
      <c r="A55" s="714" t="s">
        <v>106</v>
      </c>
      <c r="B55" s="28"/>
      <c r="C55" s="41">
        <v>28</v>
      </c>
      <c r="D55" s="41">
        <v>17</v>
      </c>
      <c r="E55" s="257">
        <f t="shared" si="5"/>
        <v>-39.285714285714292</v>
      </c>
      <c r="F55" s="26">
        <v>5</v>
      </c>
      <c r="G55" s="27">
        <v>4</v>
      </c>
      <c r="H55" s="252">
        <f t="shared" si="6"/>
        <v>-19.999999999999996</v>
      </c>
      <c r="I55" s="26">
        <f t="shared" si="12"/>
        <v>33</v>
      </c>
      <c r="J55" s="20">
        <f t="shared" si="8"/>
        <v>21</v>
      </c>
      <c r="K55" s="260">
        <f t="shared" si="13"/>
        <v>-36.363636363636367</v>
      </c>
      <c r="L55" s="8"/>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ht="11.85" customHeight="1">
      <c r="A56" s="714" t="s">
        <v>107</v>
      </c>
      <c r="B56" s="28"/>
      <c r="C56" s="26">
        <v>68</v>
      </c>
      <c r="D56" s="41">
        <v>34</v>
      </c>
      <c r="E56" s="257">
        <f t="shared" si="5"/>
        <v>-50</v>
      </c>
      <c r="F56" s="26">
        <v>3</v>
      </c>
      <c r="G56" s="27">
        <v>13</v>
      </c>
      <c r="H56" s="252">
        <f t="shared" si="6"/>
        <v>333.33333333333331</v>
      </c>
      <c r="I56" s="26">
        <f t="shared" si="12"/>
        <v>71</v>
      </c>
      <c r="J56" s="20">
        <f t="shared" si="8"/>
        <v>47</v>
      </c>
      <c r="K56" s="260">
        <f t="shared" si="13"/>
        <v>-33.802816901408448</v>
      </c>
      <c r="L56" s="8"/>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ht="11.85" customHeight="1">
      <c r="A57" s="714" t="s">
        <v>108</v>
      </c>
      <c r="B57" s="28"/>
      <c r="C57" s="26">
        <v>95</v>
      </c>
      <c r="D57" s="41">
        <v>54</v>
      </c>
      <c r="E57" s="257">
        <f t="shared" si="5"/>
        <v>-43.15789473684211</v>
      </c>
      <c r="F57" s="26">
        <v>77</v>
      </c>
      <c r="G57" s="27">
        <v>308</v>
      </c>
      <c r="H57" s="252">
        <f t="shared" si="6"/>
        <v>300</v>
      </c>
      <c r="I57" s="26">
        <f t="shared" si="12"/>
        <v>172</v>
      </c>
      <c r="J57" s="20">
        <f t="shared" si="8"/>
        <v>362</v>
      </c>
      <c r="K57" s="260">
        <f t="shared" si="13"/>
        <v>110.46511627906979</v>
      </c>
      <c r="L57" s="8"/>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ht="11.85" customHeight="1">
      <c r="A58" s="714" t="s">
        <v>109</v>
      </c>
      <c r="B58" s="28"/>
      <c r="C58" s="26">
        <v>42</v>
      </c>
      <c r="D58" s="41">
        <v>22</v>
      </c>
      <c r="E58" s="257">
        <f t="shared" si="5"/>
        <v>-47.619047619047613</v>
      </c>
      <c r="F58" s="26">
        <v>70</v>
      </c>
      <c r="G58" s="27">
        <v>223</v>
      </c>
      <c r="H58" s="252">
        <f t="shared" si="6"/>
        <v>218.57142857142856</v>
      </c>
      <c r="I58" s="26">
        <f t="shared" si="12"/>
        <v>112</v>
      </c>
      <c r="J58" s="20">
        <f t="shared" si="8"/>
        <v>245</v>
      </c>
      <c r="K58" s="260">
        <f t="shared" si="13"/>
        <v>118.75</v>
      </c>
      <c r="L58" s="8"/>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ht="11.85" customHeight="1">
      <c r="A59" s="24" t="s">
        <v>110</v>
      </c>
      <c r="B59" s="28"/>
      <c r="C59" s="32">
        <v>23</v>
      </c>
      <c r="D59" s="41">
        <v>8</v>
      </c>
      <c r="E59" s="257">
        <f t="shared" si="5"/>
        <v>-65.217391304347828</v>
      </c>
      <c r="F59" s="32">
        <v>19</v>
      </c>
      <c r="G59" s="27">
        <v>0</v>
      </c>
      <c r="H59" s="252">
        <f t="shared" si="6"/>
        <v>-100</v>
      </c>
      <c r="I59" s="32">
        <f t="shared" si="12"/>
        <v>42</v>
      </c>
      <c r="J59" s="20">
        <f t="shared" si="8"/>
        <v>8</v>
      </c>
      <c r="K59" s="261">
        <f t="shared" si="13"/>
        <v>-80.952380952380949</v>
      </c>
      <c r="L59" s="8"/>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ht="11.85" customHeight="1">
      <c r="A60" s="24" t="s">
        <v>111</v>
      </c>
      <c r="B60" s="28"/>
      <c r="C60" s="41">
        <v>533</v>
      </c>
      <c r="D60" s="41">
        <v>472</v>
      </c>
      <c r="E60" s="257">
        <f t="shared" si="5"/>
        <v>-11.444652908067543</v>
      </c>
      <c r="F60" s="32">
        <v>2882</v>
      </c>
      <c r="G60" s="27">
        <v>4728</v>
      </c>
      <c r="H60" s="252">
        <f t="shared" si="6"/>
        <v>64.052741151977784</v>
      </c>
      <c r="I60" s="32">
        <f t="shared" ref="I60:I65" si="14">C60+F60</f>
        <v>3415</v>
      </c>
      <c r="J60" s="20">
        <f t="shared" si="8"/>
        <v>5200</v>
      </c>
      <c r="K60" s="261">
        <f t="shared" ref="K60:K65" si="15">IF(I60=J60,"-",IF((I60=0),"##",IF(ABS((J60/I60-1)*100)&gt;=500,"##",(J60/I60-1)*100)))</f>
        <v>52.269399707174237</v>
      </c>
      <c r="L60" s="8"/>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ht="11.85" customHeight="1">
      <c r="A61" s="24" t="s">
        <v>112</v>
      </c>
      <c r="B61" s="28"/>
      <c r="C61" s="41">
        <v>17</v>
      </c>
      <c r="D61" s="41">
        <v>26</v>
      </c>
      <c r="E61" s="257">
        <f t="shared" si="5"/>
        <v>52.941176470588225</v>
      </c>
      <c r="F61" s="32">
        <v>66</v>
      </c>
      <c r="G61" s="27">
        <v>129</v>
      </c>
      <c r="H61" s="252">
        <f t="shared" si="6"/>
        <v>95.454545454545453</v>
      </c>
      <c r="I61" s="32">
        <f t="shared" si="14"/>
        <v>83</v>
      </c>
      <c r="J61" s="20">
        <f t="shared" si="8"/>
        <v>155</v>
      </c>
      <c r="K61" s="261">
        <f t="shared" si="15"/>
        <v>86.746987951807213</v>
      </c>
      <c r="L61" s="8"/>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ht="11.85" customHeight="1">
      <c r="A62" s="24" t="s">
        <v>113</v>
      </c>
      <c r="B62" s="28"/>
      <c r="C62" s="41">
        <v>276</v>
      </c>
      <c r="D62" s="41">
        <v>211</v>
      </c>
      <c r="E62" s="257">
        <f t="shared" si="5"/>
        <v>-23.550724637681164</v>
      </c>
      <c r="F62" s="32">
        <v>1700</v>
      </c>
      <c r="G62" s="27">
        <v>2751</v>
      </c>
      <c r="H62" s="252">
        <f t="shared" si="6"/>
        <v>61.823529411764696</v>
      </c>
      <c r="I62" s="32">
        <f t="shared" si="14"/>
        <v>1976</v>
      </c>
      <c r="J62" s="20">
        <f t="shared" si="8"/>
        <v>2962</v>
      </c>
      <c r="K62" s="261">
        <f t="shared" si="15"/>
        <v>49.898785425101224</v>
      </c>
      <c r="L62" s="8"/>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ht="11.85" customHeight="1">
      <c r="A63" s="24" t="s">
        <v>114</v>
      </c>
      <c r="B63" s="28"/>
      <c r="C63" s="41">
        <v>107</v>
      </c>
      <c r="D63" s="41">
        <v>31</v>
      </c>
      <c r="E63" s="257">
        <f t="shared" si="5"/>
        <v>-71.028037383177576</v>
      </c>
      <c r="F63" s="32">
        <v>861</v>
      </c>
      <c r="G63" s="27">
        <v>428</v>
      </c>
      <c r="H63" s="252">
        <f t="shared" si="6"/>
        <v>-50.290360046457607</v>
      </c>
      <c r="I63" s="32">
        <f t="shared" si="14"/>
        <v>968</v>
      </c>
      <c r="J63" s="20">
        <f t="shared" si="8"/>
        <v>459</v>
      </c>
      <c r="K63" s="261">
        <f t="shared" si="15"/>
        <v>-52.582644628099175</v>
      </c>
      <c r="L63" s="8"/>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ht="11.85" customHeight="1">
      <c r="A64" s="24" t="s">
        <v>115</v>
      </c>
      <c r="B64" s="28"/>
      <c r="C64" s="41">
        <v>68</v>
      </c>
      <c r="D64" s="41">
        <v>27</v>
      </c>
      <c r="E64" s="257">
        <f t="shared" si="5"/>
        <v>-60.294117647058833</v>
      </c>
      <c r="F64" s="32">
        <v>90</v>
      </c>
      <c r="G64" s="27">
        <v>23</v>
      </c>
      <c r="H64" s="252">
        <f t="shared" si="6"/>
        <v>-74.444444444444443</v>
      </c>
      <c r="I64" s="32">
        <f t="shared" si="14"/>
        <v>158</v>
      </c>
      <c r="J64" s="20">
        <f t="shared" si="8"/>
        <v>50</v>
      </c>
      <c r="K64" s="261">
        <f t="shared" si="15"/>
        <v>-68.35443037974683</v>
      </c>
      <c r="L64" s="8"/>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ht="11.85" customHeight="1">
      <c r="A65" s="30" t="s">
        <v>116</v>
      </c>
      <c r="B65" s="34"/>
      <c r="C65" s="41">
        <v>228</v>
      </c>
      <c r="D65" s="41">
        <v>111</v>
      </c>
      <c r="E65" s="257">
        <f t="shared" si="5"/>
        <v>-51.315789473684205</v>
      </c>
      <c r="F65" s="32">
        <v>243</v>
      </c>
      <c r="G65" s="27">
        <v>621</v>
      </c>
      <c r="H65" s="252">
        <f t="shared" si="6"/>
        <v>155.55555555555554</v>
      </c>
      <c r="I65" s="32">
        <f t="shared" si="14"/>
        <v>471</v>
      </c>
      <c r="J65" s="20">
        <f t="shared" si="8"/>
        <v>732</v>
      </c>
      <c r="K65" s="261">
        <f t="shared" si="15"/>
        <v>55.414012738853515</v>
      </c>
      <c r="L65" s="8"/>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ht="12" customHeight="1" thickBot="1">
      <c r="A66" s="17" t="s">
        <v>57</v>
      </c>
      <c r="B66" s="44"/>
      <c r="C66" s="45">
        <f>SUM(C23:C46,C49:C65)</f>
        <v>4543</v>
      </c>
      <c r="D66" s="45">
        <f>SUM(D23:D46,D49:D65)</f>
        <v>3143</v>
      </c>
      <c r="E66" s="258">
        <f t="shared" si="5"/>
        <v>-30.816640986132516</v>
      </c>
      <c r="F66" s="45">
        <f>SUM(F23:F46,F49:F65)</f>
        <v>14689</v>
      </c>
      <c r="G66" s="45">
        <f>SUM(G23:G46,G49:G65)</f>
        <v>15409</v>
      </c>
      <c r="H66" s="258">
        <f t="shared" si="6"/>
        <v>4.9016270678739149</v>
      </c>
      <c r="I66" s="45">
        <f t="shared" si="7"/>
        <v>19232</v>
      </c>
      <c r="J66" s="45">
        <f t="shared" si="8"/>
        <v>18552</v>
      </c>
      <c r="K66" s="265">
        <f t="shared" si="9"/>
        <v>-3.535773710482526</v>
      </c>
      <c r="L66" s="8"/>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ht="12" customHeight="1">
      <c r="A67" s="53" t="str">
        <f>Titles!$A$8</f>
        <v>1Data for 2021 and 2022 based on 2016 Census Definitions and data for 2023 based on 2021 Census Definitions.</v>
      </c>
      <c r="B67" s="298"/>
      <c r="C67" s="299"/>
      <c r="D67" s="299"/>
      <c r="E67" s="299"/>
      <c r="F67" s="53"/>
      <c r="G67" s="298"/>
      <c r="H67" s="298"/>
      <c r="I67" s="298"/>
      <c r="J67" s="298"/>
      <c r="K67" s="365"/>
      <c r="L67" s="8"/>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303" customFormat="1" ht="12" customHeight="1">
      <c r="A68" s="356" t="str">
        <f>Titles!$A$10</f>
        <v>Source: CMHC Starts and Completion Survey, Market Absorption Survey</v>
      </c>
      <c r="B68" s="304"/>
      <c r="C68" s="304"/>
      <c r="D68" s="304"/>
      <c r="E68" s="304"/>
      <c r="F68" s="356"/>
      <c r="G68" s="304"/>
      <c r="H68" s="304"/>
      <c r="I68" s="304"/>
      <c r="J68" s="304"/>
      <c r="K68" s="301"/>
      <c r="L68" s="302"/>
      <c r="M68" s="302"/>
      <c r="N68" s="302"/>
      <c r="O68" s="302"/>
      <c r="P68" s="302"/>
      <c r="Q68" s="302"/>
      <c r="R68" s="302"/>
      <c r="S68" s="302"/>
      <c r="T68" s="302"/>
      <c r="U68" s="302"/>
      <c r="V68" s="302"/>
      <c r="W68" s="302"/>
      <c r="X68" s="302"/>
      <c r="Y68" s="302"/>
      <c r="Z68" s="302"/>
      <c r="AA68" s="302"/>
      <c r="AB68" s="302"/>
      <c r="AC68" s="302"/>
      <c r="AD68" s="302"/>
      <c r="AE68" s="302"/>
      <c r="AF68" s="302"/>
      <c r="AG68" s="302"/>
      <c r="AH68" s="302"/>
      <c r="AI68" s="302"/>
      <c r="AJ68" s="302"/>
      <c r="AK68" s="302"/>
      <c r="AL68" s="302"/>
      <c r="AM68" s="302"/>
      <c r="AN68" s="302"/>
      <c r="AO68" s="302"/>
      <c r="AP68" s="302"/>
      <c r="AQ68" s="302"/>
      <c r="AR68" s="302"/>
      <c r="AS68" s="302"/>
      <c r="AT68" s="302"/>
      <c r="AU68" s="302"/>
      <c r="AV68" s="302"/>
      <c r="AW68" s="302"/>
      <c r="AX68" s="302"/>
      <c r="AY68" s="302"/>
      <c r="AZ68" s="302"/>
      <c r="BA68" s="302"/>
      <c r="BB68" s="302"/>
      <c r="BC68" s="302"/>
      <c r="BD68" s="302"/>
      <c r="BE68" s="302"/>
      <c r="BF68" s="302"/>
      <c r="BG68" s="302"/>
      <c r="BH68" s="302"/>
      <c r="BI68" s="302"/>
      <c r="BJ68" s="302"/>
      <c r="BK68" s="302"/>
      <c r="BL68" s="302"/>
      <c r="BM68" s="302"/>
      <c r="BN68" s="302"/>
      <c r="BO68" s="302"/>
      <c r="BP68" s="302"/>
      <c r="BQ68" s="302"/>
      <c r="BR68" s="302"/>
      <c r="BS68" s="302"/>
      <c r="BT68" s="302"/>
      <c r="BU68" s="302"/>
      <c r="BV68" s="302"/>
      <c r="BW68" s="302"/>
      <c r="BX68" s="302"/>
      <c r="BY68" s="302"/>
      <c r="BZ68" s="302"/>
      <c r="CA68" s="302"/>
      <c r="CB68" s="302"/>
      <c r="CC68" s="302"/>
      <c r="CD68" s="302"/>
      <c r="CE68" s="302"/>
      <c r="CF68" s="302"/>
      <c r="CG68" s="302"/>
      <c r="CH68" s="302"/>
      <c r="CI68" s="302"/>
      <c r="CJ68" s="302"/>
      <c r="CK68" s="302"/>
      <c r="CL68" s="302"/>
      <c r="CM68" s="302"/>
      <c r="CN68" s="302"/>
      <c r="CO68" s="302"/>
      <c r="CP68" s="302"/>
      <c r="CQ68" s="302"/>
      <c r="CR68" s="302"/>
      <c r="CS68" s="302"/>
      <c r="CT68" s="302"/>
      <c r="CU68" s="302"/>
      <c r="CV68" s="302"/>
      <c r="CW68" s="302"/>
      <c r="CX68" s="302"/>
      <c r="CY68" s="302"/>
      <c r="CZ68" s="302"/>
      <c r="DA68" s="302"/>
      <c r="DB68" s="302"/>
      <c r="DC68" s="302"/>
      <c r="DD68" s="302"/>
      <c r="DE68" s="302"/>
      <c r="DF68" s="302"/>
      <c r="DG68" s="302"/>
      <c r="DH68" s="302"/>
      <c r="DI68" s="302"/>
      <c r="DJ68" s="302"/>
      <c r="DK68" s="302"/>
      <c r="DL68" s="302"/>
      <c r="DM68" s="302"/>
      <c r="DN68" s="302"/>
      <c r="DO68" s="302"/>
      <c r="DP68" s="302"/>
      <c r="DQ68" s="302"/>
      <c r="DR68" s="302"/>
      <c r="DS68" s="302"/>
      <c r="DT68" s="302"/>
      <c r="DU68" s="302"/>
      <c r="DV68" s="302"/>
      <c r="DW68" s="302"/>
      <c r="DX68" s="302"/>
      <c r="DY68" s="302"/>
      <c r="DZ68" s="302"/>
      <c r="EA68" s="302"/>
      <c r="EB68" s="302"/>
      <c r="EC68" s="302"/>
      <c r="ED68" s="302"/>
      <c r="EE68" s="302"/>
      <c r="EF68" s="302"/>
      <c r="EG68" s="302"/>
      <c r="EH68" s="302"/>
      <c r="EI68" s="302"/>
      <c r="EJ68" s="302"/>
      <c r="EK68" s="302"/>
      <c r="EL68" s="302"/>
      <c r="EM68" s="302"/>
      <c r="EN68" s="302"/>
      <c r="EO68" s="302"/>
      <c r="EP68" s="302"/>
      <c r="EQ68" s="302"/>
      <c r="ER68" s="302"/>
      <c r="ES68" s="302"/>
      <c r="ET68" s="302"/>
      <c r="EU68" s="302"/>
      <c r="EV68" s="302"/>
      <c r="EW68" s="302"/>
      <c r="EX68" s="302"/>
      <c r="EY68" s="302"/>
      <c r="EZ68" s="302"/>
      <c r="FA68" s="302"/>
      <c r="FB68" s="302"/>
      <c r="FC68" s="302"/>
      <c r="FD68" s="302"/>
      <c r="FE68" s="302"/>
      <c r="FF68" s="302"/>
      <c r="FG68" s="302"/>
      <c r="FH68" s="302"/>
      <c r="FI68" s="302"/>
      <c r="FJ68" s="302"/>
      <c r="FK68" s="302"/>
      <c r="FL68" s="302"/>
      <c r="FM68" s="302"/>
      <c r="FN68" s="302"/>
      <c r="FO68" s="302"/>
      <c r="FP68" s="302"/>
      <c r="FQ68" s="302"/>
      <c r="FR68" s="302"/>
      <c r="FS68" s="302"/>
      <c r="FT68" s="302"/>
      <c r="FU68" s="302"/>
      <c r="FV68" s="302"/>
      <c r="FW68" s="302"/>
      <c r="FX68" s="302"/>
      <c r="FY68" s="302"/>
      <c r="FZ68" s="302"/>
      <c r="GA68" s="302"/>
      <c r="GB68" s="302"/>
      <c r="GC68" s="302"/>
      <c r="GD68" s="302"/>
      <c r="GE68" s="302"/>
      <c r="GF68" s="302"/>
      <c r="GG68" s="302"/>
      <c r="GH68" s="302"/>
      <c r="GI68" s="302"/>
      <c r="GJ68" s="302"/>
      <c r="GK68" s="302"/>
      <c r="GL68" s="302"/>
      <c r="GM68" s="302"/>
      <c r="GN68" s="302"/>
      <c r="GO68" s="302"/>
      <c r="GP68" s="302"/>
      <c r="GQ68" s="302"/>
      <c r="GR68" s="302"/>
      <c r="GS68" s="302"/>
      <c r="GT68" s="302"/>
      <c r="GU68" s="302"/>
      <c r="GV68" s="302"/>
      <c r="GW68" s="302"/>
      <c r="GX68" s="302"/>
      <c r="GY68" s="302"/>
      <c r="GZ68" s="302"/>
      <c r="HA68" s="302"/>
      <c r="HB68" s="302"/>
      <c r="HC68" s="302"/>
      <c r="HD68" s="302"/>
      <c r="HE68" s="302"/>
      <c r="HF68" s="302"/>
      <c r="HG68" s="302"/>
      <c r="HH68" s="302"/>
      <c r="HI68" s="302"/>
      <c r="HJ68" s="302"/>
      <c r="HK68" s="302"/>
      <c r="HL68" s="302"/>
      <c r="HM68" s="302"/>
      <c r="HN68" s="302"/>
      <c r="HO68" s="302"/>
      <c r="HP68" s="302"/>
      <c r="HQ68" s="302"/>
      <c r="HR68" s="302"/>
      <c r="HS68" s="302"/>
      <c r="HT68" s="302"/>
      <c r="HU68" s="302"/>
      <c r="HV68" s="302"/>
      <c r="HW68" s="302"/>
      <c r="HX68" s="302"/>
      <c r="HY68" s="302"/>
      <c r="HZ68" s="302"/>
      <c r="IA68" s="302"/>
      <c r="IB68" s="302"/>
      <c r="IC68" s="302"/>
      <c r="ID68" s="302"/>
      <c r="IE68" s="302"/>
      <c r="IF68" s="302"/>
      <c r="IG68" s="302"/>
      <c r="IH68" s="302"/>
      <c r="II68" s="302"/>
      <c r="IJ68" s="302"/>
      <c r="IK68" s="302"/>
      <c r="IL68" s="302"/>
      <c r="IM68" s="302"/>
      <c r="IN68" s="302"/>
      <c r="IO68" s="302"/>
      <c r="IP68" s="302"/>
      <c r="IQ68" s="302"/>
      <c r="IR68" s="302"/>
      <c r="IS68" s="302"/>
      <c r="IT68" s="302"/>
      <c r="IU68" s="302"/>
      <c r="IV68" s="302"/>
    </row>
    <row r="69" spans="1:256" s="303" customFormat="1" ht="12" customHeight="1">
      <c r="A69" s="53"/>
      <c r="F69" s="53"/>
      <c r="K69" s="302"/>
      <c r="L69" s="302"/>
      <c r="M69" s="302"/>
      <c r="N69" s="302"/>
      <c r="O69" s="302"/>
      <c r="P69" s="302"/>
      <c r="Q69" s="302"/>
      <c r="R69" s="302"/>
      <c r="S69" s="302"/>
      <c r="T69" s="302"/>
      <c r="U69" s="302"/>
      <c r="V69" s="302"/>
      <c r="W69" s="302"/>
      <c r="X69" s="302"/>
      <c r="Y69" s="302"/>
      <c r="Z69" s="302"/>
      <c r="AA69" s="302"/>
      <c r="AB69" s="302"/>
      <c r="AC69" s="302"/>
      <c r="AD69" s="302"/>
      <c r="AE69" s="302"/>
      <c r="AF69" s="302"/>
      <c r="AG69" s="302"/>
      <c r="AH69" s="302"/>
      <c r="AI69" s="302"/>
      <c r="AJ69" s="302"/>
      <c r="AK69" s="302"/>
      <c r="AL69" s="302"/>
      <c r="AM69" s="302"/>
      <c r="AN69" s="302"/>
      <c r="AO69" s="302"/>
      <c r="AP69" s="302"/>
      <c r="AQ69" s="302"/>
      <c r="AR69" s="302"/>
      <c r="AS69" s="302"/>
      <c r="AT69" s="302"/>
      <c r="AU69" s="302"/>
      <c r="AV69" s="302"/>
      <c r="AW69" s="302"/>
      <c r="AX69" s="302"/>
      <c r="AY69" s="302"/>
      <c r="AZ69" s="302"/>
      <c r="BA69" s="302"/>
      <c r="BB69" s="302"/>
      <c r="BC69" s="302"/>
      <c r="BD69" s="302"/>
      <c r="BE69" s="302"/>
      <c r="BF69" s="302"/>
      <c r="BG69" s="302"/>
      <c r="BH69" s="302"/>
      <c r="BI69" s="302"/>
      <c r="BJ69" s="302"/>
      <c r="BK69" s="302"/>
      <c r="BL69" s="302"/>
      <c r="BM69" s="302"/>
      <c r="BN69" s="302"/>
      <c r="BO69" s="302"/>
      <c r="BP69" s="302"/>
      <c r="BQ69" s="302"/>
      <c r="BR69" s="302"/>
      <c r="BS69" s="302"/>
      <c r="BT69" s="302"/>
      <c r="BU69" s="302"/>
      <c r="BV69" s="302"/>
      <c r="BW69" s="302"/>
      <c r="BX69" s="302"/>
      <c r="BY69" s="302"/>
      <c r="BZ69" s="302"/>
      <c r="CA69" s="302"/>
      <c r="CB69" s="302"/>
      <c r="CC69" s="302"/>
      <c r="CD69" s="302"/>
      <c r="CE69" s="302"/>
      <c r="CF69" s="302"/>
      <c r="CG69" s="302"/>
      <c r="CH69" s="302"/>
      <c r="CI69" s="302"/>
      <c r="CJ69" s="302"/>
      <c r="CK69" s="302"/>
      <c r="CL69" s="302"/>
      <c r="CM69" s="302"/>
      <c r="CN69" s="302"/>
      <c r="CO69" s="302"/>
      <c r="CP69" s="302"/>
      <c r="CQ69" s="302"/>
      <c r="CR69" s="302"/>
      <c r="CS69" s="302"/>
      <c r="CT69" s="302"/>
      <c r="CU69" s="302"/>
      <c r="CV69" s="302"/>
      <c r="CW69" s="302"/>
      <c r="CX69" s="302"/>
      <c r="CY69" s="302"/>
      <c r="CZ69" s="302"/>
      <c r="DA69" s="302"/>
      <c r="DB69" s="302"/>
      <c r="DC69" s="302"/>
      <c r="DD69" s="302"/>
      <c r="DE69" s="302"/>
      <c r="DF69" s="302"/>
      <c r="DG69" s="302"/>
      <c r="DH69" s="302"/>
      <c r="DI69" s="302"/>
      <c r="DJ69" s="302"/>
      <c r="DK69" s="302"/>
      <c r="DL69" s="302"/>
      <c r="DM69" s="302"/>
      <c r="DN69" s="302"/>
      <c r="DO69" s="302"/>
      <c r="DP69" s="302"/>
      <c r="DQ69" s="302"/>
      <c r="DR69" s="302"/>
      <c r="DS69" s="302"/>
      <c r="DT69" s="302"/>
      <c r="DU69" s="302"/>
      <c r="DV69" s="302"/>
      <c r="DW69" s="302"/>
      <c r="DX69" s="302"/>
      <c r="DY69" s="302"/>
      <c r="DZ69" s="302"/>
      <c r="EA69" s="302"/>
      <c r="EB69" s="302"/>
      <c r="EC69" s="302"/>
      <c r="ED69" s="302"/>
      <c r="EE69" s="302"/>
      <c r="EF69" s="302"/>
      <c r="EG69" s="302"/>
      <c r="EH69" s="302"/>
      <c r="EI69" s="302"/>
      <c r="EJ69" s="302"/>
      <c r="EK69" s="302"/>
      <c r="EL69" s="302"/>
      <c r="EM69" s="302"/>
      <c r="EN69" s="302"/>
      <c r="EO69" s="302"/>
      <c r="EP69" s="302"/>
      <c r="EQ69" s="302"/>
      <c r="ER69" s="302"/>
      <c r="ES69" s="302"/>
      <c r="ET69" s="302"/>
      <c r="EU69" s="302"/>
      <c r="EV69" s="302"/>
      <c r="EW69" s="302"/>
      <c r="EX69" s="302"/>
      <c r="EY69" s="302"/>
      <c r="EZ69" s="302"/>
      <c r="FA69" s="302"/>
      <c r="FB69" s="302"/>
      <c r="FC69" s="302"/>
      <c r="FD69" s="302"/>
      <c r="FE69" s="302"/>
      <c r="FF69" s="302"/>
      <c r="FG69" s="302"/>
      <c r="FH69" s="302"/>
      <c r="FI69" s="302"/>
      <c r="FJ69" s="302"/>
      <c r="FK69" s="302"/>
      <c r="FL69" s="302"/>
      <c r="FM69" s="302"/>
      <c r="FN69" s="302"/>
      <c r="FO69" s="302"/>
      <c r="FP69" s="302"/>
      <c r="FQ69" s="302"/>
      <c r="FR69" s="302"/>
      <c r="FS69" s="302"/>
      <c r="FT69" s="302"/>
      <c r="FU69" s="302"/>
      <c r="FV69" s="302"/>
      <c r="FW69" s="302"/>
      <c r="FX69" s="302"/>
      <c r="FY69" s="302"/>
      <c r="FZ69" s="302"/>
      <c r="GA69" s="302"/>
      <c r="GB69" s="302"/>
      <c r="GC69" s="302"/>
      <c r="GD69" s="302"/>
      <c r="GE69" s="302"/>
      <c r="GF69" s="302"/>
      <c r="GG69" s="302"/>
      <c r="GH69" s="302"/>
      <c r="GI69" s="302"/>
      <c r="GJ69" s="302"/>
      <c r="GK69" s="302"/>
      <c r="GL69" s="302"/>
      <c r="GM69" s="302"/>
      <c r="GN69" s="302"/>
      <c r="GO69" s="302"/>
      <c r="GP69" s="302"/>
      <c r="GQ69" s="302"/>
      <c r="GR69" s="302"/>
      <c r="GS69" s="302"/>
      <c r="GT69" s="302"/>
      <c r="GU69" s="302"/>
      <c r="GV69" s="302"/>
      <c r="GW69" s="302"/>
      <c r="GX69" s="302"/>
      <c r="GY69" s="302"/>
      <c r="GZ69" s="302"/>
      <c r="HA69" s="302"/>
      <c r="HB69" s="302"/>
      <c r="HC69" s="302"/>
      <c r="HD69" s="302"/>
      <c r="HE69" s="302"/>
      <c r="HF69" s="302"/>
      <c r="HG69" s="302"/>
      <c r="HH69" s="302"/>
      <c r="HI69" s="302"/>
      <c r="HJ69" s="302"/>
      <c r="HK69" s="302"/>
      <c r="HL69" s="302"/>
      <c r="HM69" s="302"/>
      <c r="HN69" s="302"/>
      <c r="HO69" s="302"/>
      <c r="HP69" s="302"/>
      <c r="HQ69" s="302"/>
      <c r="HR69" s="302"/>
      <c r="HS69" s="302"/>
      <c r="HT69" s="302"/>
      <c r="HU69" s="302"/>
      <c r="HV69" s="302"/>
      <c r="HW69" s="302"/>
      <c r="HX69" s="302"/>
      <c r="HY69" s="302"/>
      <c r="HZ69" s="302"/>
      <c r="IA69" s="302"/>
      <c r="IB69" s="302"/>
      <c r="IC69" s="302"/>
      <c r="ID69" s="302"/>
      <c r="IE69" s="302"/>
      <c r="IF69" s="302"/>
      <c r="IG69" s="302"/>
      <c r="IH69" s="302"/>
      <c r="II69" s="302"/>
      <c r="IJ69" s="302"/>
      <c r="IK69" s="302"/>
      <c r="IL69" s="302"/>
      <c r="IM69" s="302"/>
      <c r="IN69" s="302"/>
      <c r="IO69" s="302"/>
      <c r="IP69" s="302"/>
      <c r="IQ69" s="302"/>
      <c r="IR69" s="302"/>
      <c r="IS69" s="302"/>
      <c r="IT69" s="302"/>
      <c r="IU69" s="302"/>
      <c r="IV69" s="302"/>
    </row>
    <row r="70" spans="1:256" s="2" customFormat="1"/>
    <row r="71" spans="1:256" s="2" customFormat="1"/>
    <row r="72" spans="1:256" s="2" customFormat="1"/>
    <row r="73" spans="1:256" s="2" customFormat="1"/>
    <row r="74" spans="1:256" s="2" customFormat="1"/>
    <row r="75" spans="1:256">
      <c r="A75" s="5" t="s">
        <v>117</v>
      </c>
      <c r="B75" s="5"/>
      <c r="C75" s="5"/>
      <c r="D75" s="6">
        <f>SUM(D66-D24-D26-D33-D37-D42-D49)</f>
        <v>2984</v>
      </c>
      <c r="E75" s="5"/>
      <c r="F75" s="5"/>
      <c r="G75" s="6">
        <f>SUM(G66-G24-G26-G33-G37-G42-G49)</f>
        <v>14969</v>
      </c>
      <c r="H75" s="5"/>
      <c r="I75" s="5"/>
      <c r="J75" s="6">
        <f>SUM(J66-J24-J26-J30-J33-J38-J43)</f>
        <v>15331</v>
      </c>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row>
    <row r="76" spans="1:256" s="2" customFormat="1"/>
    <row r="77" spans="1:256" s="2" customFormat="1"/>
    <row r="78" spans="1:256">
      <c r="A78" s="3"/>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c r="A79" s="3"/>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c r="A80" s="4"/>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sheetData>
  <mergeCells count="3">
    <mergeCell ref="C5:E6"/>
    <mergeCell ref="I5:K6"/>
    <mergeCell ref="F5:H6"/>
  </mergeCells>
  <phoneticPr fontId="0" type="noConversion"/>
  <pageMargins left="0.78740157480314965" right="0.51181102362204722" top="0.51181102362204722" bottom="0.51181102362204722" header="0" footer="0"/>
  <pageSetup scale="95" orientation="portrait" r:id="rId1"/>
  <headerFooter alignWithMargins="0"/>
  <ignoredErrors>
    <ignoredError sqref="C20:D22 F20:G22 H8:K22 E21:E22 F18:G18 C18:D18 F12:G12 D12 E17 H66:K66 G66 D66 E23 A68:D68 B69:D69 A2:K2 A4:K4 A3 C12 E25 E24 K24 K26:K27 K25 I25 I24 I26:I27 E8 E9 E10 E11 E19 H23:K23 E13 E14 E15 E16" unlockedFormula="1"/>
    <ignoredError sqref="E20 E18 E12 E66"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9"/>
  <sheetViews>
    <sheetView showGridLines="0" zoomScale="120" zoomScaleNormal="120" zoomScaleSheetLayoutView="50" workbookViewId="0">
      <pane xSplit="2" ySplit="7" topLeftCell="C8" activePane="bottomRight" state="frozen"/>
      <selection pane="bottomRight"/>
      <selection pane="bottomLeft"/>
      <selection pane="topRight"/>
    </sheetView>
  </sheetViews>
  <sheetFormatPr defaultColWidth="11.5546875" defaultRowHeight="15"/>
  <cols>
    <col min="1" max="4" width="7.6640625" style="10" customWidth="1"/>
    <col min="5" max="5" width="4.6640625" style="10" customWidth="1"/>
    <col min="6" max="6" width="7.6640625" style="10" customWidth="1"/>
    <col min="7" max="7" width="7.6640625" style="698" customWidth="1"/>
    <col min="8" max="8" width="4.6640625" style="10" customWidth="1"/>
    <col min="9" max="10" width="7.6640625" style="10" customWidth="1"/>
    <col min="11" max="11" width="4.6640625" style="10" customWidth="1"/>
    <col min="12" max="16384" width="11.5546875" style="10"/>
  </cols>
  <sheetData>
    <row r="1" spans="1:12" s="73" customFormat="1" ht="15.95" customHeight="1">
      <c r="A1" s="416" t="s">
        <v>118</v>
      </c>
      <c r="B1" s="417"/>
      <c r="C1" s="417"/>
      <c r="D1" s="417"/>
      <c r="E1" s="417"/>
      <c r="F1" s="417"/>
      <c r="G1" s="417"/>
      <c r="H1" s="417"/>
      <c r="I1" s="417"/>
      <c r="J1" s="417"/>
      <c r="K1" s="418"/>
      <c r="L1" s="76"/>
    </row>
    <row r="2" spans="1:12" s="73" customFormat="1" ht="15.95" customHeight="1">
      <c r="A2" s="419" t="str">
        <f>Titles!A2</f>
        <v>Housing Start Data in Centres 10,000 Population and Over</v>
      </c>
      <c r="B2" s="420"/>
      <c r="C2" s="420"/>
      <c r="D2" s="420"/>
      <c r="E2" s="420"/>
      <c r="F2" s="420"/>
      <c r="G2" s="420"/>
      <c r="H2" s="420"/>
      <c r="I2" s="420"/>
      <c r="J2" s="420"/>
      <c r="K2" s="421"/>
      <c r="L2" s="76"/>
    </row>
    <row r="3" spans="1:12" s="73" customFormat="1" ht="15.95" customHeight="1">
      <c r="A3" s="467"/>
      <c r="B3" s="468"/>
      <c r="C3" s="468"/>
      <c r="D3" s="468"/>
      <c r="E3" s="468"/>
      <c r="F3" s="468"/>
      <c r="G3" s="468"/>
      <c r="H3" s="468"/>
      <c r="I3" s="468"/>
      <c r="J3" s="468"/>
      <c r="K3" s="469"/>
      <c r="L3" s="76"/>
    </row>
    <row r="4" spans="1:12" s="73" customFormat="1" ht="15.95" customHeight="1" thickBot="1">
      <c r="A4" s="422" t="str">
        <f>Titles!A5</f>
        <v>January - July 2022 - 2023</v>
      </c>
      <c r="B4" s="423"/>
      <c r="C4" s="423"/>
      <c r="D4" s="423"/>
      <c r="E4" s="423"/>
      <c r="F4" s="423"/>
      <c r="G4" s="423"/>
      <c r="H4" s="423"/>
      <c r="I4" s="423"/>
      <c r="J4" s="423"/>
      <c r="K4" s="424"/>
      <c r="L4" s="76"/>
    </row>
    <row r="5" spans="1:12" ht="11.1" customHeight="1">
      <c r="A5" s="48" t="s">
        <v>54</v>
      </c>
      <c r="B5" s="55"/>
      <c r="C5" s="459" t="s">
        <v>55</v>
      </c>
      <c r="D5" s="460"/>
      <c r="E5" s="461"/>
      <c r="F5" s="459" t="s">
        <v>56</v>
      </c>
      <c r="G5" s="686"/>
      <c r="H5" s="461"/>
      <c r="I5" s="514" t="s">
        <v>57</v>
      </c>
      <c r="J5" s="515"/>
      <c r="K5" s="516"/>
      <c r="L5" s="11"/>
    </row>
    <row r="6" spans="1:12" ht="11.1" customHeight="1">
      <c r="A6" s="49" t="s">
        <v>58</v>
      </c>
      <c r="B6" s="56"/>
      <c r="C6" s="459"/>
      <c r="D6" s="460"/>
      <c r="E6" s="461"/>
      <c r="F6" s="459"/>
      <c r="G6" s="686"/>
      <c r="H6" s="461"/>
      <c r="I6" s="470"/>
      <c r="J6" s="471"/>
      <c r="K6" s="472"/>
      <c r="L6" s="11"/>
    </row>
    <row r="7" spans="1:12" ht="12" customHeight="1">
      <c r="B7" s="57"/>
      <c r="C7" s="14">
        <f>Titles!A22</f>
        <v>2022</v>
      </c>
      <c r="D7" s="14">
        <v>2023</v>
      </c>
      <c r="E7" s="58" t="s">
        <v>59</v>
      </c>
      <c r="F7" s="14">
        <f>Titles!A22</f>
        <v>2022</v>
      </c>
      <c r="G7" s="687">
        <v>2023</v>
      </c>
      <c r="H7" s="15" t="s">
        <v>59</v>
      </c>
      <c r="I7" s="14">
        <v>2022</v>
      </c>
      <c r="J7" s="14">
        <v>2023</v>
      </c>
      <c r="K7" s="16" t="s">
        <v>59</v>
      </c>
      <c r="L7" s="11"/>
    </row>
    <row r="8" spans="1:12" ht="11.85" customHeight="1">
      <c r="A8" s="18" t="s">
        <v>119</v>
      </c>
      <c r="B8" s="19"/>
      <c r="C8" s="20">
        <v>389</v>
      </c>
      <c r="D8" s="20">
        <v>186</v>
      </c>
      <c r="E8" s="40">
        <f>IF(C8=D8,"-",IF((C8=0),"##",IF(ABS((D8/C8-1)*100)&gt;=500,"##",(D8/C8-1)*100)))</f>
        <v>-52.185089974293049</v>
      </c>
      <c r="F8" s="20">
        <v>63</v>
      </c>
      <c r="G8" s="688">
        <v>38</v>
      </c>
      <c r="H8" s="40">
        <f t="shared" ref="H8:H19" si="0">IF(F8=G8,"-",IF((F8=0),"##",IF(ABS((G8/F8-1)*100)&gt;=500,"##",(G8/F8-1)*100)))</f>
        <v>-39.682539682539684</v>
      </c>
      <c r="I8" s="20">
        <f>C8+F8</f>
        <v>452</v>
      </c>
      <c r="J8" s="22">
        <f>D8+G8</f>
        <v>224</v>
      </c>
      <c r="K8" s="23">
        <f t="shared" ref="K8:K19" si="1">IF(I8=J8,"-",IF((I8=0),"##",IF(ABS((J8/I8-1)*100)&gt;=500,"##",(J8/I8-1)*100)))</f>
        <v>-50.442477876106196</v>
      </c>
      <c r="L8" s="11"/>
    </row>
    <row r="9" spans="1:12" ht="11.85" customHeight="1">
      <c r="A9" s="24" t="s">
        <v>61</v>
      </c>
      <c r="B9" s="25"/>
      <c r="C9" s="26">
        <v>170</v>
      </c>
      <c r="D9" s="26">
        <v>91</v>
      </c>
      <c r="E9" s="41">
        <f t="shared" ref="E9:E19" si="2">IF(C9=D9,"-",IF((C9=0),"##",IF(ABS((D9/C9-1)*100)&gt;=500,"##",(D9/C9-1)*100)))</f>
        <v>-46.470588235294116</v>
      </c>
      <c r="F9" s="26">
        <v>398</v>
      </c>
      <c r="G9" s="689">
        <v>310</v>
      </c>
      <c r="H9" s="41">
        <f t="shared" si="0"/>
        <v>-22.11055276381909</v>
      </c>
      <c r="I9" s="75">
        <f t="shared" ref="I9:I20" si="3">C9+F9</f>
        <v>568</v>
      </c>
      <c r="J9" s="26">
        <f t="shared" ref="J9:J20" si="4">D9+G9</f>
        <v>401</v>
      </c>
      <c r="K9" s="29">
        <f t="shared" si="1"/>
        <v>-29.401408450704224</v>
      </c>
      <c r="L9" s="11"/>
    </row>
    <row r="10" spans="1:12" ht="11.85" customHeight="1">
      <c r="A10" s="24" t="s">
        <v>62</v>
      </c>
      <c r="B10" s="25"/>
      <c r="C10" s="26">
        <v>852</v>
      </c>
      <c r="D10" s="26">
        <v>863</v>
      </c>
      <c r="E10" s="41">
        <f t="shared" si="2"/>
        <v>1.2910798122065748</v>
      </c>
      <c r="F10" s="26">
        <v>2224</v>
      </c>
      <c r="G10" s="689">
        <v>2109</v>
      </c>
      <c r="H10" s="41">
        <f t="shared" si="0"/>
        <v>-5.170863309352514</v>
      </c>
      <c r="I10" s="75">
        <f t="shared" si="3"/>
        <v>3076</v>
      </c>
      <c r="J10" s="26">
        <f t="shared" si="4"/>
        <v>2972</v>
      </c>
      <c r="K10" s="29">
        <f t="shared" si="1"/>
        <v>-3.3810143042912855</v>
      </c>
      <c r="L10" s="11"/>
    </row>
    <row r="11" spans="1:12" ht="11.85" customHeight="1">
      <c r="A11" s="24" t="s">
        <v>63</v>
      </c>
      <c r="B11" s="25"/>
      <c r="C11" s="26">
        <v>517</v>
      </c>
      <c r="D11" s="26">
        <v>452</v>
      </c>
      <c r="E11" s="41">
        <f t="shared" si="2"/>
        <v>-12.572533849129597</v>
      </c>
      <c r="F11" s="26">
        <v>1705</v>
      </c>
      <c r="G11" s="689">
        <v>1233</v>
      </c>
      <c r="H11" s="41">
        <f t="shared" si="0"/>
        <v>-27.68328445747801</v>
      </c>
      <c r="I11" s="75">
        <f t="shared" si="3"/>
        <v>2222</v>
      </c>
      <c r="J11" s="26">
        <f t="shared" si="4"/>
        <v>1685</v>
      </c>
      <c r="K11" s="29">
        <f t="shared" si="1"/>
        <v>-24.167416741674163</v>
      </c>
      <c r="L11" s="11"/>
    </row>
    <row r="12" spans="1:12" ht="11.85" customHeight="1">
      <c r="A12" s="24" t="s">
        <v>64</v>
      </c>
      <c r="B12" s="25"/>
      <c r="C12" s="26">
        <f>SUM(C8:C11)</f>
        <v>1928</v>
      </c>
      <c r="D12" s="26">
        <f>SUM(D8:D11)</f>
        <v>1592</v>
      </c>
      <c r="E12" s="41">
        <f t="shared" si="2"/>
        <v>-17.427385892116188</v>
      </c>
      <c r="F12" s="26">
        <f>SUM(F8:F11)</f>
        <v>4390</v>
      </c>
      <c r="G12" s="689">
        <f>SUM(G8:G11)</f>
        <v>3690</v>
      </c>
      <c r="H12" s="41">
        <f t="shared" si="0"/>
        <v>-15.945330296127558</v>
      </c>
      <c r="I12" s="26">
        <f t="shared" si="3"/>
        <v>6318</v>
      </c>
      <c r="J12" s="26">
        <f t="shared" si="4"/>
        <v>5282</v>
      </c>
      <c r="K12" s="29">
        <f t="shared" si="1"/>
        <v>-16.397594175371953</v>
      </c>
      <c r="L12" s="11"/>
    </row>
    <row r="13" spans="1:12" ht="11.85" customHeight="1">
      <c r="A13" s="24" t="s">
        <v>65</v>
      </c>
      <c r="B13" s="25"/>
      <c r="C13" s="26">
        <v>4276</v>
      </c>
      <c r="D13" s="26">
        <v>2284</v>
      </c>
      <c r="E13" s="41">
        <f t="shared" si="2"/>
        <v>-46.585594013096355</v>
      </c>
      <c r="F13" s="26">
        <v>26719</v>
      </c>
      <c r="G13" s="689">
        <v>14210</v>
      </c>
      <c r="H13" s="41">
        <f t="shared" si="0"/>
        <v>-46.816871888918001</v>
      </c>
      <c r="I13" s="75">
        <f t="shared" si="3"/>
        <v>30995</v>
      </c>
      <c r="J13" s="26">
        <f t="shared" si="4"/>
        <v>16494</v>
      </c>
      <c r="K13" s="29">
        <f t="shared" si="1"/>
        <v>-46.784965316986614</v>
      </c>
      <c r="L13" s="11"/>
    </row>
    <row r="14" spans="1:12" ht="11.85" customHeight="1">
      <c r="A14" s="24" t="s">
        <v>66</v>
      </c>
      <c r="B14" s="25"/>
      <c r="C14" s="26">
        <v>12467</v>
      </c>
      <c r="D14" s="26">
        <v>8673</v>
      </c>
      <c r="E14" s="41">
        <f t="shared" si="2"/>
        <v>-30.432341381246488</v>
      </c>
      <c r="F14" s="26">
        <v>34611</v>
      </c>
      <c r="G14" s="689">
        <v>41883</v>
      </c>
      <c r="H14" s="41">
        <f t="shared" si="0"/>
        <v>21.010661350437722</v>
      </c>
      <c r="I14" s="75">
        <f t="shared" si="3"/>
        <v>47078</v>
      </c>
      <c r="J14" s="26">
        <f t="shared" si="4"/>
        <v>50556</v>
      </c>
      <c r="K14" s="29">
        <f t="shared" si="1"/>
        <v>7.3877394961553211</v>
      </c>
      <c r="L14" s="11"/>
    </row>
    <row r="15" spans="1:12" ht="11.85" customHeight="1">
      <c r="A15" s="24" t="s">
        <v>67</v>
      </c>
      <c r="B15" s="25"/>
      <c r="C15" s="26">
        <v>1287</v>
      </c>
      <c r="D15" s="26">
        <v>959</v>
      </c>
      <c r="E15" s="41">
        <f t="shared" si="2"/>
        <v>-25.485625485625484</v>
      </c>
      <c r="F15" s="26">
        <v>2899</v>
      </c>
      <c r="G15" s="689">
        <v>2937</v>
      </c>
      <c r="H15" s="41">
        <f t="shared" si="0"/>
        <v>1.310796826491889</v>
      </c>
      <c r="I15" s="75">
        <f t="shared" si="3"/>
        <v>4186</v>
      </c>
      <c r="J15" s="26">
        <f t="shared" si="4"/>
        <v>3896</v>
      </c>
      <c r="K15" s="29">
        <f t="shared" si="1"/>
        <v>-6.927854753941709</v>
      </c>
      <c r="L15" s="11"/>
    </row>
    <row r="16" spans="1:12" ht="11.85" customHeight="1">
      <c r="A16" s="24" t="s">
        <v>68</v>
      </c>
      <c r="B16" s="25"/>
      <c r="C16" s="26">
        <v>848</v>
      </c>
      <c r="D16" s="26">
        <v>480</v>
      </c>
      <c r="E16" s="41">
        <f t="shared" si="2"/>
        <v>-43.39622641509434</v>
      </c>
      <c r="F16" s="26">
        <v>1419</v>
      </c>
      <c r="G16" s="689">
        <v>1705</v>
      </c>
      <c r="H16" s="41">
        <f t="shared" si="0"/>
        <v>20.155038759689916</v>
      </c>
      <c r="I16" s="75">
        <f t="shared" si="3"/>
        <v>2267</v>
      </c>
      <c r="J16" s="26">
        <f t="shared" si="4"/>
        <v>2185</v>
      </c>
      <c r="K16" s="29">
        <f t="shared" si="1"/>
        <v>-3.6171151301279236</v>
      </c>
      <c r="L16" s="11"/>
    </row>
    <row r="17" spans="1:12" ht="11.85" customHeight="1">
      <c r="A17" s="24" t="s">
        <v>69</v>
      </c>
      <c r="B17" s="25"/>
      <c r="C17" s="26">
        <v>8287</v>
      </c>
      <c r="D17" s="26">
        <v>6252</v>
      </c>
      <c r="E17" s="41">
        <f t="shared" si="2"/>
        <v>-24.556534330879686</v>
      </c>
      <c r="F17" s="26">
        <v>12278</v>
      </c>
      <c r="G17" s="689">
        <v>11050</v>
      </c>
      <c r="H17" s="41">
        <f t="shared" si="0"/>
        <v>-10.001628929793128</v>
      </c>
      <c r="I17" s="75">
        <f t="shared" si="3"/>
        <v>20565</v>
      </c>
      <c r="J17" s="26">
        <f t="shared" si="4"/>
        <v>17302</v>
      </c>
      <c r="K17" s="29">
        <f t="shared" si="1"/>
        <v>-15.866763919280336</v>
      </c>
      <c r="L17" s="11"/>
    </row>
    <row r="18" spans="1:12" ht="11.85" customHeight="1">
      <c r="A18" s="24" t="s">
        <v>70</v>
      </c>
      <c r="B18" s="25"/>
      <c r="C18" s="26">
        <f>SUM(C15:C17)</f>
        <v>10422</v>
      </c>
      <c r="D18" s="26">
        <f>SUM(D15:D17)</f>
        <v>7691</v>
      </c>
      <c r="E18" s="41">
        <f t="shared" si="2"/>
        <v>-26.204183458069462</v>
      </c>
      <c r="F18" s="26">
        <f>SUM(F15:F17)</f>
        <v>16596</v>
      </c>
      <c r="G18" s="689">
        <f>SUM(G15:G17)</f>
        <v>15692</v>
      </c>
      <c r="H18" s="41">
        <f t="shared" si="0"/>
        <v>-5.4470956857074038</v>
      </c>
      <c r="I18" s="75">
        <f t="shared" si="3"/>
        <v>27018</v>
      </c>
      <c r="J18" s="26">
        <f t="shared" si="4"/>
        <v>23383</v>
      </c>
      <c r="K18" s="29">
        <f t="shared" si="1"/>
        <v>-13.453993633873718</v>
      </c>
      <c r="L18" s="11"/>
    </row>
    <row r="19" spans="1:12" ht="11.85" customHeight="1">
      <c r="A19" s="30" t="s">
        <v>71</v>
      </c>
      <c r="B19" s="31"/>
      <c r="C19" s="32">
        <v>4496</v>
      </c>
      <c r="D19" s="32">
        <v>3276</v>
      </c>
      <c r="E19" s="43">
        <f t="shared" si="2"/>
        <v>-27.135231316725982</v>
      </c>
      <c r="F19" s="32">
        <v>18977</v>
      </c>
      <c r="G19" s="690">
        <v>24942</v>
      </c>
      <c r="H19" s="43">
        <f t="shared" si="0"/>
        <v>31.432787058017595</v>
      </c>
      <c r="I19" s="59">
        <f t="shared" si="3"/>
        <v>23473</v>
      </c>
      <c r="J19" s="32">
        <f t="shared" si="4"/>
        <v>28218</v>
      </c>
      <c r="K19" s="35">
        <f t="shared" si="1"/>
        <v>20.214714778681888</v>
      </c>
      <c r="L19" s="11"/>
    </row>
    <row r="20" spans="1:12" ht="13.5" customHeight="1">
      <c r="A20" s="36" t="s">
        <v>72</v>
      </c>
      <c r="B20" s="39"/>
      <c r="C20" s="38">
        <f>SUM(C12:C14,C18:C19)</f>
        <v>33589</v>
      </c>
      <c r="D20" s="38">
        <f>SUM(D12:D14,D18:D19)</f>
        <v>23516</v>
      </c>
      <c r="E20" s="58">
        <f>IF(C20=D20,"-",IF((C20=0),"##",IF(ABS((D20/C20-1)*100)&gt;=500,"##",(D20/C20-1)*100)))</f>
        <v>-29.988984488969606</v>
      </c>
      <c r="F20" s="38">
        <f>SUM(F12:F14,F18:F19)</f>
        <v>101293</v>
      </c>
      <c r="G20" s="691">
        <f>SUM(G12:G14,G18:G19)</f>
        <v>100417</v>
      </c>
      <c r="H20" s="58">
        <f>IF(F20=G20,"-",IF((F20=0),"##",IF(ABS((G20/F20-1)*100)&gt;=500,"##",(G20/F20-1)*100)))</f>
        <v>-0.8648179044948856</v>
      </c>
      <c r="I20" s="60">
        <f t="shared" si="3"/>
        <v>134882</v>
      </c>
      <c r="J20" s="38">
        <f t="shared" si="4"/>
        <v>123933</v>
      </c>
      <c r="K20" s="16">
        <f>IF(I20=J20,"-",IF((I20=0),"##",IF(ABS((J20/I20-1)*100)&gt;=500,"##",(J20/I20-1)*100)))</f>
        <v>-8.1174656366305378</v>
      </c>
      <c r="L20" s="11"/>
    </row>
    <row r="21" spans="1:12" ht="12" customHeight="1">
      <c r="A21" s="48" t="s">
        <v>73</v>
      </c>
      <c r="B21" s="61"/>
      <c r="C21" s="62"/>
      <c r="D21" s="63"/>
      <c r="E21" s="64"/>
      <c r="F21" s="63"/>
      <c r="G21" s="692"/>
      <c r="H21" s="64"/>
      <c r="I21" s="65"/>
      <c r="J21" s="63"/>
      <c r="K21" s="35"/>
      <c r="L21" s="11"/>
    </row>
    <row r="22" spans="1:12" ht="12" customHeight="1">
      <c r="A22" s="51"/>
      <c r="B22" s="66"/>
      <c r="C22" s="67"/>
      <c r="D22" s="67"/>
      <c r="E22" s="68"/>
      <c r="F22" s="67"/>
      <c r="G22" s="693"/>
      <c r="H22" s="68"/>
      <c r="I22" s="69"/>
      <c r="J22" s="67"/>
      <c r="K22" s="70"/>
      <c r="L22" s="11"/>
    </row>
    <row r="23" spans="1:12" ht="11.85" customHeight="1">
      <c r="A23" s="18" t="s">
        <v>74</v>
      </c>
      <c r="B23" s="22"/>
      <c r="C23" s="40">
        <v>244</v>
      </c>
      <c r="D23" s="40">
        <v>135</v>
      </c>
      <c r="E23" s="40">
        <f t="shared" ref="E23:E65" si="5">IF(C23=D23,"-",IF((C23=0),"##",IF(ABS((D23/C23-1)*100)&gt;=500,"##",(D23/C23-1)*100)))</f>
        <v>-44.672131147540981</v>
      </c>
      <c r="F23" s="20">
        <v>741</v>
      </c>
      <c r="G23" s="694">
        <v>331</v>
      </c>
      <c r="H23" s="40">
        <f t="shared" ref="H23:H65" si="6">IF(F23=G23,"-",IF((F23=0),"##",IF(ABS((G23/F23-1)*100)&gt;=500,"##",(G23/F23-1)*100)))</f>
        <v>-55.330634278002698</v>
      </c>
      <c r="I23" s="74">
        <f t="shared" ref="I23:I66" si="7">C23+F23</f>
        <v>985</v>
      </c>
      <c r="J23" s="20">
        <f t="shared" ref="J23:J66" si="8">D23+G23</f>
        <v>466</v>
      </c>
      <c r="K23" s="23">
        <f t="shared" ref="K23:K65" si="9">IF(I23=J23,"-",IF((I23=0),"##",IF(ABS((J23/I23-1)*100)&gt;=500,"##",(J23/I23-1)*100)))</f>
        <v>-52.690355329949234</v>
      </c>
      <c r="L23" s="11"/>
    </row>
    <row r="24" spans="1:12" ht="11.85" customHeight="1">
      <c r="A24" s="714" t="s">
        <v>75</v>
      </c>
      <c r="B24" s="28"/>
      <c r="C24" s="41">
        <v>637</v>
      </c>
      <c r="D24" s="41">
        <v>472</v>
      </c>
      <c r="E24" s="41">
        <f t="shared" si="5"/>
        <v>-25.902668759811618</v>
      </c>
      <c r="F24" s="26">
        <v>860</v>
      </c>
      <c r="G24" s="689">
        <v>1106</v>
      </c>
      <c r="H24" s="41">
        <f t="shared" si="6"/>
        <v>28.604651162790695</v>
      </c>
      <c r="I24" s="75">
        <f t="shared" si="7"/>
        <v>1497</v>
      </c>
      <c r="J24" s="26">
        <f t="shared" si="8"/>
        <v>1578</v>
      </c>
      <c r="K24" s="29">
        <f t="shared" si="9"/>
        <v>5.4108216432865675</v>
      </c>
      <c r="L24" s="11"/>
    </row>
    <row r="25" spans="1:12" ht="11.85" customHeight="1">
      <c r="A25" s="714" t="s">
        <v>76</v>
      </c>
      <c r="B25" s="28"/>
      <c r="C25" s="41">
        <v>182</v>
      </c>
      <c r="D25" s="41">
        <v>116</v>
      </c>
      <c r="E25" s="257">
        <f t="shared" si="5"/>
        <v>-36.26373626373627</v>
      </c>
      <c r="F25" s="41">
        <v>35</v>
      </c>
      <c r="G25" s="689">
        <v>125</v>
      </c>
      <c r="H25" s="257">
        <f t="shared" si="6"/>
        <v>257.14285714285717</v>
      </c>
      <c r="I25" s="41">
        <f t="shared" si="7"/>
        <v>217</v>
      </c>
      <c r="J25" s="26">
        <f t="shared" si="8"/>
        <v>241</v>
      </c>
      <c r="K25" s="257">
        <f t="shared" si="9"/>
        <v>11.059907834101379</v>
      </c>
      <c r="L25" s="11"/>
    </row>
    <row r="26" spans="1:12" ht="11.85" customHeight="1">
      <c r="A26" s="714" t="s">
        <v>77</v>
      </c>
      <c r="B26" s="28"/>
      <c r="C26" s="41">
        <v>300</v>
      </c>
      <c r="D26" s="41">
        <v>301</v>
      </c>
      <c r="E26" s="257">
        <f t="shared" si="5"/>
        <v>0.33333333333334103</v>
      </c>
      <c r="F26" s="26">
        <v>643</v>
      </c>
      <c r="G26" s="689">
        <v>225</v>
      </c>
      <c r="H26" s="257">
        <f t="shared" si="6"/>
        <v>-65.007776049766719</v>
      </c>
      <c r="I26" s="75">
        <f t="shared" si="7"/>
        <v>943</v>
      </c>
      <c r="J26" s="26">
        <f t="shared" si="8"/>
        <v>526</v>
      </c>
      <c r="K26" s="29">
        <f>IF(I26=J26,"-",IF((I26=0),"##",IF(ABS((J26/I26-1)*100)&gt;=500,"##",(J26/I26-1)*100)))</f>
        <v>-44.220572640509012</v>
      </c>
      <c r="L26" s="11"/>
    </row>
    <row r="27" spans="1:12" ht="11.85" customHeight="1">
      <c r="A27" s="714" t="s">
        <v>78</v>
      </c>
      <c r="B27" s="28"/>
      <c r="C27" s="41">
        <v>3407</v>
      </c>
      <c r="D27" s="41">
        <v>3055</v>
      </c>
      <c r="E27" s="257">
        <f t="shared" si="5"/>
        <v>-10.331670090989142</v>
      </c>
      <c r="F27" s="26">
        <v>6597</v>
      </c>
      <c r="G27" s="689">
        <v>6672</v>
      </c>
      <c r="H27" s="257">
        <f t="shared" si="6"/>
        <v>1.1368804001818944</v>
      </c>
      <c r="I27" s="75">
        <f t="shared" si="7"/>
        <v>10004</v>
      </c>
      <c r="J27" s="26">
        <f t="shared" si="8"/>
        <v>9727</v>
      </c>
      <c r="K27" s="29">
        <f t="shared" si="9"/>
        <v>-2.7688924430227857</v>
      </c>
      <c r="L27" s="11"/>
    </row>
    <row r="28" spans="1:12" ht="11.85" customHeight="1">
      <c r="A28" s="714" t="s">
        <v>79</v>
      </c>
      <c r="B28" s="28"/>
      <c r="C28" s="41">
        <v>285</v>
      </c>
      <c r="D28" s="41">
        <v>91</v>
      </c>
      <c r="E28" s="257">
        <f t="shared" si="5"/>
        <v>-68.070175438596493</v>
      </c>
      <c r="F28" s="26">
        <v>529</v>
      </c>
      <c r="G28" s="689">
        <v>106</v>
      </c>
      <c r="H28" s="257">
        <f t="shared" si="6"/>
        <v>-79.962192816635152</v>
      </c>
      <c r="I28" s="75">
        <f t="shared" si="7"/>
        <v>814</v>
      </c>
      <c r="J28" s="26">
        <f t="shared" si="8"/>
        <v>197</v>
      </c>
      <c r="K28" s="29">
        <f t="shared" si="9"/>
        <v>-75.798525798525802</v>
      </c>
      <c r="L28" s="11"/>
    </row>
    <row r="29" spans="1:12" ht="11.85" customHeight="1">
      <c r="A29" s="714" t="s">
        <v>80</v>
      </c>
      <c r="B29" s="28"/>
      <c r="C29" s="41">
        <v>202</v>
      </c>
      <c r="D29" s="41">
        <v>84</v>
      </c>
      <c r="E29" s="257">
        <f t="shared" si="5"/>
        <v>-58.415841584158422</v>
      </c>
      <c r="F29" s="26">
        <v>425</v>
      </c>
      <c r="G29" s="689">
        <v>220</v>
      </c>
      <c r="H29" s="257">
        <f t="shared" si="6"/>
        <v>-48.235294117647051</v>
      </c>
      <c r="I29" s="75">
        <f t="shared" si="7"/>
        <v>627</v>
      </c>
      <c r="J29" s="26">
        <f t="shared" si="8"/>
        <v>304</v>
      </c>
      <c r="K29" s="29">
        <f t="shared" si="9"/>
        <v>-51.515151515151516</v>
      </c>
      <c r="L29" s="11"/>
    </row>
    <row r="30" spans="1:12" ht="11.85" customHeight="1">
      <c r="A30" s="714" t="s">
        <v>81</v>
      </c>
      <c r="B30" s="28"/>
      <c r="C30" s="41">
        <v>3752</v>
      </c>
      <c r="D30" s="41">
        <v>2520</v>
      </c>
      <c r="E30" s="257">
        <f t="shared" si="5"/>
        <v>-32.835820895522382</v>
      </c>
      <c r="F30" s="26">
        <v>4811</v>
      </c>
      <c r="G30" s="689">
        <v>4024</v>
      </c>
      <c r="H30" s="257">
        <f t="shared" si="6"/>
        <v>-16.358345458324674</v>
      </c>
      <c r="I30" s="75">
        <f t="shared" si="7"/>
        <v>8563</v>
      </c>
      <c r="J30" s="26">
        <f t="shared" si="8"/>
        <v>6544</v>
      </c>
      <c r="K30" s="29">
        <f t="shared" si="9"/>
        <v>-23.578185215461865</v>
      </c>
      <c r="L30" s="11"/>
    </row>
    <row r="31" spans="1:12" ht="11.85" customHeight="1">
      <c r="A31" s="714" t="s">
        <v>82</v>
      </c>
      <c r="B31" s="28"/>
      <c r="C31" s="41">
        <v>158</v>
      </c>
      <c r="D31" s="41">
        <v>148</v>
      </c>
      <c r="E31" s="257">
        <f t="shared" si="5"/>
        <v>-6.3291139240506329</v>
      </c>
      <c r="F31" s="26">
        <v>615</v>
      </c>
      <c r="G31" s="689">
        <v>306</v>
      </c>
      <c r="H31" s="257">
        <f t="shared" si="6"/>
        <v>-50.243902439024389</v>
      </c>
      <c r="I31" s="75">
        <f t="shared" si="7"/>
        <v>773</v>
      </c>
      <c r="J31" s="26">
        <f t="shared" si="8"/>
        <v>454</v>
      </c>
      <c r="K31" s="29">
        <f t="shared" si="9"/>
        <v>-41.26778783958602</v>
      </c>
      <c r="L31" s="11"/>
    </row>
    <row r="32" spans="1:12" ht="11.85" customHeight="1">
      <c r="A32" s="714" t="s">
        <v>120</v>
      </c>
      <c r="B32" s="28"/>
      <c r="C32" s="41">
        <v>57</v>
      </c>
      <c r="D32" s="41">
        <v>70</v>
      </c>
      <c r="E32" s="257">
        <f t="shared" si="5"/>
        <v>22.807017543859654</v>
      </c>
      <c r="F32" s="26">
        <v>66</v>
      </c>
      <c r="G32" s="689">
        <v>107</v>
      </c>
      <c r="H32" s="257">
        <f t="shared" si="6"/>
        <v>62.12121212121211</v>
      </c>
      <c r="I32" s="75">
        <f t="shared" si="7"/>
        <v>123</v>
      </c>
      <c r="J32" s="26">
        <f t="shared" si="8"/>
        <v>177</v>
      </c>
      <c r="K32" s="29">
        <f t="shared" si="9"/>
        <v>43.90243902439024</v>
      </c>
      <c r="L32" s="11"/>
    </row>
    <row r="33" spans="1:12" ht="11.85" customHeight="1">
      <c r="A33" s="714" t="s">
        <v>84</v>
      </c>
      <c r="B33" s="28"/>
      <c r="C33" s="41">
        <v>123</v>
      </c>
      <c r="D33" s="41">
        <v>39</v>
      </c>
      <c r="E33" s="257">
        <f t="shared" si="5"/>
        <v>-68.292682926829258</v>
      </c>
      <c r="F33" s="26">
        <v>94</v>
      </c>
      <c r="G33" s="689">
        <v>928</v>
      </c>
      <c r="H33" s="257" t="str">
        <f t="shared" si="6"/>
        <v>##</v>
      </c>
      <c r="I33" s="75">
        <f t="shared" si="7"/>
        <v>217</v>
      </c>
      <c r="J33" s="26">
        <f t="shared" si="8"/>
        <v>967</v>
      </c>
      <c r="K33" s="29">
        <f t="shared" si="9"/>
        <v>345.62211981566821</v>
      </c>
      <c r="L33" s="11"/>
    </row>
    <row r="34" spans="1:12" ht="11.85" customHeight="1">
      <c r="A34" s="714" t="s">
        <v>85</v>
      </c>
      <c r="B34" s="28"/>
      <c r="C34" s="41">
        <v>510</v>
      </c>
      <c r="D34" s="41">
        <v>317</v>
      </c>
      <c r="E34" s="257">
        <f t="shared" si="5"/>
        <v>-37.843137254901961</v>
      </c>
      <c r="F34" s="26">
        <v>1991</v>
      </c>
      <c r="G34" s="689">
        <v>1801</v>
      </c>
      <c r="H34" s="257">
        <f t="shared" si="6"/>
        <v>-9.5429432446006999</v>
      </c>
      <c r="I34" s="75">
        <f t="shared" si="7"/>
        <v>2501</v>
      </c>
      <c r="J34" s="26">
        <f t="shared" si="8"/>
        <v>2118</v>
      </c>
      <c r="K34" s="29">
        <f t="shared" si="9"/>
        <v>-15.313874450219911</v>
      </c>
      <c r="L34" s="11"/>
    </row>
    <row r="35" spans="1:12" ht="11.85" customHeight="1">
      <c r="A35" s="714" t="s">
        <v>86</v>
      </c>
      <c r="B35" s="28"/>
      <c r="C35" s="41">
        <v>460</v>
      </c>
      <c r="D35" s="41">
        <v>167</v>
      </c>
      <c r="E35" s="257">
        <f t="shared" si="5"/>
        <v>-63.695652173913039</v>
      </c>
      <c r="F35" s="26">
        <v>1306</v>
      </c>
      <c r="G35" s="689">
        <v>1184</v>
      </c>
      <c r="H35" s="257">
        <f t="shared" si="6"/>
        <v>-9.3415007656967859</v>
      </c>
      <c r="I35" s="75">
        <f t="shared" si="7"/>
        <v>1766</v>
      </c>
      <c r="J35" s="26">
        <f t="shared" si="8"/>
        <v>1351</v>
      </c>
      <c r="K35" s="29">
        <f t="shared" si="9"/>
        <v>-23.499433748584377</v>
      </c>
      <c r="L35" s="11"/>
    </row>
    <row r="36" spans="1:12" ht="11.85" customHeight="1">
      <c r="A36" s="714" t="s">
        <v>87</v>
      </c>
      <c r="B36" s="28"/>
      <c r="C36" s="41">
        <v>111</v>
      </c>
      <c r="D36" s="41">
        <v>31</v>
      </c>
      <c r="E36" s="257">
        <f t="shared" si="5"/>
        <v>-72.072072072072075</v>
      </c>
      <c r="F36" s="26">
        <v>74</v>
      </c>
      <c r="G36" s="689">
        <v>167</v>
      </c>
      <c r="H36" s="257">
        <f t="shared" si="6"/>
        <v>125.67567567567566</v>
      </c>
      <c r="I36" s="75">
        <f t="shared" si="7"/>
        <v>185</v>
      </c>
      <c r="J36" s="26">
        <f t="shared" si="8"/>
        <v>198</v>
      </c>
      <c r="K36" s="29">
        <f t="shared" si="9"/>
        <v>7.0270270270270219</v>
      </c>
      <c r="L36" s="11"/>
    </row>
    <row r="37" spans="1:12" ht="11.85" customHeight="1">
      <c r="A37" s="714" t="s">
        <v>88</v>
      </c>
      <c r="B37" s="28"/>
      <c r="C37" s="41">
        <v>412</v>
      </c>
      <c r="D37" s="41">
        <v>282</v>
      </c>
      <c r="E37" s="257">
        <f t="shared" si="5"/>
        <v>-31.553398058252423</v>
      </c>
      <c r="F37" s="26">
        <v>1226</v>
      </c>
      <c r="G37" s="689">
        <v>1571</v>
      </c>
      <c r="H37" s="257">
        <f t="shared" si="6"/>
        <v>28.140293637846646</v>
      </c>
      <c r="I37" s="75">
        <f t="shared" si="7"/>
        <v>1638</v>
      </c>
      <c r="J37" s="26">
        <f t="shared" si="8"/>
        <v>1853</v>
      </c>
      <c r="K37" s="29">
        <f t="shared" si="9"/>
        <v>13.125763125763124</v>
      </c>
      <c r="L37" s="11"/>
    </row>
    <row r="38" spans="1:12" ht="11.85" customHeight="1">
      <c r="A38" s="714" t="s">
        <v>89</v>
      </c>
      <c r="B38" s="28"/>
      <c r="C38" s="41">
        <v>178</v>
      </c>
      <c r="D38" s="41">
        <v>157</v>
      </c>
      <c r="E38" s="257">
        <f t="shared" si="5"/>
        <v>-11.79775280898876</v>
      </c>
      <c r="F38" s="26">
        <v>216</v>
      </c>
      <c r="G38" s="689">
        <v>686</v>
      </c>
      <c r="H38" s="257">
        <f t="shared" si="6"/>
        <v>217.59259259259261</v>
      </c>
      <c r="I38" s="75">
        <f t="shared" si="7"/>
        <v>394</v>
      </c>
      <c r="J38" s="26">
        <f t="shared" si="8"/>
        <v>843</v>
      </c>
      <c r="K38" s="29">
        <f t="shared" si="9"/>
        <v>113.95939086294416</v>
      </c>
      <c r="L38" s="11"/>
    </row>
    <row r="39" spans="1:12" ht="37.5" customHeight="1">
      <c r="A39" s="715" t="s">
        <v>90</v>
      </c>
      <c r="B39" s="466"/>
      <c r="C39" s="41">
        <v>619</v>
      </c>
      <c r="D39" s="41">
        <v>532</v>
      </c>
      <c r="E39" s="257">
        <f t="shared" si="5"/>
        <v>-14.054927302100161</v>
      </c>
      <c r="F39" s="26">
        <v>1361</v>
      </c>
      <c r="G39" s="689">
        <v>1185</v>
      </c>
      <c r="H39" s="257">
        <f t="shared" si="6"/>
        <v>-12.931667891256426</v>
      </c>
      <c r="I39" s="75">
        <f t="shared" si="7"/>
        <v>1980</v>
      </c>
      <c r="J39" s="26">
        <f t="shared" si="8"/>
        <v>1717</v>
      </c>
      <c r="K39" s="29">
        <f t="shared" si="9"/>
        <v>-13.282828282828286</v>
      </c>
      <c r="L39" s="11"/>
    </row>
    <row r="40" spans="1:12" ht="11.85" customHeight="1">
      <c r="A40" s="716" t="s">
        <v>91</v>
      </c>
      <c r="B40" s="358"/>
      <c r="C40" s="41">
        <v>156</v>
      </c>
      <c r="D40" s="41">
        <v>87</v>
      </c>
      <c r="E40" s="257">
        <f t="shared" si="5"/>
        <v>-44.230769230769226</v>
      </c>
      <c r="F40" s="26">
        <v>312</v>
      </c>
      <c r="G40" s="689">
        <v>22</v>
      </c>
      <c r="H40" s="257">
        <f t="shared" si="6"/>
        <v>-92.948717948717956</v>
      </c>
      <c r="I40" s="75">
        <f t="shared" si="7"/>
        <v>468</v>
      </c>
      <c r="J40" s="26">
        <f t="shared" si="8"/>
        <v>109</v>
      </c>
      <c r="K40" s="29">
        <f t="shared" si="9"/>
        <v>-76.709401709401703</v>
      </c>
      <c r="L40" s="11"/>
    </row>
    <row r="41" spans="1:12" ht="11.85" customHeight="1">
      <c r="A41" s="714" t="s">
        <v>92</v>
      </c>
      <c r="B41" s="28"/>
      <c r="C41" s="41">
        <v>808</v>
      </c>
      <c r="D41" s="41">
        <v>275</v>
      </c>
      <c r="E41" s="257">
        <f t="shared" si="5"/>
        <v>-65.965346534653463</v>
      </c>
      <c r="F41" s="26">
        <v>1180</v>
      </c>
      <c r="G41" s="689">
        <v>1129</v>
      </c>
      <c r="H41" s="257">
        <f t="shared" si="6"/>
        <v>-4.3220338983050883</v>
      </c>
      <c r="I41" s="75">
        <f t="shared" si="7"/>
        <v>1988</v>
      </c>
      <c r="J41" s="26">
        <f t="shared" si="8"/>
        <v>1404</v>
      </c>
      <c r="K41" s="29">
        <f t="shared" si="9"/>
        <v>-29.376257545271635</v>
      </c>
      <c r="L41" s="11"/>
    </row>
    <row r="42" spans="1:12" ht="11.85" customHeight="1">
      <c r="A42" s="714" t="s">
        <v>93</v>
      </c>
      <c r="B42" s="28"/>
      <c r="C42" s="41">
        <v>177</v>
      </c>
      <c r="D42" s="41">
        <v>118</v>
      </c>
      <c r="E42" s="257">
        <f t="shared" si="5"/>
        <v>-33.333333333333336</v>
      </c>
      <c r="F42" s="26">
        <v>851</v>
      </c>
      <c r="G42" s="689">
        <v>603</v>
      </c>
      <c r="H42" s="257">
        <f t="shared" si="6"/>
        <v>-29.142185663924792</v>
      </c>
      <c r="I42" s="75">
        <f t="shared" si="7"/>
        <v>1028</v>
      </c>
      <c r="J42" s="26">
        <f t="shared" si="8"/>
        <v>721</v>
      </c>
      <c r="K42" s="29">
        <f t="shared" si="9"/>
        <v>-29.863813229571988</v>
      </c>
      <c r="L42" s="11"/>
    </row>
    <row r="43" spans="1:12" ht="11.85" customHeight="1">
      <c r="A43" s="714" t="s">
        <v>94</v>
      </c>
      <c r="B43" s="28"/>
      <c r="C43" s="41">
        <v>1237</v>
      </c>
      <c r="D43" s="41">
        <v>606</v>
      </c>
      <c r="E43" s="257">
        <f t="shared" si="5"/>
        <v>-51.010509296685534</v>
      </c>
      <c r="F43" s="26">
        <v>14982</v>
      </c>
      <c r="G43" s="689">
        <v>6293</v>
      </c>
      <c r="H43" s="257">
        <f t="shared" si="6"/>
        <v>-57.996262181284209</v>
      </c>
      <c r="I43" s="75">
        <f t="shared" si="7"/>
        <v>16219</v>
      </c>
      <c r="J43" s="26">
        <f t="shared" si="8"/>
        <v>6899</v>
      </c>
      <c r="K43" s="29">
        <f t="shared" si="9"/>
        <v>-57.463468771194279</v>
      </c>
      <c r="L43" s="11"/>
    </row>
    <row r="44" spans="1:12" ht="11.85" customHeight="1">
      <c r="A44" s="714" t="s">
        <v>95</v>
      </c>
      <c r="B44" s="28"/>
      <c r="C44" s="41">
        <v>170</v>
      </c>
      <c r="D44" s="41">
        <v>110</v>
      </c>
      <c r="E44" s="257">
        <f t="shared" si="5"/>
        <v>-35.294117647058819</v>
      </c>
      <c r="F44" s="26">
        <v>415</v>
      </c>
      <c r="G44" s="689">
        <v>196</v>
      </c>
      <c r="H44" s="257">
        <f t="shared" si="6"/>
        <v>-52.771084337349407</v>
      </c>
      <c r="I44" s="75">
        <f t="shared" si="7"/>
        <v>585</v>
      </c>
      <c r="J44" s="26">
        <f t="shared" si="8"/>
        <v>306</v>
      </c>
      <c r="K44" s="29">
        <f t="shared" si="9"/>
        <v>-47.692307692307686</v>
      </c>
      <c r="L44" s="11"/>
    </row>
    <row r="45" spans="1:12" ht="11.85" customHeight="1">
      <c r="A45" s="714" t="s">
        <v>96</v>
      </c>
      <c r="B45" s="28"/>
      <c r="C45" s="41">
        <v>550</v>
      </c>
      <c r="D45" s="41">
        <v>395</v>
      </c>
      <c r="E45" s="257">
        <f t="shared" si="5"/>
        <v>-28.181818181818187</v>
      </c>
      <c r="F45" s="26">
        <v>1197</v>
      </c>
      <c r="G45" s="689">
        <v>752</v>
      </c>
      <c r="H45" s="257">
        <f t="shared" si="6"/>
        <v>-37.176274018379289</v>
      </c>
      <c r="I45" s="75">
        <f t="shared" si="7"/>
        <v>1747</v>
      </c>
      <c r="J45" s="26">
        <f t="shared" si="8"/>
        <v>1147</v>
      </c>
      <c r="K45" s="29">
        <f t="shared" si="9"/>
        <v>-34.344590726960497</v>
      </c>
      <c r="L45" s="11"/>
    </row>
    <row r="46" spans="1:12" s="698" customFormat="1" ht="11.85" customHeight="1">
      <c r="A46" s="714" t="s">
        <v>97</v>
      </c>
      <c r="B46" s="717"/>
      <c r="C46" s="708">
        <f>+SUM(C47+C48)</f>
        <v>1796</v>
      </c>
      <c r="D46" s="708">
        <f>+SUM(D47+D48)</f>
        <v>942</v>
      </c>
      <c r="E46" s="257">
        <f t="shared" si="5"/>
        <v>-47.550111358574611</v>
      </c>
      <c r="F46" s="708">
        <f>+SUM(F47+F48)</f>
        <v>6594</v>
      </c>
      <c r="G46" s="689">
        <f>+SUM(G47+G48)</f>
        <v>5282</v>
      </c>
      <c r="H46" s="257">
        <f t="shared" si="6"/>
        <v>-19.896875947831361</v>
      </c>
      <c r="I46" s="708">
        <f t="shared" si="7"/>
        <v>8390</v>
      </c>
      <c r="J46" s="708">
        <f t="shared" si="8"/>
        <v>6224</v>
      </c>
      <c r="K46" s="718">
        <f t="shared" si="9"/>
        <v>-25.816448152562575</v>
      </c>
      <c r="L46" s="719"/>
    </row>
    <row r="47" spans="1:12" ht="11.85" customHeight="1">
      <c r="A47" s="714" t="s">
        <v>98</v>
      </c>
      <c r="B47" s="28"/>
      <c r="C47" s="26">
        <v>349</v>
      </c>
      <c r="D47" s="26">
        <v>189</v>
      </c>
      <c r="E47" s="257">
        <f t="shared" si="5"/>
        <v>-45.845272206303719</v>
      </c>
      <c r="F47" s="26">
        <v>2110</v>
      </c>
      <c r="G47" s="689">
        <v>1677</v>
      </c>
      <c r="H47" s="257">
        <f t="shared" si="6"/>
        <v>-20.521327014218006</v>
      </c>
      <c r="I47" s="75">
        <f t="shared" si="7"/>
        <v>2459</v>
      </c>
      <c r="J47" s="26">
        <f t="shared" si="8"/>
        <v>1866</v>
      </c>
      <c r="K47" s="29">
        <f t="shared" si="9"/>
        <v>-24.115494103294022</v>
      </c>
      <c r="L47" s="11"/>
    </row>
    <row r="48" spans="1:12" ht="11.85" customHeight="1">
      <c r="A48" s="714" t="s">
        <v>99</v>
      </c>
      <c r="B48" s="28"/>
      <c r="C48" s="26">
        <v>1447</v>
      </c>
      <c r="D48" s="26">
        <v>753</v>
      </c>
      <c r="E48" s="257">
        <f t="shared" si="5"/>
        <v>-47.9612992398065</v>
      </c>
      <c r="F48" s="26">
        <v>4484</v>
      </c>
      <c r="G48" s="689">
        <v>3605</v>
      </c>
      <c r="H48" s="257">
        <f t="shared" si="6"/>
        <v>-19.60303300624442</v>
      </c>
      <c r="I48" s="75">
        <f t="shared" si="7"/>
        <v>5931</v>
      </c>
      <c r="J48" s="26">
        <f t="shared" si="8"/>
        <v>4358</v>
      </c>
      <c r="K48" s="29">
        <f t="shared" si="9"/>
        <v>-26.521665823638507</v>
      </c>
      <c r="L48" s="11"/>
    </row>
    <row r="49" spans="1:12" ht="11.85" customHeight="1">
      <c r="A49" s="714" t="s">
        <v>100</v>
      </c>
      <c r="B49" s="28"/>
      <c r="C49" s="26">
        <v>178</v>
      </c>
      <c r="D49" s="26">
        <v>54</v>
      </c>
      <c r="E49" s="257">
        <f t="shared" si="5"/>
        <v>-69.662921348314597</v>
      </c>
      <c r="F49" s="26">
        <v>0</v>
      </c>
      <c r="G49" s="689">
        <v>26</v>
      </c>
      <c r="H49" s="257" t="str">
        <f t="shared" si="6"/>
        <v>##</v>
      </c>
      <c r="I49" s="75">
        <f t="shared" si="7"/>
        <v>178</v>
      </c>
      <c r="J49" s="26">
        <f t="shared" si="8"/>
        <v>80</v>
      </c>
      <c r="K49" s="29">
        <f t="shared" si="9"/>
        <v>-55.056179775280903</v>
      </c>
      <c r="L49" s="11"/>
    </row>
    <row r="50" spans="1:12" ht="11.85" customHeight="1">
      <c r="A50" s="714" t="s">
        <v>101</v>
      </c>
      <c r="B50" s="28"/>
      <c r="C50" s="26">
        <v>577</v>
      </c>
      <c r="D50" s="26">
        <v>308</v>
      </c>
      <c r="E50" s="257">
        <f t="shared" si="5"/>
        <v>-46.620450606585784</v>
      </c>
      <c r="F50" s="26">
        <v>4273</v>
      </c>
      <c r="G50" s="689">
        <v>2283</v>
      </c>
      <c r="H50" s="257">
        <f t="shared" si="6"/>
        <v>-46.571495436461504</v>
      </c>
      <c r="I50" s="75">
        <f t="shared" si="7"/>
        <v>4850</v>
      </c>
      <c r="J50" s="26">
        <f t="shared" si="8"/>
        <v>2591</v>
      </c>
      <c r="K50" s="29">
        <f t="shared" si="9"/>
        <v>-46.577319587628864</v>
      </c>
      <c r="L50" s="11"/>
    </row>
    <row r="51" spans="1:12" ht="11.85" customHeight="1">
      <c r="A51" s="714" t="s">
        <v>102</v>
      </c>
      <c r="B51" s="28"/>
      <c r="C51" s="26">
        <v>60</v>
      </c>
      <c r="D51" s="26">
        <v>35</v>
      </c>
      <c r="E51" s="257">
        <f t="shared" si="5"/>
        <v>-41.666666666666664</v>
      </c>
      <c r="F51" s="26">
        <v>27</v>
      </c>
      <c r="G51" s="689">
        <v>70</v>
      </c>
      <c r="H51" s="257">
        <f t="shared" si="6"/>
        <v>159.25925925925927</v>
      </c>
      <c r="I51" s="75">
        <f t="shared" si="7"/>
        <v>87</v>
      </c>
      <c r="J51" s="26">
        <f t="shared" si="8"/>
        <v>105</v>
      </c>
      <c r="K51" s="29">
        <f t="shared" si="9"/>
        <v>20.68965517241379</v>
      </c>
      <c r="L51" s="11"/>
    </row>
    <row r="52" spans="1:12" ht="11.85" customHeight="1">
      <c r="A52" s="714" t="s">
        <v>103</v>
      </c>
      <c r="B52" s="28"/>
      <c r="C52" s="26">
        <v>228</v>
      </c>
      <c r="D52" s="26">
        <v>94</v>
      </c>
      <c r="E52" s="257">
        <f t="shared" si="5"/>
        <v>-58.771929824561411</v>
      </c>
      <c r="F52" s="26">
        <v>314</v>
      </c>
      <c r="G52" s="689">
        <v>494</v>
      </c>
      <c r="H52" s="257">
        <f t="shared" si="6"/>
        <v>57.324840764331221</v>
      </c>
      <c r="I52" s="75">
        <f t="shared" si="7"/>
        <v>542</v>
      </c>
      <c r="J52" s="26">
        <f t="shared" si="8"/>
        <v>588</v>
      </c>
      <c r="K52" s="29">
        <f t="shared" si="9"/>
        <v>8.4870848708487046</v>
      </c>
      <c r="L52" s="11"/>
    </row>
    <row r="53" spans="1:12" ht="11.85" customHeight="1">
      <c r="A53" s="714" t="s">
        <v>104</v>
      </c>
      <c r="B53" s="28"/>
      <c r="C53" s="26">
        <v>183</v>
      </c>
      <c r="D53" s="26">
        <v>103</v>
      </c>
      <c r="E53" s="257">
        <f t="shared" si="5"/>
        <v>-43.715846994535525</v>
      </c>
      <c r="F53" s="26">
        <v>196</v>
      </c>
      <c r="G53" s="689">
        <v>368</v>
      </c>
      <c r="H53" s="257">
        <f t="shared" si="6"/>
        <v>87.75510204081634</v>
      </c>
      <c r="I53" s="75">
        <f t="shared" si="7"/>
        <v>379</v>
      </c>
      <c r="J53" s="26">
        <f t="shared" si="8"/>
        <v>471</v>
      </c>
      <c r="K53" s="29">
        <f t="shared" si="9"/>
        <v>24.274406332453836</v>
      </c>
      <c r="L53" s="11"/>
    </row>
    <row r="54" spans="1:12" ht="11.85" customHeight="1">
      <c r="A54" s="714" t="s">
        <v>105</v>
      </c>
      <c r="B54" s="28"/>
      <c r="C54" s="26">
        <v>603</v>
      </c>
      <c r="D54" s="26">
        <v>537</v>
      </c>
      <c r="E54" s="257">
        <f t="shared" si="5"/>
        <v>-10.945273631840791</v>
      </c>
      <c r="F54" s="26">
        <v>882</v>
      </c>
      <c r="G54" s="689">
        <v>855</v>
      </c>
      <c r="H54" s="257">
        <f t="shared" si="6"/>
        <v>-3.0612244897959218</v>
      </c>
      <c r="I54" s="75">
        <f t="shared" si="7"/>
        <v>1485</v>
      </c>
      <c r="J54" s="26">
        <f t="shared" si="8"/>
        <v>1392</v>
      </c>
      <c r="K54" s="29">
        <f t="shared" si="9"/>
        <v>-6.2626262626262585</v>
      </c>
      <c r="L54" s="11"/>
    </row>
    <row r="55" spans="1:12" ht="11.85" customHeight="1">
      <c r="A55" s="714" t="s">
        <v>106</v>
      </c>
      <c r="B55" s="28"/>
      <c r="C55" s="26">
        <v>141</v>
      </c>
      <c r="D55" s="26">
        <v>106</v>
      </c>
      <c r="E55" s="257">
        <f t="shared" si="5"/>
        <v>-24.822695035460995</v>
      </c>
      <c r="F55" s="26">
        <v>210</v>
      </c>
      <c r="G55" s="689">
        <v>223</v>
      </c>
      <c r="H55" s="257">
        <f t="shared" si="6"/>
        <v>6.1904761904761907</v>
      </c>
      <c r="I55" s="75">
        <f t="shared" si="7"/>
        <v>351</v>
      </c>
      <c r="J55" s="26">
        <f t="shared" si="8"/>
        <v>329</v>
      </c>
      <c r="K55" s="29">
        <f t="shared" si="9"/>
        <v>-6.2678062678062645</v>
      </c>
      <c r="L55" s="11"/>
    </row>
    <row r="56" spans="1:12" ht="11.85" customHeight="1">
      <c r="A56" s="714" t="s">
        <v>107</v>
      </c>
      <c r="B56" s="28"/>
      <c r="C56" s="26">
        <v>357</v>
      </c>
      <c r="D56" s="26">
        <v>167</v>
      </c>
      <c r="E56" s="257">
        <f t="shared" si="5"/>
        <v>-53.221288515406165</v>
      </c>
      <c r="F56" s="26">
        <v>55</v>
      </c>
      <c r="G56" s="689">
        <v>35</v>
      </c>
      <c r="H56" s="257">
        <f t="shared" si="6"/>
        <v>-36.363636363636367</v>
      </c>
      <c r="I56" s="75">
        <f t="shared" si="7"/>
        <v>412</v>
      </c>
      <c r="J56" s="26">
        <f t="shared" si="8"/>
        <v>202</v>
      </c>
      <c r="K56" s="29">
        <f t="shared" si="9"/>
        <v>-50.970873786407765</v>
      </c>
      <c r="L56" s="11"/>
    </row>
    <row r="57" spans="1:12" ht="11.85" customHeight="1">
      <c r="A57" s="714" t="s">
        <v>108</v>
      </c>
      <c r="B57" s="28"/>
      <c r="C57" s="26">
        <v>573</v>
      </c>
      <c r="D57" s="26">
        <v>363</v>
      </c>
      <c r="E57" s="257">
        <f t="shared" si="5"/>
        <v>-36.649214659685867</v>
      </c>
      <c r="F57" s="26">
        <v>1087</v>
      </c>
      <c r="G57" s="689">
        <v>1119</v>
      </c>
      <c r="H57" s="257">
        <f t="shared" si="6"/>
        <v>2.9438822447102053</v>
      </c>
      <c r="I57" s="75">
        <f t="shared" si="7"/>
        <v>1660</v>
      </c>
      <c r="J57" s="26">
        <f t="shared" si="8"/>
        <v>1482</v>
      </c>
      <c r="K57" s="29">
        <f t="shared" si="9"/>
        <v>-10.722891566265059</v>
      </c>
      <c r="L57" s="11"/>
    </row>
    <row r="58" spans="1:12" ht="11.85" customHeight="1">
      <c r="A58" s="714" t="s">
        <v>109</v>
      </c>
      <c r="B58" s="28"/>
      <c r="C58" s="26">
        <v>244</v>
      </c>
      <c r="D58" s="26">
        <v>121</v>
      </c>
      <c r="E58" s="257">
        <f t="shared" si="5"/>
        <v>-50.409836065573764</v>
      </c>
      <c r="F58" s="26">
        <v>790</v>
      </c>
      <c r="G58" s="689">
        <v>682</v>
      </c>
      <c r="H58" s="257">
        <f t="shared" si="6"/>
        <v>-13.670886075949362</v>
      </c>
      <c r="I58" s="75">
        <f t="shared" si="7"/>
        <v>1034</v>
      </c>
      <c r="J58" s="26">
        <f t="shared" si="8"/>
        <v>803</v>
      </c>
      <c r="K58" s="29">
        <f t="shared" si="9"/>
        <v>-22.340425531914899</v>
      </c>
      <c r="L58" s="11"/>
    </row>
    <row r="59" spans="1:12" ht="11.85" customHeight="1">
      <c r="A59" s="714" t="s">
        <v>110</v>
      </c>
      <c r="B59" s="28"/>
      <c r="C59" s="26">
        <v>49</v>
      </c>
      <c r="D59" s="26">
        <v>33</v>
      </c>
      <c r="E59" s="257">
        <f t="shared" si="5"/>
        <v>-32.653061224489797</v>
      </c>
      <c r="F59" s="26">
        <v>63</v>
      </c>
      <c r="G59" s="689">
        <v>10</v>
      </c>
      <c r="H59" s="257">
        <f t="shared" si="6"/>
        <v>-84.126984126984127</v>
      </c>
      <c r="I59" s="75">
        <f t="shared" si="7"/>
        <v>112</v>
      </c>
      <c r="J59" s="26">
        <f t="shared" si="8"/>
        <v>43</v>
      </c>
      <c r="K59" s="29">
        <f t="shared" si="9"/>
        <v>-61.607142857142861</v>
      </c>
      <c r="L59" s="11"/>
    </row>
    <row r="60" spans="1:12" ht="11.85" customHeight="1">
      <c r="A60" s="714" t="s">
        <v>111</v>
      </c>
      <c r="B60" s="28"/>
      <c r="C60" s="26">
        <v>3394</v>
      </c>
      <c r="D60" s="26">
        <v>2743</v>
      </c>
      <c r="E60" s="257">
        <f t="shared" si="5"/>
        <v>-19.180907483794929</v>
      </c>
      <c r="F60" s="26">
        <v>19541</v>
      </c>
      <c r="G60" s="689">
        <v>28225</v>
      </c>
      <c r="H60" s="257">
        <f t="shared" si="6"/>
        <v>44.439895604114433</v>
      </c>
      <c r="I60" s="75">
        <f t="shared" si="7"/>
        <v>22935</v>
      </c>
      <c r="J60" s="26">
        <f t="shared" si="8"/>
        <v>30968</v>
      </c>
      <c r="K60" s="29">
        <f t="shared" si="9"/>
        <v>35.02507085240898</v>
      </c>
      <c r="L60" s="11"/>
    </row>
    <row r="61" spans="1:12" ht="11.85" customHeight="1">
      <c r="A61" s="714" t="s">
        <v>112</v>
      </c>
      <c r="B61" s="28"/>
      <c r="C61" s="26">
        <v>178</v>
      </c>
      <c r="D61" s="26">
        <v>110</v>
      </c>
      <c r="E61" s="257">
        <f t="shared" si="5"/>
        <v>-38.202247191011239</v>
      </c>
      <c r="F61" s="26">
        <v>562</v>
      </c>
      <c r="G61" s="689">
        <v>676</v>
      </c>
      <c r="H61" s="257">
        <f t="shared" si="6"/>
        <v>20.284697508896787</v>
      </c>
      <c r="I61" s="75">
        <f t="shared" si="7"/>
        <v>740</v>
      </c>
      <c r="J61" s="26">
        <f t="shared" si="8"/>
        <v>786</v>
      </c>
      <c r="K61" s="29">
        <f t="shared" si="9"/>
        <v>6.2162162162162193</v>
      </c>
      <c r="L61" s="11"/>
    </row>
    <row r="62" spans="1:12" ht="11.85" customHeight="1">
      <c r="A62" s="714" t="s">
        <v>113</v>
      </c>
      <c r="B62" s="28"/>
      <c r="C62" s="26">
        <v>1854</v>
      </c>
      <c r="D62" s="26">
        <v>1722</v>
      </c>
      <c r="E62" s="257">
        <f t="shared" si="5"/>
        <v>-7.1197411003236288</v>
      </c>
      <c r="F62" s="26">
        <v>11832</v>
      </c>
      <c r="G62" s="689">
        <v>18698</v>
      </c>
      <c r="H62" s="41">
        <f t="shared" si="6"/>
        <v>58.029073698444897</v>
      </c>
      <c r="I62" s="75">
        <f t="shared" si="7"/>
        <v>13686</v>
      </c>
      <c r="J62" s="26">
        <f t="shared" si="8"/>
        <v>20420</v>
      </c>
      <c r="K62" s="29">
        <f t="shared" si="9"/>
        <v>49.203565687563945</v>
      </c>
      <c r="L62" s="11"/>
    </row>
    <row r="63" spans="1:12" ht="11.85" customHeight="1">
      <c r="A63" s="24" t="s">
        <v>114</v>
      </c>
      <c r="B63" s="28"/>
      <c r="C63" s="26">
        <v>448</v>
      </c>
      <c r="D63" s="26">
        <v>232</v>
      </c>
      <c r="E63" s="257">
        <f t="shared" si="5"/>
        <v>-48.214285714285708</v>
      </c>
      <c r="F63" s="26">
        <v>2233</v>
      </c>
      <c r="G63" s="689">
        <v>2041</v>
      </c>
      <c r="H63" s="41">
        <f t="shared" si="6"/>
        <v>-8.59829825347067</v>
      </c>
      <c r="I63" s="75">
        <f t="shared" si="7"/>
        <v>2681</v>
      </c>
      <c r="J63" s="26">
        <f t="shared" si="8"/>
        <v>2273</v>
      </c>
      <c r="K63" s="29">
        <f t="shared" si="9"/>
        <v>-15.218202163371874</v>
      </c>
      <c r="L63" s="11"/>
    </row>
    <row r="64" spans="1:12" ht="11.85" customHeight="1">
      <c r="A64" s="24" t="s">
        <v>115</v>
      </c>
      <c r="B64" s="28"/>
      <c r="C64" s="26">
        <v>378</v>
      </c>
      <c r="D64" s="26">
        <v>158</v>
      </c>
      <c r="E64" s="257">
        <f t="shared" si="5"/>
        <v>-58.20105820105821</v>
      </c>
      <c r="F64" s="26">
        <v>475</v>
      </c>
      <c r="G64" s="689">
        <v>558</v>
      </c>
      <c r="H64" s="41">
        <f t="shared" si="6"/>
        <v>17.473684210526308</v>
      </c>
      <c r="I64" s="75">
        <f t="shared" si="7"/>
        <v>853</v>
      </c>
      <c r="J64" s="26">
        <f t="shared" si="8"/>
        <v>716</v>
      </c>
      <c r="K64" s="29">
        <f t="shared" si="9"/>
        <v>-16.0609613130129</v>
      </c>
      <c r="L64" s="11"/>
    </row>
    <row r="65" spans="1:12" ht="11.85" customHeight="1">
      <c r="A65" s="30" t="s">
        <v>116</v>
      </c>
      <c r="B65" s="34"/>
      <c r="C65" s="26">
        <v>1082</v>
      </c>
      <c r="D65" s="26">
        <v>857</v>
      </c>
      <c r="E65" s="41">
        <f t="shared" si="5"/>
        <v>-20.794824399260627</v>
      </c>
      <c r="F65" s="26">
        <v>2262</v>
      </c>
      <c r="G65" s="689">
        <v>2721</v>
      </c>
      <c r="H65" s="43">
        <f t="shared" si="6"/>
        <v>20.291777188328908</v>
      </c>
      <c r="I65" s="59">
        <f t="shared" si="7"/>
        <v>3344</v>
      </c>
      <c r="J65" s="26">
        <f t="shared" si="8"/>
        <v>3578</v>
      </c>
      <c r="K65" s="29">
        <f t="shared" si="9"/>
        <v>6.9976076555023914</v>
      </c>
      <c r="L65" s="11"/>
    </row>
    <row r="66" spans="1:12" ht="12" customHeight="1" thickBot="1">
      <c r="A66" s="17" t="s">
        <v>57</v>
      </c>
      <c r="B66" s="44"/>
      <c r="C66" s="45">
        <f>SUM(C23:C46,C49:C65)</f>
        <v>27058</v>
      </c>
      <c r="D66" s="45">
        <f>SUM(D23:D46,D49:D65)</f>
        <v>18793</v>
      </c>
      <c r="E66" s="46">
        <f>IF(C66=D66,"-",IF((C66=0),"##",IF(ABS((D66/C66-1)*100)&gt;=500,"##",(D66/C66-1)*100)))</f>
        <v>-30.545494862887136</v>
      </c>
      <c r="F66" s="45">
        <f>SUM(F23:F46,F49:F65)</f>
        <v>91923</v>
      </c>
      <c r="G66" s="695">
        <f>SUM(G23:G46,G49:G65)</f>
        <v>94105</v>
      </c>
      <c r="H66" s="46">
        <f>IF(F66=G66,"-",IF((F66=0),"##",IF(ABS((G66/F66-1)*100)&gt;=500,"##",(G66/F66-1)*100)))</f>
        <v>2.3737258357538371</v>
      </c>
      <c r="I66" s="71">
        <f t="shared" si="7"/>
        <v>118981</v>
      </c>
      <c r="J66" s="45">
        <f t="shared" si="8"/>
        <v>112898</v>
      </c>
      <c r="K66" s="47">
        <f>IF(I66=J66,"-",IF((I66=0),"##",IF(ABS((J66/I66-1)*100)&gt;=500,"##",(J66/I66-1)*100)))</f>
        <v>-5.1125810003277872</v>
      </c>
      <c r="L66" s="11"/>
    </row>
    <row r="67" spans="1:12" ht="12" customHeight="1">
      <c r="A67" s="53" t="str">
        <f>Titles!A8</f>
        <v>1Data for 2021 and 2022 based on 2016 Census Definitions and data for 2023 based on 2021 Census Definitions.</v>
      </c>
      <c r="B67" s="298"/>
      <c r="C67" s="299"/>
      <c r="D67" s="299"/>
      <c r="E67" s="299"/>
      <c r="F67" s="53"/>
      <c r="G67" s="696"/>
      <c r="H67" s="298"/>
      <c r="I67" s="298"/>
      <c r="J67" s="298"/>
      <c r="K67" s="301"/>
      <c r="L67" s="11"/>
    </row>
    <row r="68" spans="1:12" s="305" customFormat="1" ht="12" customHeight="1">
      <c r="A68" s="356" t="str">
        <f>Titles!A10</f>
        <v>Source: CMHC Starts and Completion Survey, Market Absorption Survey</v>
      </c>
      <c r="B68" s="304"/>
      <c r="C68" s="304"/>
      <c r="D68" s="304"/>
      <c r="E68" s="304"/>
      <c r="F68" s="356"/>
      <c r="G68" s="697"/>
      <c r="H68" s="304"/>
      <c r="I68" s="304"/>
      <c r="J68" s="304"/>
      <c r="K68" s="10"/>
    </row>
    <row r="69" spans="1:12">
      <c r="A69" s="53"/>
      <c r="F69" s="53"/>
    </row>
  </sheetData>
  <phoneticPr fontId="11" type="noConversion"/>
  <pageMargins left="0.78740157480314965" right="0.51181102362204722" top="0.51181102362204722" bottom="0.51181102362204722" header="0.51181102362204722" footer="0.51181102362204722"/>
  <pageSetup scale="95" orientation="portrait" r:id="rId1"/>
  <headerFooter alignWithMargins="0"/>
  <ignoredErrors>
    <ignoredError sqref="C66:D66 F66:G66 F46:G46 C46:D46 H21:H24 E21:E24 E8:E11 I8:K24 H8:H11 I66:K66 H13:H17 E13:E17 E19 H19 E65 C12:D12 F12:G12 A67:D68 A2:K4 I45:I47 H62:H65 I61:I65 K26:K27 I26:I27 E25 H25:K25 C18:D18 F18:G18 C20:D22 F20:G22" unlockedFormula="1"/>
    <ignoredError sqref="H66 E66 E12 E18 E20 H20 H18 H12" formula="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2"/>
  <sheetViews>
    <sheetView showGridLines="0" zoomScaleNormal="100" workbookViewId="0">
      <pane xSplit="3" ySplit="10" topLeftCell="D11" activePane="bottomRight" state="frozen"/>
      <selection pane="bottomRight"/>
      <selection pane="bottomLeft"/>
      <selection pane="topRight"/>
    </sheetView>
  </sheetViews>
  <sheetFormatPr defaultColWidth="11.5546875" defaultRowHeight="12"/>
  <cols>
    <col min="1" max="1" width="7.77734375" style="12" customWidth="1"/>
    <col min="2" max="3" width="8.77734375" style="12" customWidth="1"/>
    <col min="4" max="8" width="9.77734375" style="12" customWidth="1"/>
    <col min="9" max="16384" width="11.5546875" style="12"/>
  </cols>
  <sheetData>
    <row r="1" spans="1:9" ht="15.95" customHeight="1">
      <c r="A1" s="434" t="s">
        <v>121</v>
      </c>
      <c r="B1" s="435"/>
      <c r="C1" s="435"/>
      <c r="D1" s="435"/>
      <c r="E1" s="435"/>
      <c r="F1" s="435"/>
      <c r="G1" s="435"/>
      <c r="H1" s="436"/>
      <c r="I1" s="77"/>
    </row>
    <row r="2" spans="1:9" ht="15.95" customHeight="1">
      <c r="A2" s="437" t="s">
        <v>122</v>
      </c>
      <c r="B2" s="438"/>
      <c r="C2" s="438"/>
      <c r="D2" s="438"/>
      <c r="E2" s="438"/>
      <c r="F2" s="438"/>
      <c r="G2" s="438"/>
      <c r="H2" s="439"/>
      <c r="I2" s="77"/>
    </row>
    <row r="3" spans="1:9" ht="15.95" customHeight="1">
      <c r="A3" s="440"/>
      <c r="B3" s="473"/>
      <c r="C3" s="473"/>
      <c r="D3" s="473"/>
      <c r="E3" s="473"/>
      <c r="F3" s="473"/>
      <c r="G3" s="473"/>
      <c r="H3" s="474"/>
      <c r="I3" s="77"/>
    </row>
    <row r="4" spans="1:9" ht="15.95" customHeight="1" thickBot="1">
      <c r="A4" s="443"/>
      <c r="B4" s="475"/>
      <c r="C4" s="475"/>
      <c r="D4" s="475"/>
      <c r="E4" s="475"/>
      <c r="F4" s="475"/>
      <c r="G4" s="475"/>
      <c r="H4" s="476"/>
      <c r="I4" s="77"/>
    </row>
    <row r="5" spans="1:9" ht="13.5">
      <c r="A5" s="78"/>
      <c r="B5" s="79"/>
      <c r="C5" s="93"/>
      <c r="D5" s="92"/>
      <c r="E5" s="80" t="s">
        <v>123</v>
      </c>
      <c r="F5" s="93"/>
      <c r="G5" s="106"/>
      <c r="H5" s="551"/>
      <c r="I5" s="77"/>
    </row>
    <row r="6" spans="1:9">
      <c r="A6" s="81"/>
      <c r="B6" s="82"/>
      <c r="C6" s="94"/>
      <c r="D6" s="159"/>
      <c r="E6" s="160"/>
      <c r="F6" s="116"/>
      <c r="G6" s="116"/>
      <c r="H6" s="552" t="s">
        <v>124</v>
      </c>
      <c r="I6" s="77"/>
    </row>
    <row r="7" spans="1:9" ht="11.25" customHeight="1">
      <c r="A7" s="83" t="s">
        <v>125</v>
      </c>
      <c r="B7" s="82"/>
      <c r="C7" s="94"/>
      <c r="D7" s="397" t="s">
        <v>126</v>
      </c>
      <c r="E7" s="397" t="s">
        <v>127</v>
      </c>
      <c r="F7" s="399" t="s">
        <v>57</v>
      </c>
      <c r="G7" s="95" t="s">
        <v>128</v>
      </c>
      <c r="H7" s="517" t="s">
        <v>72</v>
      </c>
      <c r="I7" s="77"/>
    </row>
    <row r="8" spans="1:9" ht="21" customHeight="1">
      <c r="A8" s="564"/>
      <c r="B8" s="565"/>
      <c r="C8" s="566"/>
      <c r="D8" s="567" t="s">
        <v>129</v>
      </c>
      <c r="E8" s="567" t="s">
        <v>130</v>
      </c>
      <c r="F8" s="568"/>
      <c r="G8" s="569" t="s">
        <v>131</v>
      </c>
      <c r="H8" s="570"/>
      <c r="I8" s="77"/>
    </row>
    <row r="9" spans="1:9" ht="21" hidden="1" customHeight="1">
      <c r="A9" s="77"/>
      <c r="B9" s="82"/>
      <c r="C9" s="94"/>
      <c r="D9" s="398"/>
      <c r="F9" s="96"/>
      <c r="G9" s="96"/>
      <c r="H9" s="103"/>
      <c r="I9" s="77"/>
    </row>
    <row r="10" spans="1:9" ht="21" hidden="1" customHeight="1">
      <c r="A10" s="82"/>
      <c r="B10" s="82"/>
      <c r="C10" s="94"/>
      <c r="D10" s="398"/>
      <c r="E10" s="398"/>
      <c r="F10" s="96"/>
      <c r="G10" s="96"/>
      <c r="H10" s="96"/>
      <c r="I10" s="77"/>
    </row>
    <row r="11" spans="1:9" ht="21" customHeight="1">
      <c r="A11" s="576" t="s">
        <v>132</v>
      </c>
      <c r="B11" s="577"/>
      <c r="C11" s="578"/>
      <c r="D11" s="579">
        <v>63487</v>
      </c>
      <c r="E11" s="579">
        <v>180654</v>
      </c>
      <c r="F11" s="580">
        <v>244141</v>
      </c>
      <c r="G11" s="579">
        <v>27058</v>
      </c>
      <c r="H11" s="590">
        <v>271198</v>
      </c>
      <c r="I11" s="77"/>
    </row>
    <row r="12" spans="1:9" ht="27.75" customHeight="1">
      <c r="A12" s="571" t="s">
        <v>133</v>
      </c>
      <c r="B12" s="82"/>
      <c r="C12" s="94"/>
      <c r="D12" s="572">
        <v>57668</v>
      </c>
      <c r="E12" s="572">
        <v>183297</v>
      </c>
      <c r="F12" s="573">
        <v>240965</v>
      </c>
      <c r="G12" s="572">
        <v>20884</v>
      </c>
      <c r="H12" s="574">
        <v>261849</v>
      </c>
      <c r="I12" s="77"/>
    </row>
    <row r="13" spans="1:9">
      <c r="A13" s="107">
        <f>Titles!A22</f>
        <v>2022</v>
      </c>
      <c r="B13" s="108" t="s">
        <v>134</v>
      </c>
      <c r="C13" s="161"/>
      <c r="D13" s="728">
        <v>59178.000000000007</v>
      </c>
      <c r="E13" s="728">
        <v>156726.00000000003</v>
      </c>
      <c r="F13" s="729">
        <v>215904</v>
      </c>
      <c r="G13" s="728">
        <v>20000</v>
      </c>
      <c r="H13" s="730">
        <f t="shared" ref="H13:H16" si="0">IF(SUM(F13,G13)=0,"",SUM(F13,G13))</f>
        <v>235904</v>
      </c>
      <c r="I13" s="77"/>
    </row>
    <row r="14" spans="1:9">
      <c r="A14" s="111"/>
      <c r="B14" s="112" t="s">
        <v>135</v>
      </c>
      <c r="C14" s="162"/>
      <c r="D14" s="113">
        <v>61748.999999999993</v>
      </c>
      <c r="E14" s="113">
        <v>189108.99999999997</v>
      </c>
      <c r="F14" s="113">
        <v>250858</v>
      </c>
      <c r="G14" s="132">
        <v>17897.000000000004</v>
      </c>
      <c r="H14" s="114">
        <f t="shared" si="0"/>
        <v>268755</v>
      </c>
      <c r="I14" s="77"/>
    </row>
    <row r="15" spans="1:9">
      <c r="A15" s="115"/>
      <c r="B15" s="112" t="s">
        <v>136</v>
      </c>
      <c r="C15" s="162"/>
      <c r="D15" s="113">
        <v>59401.999999999993</v>
      </c>
      <c r="E15" s="113">
        <v>197909.00000000003</v>
      </c>
      <c r="F15" s="113">
        <v>257311.00000000003</v>
      </c>
      <c r="G15" s="113">
        <v>22444</v>
      </c>
      <c r="H15" s="114">
        <f t="shared" si="0"/>
        <v>279755</v>
      </c>
      <c r="I15" s="77"/>
    </row>
    <row r="16" spans="1:9">
      <c r="A16" s="86"/>
      <c r="B16" s="84" t="s">
        <v>137</v>
      </c>
      <c r="C16" s="164"/>
      <c r="D16" s="113">
        <v>50152</v>
      </c>
      <c r="E16" s="113">
        <v>188108</v>
      </c>
      <c r="F16" s="113">
        <v>238260</v>
      </c>
      <c r="G16" s="113">
        <v>24913.999999999996</v>
      </c>
      <c r="H16" s="104">
        <f t="shared" si="0"/>
        <v>263174</v>
      </c>
      <c r="I16" s="77"/>
    </row>
    <row r="17" spans="1:9">
      <c r="A17" s="553"/>
      <c r="B17" s="554"/>
      <c r="C17" s="555"/>
      <c r="D17" s="556"/>
      <c r="E17" s="556"/>
      <c r="F17" s="557"/>
      <c r="G17" s="557"/>
      <c r="H17" s="558"/>
      <c r="I17" s="77"/>
    </row>
    <row r="18" spans="1:9">
      <c r="A18" s="133">
        <f>Titles!A23</f>
        <v>2023</v>
      </c>
      <c r="B18" s="134" t="s">
        <v>134</v>
      </c>
      <c r="C18" s="163"/>
      <c r="D18" s="728">
        <v>44302.000000000007</v>
      </c>
      <c r="E18" s="728">
        <v>157385</v>
      </c>
      <c r="F18" s="729">
        <v>201686.99999999997</v>
      </c>
      <c r="G18" s="728">
        <v>18539</v>
      </c>
      <c r="H18" s="730">
        <f>IF(SUM(F18,G18)=0,"",SUM(F18,G18))</f>
        <v>220225.99999999997</v>
      </c>
      <c r="I18" s="77"/>
    </row>
    <row r="19" spans="1:9">
      <c r="A19" s="111"/>
      <c r="B19" s="112" t="s">
        <v>135</v>
      </c>
      <c r="C19" s="162"/>
      <c r="D19" s="113">
        <v>41111.999999999993</v>
      </c>
      <c r="E19" s="113">
        <v>182156</v>
      </c>
      <c r="F19" s="113">
        <v>223267.99999999997</v>
      </c>
      <c r="G19" s="132">
        <v>17829</v>
      </c>
      <c r="H19" s="114">
        <f t="shared" ref="H19:H21" si="1">IF(SUM(F19,G19)=0,"",SUM(F19,G19))</f>
        <v>241096.99999999997</v>
      </c>
      <c r="I19" s="77"/>
    </row>
    <row r="20" spans="1:9">
      <c r="A20" s="115"/>
      <c r="B20" s="112" t="s">
        <v>136</v>
      </c>
      <c r="C20" s="162"/>
      <c r="D20" s="113" t="s">
        <v>124</v>
      </c>
      <c r="E20" s="113" t="s">
        <v>124</v>
      </c>
      <c r="F20" s="113" t="s">
        <v>124</v>
      </c>
      <c r="G20" s="113" t="s">
        <v>124</v>
      </c>
      <c r="H20" s="114" t="str">
        <f t="shared" si="1"/>
        <v/>
      </c>
      <c r="I20" s="77"/>
    </row>
    <row r="21" spans="1:9">
      <c r="A21" s="86"/>
      <c r="B21" s="84" t="s">
        <v>137</v>
      </c>
      <c r="C21" s="164"/>
      <c r="D21" s="113" t="s">
        <v>124</v>
      </c>
      <c r="E21" s="113" t="s">
        <v>124</v>
      </c>
      <c r="F21" s="113" t="s">
        <v>124</v>
      </c>
      <c r="G21" s="113" t="s">
        <v>124</v>
      </c>
      <c r="H21" s="114" t="str">
        <f t="shared" si="1"/>
        <v/>
      </c>
      <c r="I21" s="77"/>
    </row>
    <row r="22" spans="1:9">
      <c r="A22" s="107">
        <f>Titles!A22</f>
        <v>2022</v>
      </c>
      <c r="B22" s="108" t="s">
        <v>138</v>
      </c>
      <c r="C22" s="165"/>
      <c r="D22" s="109">
        <v>59230.999999999993</v>
      </c>
      <c r="E22" s="109">
        <v>147174</v>
      </c>
      <c r="F22" s="109">
        <v>206405</v>
      </c>
      <c r="G22" s="109">
        <v>26838</v>
      </c>
      <c r="H22" s="110">
        <f t="shared" ref="H22:H23" si="2">IF(SUM(F22,G22)=0,"",SUM(F22,G22))</f>
        <v>233243</v>
      </c>
      <c r="I22" s="77"/>
    </row>
    <row r="23" spans="1:9">
      <c r="A23" s="117"/>
      <c r="B23" s="112" t="s">
        <v>139</v>
      </c>
      <c r="C23" s="166"/>
      <c r="D23" s="113">
        <v>61573</v>
      </c>
      <c r="E23" s="113">
        <v>164292</v>
      </c>
      <c r="F23" s="113">
        <v>225865</v>
      </c>
      <c r="G23" s="113">
        <v>24217.000000000004</v>
      </c>
      <c r="H23" s="114">
        <f t="shared" si="2"/>
        <v>250082</v>
      </c>
      <c r="I23" s="77"/>
    </row>
    <row r="24" spans="1:9">
      <c r="A24" s="117"/>
      <c r="B24" s="112" t="s">
        <v>140</v>
      </c>
      <c r="C24" s="166"/>
      <c r="D24" s="113">
        <v>65022.000000000007</v>
      </c>
      <c r="E24" s="113">
        <v>155157</v>
      </c>
      <c r="F24" s="113">
        <v>220178.99999999997</v>
      </c>
      <c r="G24" s="113">
        <v>24096.999999999996</v>
      </c>
      <c r="H24" s="114">
        <f t="shared" ref="H24:H46" si="3">IF(SUM(F24,G24)=0,"",SUM(F24,G24))</f>
        <v>244275.99999999997</v>
      </c>
      <c r="I24" s="77"/>
    </row>
    <row r="25" spans="1:9">
      <c r="A25" s="117"/>
      <c r="B25" s="112" t="s">
        <v>141</v>
      </c>
      <c r="C25" s="166"/>
      <c r="D25" s="113">
        <v>63791.000000000007</v>
      </c>
      <c r="E25" s="113">
        <v>178695</v>
      </c>
      <c r="F25" s="113">
        <v>242486</v>
      </c>
      <c r="G25" s="113">
        <v>17646</v>
      </c>
      <c r="H25" s="114">
        <f t="shared" si="3"/>
        <v>260132</v>
      </c>
      <c r="I25" s="77"/>
    </row>
    <row r="26" spans="1:9">
      <c r="A26" s="117"/>
      <c r="B26" s="112" t="s">
        <v>142</v>
      </c>
      <c r="C26" s="166"/>
      <c r="D26" s="113">
        <v>61685.999999999993</v>
      </c>
      <c r="E26" s="113">
        <v>200148.00000000003</v>
      </c>
      <c r="F26" s="113">
        <v>261834.00000000006</v>
      </c>
      <c r="G26" s="113">
        <v>17611</v>
      </c>
      <c r="H26" s="114">
        <f t="shared" si="3"/>
        <v>279445.00000000006</v>
      </c>
      <c r="I26" s="77"/>
    </row>
    <row r="27" spans="1:9">
      <c r="A27" s="117"/>
      <c r="B27" s="112" t="s">
        <v>143</v>
      </c>
      <c r="C27" s="166"/>
      <c r="D27" s="113">
        <v>59946</v>
      </c>
      <c r="E27" s="113">
        <v>195486</v>
      </c>
      <c r="F27" s="113">
        <v>255432.00000000003</v>
      </c>
      <c r="G27" s="113">
        <v>16414</v>
      </c>
      <c r="H27" s="114">
        <f t="shared" si="3"/>
        <v>271846</v>
      </c>
      <c r="I27" s="77"/>
    </row>
    <row r="28" spans="1:9">
      <c r="A28" s="117"/>
      <c r="B28" s="112" t="s">
        <v>144</v>
      </c>
      <c r="C28" s="166"/>
      <c r="D28" s="113">
        <v>57709</v>
      </c>
      <c r="E28" s="113">
        <v>194690.00000000003</v>
      </c>
      <c r="F28" s="113">
        <v>252399</v>
      </c>
      <c r="G28" s="113">
        <v>25177.000000000004</v>
      </c>
      <c r="H28" s="114">
        <f t="shared" si="3"/>
        <v>277576</v>
      </c>
      <c r="I28" s="77"/>
    </row>
    <row r="29" spans="1:9">
      <c r="A29" s="117"/>
      <c r="B29" s="112" t="s">
        <v>145</v>
      </c>
      <c r="C29" s="166"/>
      <c r="D29" s="113">
        <v>59060</v>
      </c>
      <c r="E29" s="113">
        <v>185563</v>
      </c>
      <c r="F29" s="113">
        <v>244623</v>
      </c>
      <c r="G29" s="113">
        <v>23906</v>
      </c>
      <c r="H29" s="114">
        <f t="shared" si="3"/>
        <v>268529</v>
      </c>
      <c r="I29" s="77"/>
    </row>
    <row r="30" spans="1:9">
      <c r="A30" s="117"/>
      <c r="B30" s="112" t="s">
        <v>146</v>
      </c>
      <c r="C30" s="166"/>
      <c r="D30" s="113">
        <v>59128.000000000007</v>
      </c>
      <c r="E30" s="113">
        <v>216172.00000000003</v>
      </c>
      <c r="F30" s="113">
        <v>275300</v>
      </c>
      <c r="G30" s="113">
        <v>22497.999999999996</v>
      </c>
      <c r="H30" s="114">
        <f t="shared" si="3"/>
        <v>297798</v>
      </c>
      <c r="I30" s="77"/>
    </row>
    <row r="31" spans="1:9">
      <c r="A31" s="117"/>
      <c r="B31" s="112" t="s">
        <v>147</v>
      </c>
      <c r="C31" s="166"/>
      <c r="D31" s="113">
        <v>55055.000000000007</v>
      </c>
      <c r="E31" s="113">
        <v>186931</v>
      </c>
      <c r="F31" s="113">
        <v>241986.00000000003</v>
      </c>
      <c r="G31" s="113">
        <v>22411</v>
      </c>
      <c r="H31" s="114">
        <f t="shared" si="3"/>
        <v>264397</v>
      </c>
      <c r="I31" s="77"/>
    </row>
    <row r="32" spans="1:9">
      <c r="A32" s="117"/>
      <c r="B32" s="112" t="s">
        <v>148</v>
      </c>
      <c r="C32" s="166"/>
      <c r="D32" s="113">
        <v>50751.999999999993</v>
      </c>
      <c r="E32" s="113">
        <v>189672</v>
      </c>
      <c r="F32" s="113">
        <v>240423.99999999997</v>
      </c>
      <c r="G32" s="113">
        <v>22753.000000000004</v>
      </c>
      <c r="H32" s="114">
        <f t="shared" si="3"/>
        <v>263177</v>
      </c>
      <c r="I32" s="77"/>
    </row>
    <row r="33" spans="1:12">
      <c r="A33" s="117"/>
      <c r="B33" s="112" t="s">
        <v>149</v>
      </c>
      <c r="C33" s="166"/>
      <c r="D33" s="113">
        <v>43984</v>
      </c>
      <c r="E33" s="113">
        <v>183817</v>
      </c>
      <c r="F33" s="113">
        <v>227801.00000000006</v>
      </c>
      <c r="G33" s="113">
        <v>20847</v>
      </c>
      <c r="H33" s="114">
        <f t="shared" si="3"/>
        <v>248648.00000000006</v>
      </c>
      <c r="I33" s="77"/>
    </row>
    <row r="34" spans="1:12">
      <c r="A34" s="559"/>
      <c r="B34" s="554"/>
      <c r="C34" s="560"/>
      <c r="D34" s="561"/>
      <c r="E34" s="561"/>
      <c r="F34" s="561"/>
      <c r="G34" s="562"/>
      <c r="H34" s="563"/>
      <c r="I34" s="77"/>
    </row>
    <row r="35" spans="1:12">
      <c r="A35" s="133">
        <f>Titles!A23</f>
        <v>2023</v>
      </c>
      <c r="B35" s="134" t="s">
        <v>138</v>
      </c>
      <c r="C35" s="167"/>
      <c r="D35" s="132">
        <v>44591</v>
      </c>
      <c r="E35" s="132">
        <v>144418</v>
      </c>
      <c r="F35" s="132">
        <v>189009</v>
      </c>
      <c r="G35" s="97">
        <v>25726</v>
      </c>
      <c r="H35" s="129">
        <f t="shared" si="3"/>
        <v>214735</v>
      </c>
      <c r="I35" s="77"/>
    </row>
    <row r="36" spans="1:12">
      <c r="A36" s="117"/>
      <c r="B36" s="112" t="s">
        <v>139</v>
      </c>
      <c r="C36" s="166"/>
      <c r="D36" s="113">
        <v>48846.999999999993</v>
      </c>
      <c r="E36" s="113">
        <v>170813</v>
      </c>
      <c r="F36" s="113">
        <v>219660.00000000003</v>
      </c>
      <c r="G36" s="113">
        <v>21398.999999999996</v>
      </c>
      <c r="H36" s="114">
        <f t="shared" si="3"/>
        <v>241059.00000000003</v>
      </c>
      <c r="I36" s="77"/>
    </row>
    <row r="37" spans="1:12">
      <c r="A37" s="117"/>
      <c r="B37" s="112" t="s">
        <v>140</v>
      </c>
      <c r="C37" s="166"/>
      <c r="D37" s="113">
        <v>40938</v>
      </c>
      <c r="E37" s="113">
        <v>151471</v>
      </c>
      <c r="F37" s="113">
        <v>192409.00000000003</v>
      </c>
      <c r="G37" s="113">
        <v>21089</v>
      </c>
      <c r="H37" s="114">
        <f t="shared" si="3"/>
        <v>213498.00000000003</v>
      </c>
      <c r="I37" s="77"/>
    </row>
    <row r="38" spans="1:12">
      <c r="A38" s="117"/>
      <c r="B38" s="112" t="s">
        <v>141</v>
      </c>
      <c r="C38" s="166"/>
      <c r="D38" s="113">
        <v>39892</v>
      </c>
      <c r="E38" s="113">
        <v>199904.00000000003</v>
      </c>
      <c r="F38" s="113">
        <v>239796</v>
      </c>
      <c r="G38" s="113">
        <v>20727.999999999996</v>
      </c>
      <c r="H38" s="114">
        <f t="shared" si="3"/>
        <v>260524</v>
      </c>
      <c r="I38" s="77"/>
    </row>
    <row r="39" spans="1:12">
      <c r="A39" s="117"/>
      <c r="B39" s="112" t="s">
        <v>142</v>
      </c>
      <c r="C39" s="166"/>
      <c r="D39" s="113">
        <v>41744</v>
      </c>
      <c r="E39" s="113">
        <v>139184.99999999997</v>
      </c>
      <c r="F39" s="113">
        <v>180928.99999999997</v>
      </c>
      <c r="G39" s="113">
        <v>20674</v>
      </c>
      <c r="H39" s="114">
        <f t="shared" si="3"/>
        <v>201602.99999999997</v>
      </c>
      <c r="I39" s="77"/>
    </row>
    <row r="40" spans="1:12">
      <c r="A40" s="117"/>
      <c r="B40" s="112" t="s">
        <v>143</v>
      </c>
      <c r="C40" s="166"/>
      <c r="D40" s="113">
        <v>42957</v>
      </c>
      <c r="E40" s="113">
        <v>220452</v>
      </c>
      <c r="F40" s="113">
        <v>263409</v>
      </c>
      <c r="G40" s="113">
        <v>20089</v>
      </c>
      <c r="H40" s="114">
        <f t="shared" si="3"/>
        <v>283498</v>
      </c>
      <c r="I40" s="77"/>
    </row>
    <row r="41" spans="1:12">
      <c r="A41" s="117"/>
      <c r="B41" s="112" t="s">
        <v>144</v>
      </c>
      <c r="C41" s="166"/>
      <c r="D41" s="113">
        <v>41410.999999999993</v>
      </c>
      <c r="E41" s="113">
        <v>193446</v>
      </c>
      <c r="F41" s="113">
        <v>234857.00000000003</v>
      </c>
      <c r="G41" s="113">
        <v>20109</v>
      </c>
      <c r="H41" s="114">
        <f t="shared" si="3"/>
        <v>254966.00000000003</v>
      </c>
      <c r="I41" s="77"/>
    </row>
    <row r="42" spans="1:12">
      <c r="A42" s="117"/>
      <c r="B42" s="112" t="s">
        <v>145</v>
      </c>
      <c r="C42" s="166"/>
      <c r="D42" s="113" t="s">
        <v>124</v>
      </c>
      <c r="E42" s="113" t="s">
        <v>124</v>
      </c>
      <c r="F42" s="113" t="s">
        <v>124</v>
      </c>
      <c r="G42" s="113" t="s">
        <v>124</v>
      </c>
      <c r="H42" s="114" t="str">
        <f t="shared" si="3"/>
        <v/>
      </c>
      <c r="I42" s="77"/>
    </row>
    <row r="43" spans="1:12">
      <c r="A43" s="117"/>
      <c r="B43" s="112" t="s">
        <v>146</v>
      </c>
      <c r="C43" s="166"/>
      <c r="D43" s="113" t="s">
        <v>124</v>
      </c>
      <c r="E43" s="113" t="s">
        <v>124</v>
      </c>
      <c r="F43" s="113" t="s">
        <v>124</v>
      </c>
      <c r="G43" s="113" t="s">
        <v>124</v>
      </c>
      <c r="H43" s="114" t="str">
        <f t="shared" si="3"/>
        <v/>
      </c>
      <c r="I43" s="77"/>
    </row>
    <row r="44" spans="1:12">
      <c r="A44" s="117"/>
      <c r="B44" s="112" t="s">
        <v>147</v>
      </c>
      <c r="C44" s="166"/>
      <c r="D44" s="113" t="s">
        <v>124</v>
      </c>
      <c r="E44" s="113" t="s">
        <v>124</v>
      </c>
      <c r="F44" s="113" t="s">
        <v>124</v>
      </c>
      <c r="G44" s="113" t="s">
        <v>124</v>
      </c>
      <c r="H44" s="114" t="str">
        <f t="shared" si="3"/>
        <v/>
      </c>
      <c r="I44" s="77"/>
    </row>
    <row r="45" spans="1:12">
      <c r="A45" s="117"/>
      <c r="B45" s="112" t="s">
        <v>148</v>
      </c>
      <c r="C45" s="166"/>
      <c r="D45" s="113" t="s">
        <v>124</v>
      </c>
      <c r="E45" s="113" t="s">
        <v>124</v>
      </c>
      <c r="F45" s="113" t="s">
        <v>124</v>
      </c>
      <c r="G45" s="113" t="s">
        <v>124</v>
      </c>
      <c r="H45" s="114" t="str">
        <f t="shared" si="3"/>
        <v/>
      </c>
      <c r="I45" s="77"/>
    </row>
    <row r="46" spans="1:12" ht="12.75" thickBot="1">
      <c r="A46" s="87"/>
      <c r="B46" s="88" t="s">
        <v>149</v>
      </c>
      <c r="C46" s="168"/>
      <c r="D46" s="202" t="s">
        <v>124</v>
      </c>
      <c r="E46" s="202" t="s">
        <v>124</v>
      </c>
      <c r="F46" s="202" t="s">
        <v>124</v>
      </c>
      <c r="G46" s="99" t="s">
        <v>124</v>
      </c>
      <c r="H46" s="205" t="str">
        <f t="shared" si="3"/>
        <v/>
      </c>
      <c r="I46" s="77"/>
    </row>
    <row r="47" spans="1:12" s="10" customFormat="1" ht="12" customHeight="1">
      <c r="A47" s="53" t="str">
        <f>Titles!$A$12</f>
        <v>1 Data for 2021 and 2022 based on 2016 Census Definitions and data for 2023 based on 2021 Census Definitions.</v>
      </c>
      <c r="B47" s="84"/>
      <c r="C47" s="359"/>
      <c r="D47" s="319"/>
      <c r="E47" s="54"/>
      <c r="F47" s="319"/>
      <c r="G47" s="319"/>
      <c r="H47" s="360"/>
      <c r="I47" s="229"/>
      <c r="J47" s="229"/>
      <c r="K47" s="301"/>
      <c r="L47" s="11"/>
    </row>
    <row r="48" spans="1:12">
      <c r="A48" s="354" t="s">
        <v>150</v>
      </c>
      <c r="B48" s="308"/>
      <c r="C48" s="308"/>
      <c r="D48" s="308"/>
      <c r="E48" s="353"/>
      <c r="F48" s="306"/>
      <c r="G48" s="306"/>
      <c r="H48" s="306"/>
      <c r="I48" s="77"/>
    </row>
    <row r="49" spans="1:8" s="307" customFormat="1" ht="10.9" customHeight="1">
      <c r="A49" s="320" t="str">
        <f>Titles!$A$10</f>
        <v>Source: CMHC Starts and Completion Survey, Market Absorption Survey</v>
      </c>
      <c r="B49" s="308"/>
      <c r="C49" s="308"/>
      <c r="D49" s="308"/>
      <c r="E49" s="321"/>
      <c r="F49" s="308"/>
      <c r="G49" s="308"/>
      <c r="H49" s="308"/>
    </row>
    <row r="50" spans="1:8" s="307" customFormat="1" ht="10.9" customHeight="1">
      <c r="A50" s="309"/>
      <c r="B50" s="308"/>
      <c r="C50" s="308"/>
      <c r="D50" s="308"/>
      <c r="E50" s="310"/>
      <c r="F50" s="308"/>
      <c r="G50" s="308"/>
      <c r="H50" s="308"/>
    </row>
    <row r="51" spans="1:8" s="307" customFormat="1" ht="9.9499999999999993" customHeight="1"/>
    <row r="52" spans="1:8" s="307" customFormat="1"/>
    <row r="62" spans="1:8">
      <c r="F62" s="12" t="s">
        <v>151</v>
      </c>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D34:H34 H24 H23 H22 H25 H26 H27 H28 H29 H30 H31 H32 H33 H46 H35 H36 H37 H38 H39 H40 H41 H42 H43 H44 H4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showGridLines="0" zoomScaleNormal="100" workbookViewId="0">
      <pane xSplit="4" ySplit="6" topLeftCell="E7" activePane="bottomRight" state="frozen"/>
      <selection pane="bottomRight"/>
      <selection pane="bottomLeft"/>
      <selection pane="topRight"/>
    </sheetView>
  </sheetViews>
  <sheetFormatPr defaultColWidth="11.5546875" defaultRowHeight="12"/>
  <cols>
    <col min="1" max="1" width="14.77734375" style="12" customWidth="1"/>
    <col min="2" max="2" width="4.77734375" style="608" customWidth="1"/>
    <col min="3" max="3" width="4.33203125" style="12" customWidth="1"/>
    <col min="4" max="4" width="4.77734375" style="12" customWidth="1"/>
    <col min="5" max="5" width="7.77734375" style="12" customWidth="1"/>
    <col min="6" max="10" width="7.33203125" style="12" customWidth="1"/>
    <col min="11" max="16384" width="11.5546875" style="12"/>
  </cols>
  <sheetData>
    <row r="1" spans="1:11" s="10" customFormat="1" ht="15.95" customHeight="1">
      <c r="A1" s="434" t="s">
        <v>152</v>
      </c>
      <c r="B1" s="598"/>
      <c r="C1" s="435"/>
      <c r="D1" s="435"/>
      <c r="E1" s="435"/>
      <c r="F1" s="435"/>
      <c r="G1" s="435"/>
      <c r="H1" s="435"/>
      <c r="I1" s="435"/>
      <c r="J1" s="436"/>
      <c r="K1" s="11"/>
    </row>
    <row r="2" spans="1:11" s="10" customFormat="1" ht="15.95" customHeight="1">
      <c r="A2" s="437" t="s">
        <v>153</v>
      </c>
      <c r="B2" s="599"/>
      <c r="C2" s="438"/>
      <c r="D2" s="438"/>
      <c r="E2" s="438"/>
      <c r="F2" s="438"/>
      <c r="G2" s="438"/>
      <c r="H2" s="438"/>
      <c r="I2" s="438"/>
      <c r="J2" s="439"/>
      <c r="K2" s="11"/>
    </row>
    <row r="3" spans="1:11" s="10" customFormat="1" ht="15.95" customHeight="1">
      <c r="A3" s="440"/>
      <c r="B3" s="600"/>
      <c r="C3" s="473"/>
      <c r="D3" s="473"/>
      <c r="E3" s="473"/>
      <c r="F3" s="473"/>
      <c r="G3" s="473"/>
      <c r="H3" s="473"/>
      <c r="I3" s="473"/>
      <c r="J3" s="474"/>
      <c r="K3" s="11"/>
    </row>
    <row r="4" spans="1:11" s="10" customFormat="1" ht="15.95" customHeight="1" thickBot="1">
      <c r="A4" s="443"/>
      <c r="B4" s="601"/>
      <c r="C4" s="475"/>
      <c r="D4" s="475"/>
      <c r="E4" s="475"/>
      <c r="F4" s="475"/>
      <c r="G4" s="475"/>
      <c r="H4" s="475"/>
      <c r="I4" s="475"/>
      <c r="J4" s="476"/>
      <c r="K4" s="11"/>
    </row>
    <row r="5" spans="1:11" ht="14.1" customHeight="1">
      <c r="A5" s="118"/>
      <c r="B5" s="602"/>
      <c r="C5" s="92"/>
      <c r="D5" s="119"/>
      <c r="E5" s="121"/>
      <c r="F5" s="121"/>
      <c r="G5" s="121"/>
      <c r="H5" s="121"/>
      <c r="I5" s="121"/>
      <c r="J5" s="122"/>
      <c r="K5" s="77"/>
    </row>
    <row r="6" spans="1:11" ht="14.1" customHeight="1">
      <c r="A6" s="83" t="s">
        <v>125</v>
      </c>
      <c r="B6" s="603"/>
      <c r="C6" s="89"/>
      <c r="D6" s="100"/>
      <c r="E6" s="95" t="s">
        <v>64</v>
      </c>
      <c r="F6" s="95" t="s">
        <v>101</v>
      </c>
      <c r="G6" s="95" t="s">
        <v>154</v>
      </c>
      <c r="H6" s="95" t="s">
        <v>70</v>
      </c>
      <c r="I6" s="95" t="s">
        <v>155</v>
      </c>
      <c r="J6" s="101" t="s">
        <v>57</v>
      </c>
      <c r="K6" s="77"/>
    </row>
    <row r="7" spans="1:11" ht="13.5">
      <c r="A7" s="83" t="s">
        <v>132</v>
      </c>
      <c r="B7" s="668"/>
      <c r="C7" s="669"/>
      <c r="D7" s="578"/>
      <c r="E7" s="575">
        <v>10226</v>
      </c>
      <c r="F7" s="575">
        <v>57309</v>
      </c>
      <c r="G7" s="575">
        <v>92284</v>
      </c>
      <c r="H7" s="575">
        <v>40962</v>
      </c>
      <c r="I7" s="575">
        <v>43360</v>
      </c>
      <c r="J7" s="368">
        <v>244141</v>
      </c>
      <c r="K7" s="77"/>
    </row>
    <row r="8" spans="1:11" ht="13.5">
      <c r="A8" s="83" t="s">
        <v>156</v>
      </c>
      <c r="B8" s="668"/>
      <c r="C8" s="669"/>
      <c r="D8" s="94"/>
      <c r="E8" s="575">
        <v>10832</v>
      </c>
      <c r="F8" s="575">
        <v>48395</v>
      </c>
      <c r="G8" s="575">
        <v>91885</v>
      </c>
      <c r="H8" s="575">
        <v>46372</v>
      </c>
      <c r="I8" s="575">
        <v>43106</v>
      </c>
      <c r="J8" s="589">
        <v>240590</v>
      </c>
      <c r="K8" s="77"/>
    </row>
    <row r="9" spans="1:11">
      <c r="A9" s="123"/>
      <c r="B9" s="670"/>
      <c r="C9" s="124"/>
      <c r="D9" s="125"/>
      <c r="E9" s="98"/>
      <c r="F9" s="98"/>
      <c r="G9" s="126"/>
      <c r="H9" s="126"/>
      <c r="I9" s="126"/>
      <c r="J9" s="105"/>
      <c r="K9" s="77"/>
    </row>
    <row r="10" spans="1:11" ht="12" customHeight="1">
      <c r="A10" s="197" t="s">
        <v>157</v>
      </c>
      <c r="B10" s="659">
        <v>2022</v>
      </c>
      <c r="C10" s="286" t="s">
        <v>134</v>
      </c>
      <c r="D10" s="297"/>
      <c r="E10" s="132">
        <v>3788.0000000000005</v>
      </c>
      <c r="F10" s="132">
        <v>8235</v>
      </c>
      <c r="G10" s="132">
        <v>22707</v>
      </c>
      <c r="H10" s="132">
        <v>16506</v>
      </c>
      <c r="I10" s="132">
        <v>7942</v>
      </c>
      <c r="J10" s="206">
        <f t="shared" ref="J10:J15" si="0">SUM(E10:I10)</f>
        <v>59178</v>
      </c>
      <c r="K10" s="77"/>
    </row>
    <row r="11" spans="1:11" ht="12" customHeight="1">
      <c r="A11" s="198"/>
      <c r="B11" s="659">
        <v>2022</v>
      </c>
      <c r="C11" s="286" t="s">
        <v>135</v>
      </c>
      <c r="D11" s="287"/>
      <c r="E11" s="113">
        <v>4175</v>
      </c>
      <c r="F11" s="113">
        <v>7405</v>
      </c>
      <c r="G11" s="113">
        <v>22905</v>
      </c>
      <c r="H11" s="113">
        <v>19384.999999999996</v>
      </c>
      <c r="I11" s="113">
        <v>7879</v>
      </c>
      <c r="J11" s="206">
        <f t="shared" si="0"/>
        <v>61749</v>
      </c>
      <c r="K11" s="77"/>
    </row>
    <row r="12" spans="1:11" ht="12" customHeight="1">
      <c r="A12" s="199" t="s">
        <v>56</v>
      </c>
      <c r="B12" s="659">
        <v>2022</v>
      </c>
      <c r="C12" s="286" t="s">
        <v>134</v>
      </c>
      <c r="D12" s="287"/>
      <c r="E12" s="132">
        <v>6704</v>
      </c>
      <c r="F12" s="132">
        <v>44419.000000000007</v>
      </c>
      <c r="G12" s="132">
        <v>55574</v>
      </c>
      <c r="H12" s="132">
        <v>22509</v>
      </c>
      <c r="I12" s="132">
        <v>27520.000000000004</v>
      </c>
      <c r="J12" s="206">
        <f t="shared" si="0"/>
        <v>156726</v>
      </c>
      <c r="K12" s="77"/>
    </row>
    <row r="13" spans="1:11" ht="12" customHeight="1">
      <c r="A13" s="198"/>
      <c r="B13" s="659">
        <v>2022</v>
      </c>
      <c r="C13" s="286" t="s">
        <v>135</v>
      </c>
      <c r="D13" s="287"/>
      <c r="E13" s="113">
        <v>9274</v>
      </c>
      <c r="F13" s="113">
        <v>48575</v>
      </c>
      <c r="G13" s="113">
        <v>63140</v>
      </c>
      <c r="H13" s="113">
        <v>33069</v>
      </c>
      <c r="I13" s="113">
        <v>35051</v>
      </c>
      <c r="J13" s="206">
        <f t="shared" si="0"/>
        <v>189109</v>
      </c>
      <c r="K13" s="77"/>
    </row>
    <row r="14" spans="1:11" ht="12" customHeight="1">
      <c r="A14" s="200" t="s">
        <v>57</v>
      </c>
      <c r="B14" s="659">
        <v>2022</v>
      </c>
      <c r="C14" s="286" t="s">
        <v>134</v>
      </c>
      <c r="D14" s="287"/>
      <c r="E14" s="132">
        <f t="shared" ref="E14:I15" si="1">SUM(E10,E12)</f>
        <v>10492</v>
      </c>
      <c r="F14" s="132">
        <f t="shared" si="1"/>
        <v>52654.000000000007</v>
      </c>
      <c r="G14" s="132">
        <f t="shared" si="1"/>
        <v>78281</v>
      </c>
      <c r="H14" s="132">
        <f t="shared" si="1"/>
        <v>39015</v>
      </c>
      <c r="I14" s="132">
        <f t="shared" si="1"/>
        <v>35462</v>
      </c>
      <c r="J14" s="206">
        <f t="shared" si="0"/>
        <v>215904</v>
      </c>
      <c r="K14" s="77"/>
    </row>
    <row r="15" spans="1:11" ht="12" customHeight="1">
      <c r="A15" s="128"/>
      <c r="B15" s="660">
        <v>2022</v>
      </c>
      <c r="C15" s="294" t="s">
        <v>135</v>
      </c>
      <c r="D15" s="295"/>
      <c r="E15" s="138">
        <f t="shared" si="1"/>
        <v>13449</v>
      </c>
      <c r="F15" s="138">
        <f t="shared" si="1"/>
        <v>55980</v>
      </c>
      <c r="G15" s="138">
        <f t="shared" si="1"/>
        <v>86045</v>
      </c>
      <c r="H15" s="138">
        <f t="shared" si="1"/>
        <v>52454</v>
      </c>
      <c r="I15" s="138">
        <f t="shared" si="1"/>
        <v>42930</v>
      </c>
      <c r="J15" s="206">
        <f t="shared" si="0"/>
        <v>250858</v>
      </c>
      <c r="K15" s="77"/>
    </row>
    <row r="16" spans="1:11" ht="9.9499999999999993" customHeight="1">
      <c r="A16" s="143"/>
      <c r="B16" s="661"/>
      <c r="C16" s="662"/>
      <c r="D16" s="164"/>
      <c r="E16" s="97"/>
      <c r="F16" s="97"/>
      <c r="G16" s="97"/>
      <c r="H16" s="97"/>
      <c r="I16" s="97"/>
      <c r="J16" s="207"/>
      <c r="K16" s="77"/>
    </row>
    <row r="17" spans="1:14" ht="12" customHeight="1">
      <c r="A17" s="197" t="s">
        <v>157</v>
      </c>
      <c r="B17" s="659">
        <v>2023</v>
      </c>
      <c r="C17" s="286" t="s">
        <v>134</v>
      </c>
      <c r="D17" s="297"/>
      <c r="E17" s="132">
        <v>3606</v>
      </c>
      <c r="F17" s="132">
        <v>4285</v>
      </c>
      <c r="G17" s="132">
        <v>17535</v>
      </c>
      <c r="H17" s="132">
        <v>13337</v>
      </c>
      <c r="I17" s="132">
        <v>5539</v>
      </c>
      <c r="J17" s="206">
        <f t="shared" ref="J17:J22" si="2">SUM(E17:I17)</f>
        <v>44302</v>
      </c>
      <c r="K17" s="77"/>
    </row>
    <row r="18" spans="1:14" ht="12" customHeight="1">
      <c r="A18" s="198"/>
      <c r="B18" s="659">
        <v>2023</v>
      </c>
      <c r="C18" s="286" t="s">
        <v>135</v>
      </c>
      <c r="D18" s="287"/>
      <c r="E18" s="113">
        <v>3375</v>
      </c>
      <c r="F18" s="113">
        <v>3464</v>
      </c>
      <c r="G18" s="113">
        <v>14930</v>
      </c>
      <c r="H18" s="113">
        <v>13209</v>
      </c>
      <c r="I18" s="132">
        <v>6134</v>
      </c>
      <c r="J18" s="206">
        <f t="shared" si="2"/>
        <v>41112</v>
      </c>
      <c r="K18" s="77"/>
    </row>
    <row r="19" spans="1:14" ht="12" customHeight="1">
      <c r="A19" s="199" t="s">
        <v>56</v>
      </c>
      <c r="B19" s="659">
        <v>2023</v>
      </c>
      <c r="C19" s="286" t="s">
        <v>134</v>
      </c>
      <c r="D19" s="287"/>
      <c r="E19" s="132">
        <v>3026.0000000000005</v>
      </c>
      <c r="F19" s="132">
        <v>26347</v>
      </c>
      <c r="G19" s="132">
        <v>60932</v>
      </c>
      <c r="H19" s="132">
        <v>25447.000000000004</v>
      </c>
      <c r="I19" s="132">
        <v>41632.999999999993</v>
      </c>
      <c r="J19" s="206">
        <f t="shared" si="2"/>
        <v>157385</v>
      </c>
      <c r="K19" s="77"/>
      <c r="N19" s="77"/>
    </row>
    <row r="20" spans="1:14" ht="12" customHeight="1">
      <c r="A20" s="198"/>
      <c r="B20" s="659">
        <v>2023</v>
      </c>
      <c r="C20" s="286" t="s">
        <v>135</v>
      </c>
      <c r="D20" s="287"/>
      <c r="E20" s="113">
        <v>9177</v>
      </c>
      <c r="F20" s="113">
        <v>22173</v>
      </c>
      <c r="G20" s="113">
        <v>82438</v>
      </c>
      <c r="H20" s="113">
        <v>24761</v>
      </c>
      <c r="I20" s="113">
        <v>43607</v>
      </c>
      <c r="J20" s="206">
        <f t="shared" si="2"/>
        <v>182156</v>
      </c>
      <c r="K20" s="77"/>
    </row>
    <row r="21" spans="1:14" ht="12" customHeight="1">
      <c r="A21" s="200" t="s">
        <v>57</v>
      </c>
      <c r="B21" s="659">
        <v>2023</v>
      </c>
      <c r="C21" s="286" t="s">
        <v>134</v>
      </c>
      <c r="D21" s="287"/>
      <c r="E21" s="132">
        <f t="shared" ref="E21:I22" si="3">SUM(E17,E19)</f>
        <v>6632</v>
      </c>
      <c r="F21" s="132">
        <f t="shared" si="3"/>
        <v>30632</v>
      </c>
      <c r="G21" s="132">
        <f t="shared" si="3"/>
        <v>78467</v>
      </c>
      <c r="H21" s="132">
        <f t="shared" si="3"/>
        <v>38784</v>
      </c>
      <c r="I21" s="132">
        <f t="shared" si="3"/>
        <v>47171.999999999993</v>
      </c>
      <c r="J21" s="206">
        <f t="shared" si="2"/>
        <v>201687</v>
      </c>
      <c r="K21" s="77"/>
    </row>
    <row r="22" spans="1:14" ht="12" customHeight="1">
      <c r="A22" s="128"/>
      <c r="B22" s="659">
        <v>2023</v>
      </c>
      <c r="C22" s="294" t="s">
        <v>135</v>
      </c>
      <c r="D22" s="287"/>
      <c r="E22" s="138">
        <f t="shared" si="3"/>
        <v>12552</v>
      </c>
      <c r="F22" s="138">
        <f t="shared" si="3"/>
        <v>25637</v>
      </c>
      <c r="G22" s="138">
        <f t="shared" si="3"/>
        <v>97368</v>
      </c>
      <c r="H22" s="138">
        <f t="shared" si="3"/>
        <v>37970</v>
      </c>
      <c r="I22" s="138">
        <f t="shared" si="3"/>
        <v>49741</v>
      </c>
      <c r="J22" s="206">
        <f t="shared" si="2"/>
        <v>223268</v>
      </c>
      <c r="K22" s="77"/>
    </row>
    <row r="23" spans="1:14" ht="9.9499999999999993" customHeight="1">
      <c r="A23" s="143"/>
      <c r="B23" s="663"/>
      <c r="C23" s="172"/>
      <c r="D23" s="173"/>
      <c r="E23" s="98"/>
      <c r="F23" s="98"/>
      <c r="G23" s="98"/>
      <c r="H23" s="98"/>
      <c r="I23" s="98"/>
      <c r="J23" s="207"/>
      <c r="K23" s="77"/>
    </row>
    <row r="24" spans="1:14" ht="12" customHeight="1">
      <c r="A24" s="197" t="s">
        <v>157</v>
      </c>
      <c r="B24" s="664">
        <v>2022</v>
      </c>
      <c r="C24" s="156" t="s">
        <v>142</v>
      </c>
      <c r="D24" s="549"/>
      <c r="E24" s="132">
        <v>4740</v>
      </c>
      <c r="F24" s="132">
        <v>7460</v>
      </c>
      <c r="G24" s="132">
        <v>22609</v>
      </c>
      <c r="H24" s="132">
        <v>19312</v>
      </c>
      <c r="I24" s="132">
        <v>7565</v>
      </c>
      <c r="J24" s="280">
        <f t="shared" ref="J24:J29" si="4">SUM(E24:I24)</f>
        <v>61686</v>
      </c>
      <c r="K24" s="77"/>
    </row>
    <row r="25" spans="1:14" ht="12" customHeight="1">
      <c r="A25" s="198"/>
      <c r="B25" s="664">
        <v>2022</v>
      </c>
      <c r="C25" s="156" t="s">
        <v>158</v>
      </c>
      <c r="D25" s="174"/>
      <c r="E25" s="132">
        <v>3737.9999999999995</v>
      </c>
      <c r="F25" s="132">
        <v>7220</v>
      </c>
      <c r="G25" s="132">
        <v>21681</v>
      </c>
      <c r="H25" s="132">
        <v>20468</v>
      </c>
      <c r="I25" s="132">
        <v>6839</v>
      </c>
      <c r="J25" s="204">
        <f t="shared" si="4"/>
        <v>59946</v>
      </c>
      <c r="K25" s="77"/>
    </row>
    <row r="26" spans="1:14" ht="12" customHeight="1">
      <c r="A26" s="201"/>
      <c r="B26" s="664">
        <v>2022</v>
      </c>
      <c r="C26" s="156" t="s">
        <v>159</v>
      </c>
      <c r="D26" s="174"/>
      <c r="E26" s="132">
        <v>3997</v>
      </c>
      <c r="F26" s="132">
        <v>6519</v>
      </c>
      <c r="G26" s="132">
        <v>21529</v>
      </c>
      <c r="H26" s="132">
        <v>18457</v>
      </c>
      <c r="I26" s="132">
        <v>7207</v>
      </c>
      <c r="J26" s="204">
        <f t="shared" si="4"/>
        <v>57709</v>
      </c>
      <c r="K26" s="77"/>
    </row>
    <row r="27" spans="1:14" ht="12" customHeight="1">
      <c r="A27" s="199" t="s">
        <v>56</v>
      </c>
      <c r="B27" s="664">
        <v>2022</v>
      </c>
      <c r="C27" s="156" t="s">
        <v>142</v>
      </c>
      <c r="D27" s="174"/>
      <c r="E27" s="113">
        <v>15985.999999999998</v>
      </c>
      <c r="F27" s="113">
        <v>52159</v>
      </c>
      <c r="G27" s="113">
        <v>64412.000000000007</v>
      </c>
      <c r="H27" s="113">
        <v>36614</v>
      </c>
      <c r="I27" s="113">
        <v>30977</v>
      </c>
      <c r="J27" s="204">
        <f t="shared" si="4"/>
        <v>200148</v>
      </c>
      <c r="K27" s="77"/>
    </row>
    <row r="28" spans="1:14" ht="12" customHeight="1">
      <c r="A28" s="198"/>
      <c r="B28" s="664">
        <v>2022</v>
      </c>
      <c r="C28" s="156" t="s">
        <v>158</v>
      </c>
      <c r="D28" s="174"/>
      <c r="E28" s="113">
        <v>8276</v>
      </c>
      <c r="F28" s="113">
        <v>39288</v>
      </c>
      <c r="G28" s="113">
        <v>70634.999999999985</v>
      </c>
      <c r="H28" s="113">
        <v>31307.000000000004</v>
      </c>
      <c r="I28" s="113">
        <v>45980.000000000007</v>
      </c>
      <c r="J28" s="204">
        <f t="shared" si="4"/>
        <v>195486</v>
      </c>
      <c r="K28" s="77"/>
    </row>
    <row r="29" spans="1:14" ht="12" customHeight="1">
      <c r="A29" s="201"/>
      <c r="B29" s="664">
        <v>2022</v>
      </c>
      <c r="C29" s="156" t="s">
        <v>159</v>
      </c>
      <c r="D29" s="174"/>
      <c r="E29" s="113">
        <v>10931.000000000002</v>
      </c>
      <c r="F29" s="113">
        <v>43492</v>
      </c>
      <c r="G29" s="113">
        <v>70840</v>
      </c>
      <c r="H29" s="113">
        <v>31949</v>
      </c>
      <c r="I29" s="113">
        <v>37478</v>
      </c>
      <c r="J29" s="204">
        <f t="shared" si="4"/>
        <v>194690</v>
      </c>
      <c r="K29" s="77"/>
    </row>
    <row r="30" spans="1:14" ht="12" customHeight="1">
      <c r="A30" s="200" t="s">
        <v>57</v>
      </c>
      <c r="B30" s="664">
        <v>2022</v>
      </c>
      <c r="C30" s="156" t="s">
        <v>142</v>
      </c>
      <c r="D30" s="174"/>
      <c r="E30" s="137">
        <f>SUM(E24,E27)</f>
        <v>20726</v>
      </c>
      <c r="F30" s="137">
        <f t="shared" ref="E30:J32" si="5">SUM(F24,F27)</f>
        <v>59619</v>
      </c>
      <c r="G30" s="137">
        <f t="shared" si="5"/>
        <v>87021</v>
      </c>
      <c r="H30" s="137">
        <f t="shared" si="5"/>
        <v>55926</v>
      </c>
      <c r="I30" s="137">
        <f t="shared" si="5"/>
        <v>38542</v>
      </c>
      <c r="J30" s="204">
        <f t="shared" si="5"/>
        <v>261834</v>
      </c>
      <c r="K30" s="77"/>
    </row>
    <row r="31" spans="1:14" ht="12" customHeight="1">
      <c r="A31" s="200"/>
      <c r="B31" s="664">
        <v>2022</v>
      </c>
      <c r="C31" s="156" t="s">
        <v>158</v>
      </c>
      <c r="D31" s="174"/>
      <c r="E31" s="137">
        <f t="shared" si="5"/>
        <v>12014</v>
      </c>
      <c r="F31" s="137">
        <f t="shared" si="5"/>
        <v>46508</v>
      </c>
      <c r="G31" s="137">
        <f t="shared" si="5"/>
        <v>92315.999999999985</v>
      </c>
      <c r="H31" s="137">
        <f t="shared" si="5"/>
        <v>51775</v>
      </c>
      <c r="I31" s="137">
        <f t="shared" si="5"/>
        <v>52819.000000000007</v>
      </c>
      <c r="J31" s="204">
        <f t="shared" si="5"/>
        <v>255432</v>
      </c>
      <c r="K31" s="77"/>
    </row>
    <row r="32" spans="1:14" ht="12" customHeight="1">
      <c r="A32" s="140"/>
      <c r="B32" s="664">
        <v>2022</v>
      </c>
      <c r="C32" s="156" t="s">
        <v>159</v>
      </c>
      <c r="D32" s="174"/>
      <c r="E32" s="142">
        <f t="shared" si="5"/>
        <v>14928.000000000002</v>
      </c>
      <c r="F32" s="142">
        <f t="shared" si="5"/>
        <v>50011</v>
      </c>
      <c r="G32" s="142">
        <f t="shared" si="5"/>
        <v>92369</v>
      </c>
      <c r="H32" s="142">
        <f t="shared" si="5"/>
        <v>50406</v>
      </c>
      <c r="I32" s="142">
        <f t="shared" si="5"/>
        <v>44685</v>
      </c>
      <c r="J32" s="208">
        <f t="shared" si="5"/>
        <v>252399</v>
      </c>
      <c r="K32" s="77"/>
    </row>
    <row r="33" spans="1:12" ht="9.9499999999999993" customHeight="1">
      <c r="A33" s="127"/>
      <c r="B33" s="665"/>
      <c r="C33" s="124"/>
      <c r="D33" s="175"/>
      <c r="E33" s="126"/>
      <c r="F33" s="126"/>
      <c r="G33" s="126"/>
      <c r="H33" s="126"/>
      <c r="I33" s="126"/>
      <c r="J33" s="105"/>
      <c r="K33" s="77"/>
    </row>
    <row r="34" spans="1:12" ht="12" customHeight="1">
      <c r="A34" s="197" t="s">
        <v>157</v>
      </c>
      <c r="B34" s="664">
        <v>2023</v>
      </c>
      <c r="C34" s="156" t="s">
        <v>142</v>
      </c>
      <c r="D34" s="549"/>
      <c r="E34" s="132">
        <v>2832</v>
      </c>
      <c r="F34" s="132">
        <v>3549</v>
      </c>
      <c r="G34" s="132">
        <v>15092</v>
      </c>
      <c r="H34" s="132">
        <v>14021.999999999998</v>
      </c>
      <c r="I34" s="132">
        <v>6249</v>
      </c>
      <c r="J34" s="129">
        <f t="shared" ref="J34:J39" si="6">SUM(E34:I34)</f>
        <v>41744</v>
      </c>
      <c r="K34" s="77"/>
    </row>
    <row r="35" spans="1:12" ht="12" customHeight="1">
      <c r="A35" s="198"/>
      <c r="B35" s="664">
        <v>2023</v>
      </c>
      <c r="C35" s="156" t="s">
        <v>158</v>
      </c>
      <c r="D35" s="174"/>
      <c r="E35" s="113">
        <v>3743</v>
      </c>
      <c r="F35" s="132">
        <v>3559</v>
      </c>
      <c r="G35" s="132">
        <v>15429</v>
      </c>
      <c r="H35" s="132">
        <v>13858</v>
      </c>
      <c r="I35" s="132">
        <v>6368</v>
      </c>
      <c r="J35" s="114">
        <f>SUM(E35:I35)</f>
        <v>42957</v>
      </c>
      <c r="K35" s="77"/>
    </row>
    <row r="36" spans="1:12" ht="12" customHeight="1">
      <c r="A36" s="201"/>
      <c r="B36" s="664">
        <v>2023</v>
      </c>
      <c r="C36" s="156" t="s">
        <v>159</v>
      </c>
      <c r="D36" s="174"/>
      <c r="E36" s="113">
        <v>3149</v>
      </c>
      <c r="F36" s="132">
        <v>4726</v>
      </c>
      <c r="G36" s="132">
        <v>14525</v>
      </c>
      <c r="H36" s="132">
        <v>14251</v>
      </c>
      <c r="I36" s="132">
        <v>4760</v>
      </c>
      <c r="J36" s="114">
        <f>SUM(E36:I36)</f>
        <v>41411</v>
      </c>
      <c r="K36" s="77"/>
    </row>
    <row r="37" spans="1:12" ht="12" customHeight="1">
      <c r="A37" s="199" t="s">
        <v>56</v>
      </c>
      <c r="B37" s="664">
        <v>2023</v>
      </c>
      <c r="C37" s="156" t="s">
        <v>142</v>
      </c>
      <c r="D37" s="174"/>
      <c r="E37" s="113">
        <v>6154.9999999999991</v>
      </c>
      <c r="F37" s="113">
        <v>18415</v>
      </c>
      <c r="G37" s="113">
        <v>51535</v>
      </c>
      <c r="H37" s="113">
        <v>30590.999999999996</v>
      </c>
      <c r="I37" s="113">
        <v>32488.999999999996</v>
      </c>
      <c r="J37" s="114">
        <f t="shared" si="6"/>
        <v>139185</v>
      </c>
      <c r="K37" s="77"/>
    </row>
    <row r="38" spans="1:12" ht="12" customHeight="1">
      <c r="A38" s="198"/>
      <c r="B38" s="664">
        <v>2023</v>
      </c>
      <c r="C38" s="156" t="s">
        <v>158</v>
      </c>
      <c r="D38" s="174"/>
      <c r="E38" s="113">
        <v>14273</v>
      </c>
      <c r="F38" s="113">
        <v>21991.999999999996</v>
      </c>
      <c r="G38" s="113">
        <v>101423</v>
      </c>
      <c r="H38" s="113">
        <v>25589.000000000004</v>
      </c>
      <c r="I38" s="113">
        <v>57175</v>
      </c>
      <c r="J38" s="114">
        <f t="shared" si="6"/>
        <v>220452</v>
      </c>
      <c r="K38" s="77"/>
    </row>
    <row r="39" spans="1:12" ht="12" customHeight="1">
      <c r="A39" s="201"/>
      <c r="B39" s="664">
        <v>2023</v>
      </c>
      <c r="C39" s="156" t="s">
        <v>159</v>
      </c>
      <c r="D39" s="174"/>
      <c r="E39" s="113">
        <v>7556</v>
      </c>
      <c r="F39" s="113">
        <v>25276.000000000004</v>
      </c>
      <c r="G39" s="113">
        <v>80244</v>
      </c>
      <c r="H39" s="113">
        <v>37400</v>
      </c>
      <c r="I39" s="113">
        <v>42970</v>
      </c>
      <c r="J39" s="114">
        <f t="shared" si="6"/>
        <v>193446</v>
      </c>
      <c r="K39" s="77"/>
    </row>
    <row r="40" spans="1:12" ht="12" customHeight="1">
      <c r="A40" s="200" t="s">
        <v>57</v>
      </c>
      <c r="B40" s="664">
        <v>2023</v>
      </c>
      <c r="C40" s="131" t="s">
        <v>142</v>
      </c>
      <c r="D40" s="174"/>
      <c r="E40" s="137">
        <f t="shared" ref="E40:J42" si="7">SUM(E34,E37)</f>
        <v>8987</v>
      </c>
      <c r="F40" s="137">
        <f t="shared" si="7"/>
        <v>21964</v>
      </c>
      <c r="G40" s="137">
        <f t="shared" si="7"/>
        <v>66627</v>
      </c>
      <c r="H40" s="137">
        <f t="shared" si="7"/>
        <v>44612.999999999993</v>
      </c>
      <c r="I40" s="137">
        <f t="shared" si="7"/>
        <v>38738</v>
      </c>
      <c r="J40" s="204">
        <f t="shared" si="7"/>
        <v>180929</v>
      </c>
      <c r="K40" s="77"/>
    </row>
    <row r="41" spans="1:12" ht="12" customHeight="1">
      <c r="A41" s="200"/>
      <c r="B41" s="664">
        <v>2023</v>
      </c>
      <c r="C41" s="156" t="s">
        <v>158</v>
      </c>
      <c r="D41" s="174"/>
      <c r="E41" s="137">
        <f t="shared" si="7"/>
        <v>18016</v>
      </c>
      <c r="F41" s="137">
        <f t="shared" si="7"/>
        <v>25550.999999999996</v>
      </c>
      <c r="G41" s="137">
        <f t="shared" si="7"/>
        <v>116852</v>
      </c>
      <c r="H41" s="137">
        <f t="shared" si="7"/>
        <v>39447</v>
      </c>
      <c r="I41" s="137">
        <f t="shared" si="7"/>
        <v>63543</v>
      </c>
      <c r="J41" s="204">
        <f t="shared" si="7"/>
        <v>263409</v>
      </c>
      <c r="K41" s="77"/>
    </row>
    <row r="42" spans="1:12" ht="12" customHeight="1" thickBot="1">
      <c r="A42" s="87"/>
      <c r="B42" s="666">
        <v>2023</v>
      </c>
      <c r="C42" s="550" t="s">
        <v>159</v>
      </c>
      <c r="D42" s="396"/>
      <c r="E42" s="203">
        <f t="shared" si="7"/>
        <v>10705</v>
      </c>
      <c r="F42" s="203">
        <f>SUM(F36,F39)</f>
        <v>30002.000000000004</v>
      </c>
      <c r="G42" s="203">
        <f t="shared" si="7"/>
        <v>94769</v>
      </c>
      <c r="H42" s="203">
        <f t="shared" si="7"/>
        <v>51651</v>
      </c>
      <c r="I42" s="203">
        <f t="shared" si="7"/>
        <v>47730</v>
      </c>
      <c r="J42" s="205">
        <f t="shared" si="7"/>
        <v>234857</v>
      </c>
      <c r="K42" s="77"/>
    </row>
    <row r="43" spans="1:12" s="10" customFormat="1" ht="12" customHeight="1">
      <c r="A43" s="53" t="str">
        <f>Titles!$A$12</f>
        <v>1 Data for 2021 and 2022 based on 2016 Census Definitions and data for 2023 based on 2021 Census Definitions.</v>
      </c>
      <c r="B43" s="604"/>
      <c r="C43" s="359"/>
      <c r="D43" s="319"/>
      <c r="E43" s="54"/>
      <c r="F43" s="319"/>
      <c r="G43" s="319"/>
      <c r="H43" s="360"/>
      <c r="I43" s="77"/>
      <c r="J43" s="12"/>
      <c r="K43" s="301"/>
      <c r="L43" s="11"/>
    </row>
    <row r="44" spans="1:12">
      <c r="A44" s="354" t="s">
        <v>150</v>
      </c>
      <c r="B44" s="605"/>
      <c r="C44" s="308"/>
      <c r="D44" s="308"/>
      <c r="E44" s="353"/>
      <c r="F44" s="306"/>
      <c r="G44" s="306"/>
      <c r="H44" s="306"/>
      <c r="I44" s="307"/>
      <c r="J44" s="307"/>
    </row>
    <row r="45" spans="1:12" s="307" customFormat="1" ht="10.9" customHeight="1">
      <c r="A45" s="320" t="str">
        <f>Titles!$A$10</f>
        <v>Source: CMHC Starts and Completion Survey, Market Absorption Survey</v>
      </c>
      <c r="B45" s="605"/>
      <c r="C45" s="308"/>
      <c r="D45" s="308"/>
      <c r="E45" s="321"/>
      <c r="F45" s="308"/>
      <c r="G45" s="308"/>
      <c r="H45" s="308"/>
    </row>
    <row r="46" spans="1:12" s="307" customFormat="1" ht="10.9" customHeight="1">
      <c r="B46" s="606"/>
    </row>
    <row r="47" spans="1:12" s="352" customFormat="1" ht="12" customHeight="1">
      <c r="A47" s="320"/>
      <c r="B47" s="607"/>
      <c r="C47" s="13"/>
      <c r="D47" s="13"/>
      <c r="E47" s="13"/>
      <c r="F47" s="321"/>
      <c r="G47" s="322"/>
      <c r="H47" s="13"/>
      <c r="I47" s="13"/>
      <c r="J47" s="13"/>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J9:J23 E9 F9 G9 H9 I9 J37:J42 J25:J34 E31:E33 E21:E23 E14:E16 E40:E42 E30 F30:F33 F21:F23 F14:F16 F40:F41 F42 G30:G33 G21:G23 G14:G16 G40:G42 H30:H33 H21:H23 H14:H16 H40:H42 I40:I42 I30:I33 I21:I23 I14:I16"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1"/>
  <sheetViews>
    <sheetView showGridLines="0" zoomScaleNormal="100" workbookViewId="0">
      <pane xSplit="3" ySplit="6" topLeftCell="D7" activePane="bottomRight" state="frozen"/>
      <selection pane="bottomRight"/>
      <selection pane="bottomLeft"/>
      <selection pane="topRight"/>
    </sheetView>
  </sheetViews>
  <sheetFormatPr defaultColWidth="11.5546875" defaultRowHeight="15"/>
  <cols>
    <col min="1" max="1" width="6.21875" customWidth="1"/>
    <col min="2" max="3" width="8.33203125" customWidth="1"/>
    <col min="4" max="9" width="8.44140625" customWidth="1"/>
  </cols>
  <sheetData>
    <row r="1" spans="1:10" ht="15.95" customHeight="1">
      <c r="A1" s="434" t="s">
        <v>160</v>
      </c>
      <c r="B1" s="435"/>
      <c r="C1" s="435"/>
      <c r="D1" s="435"/>
      <c r="E1" s="435"/>
      <c r="F1" s="435"/>
      <c r="G1" s="435"/>
      <c r="H1" s="435"/>
      <c r="I1" s="436"/>
    </row>
    <row r="2" spans="1:10" ht="15.95" customHeight="1">
      <c r="A2" s="437" t="s">
        <v>161</v>
      </c>
      <c r="B2" s="438"/>
      <c r="C2" s="438"/>
      <c r="D2" s="438"/>
      <c r="E2" s="438"/>
      <c r="F2" s="438"/>
      <c r="G2" s="438"/>
      <c r="H2" s="438"/>
      <c r="I2" s="439"/>
    </row>
    <row r="3" spans="1:10" ht="15.95" customHeight="1">
      <c r="A3" s="440"/>
      <c r="B3" s="441"/>
      <c r="C3" s="441"/>
      <c r="D3" s="441"/>
      <c r="E3" s="441"/>
      <c r="F3" s="441"/>
      <c r="G3" s="441"/>
      <c r="H3" s="441"/>
      <c r="I3" s="442"/>
    </row>
    <row r="4" spans="1:10" ht="15.95" customHeight="1" thickBot="1">
      <c r="A4" s="443"/>
      <c r="B4" s="444"/>
      <c r="C4" s="444"/>
      <c r="D4" s="444"/>
      <c r="E4" s="444"/>
      <c r="F4" s="444"/>
      <c r="G4" s="444"/>
      <c r="H4" s="444"/>
      <c r="I4" s="445"/>
    </row>
    <row r="5" spans="1:10" ht="12" customHeight="1">
      <c r="A5" s="81"/>
      <c r="B5" s="89"/>
      <c r="C5" s="100"/>
      <c r="D5" s="121"/>
      <c r="E5" s="121"/>
      <c r="F5" s="121"/>
      <c r="G5" s="121"/>
      <c r="H5" s="121"/>
      <c r="I5" s="122"/>
    </row>
    <row r="6" spans="1:10" ht="12" customHeight="1">
      <c r="A6" s="146" t="s">
        <v>125</v>
      </c>
      <c r="B6" s="141"/>
      <c r="C6" s="147"/>
      <c r="D6" s="148" t="s">
        <v>64</v>
      </c>
      <c r="E6" s="148" t="s">
        <v>101</v>
      </c>
      <c r="F6" s="148" t="s">
        <v>154</v>
      </c>
      <c r="G6" s="148" t="s">
        <v>70</v>
      </c>
      <c r="H6" s="148" t="s">
        <v>155</v>
      </c>
      <c r="I6" s="149" t="s">
        <v>57</v>
      </c>
    </row>
    <row r="7" spans="1:10" ht="12" customHeight="1">
      <c r="A7" s="83" t="s">
        <v>162</v>
      </c>
      <c r="B7" s="135"/>
      <c r="C7" s="131"/>
      <c r="D7" s="369">
        <v>10226</v>
      </c>
      <c r="E7" s="369">
        <v>57309</v>
      </c>
      <c r="F7" s="369">
        <v>92284</v>
      </c>
      <c r="G7" s="369">
        <v>40962</v>
      </c>
      <c r="H7" s="369">
        <v>43360</v>
      </c>
      <c r="I7" s="373">
        <v>244141</v>
      </c>
      <c r="J7" s="150"/>
    </row>
    <row r="8" spans="1:10" ht="12" customHeight="1">
      <c r="A8" s="83" t="s">
        <v>163</v>
      </c>
      <c r="B8" s="671"/>
      <c r="C8" s="82"/>
      <c r="D8" s="575">
        <v>10832</v>
      </c>
      <c r="E8" s="575">
        <v>48395</v>
      </c>
      <c r="F8" s="575">
        <v>91885</v>
      </c>
      <c r="G8" s="575">
        <v>46372</v>
      </c>
      <c r="H8" s="575">
        <v>43106</v>
      </c>
      <c r="I8" s="373">
        <v>240590</v>
      </c>
      <c r="J8" s="150"/>
    </row>
    <row r="9" spans="1:10" ht="12" customHeight="1">
      <c r="A9" s="107">
        <v>2021</v>
      </c>
      <c r="B9" s="152" t="s">
        <v>134</v>
      </c>
      <c r="C9" s="161"/>
      <c r="D9" s="109">
        <v>10201</v>
      </c>
      <c r="E9" s="109">
        <v>69271</v>
      </c>
      <c r="F9" s="109">
        <v>94182</v>
      </c>
      <c r="G9" s="109">
        <v>37913</v>
      </c>
      <c r="H9" s="109">
        <v>47157</v>
      </c>
      <c r="I9" s="210">
        <v>258724</v>
      </c>
      <c r="J9" s="150"/>
    </row>
    <row r="10" spans="1:10" ht="12" customHeight="1">
      <c r="A10" s="273"/>
      <c r="B10" s="136" t="s">
        <v>135</v>
      </c>
      <c r="C10" s="162"/>
      <c r="D10" s="113">
        <v>10031</v>
      </c>
      <c r="E10" s="113">
        <v>58348</v>
      </c>
      <c r="F10" s="113">
        <v>90627.000000000015</v>
      </c>
      <c r="G10" s="113">
        <v>42165</v>
      </c>
      <c r="H10" s="113">
        <v>45064</v>
      </c>
      <c r="I10" s="211">
        <v>246235</v>
      </c>
      <c r="J10" s="150"/>
    </row>
    <row r="11" spans="1:10" ht="12" customHeight="1">
      <c r="A11" s="273"/>
      <c r="B11" s="136" t="s">
        <v>136</v>
      </c>
      <c r="C11" s="162"/>
      <c r="D11" s="113">
        <v>7667</v>
      </c>
      <c r="E11" s="113">
        <v>53998</v>
      </c>
      <c r="F11" s="113">
        <v>93724</v>
      </c>
      <c r="G11" s="113">
        <v>39471.999999999993</v>
      </c>
      <c r="H11" s="113">
        <v>42984</v>
      </c>
      <c r="I11" s="211">
        <v>237845</v>
      </c>
      <c r="J11" s="150"/>
    </row>
    <row r="12" spans="1:10" ht="12" customHeight="1">
      <c r="A12" s="274"/>
      <c r="B12" s="153" t="s">
        <v>137</v>
      </c>
      <c r="C12" s="180"/>
      <c r="D12" s="113">
        <v>13649</v>
      </c>
      <c r="E12" s="113">
        <v>52224.999999999993</v>
      </c>
      <c r="F12" s="113">
        <v>91786</v>
      </c>
      <c r="G12" s="113">
        <v>44249</v>
      </c>
      <c r="H12" s="113">
        <v>39666</v>
      </c>
      <c r="I12" s="211">
        <v>241575</v>
      </c>
      <c r="J12" s="150"/>
    </row>
    <row r="13" spans="1:10" ht="12" customHeight="1">
      <c r="A13" s="107">
        <v>2022</v>
      </c>
      <c r="B13" s="152" t="s">
        <v>134</v>
      </c>
      <c r="C13" s="161"/>
      <c r="D13" s="109">
        <v>10492</v>
      </c>
      <c r="E13" s="109">
        <v>52654</v>
      </c>
      <c r="F13" s="109">
        <v>78281</v>
      </c>
      <c r="G13" s="109">
        <v>39015</v>
      </c>
      <c r="H13" s="109">
        <v>35462</v>
      </c>
      <c r="I13" s="210">
        <v>215904</v>
      </c>
      <c r="J13" s="150"/>
    </row>
    <row r="14" spans="1:10" ht="12" customHeight="1">
      <c r="A14" s="273"/>
      <c r="B14" s="136" t="s">
        <v>135</v>
      </c>
      <c r="C14" s="162"/>
      <c r="D14" s="113">
        <v>13449</v>
      </c>
      <c r="E14" s="113">
        <v>55980.000000000007</v>
      </c>
      <c r="F14" s="113">
        <v>86045</v>
      </c>
      <c r="G14" s="113">
        <v>52453.999999999993</v>
      </c>
      <c r="H14" s="113">
        <v>42930</v>
      </c>
      <c r="I14" s="211">
        <v>250858</v>
      </c>
      <c r="J14" s="150"/>
    </row>
    <row r="15" spans="1:10" ht="12" customHeight="1">
      <c r="A15" s="273"/>
      <c r="B15" s="136" t="s">
        <v>136</v>
      </c>
      <c r="C15" s="162"/>
      <c r="D15" s="113">
        <v>11421</v>
      </c>
      <c r="E15" s="113">
        <v>44690.000000000007</v>
      </c>
      <c r="F15" s="113">
        <v>106613.99999999999</v>
      </c>
      <c r="G15" s="113">
        <v>47445.000000000007</v>
      </c>
      <c r="H15" s="113">
        <v>47141</v>
      </c>
      <c r="I15" s="211">
        <v>257311.00000000003</v>
      </c>
      <c r="J15" s="150"/>
    </row>
    <row r="16" spans="1:10" ht="12" customHeight="1">
      <c r="A16" s="274"/>
      <c r="B16" s="153" t="s">
        <v>137</v>
      </c>
      <c r="C16" s="180"/>
      <c r="D16" s="113">
        <v>8990</v>
      </c>
      <c r="E16" s="113">
        <v>40576</v>
      </c>
      <c r="F16" s="113">
        <v>96818.999999999985</v>
      </c>
      <c r="G16" s="113">
        <v>45965</v>
      </c>
      <c r="H16" s="113">
        <v>45910.000000000007</v>
      </c>
      <c r="I16" s="211">
        <v>238260</v>
      </c>
      <c r="J16" s="150"/>
    </row>
    <row r="17" spans="1:10" ht="12" customHeight="1">
      <c r="A17" s="107">
        <v>2023</v>
      </c>
      <c r="B17" s="152" t="s">
        <v>134</v>
      </c>
      <c r="C17" s="161"/>
      <c r="D17" s="109">
        <v>6632</v>
      </c>
      <c r="E17" s="109">
        <v>30631.999999999996</v>
      </c>
      <c r="F17" s="109">
        <v>78467.000000000015</v>
      </c>
      <c r="G17" s="109">
        <v>38783.999999999993</v>
      </c>
      <c r="H17" s="109">
        <v>47172</v>
      </c>
      <c r="I17" s="210">
        <v>201686.99999999997</v>
      </c>
      <c r="J17" s="150"/>
    </row>
    <row r="18" spans="1:10" ht="12" customHeight="1">
      <c r="A18" s="273"/>
      <c r="B18" s="136" t="s">
        <v>135</v>
      </c>
      <c r="C18" s="162"/>
      <c r="D18" s="113">
        <v>12552</v>
      </c>
      <c r="E18" s="113">
        <v>25637</v>
      </c>
      <c r="F18" s="113">
        <v>97368</v>
      </c>
      <c r="G18" s="113">
        <v>37970</v>
      </c>
      <c r="H18" s="113">
        <v>49741</v>
      </c>
      <c r="I18" s="211">
        <v>223267.99999999997</v>
      </c>
      <c r="J18" s="150"/>
    </row>
    <row r="19" spans="1:10" ht="12" customHeight="1">
      <c r="A19" s="273"/>
      <c r="B19" s="136" t="s">
        <v>136</v>
      </c>
      <c r="C19" s="162"/>
      <c r="D19" s="113" t="s">
        <v>124</v>
      </c>
      <c r="E19" s="113" t="s">
        <v>124</v>
      </c>
      <c r="F19" s="113" t="s">
        <v>124</v>
      </c>
      <c r="G19" s="113" t="s">
        <v>124</v>
      </c>
      <c r="H19" s="113" t="s">
        <v>124</v>
      </c>
      <c r="I19" s="211" t="s">
        <v>124</v>
      </c>
      <c r="J19" s="150"/>
    </row>
    <row r="20" spans="1:10" ht="12" customHeight="1">
      <c r="A20" s="275"/>
      <c r="B20" s="154" t="s">
        <v>137</v>
      </c>
      <c r="C20" s="164"/>
      <c r="D20" s="113" t="s">
        <v>124</v>
      </c>
      <c r="E20" s="113" t="s">
        <v>124</v>
      </c>
      <c r="F20" s="113" t="s">
        <v>124</v>
      </c>
      <c r="G20" s="113" t="s">
        <v>124</v>
      </c>
      <c r="H20" s="113" t="s">
        <v>124</v>
      </c>
      <c r="I20" s="211" t="s">
        <v>124</v>
      </c>
      <c r="J20" s="150"/>
    </row>
    <row r="21" spans="1:10" ht="12" customHeight="1">
      <c r="A21" s="107">
        <v>2021</v>
      </c>
      <c r="B21" s="108" t="s">
        <v>138</v>
      </c>
      <c r="C21" s="165"/>
      <c r="D21" s="182">
        <v>10756</v>
      </c>
      <c r="E21" s="182">
        <v>86614</v>
      </c>
      <c r="F21" s="182">
        <v>90489</v>
      </c>
      <c r="G21" s="182">
        <v>41210</v>
      </c>
      <c r="H21" s="182">
        <v>34410</v>
      </c>
      <c r="I21" s="209">
        <f>IF(SUM(D21:H21)=0,"",SUM(D21:H21))</f>
        <v>263479</v>
      </c>
      <c r="J21" s="150"/>
    </row>
    <row r="22" spans="1:10" ht="12" customHeight="1">
      <c r="A22" s="273"/>
      <c r="B22" s="112" t="s">
        <v>139</v>
      </c>
      <c r="C22" s="166"/>
      <c r="D22" s="137">
        <v>7782.9999999999991</v>
      </c>
      <c r="E22" s="137">
        <v>77366</v>
      </c>
      <c r="F22" s="137">
        <v>78267</v>
      </c>
      <c r="G22" s="137">
        <v>35119</v>
      </c>
      <c r="H22" s="137">
        <v>41007.999999999993</v>
      </c>
      <c r="I22" s="204">
        <f t="shared" ref="I22:I56" si="0">IF(SUM(D22:H22)=0,"",SUM(D22:H22))</f>
        <v>239543</v>
      </c>
      <c r="J22" s="150"/>
    </row>
    <row r="23" spans="1:10" ht="12" customHeight="1">
      <c r="A23" s="276"/>
      <c r="B23" s="156" t="s">
        <v>140</v>
      </c>
      <c r="C23" s="166"/>
      <c r="D23" s="113">
        <v>6466</v>
      </c>
      <c r="E23" s="113">
        <v>65942</v>
      </c>
      <c r="F23" s="113">
        <v>115226</v>
      </c>
      <c r="G23" s="113">
        <v>36952</v>
      </c>
      <c r="H23" s="113">
        <v>66475</v>
      </c>
      <c r="I23" s="211">
        <f t="shared" si="0"/>
        <v>291061</v>
      </c>
      <c r="J23" s="150"/>
    </row>
    <row r="24" spans="1:10" ht="12" customHeight="1">
      <c r="A24" s="277"/>
      <c r="B24" s="112" t="s">
        <v>141</v>
      </c>
      <c r="C24" s="166"/>
      <c r="D24" s="113">
        <v>8159.0000000000009</v>
      </c>
      <c r="E24" s="113">
        <v>58117.999999999993</v>
      </c>
      <c r="F24" s="113">
        <v>98911</v>
      </c>
      <c r="G24" s="113">
        <v>40505</v>
      </c>
      <c r="H24" s="113">
        <v>34873.999999999993</v>
      </c>
      <c r="I24" s="211">
        <f t="shared" si="0"/>
        <v>240567</v>
      </c>
      <c r="J24" s="150"/>
    </row>
    <row r="25" spans="1:10" ht="12" customHeight="1">
      <c r="A25" s="273"/>
      <c r="B25" s="112" t="s">
        <v>142</v>
      </c>
      <c r="C25" s="166"/>
      <c r="D25" s="113">
        <v>16401</v>
      </c>
      <c r="E25" s="113">
        <v>53700</v>
      </c>
      <c r="F25" s="113">
        <v>92741</v>
      </c>
      <c r="G25" s="113">
        <v>45465.999999999993</v>
      </c>
      <c r="H25" s="113">
        <v>42358.000000000007</v>
      </c>
      <c r="I25" s="211">
        <f t="shared" si="0"/>
        <v>250666</v>
      </c>
      <c r="J25" s="150"/>
    </row>
    <row r="26" spans="1:10" ht="12" customHeight="1">
      <c r="A26" s="276"/>
      <c r="B26" s="156" t="s">
        <v>143</v>
      </c>
      <c r="C26" s="166"/>
      <c r="D26" s="113">
        <v>7648.9999999999991</v>
      </c>
      <c r="E26" s="113">
        <v>57725</v>
      </c>
      <c r="F26" s="113">
        <v>82739</v>
      </c>
      <c r="G26" s="113">
        <v>40869</v>
      </c>
      <c r="H26" s="113">
        <v>62117.999999999993</v>
      </c>
      <c r="I26" s="211">
        <f t="shared" si="0"/>
        <v>251100</v>
      </c>
      <c r="J26" s="150"/>
    </row>
    <row r="27" spans="1:10" ht="12" customHeight="1">
      <c r="A27" s="276"/>
      <c r="B27" s="112" t="s">
        <v>144</v>
      </c>
      <c r="C27" s="166"/>
      <c r="D27" s="113">
        <v>11106</v>
      </c>
      <c r="E27" s="113">
        <v>57574</v>
      </c>
      <c r="F27" s="113">
        <v>90808</v>
      </c>
      <c r="G27" s="113">
        <v>38741</v>
      </c>
      <c r="H27" s="113">
        <v>46532</v>
      </c>
      <c r="I27" s="211">
        <f t="shared" si="0"/>
        <v>244761</v>
      </c>
      <c r="J27" s="150"/>
    </row>
    <row r="28" spans="1:10" ht="12" customHeight="1">
      <c r="A28" s="273"/>
      <c r="B28" s="112" t="s">
        <v>145</v>
      </c>
      <c r="C28" s="166"/>
      <c r="D28" s="137">
        <v>6256</v>
      </c>
      <c r="E28" s="137">
        <v>47390</v>
      </c>
      <c r="F28" s="137">
        <v>97537</v>
      </c>
      <c r="G28" s="137">
        <v>38238</v>
      </c>
      <c r="H28" s="137">
        <v>42430</v>
      </c>
      <c r="I28" s="204">
        <f t="shared" si="0"/>
        <v>231851</v>
      </c>
      <c r="J28" s="150"/>
    </row>
    <row r="29" spans="1:10" ht="12" customHeight="1">
      <c r="A29" s="273"/>
      <c r="B29" s="156" t="s">
        <v>146</v>
      </c>
      <c r="C29" s="166"/>
      <c r="D29" s="113">
        <v>6654.0000000000009</v>
      </c>
      <c r="E29" s="113">
        <v>55772</v>
      </c>
      <c r="F29" s="113">
        <v>91883.000000000015</v>
      </c>
      <c r="G29" s="113">
        <v>40302</v>
      </c>
      <c r="H29" s="113">
        <v>31242</v>
      </c>
      <c r="I29" s="211">
        <f t="shared" si="0"/>
        <v>225853</v>
      </c>
      <c r="J29" s="150"/>
    </row>
    <row r="30" spans="1:10" ht="12" customHeight="1">
      <c r="A30" s="273"/>
      <c r="B30" s="156" t="s">
        <v>147</v>
      </c>
      <c r="C30" s="166"/>
      <c r="D30" s="113">
        <v>13585</v>
      </c>
      <c r="E30" s="113">
        <v>47940</v>
      </c>
      <c r="F30" s="113">
        <v>77793</v>
      </c>
      <c r="G30" s="113">
        <v>42196</v>
      </c>
      <c r="H30" s="113">
        <v>32510.000000000004</v>
      </c>
      <c r="I30" s="211">
        <f t="shared" si="0"/>
        <v>214024</v>
      </c>
      <c r="J30" s="150"/>
    </row>
    <row r="31" spans="1:10" ht="12" customHeight="1">
      <c r="A31" s="273"/>
      <c r="B31" s="156" t="s">
        <v>148</v>
      </c>
      <c r="C31" s="166"/>
      <c r="D31" s="113">
        <v>13058</v>
      </c>
      <c r="E31" s="113">
        <v>57266.000000000007</v>
      </c>
      <c r="F31" s="113">
        <v>126134.99999999999</v>
      </c>
      <c r="G31" s="113">
        <v>50410.000000000007</v>
      </c>
      <c r="H31" s="113">
        <v>35947</v>
      </c>
      <c r="I31" s="211">
        <f t="shared" si="0"/>
        <v>282816</v>
      </c>
      <c r="J31" s="150"/>
    </row>
    <row r="32" spans="1:10" ht="12" customHeight="1">
      <c r="A32" s="274"/>
      <c r="B32" s="144" t="s">
        <v>149</v>
      </c>
      <c r="C32" s="181"/>
      <c r="D32" s="142">
        <v>14449</v>
      </c>
      <c r="E32" s="142">
        <v>46059.000000000007</v>
      </c>
      <c r="F32" s="142">
        <v>68691</v>
      </c>
      <c r="G32" s="142">
        <v>40976</v>
      </c>
      <c r="H32" s="142">
        <v>51865</v>
      </c>
      <c r="I32" s="208">
        <f t="shared" si="0"/>
        <v>222040</v>
      </c>
      <c r="J32" s="150"/>
    </row>
    <row r="33" spans="1:10" ht="12" customHeight="1">
      <c r="A33" s="107">
        <v>2022</v>
      </c>
      <c r="B33" s="108" t="s">
        <v>138</v>
      </c>
      <c r="C33" s="165"/>
      <c r="D33" s="182">
        <v>9384</v>
      </c>
      <c r="E33" s="182">
        <v>67612</v>
      </c>
      <c r="F33" s="182">
        <v>60527</v>
      </c>
      <c r="G33" s="182">
        <v>33710</v>
      </c>
      <c r="H33" s="182">
        <v>35172</v>
      </c>
      <c r="I33" s="209">
        <f t="shared" si="0"/>
        <v>206405</v>
      </c>
      <c r="J33" s="150"/>
    </row>
    <row r="34" spans="1:10" ht="12" customHeight="1">
      <c r="A34" s="273"/>
      <c r="B34" s="112" t="s">
        <v>139</v>
      </c>
      <c r="C34" s="166"/>
      <c r="D34" s="137">
        <v>5523.9999999999991</v>
      </c>
      <c r="E34" s="137">
        <v>48858.000000000007</v>
      </c>
      <c r="F34" s="137">
        <v>98572</v>
      </c>
      <c r="G34" s="137">
        <v>41978</v>
      </c>
      <c r="H34" s="137">
        <v>30933</v>
      </c>
      <c r="I34" s="204">
        <f t="shared" si="0"/>
        <v>225865</v>
      </c>
      <c r="J34" s="150"/>
    </row>
    <row r="35" spans="1:10" ht="12" customHeight="1">
      <c r="A35" s="276"/>
      <c r="B35" s="156" t="s">
        <v>140</v>
      </c>
      <c r="C35" s="166"/>
      <c r="D35" s="113">
        <v>10360</v>
      </c>
      <c r="E35" s="113">
        <v>58725</v>
      </c>
      <c r="F35" s="113">
        <v>83085.999999999985</v>
      </c>
      <c r="G35" s="113">
        <v>39491</v>
      </c>
      <c r="H35" s="113">
        <v>28517</v>
      </c>
      <c r="I35" s="211">
        <f t="shared" si="0"/>
        <v>220179</v>
      </c>
      <c r="J35" s="150"/>
    </row>
    <row r="36" spans="1:10" ht="12" customHeight="1">
      <c r="A36" s="277"/>
      <c r="B36" s="112" t="s">
        <v>141</v>
      </c>
      <c r="C36" s="166"/>
      <c r="D36" s="113">
        <v>6713.0000000000009</v>
      </c>
      <c r="E36" s="113">
        <v>56810.999999999993</v>
      </c>
      <c r="F36" s="113">
        <v>76492</v>
      </c>
      <c r="G36" s="113">
        <v>52095</v>
      </c>
      <c r="H36" s="113">
        <v>50375</v>
      </c>
      <c r="I36" s="211">
        <f t="shared" si="0"/>
        <v>242486</v>
      </c>
      <c r="J36" s="150"/>
    </row>
    <row r="37" spans="1:10" ht="12" customHeight="1">
      <c r="A37" s="273"/>
      <c r="B37" s="112" t="s">
        <v>142</v>
      </c>
      <c r="C37" s="166"/>
      <c r="D37" s="113">
        <v>20726</v>
      </c>
      <c r="E37" s="113">
        <v>59619</v>
      </c>
      <c r="F37" s="113">
        <v>87021.000000000015</v>
      </c>
      <c r="G37" s="113">
        <v>55926</v>
      </c>
      <c r="H37" s="113">
        <v>38542</v>
      </c>
      <c r="I37" s="211">
        <f t="shared" si="0"/>
        <v>261834</v>
      </c>
      <c r="J37" s="150"/>
    </row>
    <row r="38" spans="1:10" ht="12" customHeight="1">
      <c r="A38" s="276"/>
      <c r="B38" s="156" t="s">
        <v>143</v>
      </c>
      <c r="C38" s="166"/>
      <c r="D38" s="113">
        <v>12014</v>
      </c>
      <c r="E38" s="113">
        <v>46508</v>
      </c>
      <c r="F38" s="113">
        <v>92316</v>
      </c>
      <c r="G38" s="113">
        <v>51775.000000000007</v>
      </c>
      <c r="H38" s="113">
        <v>52819</v>
      </c>
      <c r="I38" s="211">
        <f t="shared" si="0"/>
        <v>255432</v>
      </c>
      <c r="J38" s="150"/>
    </row>
    <row r="39" spans="1:10" ht="12" customHeight="1">
      <c r="A39" s="276"/>
      <c r="B39" s="112" t="s">
        <v>144</v>
      </c>
      <c r="C39" s="166"/>
      <c r="D39" s="113">
        <v>14927.999999999998</v>
      </c>
      <c r="E39" s="113">
        <v>50011</v>
      </c>
      <c r="F39" s="113">
        <v>92369</v>
      </c>
      <c r="G39" s="113">
        <v>50406.000000000007</v>
      </c>
      <c r="H39" s="113">
        <v>44685</v>
      </c>
      <c r="I39" s="211">
        <f t="shared" si="0"/>
        <v>252399</v>
      </c>
      <c r="J39" s="150"/>
    </row>
    <row r="40" spans="1:10" ht="12" customHeight="1">
      <c r="A40" s="273"/>
      <c r="B40" s="112" t="s">
        <v>145</v>
      </c>
      <c r="C40" s="166"/>
      <c r="D40" s="137">
        <v>12811</v>
      </c>
      <c r="E40" s="137">
        <v>47525</v>
      </c>
      <c r="F40" s="137">
        <v>95348.999999999985</v>
      </c>
      <c r="G40" s="137">
        <v>43928</v>
      </c>
      <c r="H40" s="137">
        <v>45010</v>
      </c>
      <c r="I40" s="204">
        <f t="shared" si="0"/>
        <v>244623</v>
      </c>
      <c r="J40" s="150"/>
    </row>
    <row r="41" spans="1:10" ht="12" customHeight="1">
      <c r="A41" s="273"/>
      <c r="B41" s="156" t="s">
        <v>146</v>
      </c>
      <c r="C41" s="166"/>
      <c r="D41" s="113">
        <v>8445</v>
      </c>
      <c r="E41" s="113">
        <v>39498.000000000007</v>
      </c>
      <c r="F41" s="113">
        <v>130584</v>
      </c>
      <c r="G41" s="113">
        <v>46682</v>
      </c>
      <c r="H41" s="113">
        <v>50091</v>
      </c>
      <c r="I41" s="211">
        <f t="shared" si="0"/>
        <v>275300</v>
      </c>
      <c r="J41" s="150"/>
    </row>
    <row r="42" spans="1:10" ht="12" customHeight="1">
      <c r="A42" s="273"/>
      <c r="B42" s="156" t="s">
        <v>147</v>
      </c>
      <c r="C42" s="166"/>
      <c r="D42" s="113">
        <v>5315.9999999999991</v>
      </c>
      <c r="E42" s="113">
        <v>47549.000000000007</v>
      </c>
      <c r="F42" s="113">
        <v>87000</v>
      </c>
      <c r="G42" s="113">
        <v>60706</v>
      </c>
      <c r="H42" s="113">
        <v>41415</v>
      </c>
      <c r="I42" s="211">
        <f t="shared" si="0"/>
        <v>241986</v>
      </c>
      <c r="J42" s="150"/>
    </row>
    <row r="43" spans="1:10" ht="12" customHeight="1">
      <c r="A43" s="273"/>
      <c r="B43" s="156" t="s">
        <v>148</v>
      </c>
      <c r="C43" s="166"/>
      <c r="D43" s="113">
        <v>13046</v>
      </c>
      <c r="E43" s="113">
        <v>41527</v>
      </c>
      <c r="F43" s="113">
        <v>97372</v>
      </c>
      <c r="G43" s="113">
        <v>43655</v>
      </c>
      <c r="H43" s="113">
        <v>44824</v>
      </c>
      <c r="I43" s="211">
        <f t="shared" si="0"/>
        <v>240424</v>
      </c>
      <c r="J43" s="150"/>
    </row>
    <row r="44" spans="1:10" ht="12" customHeight="1">
      <c r="A44" s="274"/>
      <c r="B44" s="144" t="s">
        <v>149</v>
      </c>
      <c r="C44" s="181"/>
      <c r="D44" s="142">
        <v>8949.0000000000018</v>
      </c>
      <c r="E44" s="142">
        <v>27290</v>
      </c>
      <c r="F44" s="142">
        <v>103567</v>
      </c>
      <c r="G44" s="142">
        <v>34087</v>
      </c>
      <c r="H44" s="142">
        <v>53908</v>
      </c>
      <c r="I44" s="208">
        <f t="shared" si="0"/>
        <v>227801</v>
      </c>
      <c r="J44" s="150"/>
    </row>
    <row r="45" spans="1:10" ht="12" customHeight="1">
      <c r="A45" s="107">
        <v>2023</v>
      </c>
      <c r="B45" s="108" t="s">
        <v>138</v>
      </c>
      <c r="C45" s="165"/>
      <c r="D45" s="182">
        <v>5345.0000000000009</v>
      </c>
      <c r="E45" s="182">
        <v>32952</v>
      </c>
      <c r="F45" s="182">
        <v>70065</v>
      </c>
      <c r="G45" s="182">
        <v>33576</v>
      </c>
      <c r="H45" s="182">
        <v>47071</v>
      </c>
      <c r="I45" s="209">
        <f t="shared" si="0"/>
        <v>189009</v>
      </c>
      <c r="J45" s="150"/>
    </row>
    <row r="46" spans="1:10" ht="12" customHeight="1">
      <c r="A46" s="117"/>
      <c r="B46" s="112" t="s">
        <v>139</v>
      </c>
      <c r="C46" s="166"/>
      <c r="D46" s="137">
        <v>6693</v>
      </c>
      <c r="E46" s="137">
        <v>38560</v>
      </c>
      <c r="F46" s="137">
        <v>95965</v>
      </c>
      <c r="G46" s="137">
        <v>43942</v>
      </c>
      <c r="H46" s="137">
        <v>34500</v>
      </c>
      <c r="I46" s="204">
        <f t="shared" si="0"/>
        <v>219660</v>
      </c>
      <c r="J46" s="150"/>
    </row>
    <row r="47" spans="1:10" ht="12" customHeight="1">
      <c r="A47" s="155"/>
      <c r="B47" s="156" t="s">
        <v>140</v>
      </c>
      <c r="C47" s="166"/>
      <c r="D47" s="113">
        <v>6120</v>
      </c>
      <c r="E47" s="113">
        <v>27155</v>
      </c>
      <c r="F47" s="113">
        <v>74769</v>
      </c>
      <c r="G47" s="113">
        <v>36174</v>
      </c>
      <c r="H47" s="113">
        <v>48191</v>
      </c>
      <c r="I47" s="211">
        <f t="shared" si="0"/>
        <v>192409</v>
      </c>
      <c r="J47" s="150"/>
    </row>
    <row r="48" spans="1:10" ht="12" customHeight="1">
      <c r="A48" s="157"/>
      <c r="B48" s="112" t="s">
        <v>141</v>
      </c>
      <c r="C48" s="166"/>
      <c r="D48" s="113">
        <v>10184.000000000002</v>
      </c>
      <c r="E48" s="113">
        <v>28702</v>
      </c>
      <c r="F48" s="113">
        <v>109803</v>
      </c>
      <c r="G48" s="113">
        <v>32448</v>
      </c>
      <c r="H48" s="113">
        <v>58659.000000000007</v>
      </c>
      <c r="I48" s="211">
        <f t="shared" si="0"/>
        <v>239796</v>
      </c>
      <c r="J48" s="150"/>
    </row>
    <row r="49" spans="1:12" ht="12" customHeight="1">
      <c r="A49" s="117"/>
      <c r="B49" s="112" t="s">
        <v>142</v>
      </c>
      <c r="C49" s="166"/>
      <c r="D49" s="113">
        <v>8986.9999999999982</v>
      </c>
      <c r="E49" s="113">
        <v>21964</v>
      </c>
      <c r="F49" s="113">
        <v>66627</v>
      </c>
      <c r="G49" s="113">
        <v>44613</v>
      </c>
      <c r="H49" s="113">
        <v>38738</v>
      </c>
      <c r="I49" s="211">
        <f t="shared" si="0"/>
        <v>180929</v>
      </c>
      <c r="J49" s="150"/>
    </row>
    <row r="50" spans="1:12" ht="12" customHeight="1">
      <c r="A50" s="155"/>
      <c r="B50" s="156" t="s">
        <v>143</v>
      </c>
      <c r="C50" s="166"/>
      <c r="D50" s="113">
        <v>18016</v>
      </c>
      <c r="E50" s="113">
        <v>25551</v>
      </c>
      <c r="F50" s="113">
        <v>116852</v>
      </c>
      <c r="G50" s="113">
        <v>39447</v>
      </c>
      <c r="H50" s="113">
        <v>63543</v>
      </c>
      <c r="I50" s="211">
        <f t="shared" si="0"/>
        <v>263409</v>
      </c>
      <c r="J50" s="150"/>
    </row>
    <row r="51" spans="1:12" ht="12" customHeight="1">
      <c r="A51" s="155"/>
      <c r="B51" s="112" t="s">
        <v>144</v>
      </c>
      <c r="C51" s="166"/>
      <c r="D51" s="113">
        <v>10705.000000000002</v>
      </c>
      <c r="E51" s="113">
        <v>30002.000000000004</v>
      </c>
      <c r="F51" s="113">
        <v>94769</v>
      </c>
      <c r="G51" s="113">
        <v>51650.999999999993</v>
      </c>
      <c r="H51" s="113">
        <v>47730.000000000007</v>
      </c>
      <c r="I51" s="211">
        <f t="shared" si="0"/>
        <v>234857</v>
      </c>
      <c r="J51" s="150"/>
    </row>
    <row r="52" spans="1:12" ht="12" customHeight="1">
      <c r="A52" s="117"/>
      <c r="B52" s="112" t="s">
        <v>145</v>
      </c>
      <c r="C52" s="166"/>
      <c r="D52" s="137" t="s">
        <v>124</v>
      </c>
      <c r="E52" s="137" t="s">
        <v>124</v>
      </c>
      <c r="F52" s="137" t="s">
        <v>124</v>
      </c>
      <c r="G52" s="137" t="s">
        <v>124</v>
      </c>
      <c r="H52" s="137" t="s">
        <v>124</v>
      </c>
      <c r="I52" s="204" t="str">
        <f t="shared" si="0"/>
        <v/>
      </c>
      <c r="J52" s="150"/>
    </row>
    <row r="53" spans="1:12" ht="12" customHeight="1">
      <c r="A53" s="117"/>
      <c r="B53" s="156" t="s">
        <v>146</v>
      </c>
      <c r="C53" s="166"/>
      <c r="D53" s="113" t="s">
        <v>124</v>
      </c>
      <c r="E53" s="113" t="s">
        <v>124</v>
      </c>
      <c r="F53" s="113" t="s">
        <v>124</v>
      </c>
      <c r="G53" s="113" t="s">
        <v>124</v>
      </c>
      <c r="H53" s="113" t="s">
        <v>124</v>
      </c>
      <c r="I53" s="211" t="str">
        <f t="shared" si="0"/>
        <v/>
      </c>
      <c r="J53" s="150"/>
    </row>
    <row r="54" spans="1:12" ht="12" customHeight="1">
      <c r="A54" s="117"/>
      <c r="B54" s="156" t="s">
        <v>147</v>
      </c>
      <c r="C54" s="166"/>
      <c r="D54" s="113" t="s">
        <v>124</v>
      </c>
      <c r="E54" s="113" t="s">
        <v>124</v>
      </c>
      <c r="F54" s="113" t="s">
        <v>124</v>
      </c>
      <c r="G54" s="113" t="s">
        <v>124</v>
      </c>
      <c r="H54" s="113" t="s">
        <v>124</v>
      </c>
      <c r="I54" s="211" t="str">
        <f t="shared" si="0"/>
        <v/>
      </c>
      <c r="J54" s="150"/>
    </row>
    <row r="55" spans="1:12" ht="12" customHeight="1">
      <c r="A55" s="117"/>
      <c r="B55" s="156" t="s">
        <v>148</v>
      </c>
      <c r="C55" s="166"/>
      <c r="D55" s="113" t="s">
        <v>124</v>
      </c>
      <c r="E55" s="113" t="s">
        <v>124</v>
      </c>
      <c r="F55" s="113" t="s">
        <v>124</v>
      </c>
      <c r="G55" s="113" t="s">
        <v>124</v>
      </c>
      <c r="H55" s="113" t="s">
        <v>124</v>
      </c>
      <c r="I55" s="211" t="str">
        <f t="shared" si="0"/>
        <v/>
      </c>
      <c r="J55" s="150"/>
    </row>
    <row r="56" spans="1:12" ht="12" customHeight="1" thickBot="1">
      <c r="A56" s="87"/>
      <c r="B56" s="158" t="s">
        <v>149</v>
      </c>
      <c r="C56" s="168"/>
      <c r="D56" s="139" t="s">
        <v>124</v>
      </c>
      <c r="E56" s="139" t="s">
        <v>124</v>
      </c>
      <c r="F56" s="139" t="s">
        <v>124</v>
      </c>
      <c r="G56" s="139" t="s">
        <v>124</v>
      </c>
      <c r="H56" s="139" t="s">
        <v>124</v>
      </c>
      <c r="I56" s="212" t="str">
        <f t="shared" si="0"/>
        <v/>
      </c>
      <c r="J56" s="150"/>
    </row>
    <row r="57" spans="1:12" s="10" customFormat="1" ht="12" customHeight="1">
      <c r="A57" s="53" t="str">
        <f>Titles!$A$12</f>
        <v>1 Data for 2021 and 2022 based on 2016 Census Definitions and data for 2023 based on 2021 Census Definitions.</v>
      </c>
      <c r="B57" s="84"/>
      <c r="C57" s="359"/>
      <c r="D57" s="319"/>
      <c r="E57" s="54"/>
      <c r="F57" s="319"/>
      <c r="G57" s="319"/>
      <c r="H57" s="360"/>
      <c r="I57" s="77"/>
      <c r="J57" s="229"/>
      <c r="K57" s="301"/>
      <c r="L57" s="11"/>
    </row>
    <row r="58" spans="1:12" s="12" customFormat="1" ht="12">
      <c r="A58" s="354" t="s">
        <v>150</v>
      </c>
      <c r="B58" s="308"/>
      <c r="C58" s="308"/>
      <c r="D58" s="308"/>
      <c r="E58" s="353"/>
      <c r="F58" s="306"/>
      <c r="G58" s="306"/>
      <c r="H58" s="306"/>
      <c r="I58" s="307"/>
    </row>
    <row r="59" spans="1:12" s="307" customFormat="1" ht="10.9" customHeight="1">
      <c r="A59" s="320" t="str">
        <f>Titles!$A$10</f>
        <v>Source: CMHC Starts and Completion Survey, Market Absorption Survey</v>
      </c>
      <c r="B59" s="308"/>
      <c r="C59" s="308"/>
      <c r="D59" s="308"/>
      <c r="E59" s="321"/>
      <c r="F59" s="308"/>
      <c r="G59" s="308"/>
      <c r="H59" s="308"/>
    </row>
    <row r="60" spans="1:12" s="307" customFormat="1" ht="10.9" customHeight="1"/>
    <row r="61" spans="1:12" ht="12" customHeight="1">
      <c r="A61" s="320"/>
      <c r="B61" s="171"/>
      <c r="C61" s="171"/>
      <c r="D61" s="171"/>
      <c r="E61" s="171"/>
      <c r="F61" s="321"/>
      <c r="G61" s="171"/>
      <c r="H61" s="171"/>
      <c r="I61" s="171"/>
    </row>
  </sheetData>
  <phoneticPr fontId="11" type="noConversion"/>
  <pageMargins left="0.78740157480314965" right="0.51181102362204722" top="0.51181102362204722" bottom="0.51181102362204722" header="0.51181102362204722" footer="0.51181102362204722"/>
  <pageSetup scale="99" orientation="portrait" r:id="rId1"/>
  <headerFooter alignWithMargins="0"/>
  <ignoredErrors>
    <ignoredError sqref="I21:I45 I46:I55"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4"/>
  <sheetViews>
    <sheetView showGridLines="0" zoomScaleNormal="100" workbookViewId="0">
      <pane xSplit="3" ySplit="8" topLeftCell="D9" activePane="bottomRight" state="frozen"/>
      <selection pane="bottomRight"/>
      <selection pane="bottomLeft"/>
      <selection pane="topRight"/>
    </sheetView>
  </sheetViews>
  <sheetFormatPr defaultColWidth="11.5546875" defaultRowHeight="15"/>
  <cols>
    <col min="1" max="1" width="4.77734375" style="614" customWidth="1"/>
    <col min="2" max="3" width="8.33203125" customWidth="1"/>
    <col min="4" max="4" width="9.77734375" customWidth="1"/>
    <col min="5" max="5" width="10.21875" customWidth="1"/>
    <col min="6" max="6" width="10.77734375" customWidth="1"/>
    <col min="7" max="7" width="12.77734375" customWidth="1"/>
    <col min="8" max="8" width="9.77734375" customWidth="1"/>
  </cols>
  <sheetData>
    <row r="1" spans="1:9" s="10" customFormat="1" ht="15.95" customHeight="1">
      <c r="A1" s="609" t="s">
        <v>164</v>
      </c>
      <c r="B1" s="446"/>
      <c r="C1" s="446"/>
      <c r="D1" s="446"/>
      <c r="E1" s="446"/>
      <c r="F1" s="446"/>
      <c r="G1" s="446"/>
      <c r="H1" s="447"/>
      <c r="I1" s="11"/>
    </row>
    <row r="2" spans="1:9" s="10" customFormat="1" ht="15.95" customHeight="1">
      <c r="A2" s="610" t="s">
        <v>165</v>
      </c>
      <c r="B2" s="448"/>
      <c r="C2" s="448"/>
      <c r="D2" s="448"/>
      <c r="E2" s="448"/>
      <c r="F2" s="448"/>
      <c r="G2" s="448"/>
      <c r="H2" s="449"/>
      <c r="I2" s="11"/>
    </row>
    <row r="3" spans="1:9" s="10" customFormat="1" ht="15.95" customHeight="1">
      <c r="A3" s="611"/>
      <c r="B3" s="477"/>
      <c r="C3" s="477"/>
      <c r="D3" s="477"/>
      <c r="E3" s="477"/>
      <c r="F3" s="477"/>
      <c r="G3" s="477"/>
      <c r="H3" s="478"/>
      <c r="I3" s="11"/>
    </row>
    <row r="4" spans="1:9" s="10" customFormat="1" ht="15.95" customHeight="1" thickBot="1">
      <c r="A4" s="612"/>
      <c r="B4" s="479"/>
      <c r="C4" s="479"/>
      <c r="D4" s="479"/>
      <c r="E4" s="479"/>
      <c r="F4" s="479"/>
      <c r="G4" s="479"/>
      <c r="H4" s="480"/>
      <c r="I4" s="11"/>
    </row>
    <row r="5" spans="1:9" ht="12" customHeight="1">
      <c r="A5" s="613" t="s">
        <v>166</v>
      </c>
      <c r="B5" s="92"/>
      <c r="C5" s="119"/>
      <c r="D5" s="95" t="s">
        <v>167</v>
      </c>
      <c r="E5" s="120" t="s">
        <v>168</v>
      </c>
      <c r="F5" s="120" t="s">
        <v>169</v>
      </c>
      <c r="G5" s="120" t="s">
        <v>170</v>
      </c>
      <c r="H5" s="596" t="s">
        <v>57</v>
      </c>
      <c r="I5" s="150"/>
    </row>
    <row r="6" spans="1:9" ht="12" customHeight="1">
      <c r="B6" s="89"/>
      <c r="C6" s="100"/>
      <c r="D6" s="95"/>
      <c r="E6" s="95" t="s">
        <v>171</v>
      </c>
      <c r="F6" s="95"/>
      <c r="G6" s="95"/>
      <c r="H6" s="102"/>
      <c r="I6" s="150"/>
    </row>
    <row r="7" spans="1:9" ht="12" customHeight="1">
      <c r="A7" s="615"/>
      <c r="B7" s="89"/>
      <c r="C7" s="100"/>
      <c r="E7" s="96"/>
      <c r="F7" s="96"/>
      <c r="G7" s="96"/>
      <c r="H7" s="102"/>
      <c r="I7" s="150"/>
    </row>
    <row r="8" spans="1:9" ht="12" customHeight="1">
      <c r="A8" s="616"/>
      <c r="B8" s="141"/>
      <c r="C8" s="147"/>
      <c r="D8" s="145"/>
      <c r="E8" s="145"/>
      <c r="F8" s="145"/>
      <c r="G8" s="145"/>
      <c r="H8" s="102"/>
      <c r="I8" s="150"/>
    </row>
    <row r="9" spans="1:9" ht="12" customHeight="1">
      <c r="A9" s="672" t="s">
        <v>172</v>
      </c>
      <c r="B9" s="151"/>
      <c r="C9" s="179"/>
      <c r="D9" s="370">
        <v>633</v>
      </c>
      <c r="E9" s="370">
        <v>935</v>
      </c>
      <c r="F9" s="370">
        <v>5310</v>
      </c>
      <c r="G9" s="370">
        <v>3348</v>
      </c>
      <c r="H9" s="373">
        <v>10226</v>
      </c>
      <c r="I9" s="150"/>
    </row>
    <row r="10" spans="1:9" ht="12" customHeight="1">
      <c r="A10" s="673" t="s">
        <v>163</v>
      </c>
      <c r="B10" s="90"/>
      <c r="C10" s="100"/>
      <c r="D10" s="370">
        <v>821</v>
      </c>
      <c r="E10" s="370">
        <v>968</v>
      </c>
      <c r="F10" s="370">
        <v>4877</v>
      </c>
      <c r="G10" s="370">
        <v>4166</v>
      </c>
      <c r="H10" s="373">
        <v>10832</v>
      </c>
      <c r="I10" s="150"/>
    </row>
    <row r="11" spans="1:9" ht="11.85" customHeight="1">
      <c r="A11" s="674">
        <v>2021</v>
      </c>
      <c r="B11" s="152" t="s">
        <v>134</v>
      </c>
      <c r="C11" s="161"/>
      <c r="D11" s="109">
        <v>690</v>
      </c>
      <c r="E11" s="109">
        <v>882</v>
      </c>
      <c r="F11" s="109">
        <v>5132</v>
      </c>
      <c r="G11" s="109">
        <v>3497.0000000000005</v>
      </c>
      <c r="H11" s="210">
        <v>10201</v>
      </c>
      <c r="I11" s="150"/>
    </row>
    <row r="12" spans="1:9" ht="11.85" customHeight="1">
      <c r="A12" s="675"/>
      <c r="B12" s="136" t="s">
        <v>135</v>
      </c>
      <c r="C12" s="162"/>
      <c r="D12" s="113">
        <v>697.00000000000023</v>
      </c>
      <c r="E12" s="113">
        <v>1009.0000000000001</v>
      </c>
      <c r="F12" s="113">
        <v>4564</v>
      </c>
      <c r="G12" s="113">
        <v>3761</v>
      </c>
      <c r="H12" s="211">
        <v>10031</v>
      </c>
      <c r="I12" s="150"/>
    </row>
    <row r="13" spans="1:9" ht="11.85" customHeight="1">
      <c r="A13" s="675"/>
      <c r="B13" s="136" t="s">
        <v>136</v>
      </c>
      <c r="C13" s="162"/>
      <c r="D13" s="113">
        <v>609.00000000000011</v>
      </c>
      <c r="E13" s="113">
        <v>918</v>
      </c>
      <c r="F13" s="113">
        <v>3346</v>
      </c>
      <c r="G13" s="113">
        <v>2793.9999999999995</v>
      </c>
      <c r="H13" s="211">
        <v>7667</v>
      </c>
      <c r="I13" s="150"/>
    </row>
    <row r="14" spans="1:9" ht="11.85" customHeight="1">
      <c r="A14" s="676"/>
      <c r="B14" s="153" t="s">
        <v>137</v>
      </c>
      <c r="C14" s="180"/>
      <c r="D14" s="113">
        <v>617</v>
      </c>
      <c r="E14" s="113">
        <v>1110</v>
      </c>
      <c r="F14" s="113">
        <v>8254.9999999999982</v>
      </c>
      <c r="G14" s="113">
        <v>3667.0000000000005</v>
      </c>
      <c r="H14" s="211">
        <v>13649</v>
      </c>
      <c r="I14" s="150"/>
    </row>
    <row r="15" spans="1:9" ht="11.85" customHeight="1">
      <c r="A15" s="674">
        <v>2022</v>
      </c>
      <c r="B15" s="152" t="s">
        <v>134</v>
      </c>
      <c r="C15" s="161"/>
      <c r="D15" s="109">
        <v>1327.0000000000002</v>
      </c>
      <c r="E15" s="109">
        <v>1003.0000000000001</v>
      </c>
      <c r="F15" s="109">
        <v>3828.9999999999995</v>
      </c>
      <c r="G15" s="109">
        <v>4333</v>
      </c>
      <c r="H15" s="210">
        <v>10492</v>
      </c>
      <c r="I15" s="150"/>
    </row>
    <row r="16" spans="1:9" ht="11.85" customHeight="1">
      <c r="A16" s="675"/>
      <c r="B16" s="136" t="s">
        <v>135</v>
      </c>
      <c r="C16" s="162"/>
      <c r="D16" s="113">
        <v>915</v>
      </c>
      <c r="E16" s="113">
        <v>1353</v>
      </c>
      <c r="F16" s="113">
        <v>6058</v>
      </c>
      <c r="G16" s="113">
        <v>5122.9999999999991</v>
      </c>
      <c r="H16" s="211">
        <v>13449</v>
      </c>
      <c r="I16" s="150"/>
    </row>
    <row r="17" spans="1:9" ht="11.85" customHeight="1">
      <c r="A17" s="675"/>
      <c r="B17" s="136" t="s">
        <v>136</v>
      </c>
      <c r="C17" s="162"/>
      <c r="D17" s="113">
        <v>726.00000000000011</v>
      </c>
      <c r="E17" s="113">
        <v>506</v>
      </c>
      <c r="F17" s="113">
        <v>5707</v>
      </c>
      <c r="G17" s="113">
        <v>4481.9999999999991</v>
      </c>
      <c r="H17" s="211">
        <v>11421</v>
      </c>
      <c r="I17" s="150"/>
    </row>
    <row r="18" spans="1:9" ht="11.85" customHeight="1">
      <c r="A18" s="676"/>
      <c r="B18" s="153" t="s">
        <v>137</v>
      </c>
      <c r="C18" s="180"/>
      <c r="D18" s="113">
        <v>705.00000000000011</v>
      </c>
      <c r="E18" s="113">
        <v>1210</v>
      </c>
      <c r="F18" s="113">
        <v>3715</v>
      </c>
      <c r="G18" s="113">
        <v>3360.0000000000005</v>
      </c>
      <c r="H18" s="211">
        <v>8990</v>
      </c>
      <c r="I18" s="150"/>
    </row>
    <row r="19" spans="1:9" ht="11.85" customHeight="1">
      <c r="A19" s="674">
        <v>2023</v>
      </c>
      <c r="B19" s="152" t="s">
        <v>134</v>
      </c>
      <c r="C19" s="161"/>
      <c r="D19" s="109">
        <v>549</v>
      </c>
      <c r="E19" s="109">
        <v>568.00000000000011</v>
      </c>
      <c r="F19" s="109">
        <v>3336</v>
      </c>
      <c r="G19" s="109">
        <v>2179</v>
      </c>
      <c r="H19" s="210">
        <v>6632</v>
      </c>
      <c r="I19" s="150"/>
    </row>
    <row r="20" spans="1:9" ht="11.85" customHeight="1">
      <c r="A20" s="675"/>
      <c r="B20" s="136" t="s">
        <v>135</v>
      </c>
      <c r="C20" s="162"/>
      <c r="D20" s="113">
        <v>436.00000000000006</v>
      </c>
      <c r="E20" s="113">
        <v>951.00000000000011</v>
      </c>
      <c r="F20" s="113">
        <v>7555.9999999999991</v>
      </c>
      <c r="G20" s="113">
        <v>3609</v>
      </c>
      <c r="H20" s="211">
        <v>12552</v>
      </c>
      <c r="I20" s="150"/>
    </row>
    <row r="21" spans="1:9" ht="11.85" customHeight="1">
      <c r="A21" s="675"/>
      <c r="B21" s="136" t="s">
        <v>136</v>
      </c>
      <c r="C21" s="162"/>
      <c r="D21" s="113" t="s">
        <v>124</v>
      </c>
      <c r="E21" s="113" t="s">
        <v>124</v>
      </c>
      <c r="F21" s="113" t="s">
        <v>124</v>
      </c>
      <c r="G21" s="113" t="s">
        <v>124</v>
      </c>
      <c r="H21" s="211" t="s">
        <v>124</v>
      </c>
      <c r="I21" s="150"/>
    </row>
    <row r="22" spans="1:9" ht="11.85" customHeight="1">
      <c r="A22" s="673"/>
      <c r="B22" s="154" t="s">
        <v>137</v>
      </c>
      <c r="C22" s="164"/>
      <c r="D22" s="113" t="s">
        <v>124</v>
      </c>
      <c r="E22" s="113" t="s">
        <v>124</v>
      </c>
      <c r="F22" s="113" t="s">
        <v>124</v>
      </c>
      <c r="G22" s="113" t="s">
        <v>124</v>
      </c>
      <c r="H22" s="211" t="s">
        <v>124</v>
      </c>
      <c r="I22" s="150"/>
    </row>
    <row r="23" spans="1:9" ht="11.85" customHeight="1">
      <c r="A23" s="674">
        <v>2021</v>
      </c>
      <c r="B23" s="108" t="s">
        <v>138</v>
      </c>
      <c r="C23" s="165"/>
      <c r="D23" s="182">
        <v>660</v>
      </c>
      <c r="E23" s="182">
        <v>1149</v>
      </c>
      <c r="F23" s="182">
        <v>6118</v>
      </c>
      <c r="G23" s="182">
        <v>2829</v>
      </c>
      <c r="H23" s="210">
        <f>IF(SUM(C23:G23)=0,"",SUM(C23:G23))</f>
        <v>10756</v>
      </c>
      <c r="I23" s="150"/>
    </row>
    <row r="24" spans="1:9" ht="11.85" customHeight="1">
      <c r="A24" s="675"/>
      <c r="B24" s="112" t="s">
        <v>139</v>
      </c>
      <c r="C24" s="166"/>
      <c r="D24" s="137">
        <v>451</v>
      </c>
      <c r="E24" s="137">
        <v>418</v>
      </c>
      <c r="F24" s="137">
        <v>5060</v>
      </c>
      <c r="G24" s="137">
        <v>1854</v>
      </c>
      <c r="H24" s="211">
        <f t="shared" ref="H24:H58" si="0">IF(SUM(C24:G24)=0,"",SUM(C24:G24))</f>
        <v>7783</v>
      </c>
      <c r="I24" s="150"/>
    </row>
    <row r="25" spans="1:9" ht="11.85" customHeight="1">
      <c r="A25" s="677"/>
      <c r="B25" s="156" t="s">
        <v>140</v>
      </c>
      <c r="C25" s="166"/>
      <c r="D25" s="113">
        <v>770</v>
      </c>
      <c r="E25" s="113">
        <v>389</v>
      </c>
      <c r="F25" s="113">
        <v>4341</v>
      </c>
      <c r="G25" s="113">
        <v>966.00000000000011</v>
      </c>
      <c r="H25" s="211">
        <f t="shared" si="0"/>
        <v>6466</v>
      </c>
      <c r="I25" s="150"/>
    </row>
    <row r="26" spans="1:9" ht="11.85" customHeight="1">
      <c r="A26" s="678"/>
      <c r="B26" s="112" t="s">
        <v>141</v>
      </c>
      <c r="C26" s="166"/>
      <c r="D26" s="113">
        <v>744.00000000000011</v>
      </c>
      <c r="E26" s="113">
        <v>701.00000000000011</v>
      </c>
      <c r="F26" s="113">
        <v>3147.0000000000005</v>
      </c>
      <c r="G26" s="113">
        <v>3567</v>
      </c>
      <c r="H26" s="211">
        <f t="shared" si="0"/>
        <v>8159.0000000000009</v>
      </c>
      <c r="I26" s="150"/>
    </row>
    <row r="27" spans="1:9" ht="11.85" customHeight="1">
      <c r="A27" s="675"/>
      <c r="B27" s="112" t="s">
        <v>142</v>
      </c>
      <c r="C27" s="166"/>
      <c r="D27" s="113">
        <v>720</v>
      </c>
      <c r="E27" s="113">
        <v>1033.0000000000002</v>
      </c>
      <c r="F27" s="113">
        <v>8481</v>
      </c>
      <c r="G27" s="113">
        <v>6167</v>
      </c>
      <c r="H27" s="211">
        <f t="shared" si="0"/>
        <v>16401</v>
      </c>
      <c r="I27" s="150"/>
    </row>
    <row r="28" spans="1:9" ht="11.85" customHeight="1">
      <c r="A28" s="677"/>
      <c r="B28" s="156" t="s">
        <v>143</v>
      </c>
      <c r="C28" s="166"/>
      <c r="D28" s="113">
        <v>698.00000000000011</v>
      </c>
      <c r="E28" s="113">
        <v>1134</v>
      </c>
      <c r="F28" s="113">
        <v>2065</v>
      </c>
      <c r="G28" s="113">
        <v>3752</v>
      </c>
      <c r="H28" s="211">
        <f t="shared" si="0"/>
        <v>7649</v>
      </c>
      <c r="I28" s="150"/>
    </row>
    <row r="29" spans="1:9" ht="11.85" customHeight="1">
      <c r="A29" s="677"/>
      <c r="B29" s="112" t="s">
        <v>144</v>
      </c>
      <c r="C29" s="166"/>
      <c r="D29" s="113">
        <v>694</v>
      </c>
      <c r="E29" s="113">
        <v>1377</v>
      </c>
      <c r="F29" s="113">
        <v>4657</v>
      </c>
      <c r="G29" s="113">
        <v>4378</v>
      </c>
      <c r="H29" s="211">
        <f t="shared" si="0"/>
        <v>11106</v>
      </c>
      <c r="I29" s="150"/>
    </row>
    <row r="30" spans="1:9" ht="11.85" customHeight="1">
      <c r="A30" s="675"/>
      <c r="B30" s="112" t="s">
        <v>145</v>
      </c>
      <c r="C30" s="166"/>
      <c r="D30" s="137">
        <v>465</v>
      </c>
      <c r="E30" s="137">
        <v>788.99999999999989</v>
      </c>
      <c r="F30" s="137">
        <v>1735</v>
      </c>
      <c r="G30" s="137">
        <v>3267</v>
      </c>
      <c r="H30" s="211">
        <f t="shared" si="0"/>
        <v>6256</v>
      </c>
      <c r="I30" s="150"/>
    </row>
    <row r="31" spans="1:9" ht="11.85" customHeight="1">
      <c r="A31" s="675"/>
      <c r="B31" s="156" t="s">
        <v>146</v>
      </c>
      <c r="C31" s="166"/>
      <c r="D31" s="113">
        <v>674</v>
      </c>
      <c r="E31" s="113">
        <v>361</v>
      </c>
      <c r="F31" s="113">
        <v>3541.0000000000005</v>
      </c>
      <c r="G31" s="113">
        <v>2078.0000000000005</v>
      </c>
      <c r="H31" s="211">
        <f t="shared" si="0"/>
        <v>6654</v>
      </c>
      <c r="I31" s="150"/>
    </row>
    <row r="32" spans="1:9" ht="11.85" customHeight="1">
      <c r="A32" s="675"/>
      <c r="B32" s="156" t="s">
        <v>147</v>
      </c>
      <c r="C32" s="166"/>
      <c r="D32" s="113">
        <v>658</v>
      </c>
      <c r="E32" s="113">
        <v>1226</v>
      </c>
      <c r="F32" s="113">
        <v>8815.0000000000018</v>
      </c>
      <c r="G32" s="113">
        <v>2886</v>
      </c>
      <c r="H32" s="211">
        <f t="shared" si="0"/>
        <v>13585.000000000002</v>
      </c>
      <c r="I32" s="150"/>
    </row>
    <row r="33" spans="1:9" ht="11.85" customHeight="1">
      <c r="A33" s="675"/>
      <c r="B33" s="156" t="s">
        <v>148</v>
      </c>
      <c r="C33" s="166"/>
      <c r="D33" s="113">
        <v>377</v>
      </c>
      <c r="E33" s="113">
        <v>980</v>
      </c>
      <c r="F33" s="113">
        <v>7010</v>
      </c>
      <c r="G33" s="113">
        <v>4691</v>
      </c>
      <c r="H33" s="211">
        <f t="shared" si="0"/>
        <v>13058</v>
      </c>
      <c r="I33" s="150"/>
    </row>
    <row r="34" spans="1:9" ht="11.85" customHeight="1">
      <c r="A34" s="676"/>
      <c r="B34" s="144" t="s">
        <v>149</v>
      </c>
      <c r="C34" s="181"/>
      <c r="D34" s="142">
        <v>850</v>
      </c>
      <c r="E34" s="142">
        <v>480</v>
      </c>
      <c r="F34" s="142">
        <v>8801</v>
      </c>
      <c r="G34" s="142">
        <v>4318</v>
      </c>
      <c r="H34" s="214">
        <f t="shared" si="0"/>
        <v>14449</v>
      </c>
      <c r="I34" s="150"/>
    </row>
    <row r="35" spans="1:9" ht="11.85" customHeight="1">
      <c r="A35" s="674">
        <v>2022</v>
      </c>
      <c r="B35" s="108" t="s">
        <v>138</v>
      </c>
      <c r="C35" s="165"/>
      <c r="D35" s="182">
        <v>914</v>
      </c>
      <c r="E35" s="182">
        <v>290</v>
      </c>
      <c r="F35" s="182">
        <v>6642</v>
      </c>
      <c r="G35" s="182">
        <v>1538</v>
      </c>
      <c r="H35" s="206">
        <f t="shared" si="0"/>
        <v>9384</v>
      </c>
      <c r="I35" s="150"/>
    </row>
    <row r="36" spans="1:9" ht="11.85" customHeight="1">
      <c r="A36" s="675"/>
      <c r="B36" s="112" t="s">
        <v>139</v>
      </c>
      <c r="C36" s="166"/>
      <c r="D36" s="137">
        <v>1181</v>
      </c>
      <c r="E36" s="137">
        <v>367</v>
      </c>
      <c r="F36" s="137">
        <v>2692.9999999999995</v>
      </c>
      <c r="G36" s="137">
        <v>1283</v>
      </c>
      <c r="H36" s="211">
        <f t="shared" si="0"/>
        <v>5524</v>
      </c>
      <c r="I36" s="150"/>
    </row>
    <row r="37" spans="1:9" ht="11.85" customHeight="1">
      <c r="A37" s="677"/>
      <c r="B37" s="156" t="s">
        <v>140</v>
      </c>
      <c r="C37" s="166"/>
      <c r="D37" s="113">
        <v>1710</v>
      </c>
      <c r="E37" s="113">
        <v>1374</v>
      </c>
      <c r="F37" s="113">
        <v>2307.0000000000005</v>
      </c>
      <c r="G37" s="113">
        <v>4969</v>
      </c>
      <c r="H37" s="211">
        <f t="shared" si="0"/>
        <v>10360</v>
      </c>
      <c r="I37" s="150"/>
    </row>
    <row r="38" spans="1:9" ht="11.85" customHeight="1">
      <c r="A38" s="678"/>
      <c r="B38" s="112" t="s">
        <v>141</v>
      </c>
      <c r="C38" s="166"/>
      <c r="D38" s="113">
        <v>1294</v>
      </c>
      <c r="E38" s="113">
        <v>1082</v>
      </c>
      <c r="F38" s="113">
        <v>2113</v>
      </c>
      <c r="G38" s="113">
        <v>2224</v>
      </c>
      <c r="H38" s="211">
        <f t="shared" si="0"/>
        <v>6713</v>
      </c>
      <c r="I38" s="150"/>
    </row>
    <row r="39" spans="1:9" ht="11.85" customHeight="1">
      <c r="A39" s="675"/>
      <c r="B39" s="112" t="s">
        <v>142</v>
      </c>
      <c r="C39" s="166"/>
      <c r="D39" s="113">
        <v>963</v>
      </c>
      <c r="E39" s="113">
        <v>777</v>
      </c>
      <c r="F39" s="113">
        <v>10833</v>
      </c>
      <c r="G39" s="113">
        <v>8153.0000000000009</v>
      </c>
      <c r="H39" s="211">
        <f t="shared" si="0"/>
        <v>20726</v>
      </c>
      <c r="I39" s="150"/>
    </row>
    <row r="40" spans="1:9" ht="11.85" customHeight="1">
      <c r="A40" s="677"/>
      <c r="B40" s="156" t="s">
        <v>143</v>
      </c>
      <c r="C40" s="166"/>
      <c r="D40" s="113">
        <v>740.00000000000011</v>
      </c>
      <c r="E40" s="113">
        <v>772.99999999999989</v>
      </c>
      <c r="F40" s="113">
        <v>5371</v>
      </c>
      <c r="G40" s="113">
        <v>5130</v>
      </c>
      <c r="H40" s="211">
        <f t="shared" si="0"/>
        <v>12014</v>
      </c>
      <c r="I40" s="150"/>
    </row>
    <row r="41" spans="1:9" ht="11.85" customHeight="1">
      <c r="A41" s="677"/>
      <c r="B41" s="112" t="s">
        <v>144</v>
      </c>
      <c r="C41" s="166"/>
      <c r="D41" s="113">
        <v>812</v>
      </c>
      <c r="E41" s="113">
        <v>408</v>
      </c>
      <c r="F41" s="113">
        <v>8591.9999999999982</v>
      </c>
      <c r="G41" s="113">
        <v>5116</v>
      </c>
      <c r="H41" s="211">
        <f t="shared" si="0"/>
        <v>14927.999999999998</v>
      </c>
      <c r="I41" s="150"/>
    </row>
    <row r="42" spans="1:9" ht="11.85" customHeight="1">
      <c r="A42" s="675"/>
      <c r="B42" s="112" t="s">
        <v>145</v>
      </c>
      <c r="C42" s="166"/>
      <c r="D42" s="137">
        <v>843</v>
      </c>
      <c r="E42" s="137">
        <v>771</v>
      </c>
      <c r="F42" s="137">
        <v>5231.9999999999991</v>
      </c>
      <c r="G42" s="137">
        <v>5965</v>
      </c>
      <c r="H42" s="211">
        <f t="shared" si="0"/>
        <v>12811</v>
      </c>
      <c r="I42" s="150"/>
    </row>
    <row r="43" spans="1:9" ht="11.85" customHeight="1">
      <c r="A43" s="675"/>
      <c r="B43" s="156" t="s">
        <v>146</v>
      </c>
      <c r="C43" s="166"/>
      <c r="D43" s="113">
        <v>520</v>
      </c>
      <c r="E43" s="113">
        <v>10</v>
      </c>
      <c r="F43" s="113">
        <v>3090.0000000000005</v>
      </c>
      <c r="G43" s="113">
        <v>4825</v>
      </c>
      <c r="H43" s="211">
        <f t="shared" si="0"/>
        <v>8445</v>
      </c>
      <c r="I43" s="150"/>
    </row>
    <row r="44" spans="1:9" ht="11.85" customHeight="1">
      <c r="A44" s="675"/>
      <c r="B44" s="156" t="s">
        <v>147</v>
      </c>
      <c r="C44" s="166"/>
      <c r="D44" s="113">
        <v>262</v>
      </c>
      <c r="E44" s="113">
        <v>772</v>
      </c>
      <c r="F44" s="113">
        <v>2546.9999999999995</v>
      </c>
      <c r="G44" s="113">
        <v>1734.9999999999998</v>
      </c>
      <c r="H44" s="211">
        <f t="shared" si="0"/>
        <v>5315.9999999999991</v>
      </c>
      <c r="I44" s="150"/>
    </row>
    <row r="45" spans="1:9" ht="11.85" customHeight="1">
      <c r="A45" s="675"/>
      <c r="B45" s="156" t="s">
        <v>148</v>
      </c>
      <c r="C45" s="166"/>
      <c r="D45" s="113">
        <v>383.00000000000006</v>
      </c>
      <c r="E45" s="113">
        <v>1236</v>
      </c>
      <c r="F45" s="113">
        <v>3841.9999999999995</v>
      </c>
      <c r="G45" s="113">
        <v>7585</v>
      </c>
      <c r="H45" s="211">
        <f t="shared" si="0"/>
        <v>13046</v>
      </c>
      <c r="I45" s="150"/>
    </row>
    <row r="46" spans="1:9" ht="11.85" customHeight="1">
      <c r="A46" s="676"/>
      <c r="B46" s="144" t="s">
        <v>149</v>
      </c>
      <c r="C46" s="181"/>
      <c r="D46" s="142">
        <v>1931</v>
      </c>
      <c r="E46" s="142">
        <v>732</v>
      </c>
      <c r="F46" s="142">
        <v>4646.0000000000009</v>
      </c>
      <c r="G46" s="142">
        <v>1640</v>
      </c>
      <c r="H46" s="214">
        <f t="shared" si="0"/>
        <v>8949</v>
      </c>
      <c r="I46" s="150"/>
    </row>
    <row r="47" spans="1:9" ht="11.85" customHeight="1">
      <c r="A47" s="674">
        <v>2023</v>
      </c>
      <c r="B47" s="108" t="s">
        <v>138</v>
      </c>
      <c r="C47" s="165"/>
      <c r="D47" s="182">
        <v>404.99999999999994</v>
      </c>
      <c r="E47" s="182">
        <v>513</v>
      </c>
      <c r="F47" s="182">
        <v>2854</v>
      </c>
      <c r="G47" s="182">
        <v>1573</v>
      </c>
      <c r="H47" s="206">
        <f t="shared" si="0"/>
        <v>5345</v>
      </c>
      <c r="I47" s="150"/>
    </row>
    <row r="48" spans="1:9" ht="11.85" customHeight="1">
      <c r="A48" s="675"/>
      <c r="B48" s="112" t="s">
        <v>139</v>
      </c>
      <c r="C48" s="166"/>
      <c r="D48" s="137">
        <v>598</v>
      </c>
      <c r="E48" s="137">
        <v>529</v>
      </c>
      <c r="F48" s="137">
        <v>3951</v>
      </c>
      <c r="G48" s="137">
        <v>1614.9999999999998</v>
      </c>
      <c r="H48" s="211">
        <f t="shared" si="0"/>
        <v>6693</v>
      </c>
      <c r="I48" s="150"/>
    </row>
    <row r="49" spans="1:12" ht="11.85" customHeight="1">
      <c r="A49" s="677"/>
      <c r="B49" s="156" t="s">
        <v>140</v>
      </c>
      <c r="C49" s="166"/>
      <c r="D49" s="113">
        <v>450.99999999999994</v>
      </c>
      <c r="E49" s="113">
        <v>341.99999999999994</v>
      </c>
      <c r="F49" s="113">
        <v>3622.0000000000005</v>
      </c>
      <c r="G49" s="113">
        <v>1705</v>
      </c>
      <c r="H49" s="211">
        <f t="shared" si="0"/>
        <v>6120</v>
      </c>
      <c r="I49" s="150"/>
    </row>
    <row r="50" spans="1:12" ht="11.85" customHeight="1">
      <c r="A50" s="678"/>
      <c r="B50" s="112" t="s">
        <v>141</v>
      </c>
      <c r="C50" s="166"/>
      <c r="D50" s="113">
        <v>446</v>
      </c>
      <c r="E50" s="113">
        <v>701.00000000000011</v>
      </c>
      <c r="F50" s="113">
        <v>4230</v>
      </c>
      <c r="G50" s="113">
        <v>4807</v>
      </c>
      <c r="H50" s="211">
        <f t="shared" si="0"/>
        <v>10184</v>
      </c>
      <c r="I50" s="150"/>
    </row>
    <row r="51" spans="1:12" ht="11.85" customHeight="1">
      <c r="A51" s="675"/>
      <c r="B51" s="112" t="s">
        <v>142</v>
      </c>
      <c r="C51" s="166"/>
      <c r="D51" s="113">
        <v>345.00000000000006</v>
      </c>
      <c r="E51" s="113">
        <v>146</v>
      </c>
      <c r="F51" s="113">
        <v>4786</v>
      </c>
      <c r="G51" s="113">
        <v>3710</v>
      </c>
      <c r="H51" s="211">
        <f t="shared" si="0"/>
        <v>8987</v>
      </c>
      <c r="I51" s="150"/>
    </row>
    <row r="52" spans="1:12" ht="11.85" customHeight="1">
      <c r="A52" s="677"/>
      <c r="B52" s="156" t="s">
        <v>143</v>
      </c>
      <c r="C52" s="166"/>
      <c r="D52" s="113">
        <v>475</v>
      </c>
      <c r="E52" s="113">
        <v>262</v>
      </c>
      <c r="F52" s="113">
        <v>13309</v>
      </c>
      <c r="G52" s="113">
        <v>3970</v>
      </c>
      <c r="H52" s="211">
        <f t="shared" si="0"/>
        <v>18016</v>
      </c>
      <c r="I52" s="150"/>
    </row>
    <row r="53" spans="1:12" ht="11.85" customHeight="1">
      <c r="A53" s="677"/>
      <c r="B53" s="112" t="s">
        <v>144</v>
      </c>
      <c r="C53" s="166"/>
      <c r="D53" s="113">
        <v>507</v>
      </c>
      <c r="E53" s="113">
        <v>781</v>
      </c>
      <c r="F53" s="113">
        <v>4954.0000000000009</v>
      </c>
      <c r="G53" s="113">
        <v>4463</v>
      </c>
      <c r="H53" s="211">
        <f t="shared" si="0"/>
        <v>10705</v>
      </c>
      <c r="I53" s="150"/>
    </row>
    <row r="54" spans="1:12" ht="11.85" customHeight="1">
      <c r="A54" s="675"/>
      <c r="B54" s="112" t="s">
        <v>145</v>
      </c>
      <c r="C54" s="166"/>
      <c r="D54" s="137" t="s">
        <v>124</v>
      </c>
      <c r="E54" s="137" t="s">
        <v>124</v>
      </c>
      <c r="F54" s="137" t="s">
        <v>124</v>
      </c>
      <c r="G54" s="137" t="s">
        <v>124</v>
      </c>
      <c r="H54" s="211" t="str">
        <f t="shared" si="0"/>
        <v/>
      </c>
      <c r="I54" s="150"/>
    </row>
    <row r="55" spans="1:12" ht="11.85" customHeight="1">
      <c r="A55" s="675"/>
      <c r="B55" s="156" t="s">
        <v>146</v>
      </c>
      <c r="C55" s="166"/>
      <c r="D55" s="113" t="s">
        <v>124</v>
      </c>
      <c r="E55" s="113" t="s">
        <v>124</v>
      </c>
      <c r="F55" s="113" t="s">
        <v>124</v>
      </c>
      <c r="G55" s="113" t="s">
        <v>124</v>
      </c>
      <c r="H55" s="211" t="str">
        <f t="shared" si="0"/>
        <v/>
      </c>
      <c r="I55" s="150"/>
    </row>
    <row r="56" spans="1:12" ht="11.85" customHeight="1">
      <c r="A56" s="675"/>
      <c r="B56" s="156" t="s">
        <v>147</v>
      </c>
      <c r="C56" s="166"/>
      <c r="D56" s="113" t="s">
        <v>124</v>
      </c>
      <c r="E56" s="113" t="s">
        <v>124</v>
      </c>
      <c r="F56" s="113" t="s">
        <v>124</v>
      </c>
      <c r="G56" s="113" t="s">
        <v>124</v>
      </c>
      <c r="H56" s="211" t="str">
        <f t="shared" si="0"/>
        <v/>
      </c>
      <c r="I56" s="150"/>
    </row>
    <row r="57" spans="1:12" ht="11.85" customHeight="1">
      <c r="A57" s="675"/>
      <c r="B57" s="156" t="s">
        <v>148</v>
      </c>
      <c r="C57" s="166"/>
      <c r="D57" s="113" t="s">
        <v>124</v>
      </c>
      <c r="E57" s="113" t="s">
        <v>124</v>
      </c>
      <c r="F57" s="113" t="s">
        <v>124</v>
      </c>
      <c r="G57" s="113" t="s">
        <v>124</v>
      </c>
      <c r="H57" s="211" t="str">
        <f t="shared" si="0"/>
        <v/>
      </c>
      <c r="I57" s="150"/>
    </row>
    <row r="58" spans="1:12" ht="11.85" customHeight="1" thickBot="1">
      <c r="A58" s="679"/>
      <c r="B58" s="158" t="s">
        <v>149</v>
      </c>
      <c r="C58" s="168"/>
      <c r="D58" s="139" t="s">
        <v>124</v>
      </c>
      <c r="E58" s="139" t="s">
        <v>124</v>
      </c>
      <c r="F58" s="139" t="s">
        <v>124</v>
      </c>
      <c r="G58" s="139" t="s">
        <v>124</v>
      </c>
      <c r="H58" s="213" t="str">
        <f t="shared" si="0"/>
        <v/>
      </c>
      <c r="I58" s="150"/>
    </row>
    <row r="59" spans="1:12" s="10" customFormat="1" ht="12" customHeight="1">
      <c r="A59" s="53" t="str">
        <f>Titles!$A$12</f>
        <v>1 Data for 2021 and 2022 based on 2016 Census Definitions and data for 2023 based on 2021 Census Definitions.</v>
      </c>
      <c r="B59" s="84"/>
      <c r="C59" s="359"/>
      <c r="D59" s="319"/>
      <c r="E59" s="54"/>
      <c r="F59" s="319"/>
      <c r="G59" s="319"/>
      <c r="H59" s="360"/>
      <c r="I59" s="229"/>
      <c r="J59" s="229"/>
      <c r="K59" s="301"/>
      <c r="L59" s="11"/>
    </row>
    <row r="60" spans="1:12" s="12" customFormat="1" ht="12">
      <c r="A60" s="620" t="s">
        <v>150</v>
      </c>
      <c r="B60" s="308"/>
      <c r="C60" s="308"/>
      <c r="D60" s="308"/>
      <c r="E60" s="353"/>
      <c r="F60" s="306"/>
      <c r="G60" s="306"/>
      <c r="H60" s="306"/>
      <c r="I60" s="77"/>
    </row>
    <row r="61" spans="1:12" s="307" customFormat="1" ht="10.9" customHeight="1">
      <c r="A61" s="621" t="str">
        <f>Titles!$A$10</f>
        <v>Source: CMHC Starts and Completion Survey, Market Absorption Survey</v>
      </c>
      <c r="B61" s="308"/>
      <c r="C61" s="308"/>
      <c r="D61" s="308"/>
      <c r="E61" s="321"/>
      <c r="F61" s="308"/>
      <c r="G61" s="308"/>
      <c r="H61" s="308"/>
    </row>
    <row r="62" spans="1:12" s="307" customFormat="1" ht="10.9" customHeight="1">
      <c r="A62" s="621"/>
      <c r="B62" s="171"/>
      <c r="C62" s="171"/>
      <c r="D62" s="171"/>
      <c r="E62" s="171"/>
      <c r="F62" s="321"/>
      <c r="G62" s="171"/>
      <c r="H62" s="171"/>
    </row>
    <row r="63" spans="1:12" s="355" customFormat="1" ht="10.9" customHeight="1">
      <c r="A63" s="622"/>
    </row>
    <row r="64" spans="1:12" ht="9.75" customHeight="1"/>
  </sheetData>
  <phoneticPr fontId="11" type="noConversion"/>
  <pageMargins left="0.78740157480314965" right="0.51181102362204722" top="0.51181102362204722" bottom="0.51181102362204722" header="0.51181102362204722" footer="0.51181102362204722"/>
  <pageSetup scale="98" orientation="portrait" r:id="rId1"/>
  <headerFooter alignWithMargins="0"/>
  <ignoredErrors>
    <ignoredError sqref="I11:IV11" numberStoredAsText="1"/>
    <ignoredError sqref="H23:H58" unlockedFormula="1"/>
  </ignoredError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Josee Normand</dc:creator>
  <cp:keywords/>
  <dc:description/>
  <cp:lastModifiedBy>nnakhleh</cp:lastModifiedBy>
  <cp:revision/>
  <dcterms:created xsi:type="dcterms:W3CDTF">2010-02-01T20:46:31Z</dcterms:created>
  <dcterms:modified xsi:type="dcterms:W3CDTF">2023-08-23T06:00:51Z</dcterms:modified>
  <cp:category/>
  <cp:contentStatus/>
</cp:coreProperties>
</file>