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09"/>
  <workbookPr defaultThemeVersion="124226"/>
  <mc:AlternateContent xmlns:mc="http://schemas.openxmlformats.org/markup-compatibility/2006">
    <mc:Choice Requires="x15">
      <x15ac:absPath xmlns:x15ac="http://schemas.microsoft.com/office/spreadsheetml/2010/11/ac" url="X:\EXTCLNT\PreStart\"/>
    </mc:Choice>
  </mc:AlternateContent>
  <xr:revisionPtr revIDLastSave="0" documentId="8_{02F1E92B-7CBA-40AB-B73A-6EB8635367E4}" xr6:coauthVersionLast="47" xr6:coauthVersionMax="47" xr10:uidLastSave="{00000000-0000-0000-0000-000000000000}"/>
  <bookViews>
    <workbookView xWindow="-120" yWindow="-120" windowWidth="29040" windowHeight="15840" tabRatio="877" firstSheet="1" activeTab="1" xr2:uid="{00000000-000D-0000-FFFF-FFFF00000000}"/>
  </bookViews>
  <sheets>
    <sheet name="Titles" sheetId="20" state="hidden" r:id="rId1"/>
    <sheet name="Index" sheetId="21" r:id="rId2"/>
    <sheet name="Notes" sheetId="26" r:id="rId3"/>
    <sheet name="Table 1" sheetId="1" r:id="rId4"/>
    <sheet name="Table 2" sheetId="2" r:id="rId5"/>
    <sheet name="Table 3" sheetId="9" r:id="rId6"/>
    <sheet name="Table 4" sheetId="8" r:id="rId7"/>
    <sheet name="Table 5" sheetId="10" r:id="rId8"/>
    <sheet name="Table 6" sheetId="7" r:id="rId9"/>
    <sheet name="Table 7" sheetId="6" r:id="rId10"/>
    <sheet name="Table 8" sheetId="5" r:id="rId11"/>
    <sheet name="Table 9" sheetId="14" r:id="rId12"/>
    <sheet name="Table 10" sheetId="15" r:id="rId13"/>
    <sheet name="Table 11" sheetId="17" r:id="rId14"/>
    <sheet name="Table 12" sheetId="18" r:id="rId15"/>
    <sheet name="Table 13" sheetId="19" r:id="rId16"/>
    <sheet name="Table 14" sheetId="16" r:id="rId17"/>
    <sheet name="Table 15" sheetId="3" r:id="rId18"/>
    <sheet name="Table 16" sheetId="4" r:id="rId19"/>
    <sheet name="Tables 17-18" sheetId="11" r:id="rId20"/>
    <sheet name="Tables 19-20" sheetId="13" r:id="rId21"/>
    <sheet name="Symbols" sheetId="22" r:id="rId22"/>
    <sheet name="Survey Coverage" sheetId="23" r:id="rId23"/>
    <sheet name="Definitions" sheetId="24" r:id="rId24"/>
    <sheet name="Type of Dwelling" sheetId="25" r:id="rId25"/>
  </sheets>
  <definedNames>
    <definedName name="_AMO_UniqueIdentifier" hidden="1">"'85d32fe5-3fd1-4b82-8636-b82e6852f433'"</definedName>
    <definedName name="_xlnm.Print_Area" localSheetId="3">'Table 1'!$A$1:$K$69</definedName>
    <definedName name="_xlnm.Print_Area" localSheetId="12">'Table 10'!$A$1:$I$48</definedName>
    <definedName name="_xlnm.Print_Area" localSheetId="13">'Table 11'!$A$1:$H$49</definedName>
    <definedName name="_xlnm.Print_Area" localSheetId="14">'Table 12'!$A$1:$H$49</definedName>
    <definedName name="_xlnm.Print_Area" localSheetId="15">'Table 13'!$A$1:$H$49</definedName>
    <definedName name="_xlnm.Print_Area" localSheetId="16">'Table 14'!$A$1:$H$49</definedName>
    <definedName name="_xlnm.Print_Area" localSheetId="17">'Table 15'!$A$1:$F$44</definedName>
    <definedName name="_xlnm.Print_Area" localSheetId="18">'Table 16'!$A$1:$I$47</definedName>
    <definedName name="_xlnm.Print_Area" localSheetId="4">'Table 2'!$A$1:$K$67</definedName>
    <definedName name="_xlnm.Print_Area" localSheetId="5">'Table 3'!$A$1:$H$50</definedName>
    <definedName name="_xlnm.Print_Area" localSheetId="6">'Table 4'!$A$1:$J$47</definedName>
    <definedName name="_xlnm.Print_Area" localSheetId="7">'Table 5'!$A$1:$I$61</definedName>
    <definedName name="_xlnm.Print_Area" localSheetId="8">'Table 6'!$A$1:$H$62</definedName>
    <definedName name="_xlnm.Print_Area" localSheetId="9">'Table 7'!$A$1:$G$61</definedName>
    <definedName name="_xlnm.Print_Area" localSheetId="10">'Table 8'!$A$1:$H$49</definedName>
    <definedName name="_xlnm.Print_Area" localSheetId="11">'Table 9'!$A$1:$H$48</definedName>
    <definedName name="_xlnm.Print_Area" localSheetId="19">'Tables 17-18'!$A$1:$L$57</definedName>
    <definedName name="_xlnm.Print_Area" localSheetId="20">'Tables 19-20'!$A$1:$H$41</definedName>
    <definedName name="_xlnm.Print_Area">'Table 1'!$A$1:$L$69</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4" i="11" l="1"/>
  <c r="H19" i="9"/>
  <c r="H21" i="9"/>
  <c r="H20" i="9"/>
  <c r="G34" i="13"/>
  <c r="G35" i="13"/>
  <c r="J15" i="11"/>
  <c r="L15" i="11" s="1"/>
  <c r="K15" i="11"/>
  <c r="J16" i="11"/>
  <c r="L16" i="11" s="1"/>
  <c r="K16" i="11"/>
  <c r="I49" i="11"/>
  <c r="I50" i="11"/>
  <c r="H16" i="13"/>
  <c r="H17" i="13"/>
  <c r="G36" i="13"/>
  <c r="G37" i="13"/>
  <c r="K14" i="11" l="1"/>
  <c r="L14" i="11"/>
  <c r="I48" i="11"/>
  <c r="H15" i="13"/>
  <c r="H16" i="9"/>
  <c r="H13" i="9"/>
  <c r="G33" i="13"/>
  <c r="G32" i="13"/>
  <c r="H14" i="13"/>
  <c r="I44" i="11"/>
  <c r="H13" i="13"/>
  <c r="H12" i="13"/>
  <c r="H10" i="13"/>
  <c r="G30" i="13"/>
  <c r="G31" i="13"/>
  <c r="H15" i="9"/>
  <c r="H14" i="9"/>
  <c r="I43" i="11"/>
  <c r="I42" i="11"/>
  <c r="I45" i="11"/>
  <c r="H11" i="13"/>
  <c r="A67" i="1" l="1"/>
  <c r="H58" i="7" l="1"/>
  <c r="H33" i="9"/>
  <c r="H32" i="9"/>
  <c r="H31" i="9"/>
  <c r="H30" i="9"/>
  <c r="H29" i="9"/>
  <c r="H26" i="9"/>
  <c r="H25" i="9"/>
  <c r="H24" i="9"/>
  <c r="H57" i="7"/>
  <c r="H22" i="9"/>
  <c r="H23" i="9"/>
  <c r="H28" i="9"/>
  <c r="H27" i="9"/>
  <c r="I63" i="1" l="1"/>
  <c r="I64" i="1"/>
  <c r="I65" i="1"/>
  <c r="E29" i="1"/>
  <c r="E28" i="1"/>
  <c r="E29" i="2" l="1"/>
  <c r="H44" i="2"/>
  <c r="H36" i="2"/>
  <c r="H32" i="2"/>
  <c r="H28" i="2"/>
  <c r="H51" i="2"/>
  <c r="E28" i="2"/>
  <c r="H31" i="2"/>
  <c r="E31" i="2"/>
  <c r="H30" i="2"/>
  <c r="E30" i="2"/>
  <c r="E44" i="2"/>
  <c r="E36" i="2"/>
  <c r="E32" i="2"/>
  <c r="E51" i="2"/>
  <c r="H41" i="2"/>
  <c r="H29" i="2"/>
  <c r="I60" i="1"/>
  <c r="I44" i="2"/>
  <c r="I40" i="2"/>
  <c r="I36" i="2"/>
  <c r="H29" i="1"/>
  <c r="I32" i="2"/>
  <c r="I28" i="2"/>
  <c r="H28" i="1"/>
  <c r="I55" i="2"/>
  <c r="I58" i="2"/>
  <c r="I54" i="2"/>
  <c r="I50" i="2"/>
  <c r="I41" i="2"/>
  <c r="I37" i="2"/>
  <c r="I33" i="2"/>
  <c r="I60" i="2"/>
  <c r="I56" i="2"/>
  <c r="I52" i="2"/>
  <c r="I48" i="2"/>
  <c r="I30" i="2"/>
  <c r="J30" i="1"/>
  <c r="I31" i="2"/>
  <c r="I38" i="2"/>
  <c r="I29" i="2"/>
  <c r="J44" i="1"/>
  <c r="J36" i="1"/>
  <c r="J32" i="1"/>
  <c r="J28" i="1"/>
  <c r="I42" i="2"/>
  <c r="I34" i="2"/>
  <c r="J29" i="1"/>
  <c r="J51" i="1"/>
  <c r="I62" i="1"/>
  <c r="I43" i="2"/>
  <c r="I39" i="2"/>
  <c r="I35" i="2"/>
  <c r="I59" i="2"/>
  <c r="I51" i="2"/>
  <c r="J31" i="1"/>
  <c r="I57" i="2"/>
  <c r="I53" i="2"/>
  <c r="I49" i="2"/>
  <c r="J29" i="2"/>
  <c r="J44" i="2"/>
  <c r="J32" i="2"/>
  <c r="J30" i="2"/>
  <c r="J28" i="2"/>
  <c r="K28" i="2" s="1"/>
  <c r="J31" i="2"/>
  <c r="J36" i="2"/>
  <c r="J51" i="2"/>
  <c r="K51" i="2" s="1"/>
  <c r="I61" i="1"/>
  <c r="I29" i="1"/>
  <c r="I28" i="1"/>
  <c r="A8" i="16"/>
  <c r="A8" i="19"/>
  <c r="A8" i="18"/>
  <c r="A8" i="17"/>
  <c r="J7" i="1"/>
  <c r="G7" i="1"/>
  <c r="D7" i="1"/>
  <c r="A18" i="9"/>
  <c r="A35" i="9"/>
  <c r="A32" i="17"/>
  <c r="A32" i="18"/>
  <c r="A32" i="19"/>
  <c r="A32" i="16"/>
  <c r="A6" i="3"/>
  <c r="A31" i="4"/>
  <c r="A15" i="4"/>
  <c r="A17" i="11"/>
  <c r="A47" i="11"/>
  <c r="A34" i="13"/>
  <c r="A14" i="13"/>
  <c r="A10" i="13"/>
  <c r="A30" i="13"/>
  <c r="A42" i="11"/>
  <c r="A11" i="4"/>
  <c r="A19" i="4"/>
  <c r="A20" i="16"/>
  <c r="A20" i="19"/>
  <c r="A20" i="18"/>
  <c r="A20" i="17"/>
  <c r="A13" i="9"/>
  <c r="A22" i="9"/>
  <c r="F7" i="2"/>
  <c r="C7" i="2"/>
  <c r="F7" i="1"/>
  <c r="I7" i="1"/>
  <c r="C7" i="1"/>
  <c r="K44" i="2" l="1"/>
  <c r="K36" i="2"/>
  <c r="K32" i="2"/>
  <c r="K30" i="2"/>
  <c r="K29" i="2"/>
  <c r="K31" i="2"/>
  <c r="K29" i="1"/>
  <c r="K28" i="1"/>
  <c r="A2" i="1" l="1"/>
  <c r="A4" i="1"/>
  <c r="J13" i="1"/>
  <c r="E30" i="1"/>
  <c r="H30" i="1"/>
  <c r="H33" i="2"/>
  <c r="E31" i="1"/>
  <c r="H31" i="1"/>
  <c r="H34" i="2"/>
  <c r="E32" i="1"/>
  <c r="H32" i="1"/>
  <c r="H35" i="2"/>
  <c r="H37" i="2"/>
  <c r="H38" i="2"/>
  <c r="H39" i="2"/>
  <c r="E36" i="1"/>
  <c r="H36" i="1"/>
  <c r="H40" i="2"/>
  <c r="H42" i="2"/>
  <c r="H43" i="2"/>
  <c r="H45" i="2"/>
  <c r="H41" i="1"/>
  <c r="H47" i="2"/>
  <c r="H48" i="2"/>
  <c r="H49" i="2"/>
  <c r="E44" i="1"/>
  <c r="H44" i="1"/>
  <c r="H50" i="2"/>
  <c r="H52" i="2"/>
  <c r="H53" i="2"/>
  <c r="H54" i="2"/>
  <c r="H55" i="2"/>
  <c r="H56" i="2"/>
  <c r="E51" i="1"/>
  <c r="H51" i="1"/>
  <c r="H57" i="2"/>
  <c r="H58" i="2"/>
  <c r="H59" i="2"/>
  <c r="A68" i="1"/>
  <c r="F41" i="8"/>
  <c r="A39" i="13"/>
  <c r="A38" i="13"/>
  <c r="A52" i="11"/>
  <c r="A45" i="4"/>
  <c r="A44" i="3"/>
  <c r="A44" i="16"/>
  <c r="A46" i="16"/>
  <c r="A46" i="19"/>
  <c r="A46" i="18"/>
  <c r="A46" i="17"/>
  <c r="A46" i="15"/>
  <c r="A46" i="14"/>
  <c r="A46" i="5"/>
  <c r="A59" i="6"/>
  <c r="A61" i="7"/>
  <c r="A59" i="10"/>
  <c r="A45" i="8"/>
  <c r="A49" i="9"/>
  <c r="A43" i="3"/>
  <c r="A44" i="19"/>
  <c r="A44" i="18"/>
  <c r="A44" i="17"/>
  <c r="A44" i="15"/>
  <c r="A44" i="14"/>
  <c r="A44" i="5"/>
  <c r="A57" i="6"/>
  <c r="A59" i="7"/>
  <c r="A57" i="10"/>
  <c r="A43" i="8"/>
  <c r="A47" i="9"/>
  <c r="A68" i="2"/>
  <c r="A67" i="2"/>
  <c r="A4" i="2"/>
  <c r="A2" i="2"/>
  <c r="H18" i="9"/>
  <c r="H21" i="8"/>
  <c r="G21" i="8"/>
  <c r="H37" i="1" l="1"/>
  <c r="H35" i="1"/>
  <c r="H34" i="1"/>
  <c r="H33" i="1"/>
  <c r="H27" i="1"/>
  <c r="H26" i="1"/>
  <c r="H27" i="2"/>
  <c r="H24" i="1"/>
  <c r="H25" i="1"/>
  <c r="I15" i="1"/>
  <c r="J26" i="1"/>
  <c r="H40" i="1"/>
  <c r="H39" i="1"/>
  <c r="H38" i="1"/>
  <c r="E59" i="1"/>
  <c r="E58" i="1"/>
  <c r="E57" i="1"/>
  <c r="E56" i="1"/>
  <c r="E55" i="1"/>
  <c r="E54" i="1"/>
  <c r="E53" i="1"/>
  <c r="E52" i="1"/>
  <c r="E50" i="1"/>
  <c r="E49" i="1"/>
  <c r="E48" i="1"/>
  <c r="E47" i="1"/>
  <c r="E45" i="1"/>
  <c r="E43" i="1"/>
  <c r="H65" i="2"/>
  <c r="H65" i="1"/>
  <c r="H63" i="1"/>
  <c r="H59" i="1"/>
  <c r="H49" i="1"/>
  <c r="H47" i="1"/>
  <c r="H43" i="1"/>
  <c r="H42" i="1"/>
  <c r="J41" i="1"/>
  <c r="J40" i="1"/>
  <c r="J39" i="1"/>
  <c r="J38" i="1"/>
  <c r="J37" i="1"/>
  <c r="J35" i="1"/>
  <c r="J34" i="1"/>
  <c r="J33" i="1"/>
  <c r="J27" i="2"/>
  <c r="J27" i="1"/>
  <c r="E24" i="2"/>
  <c r="J24" i="1"/>
  <c r="F32" i="8"/>
  <c r="E65" i="2"/>
  <c r="J65" i="1"/>
  <c r="K65" i="1" s="1"/>
  <c r="E65" i="1"/>
  <c r="E64" i="2"/>
  <c r="J64" i="1"/>
  <c r="K64" i="1" s="1"/>
  <c r="E64" i="1"/>
  <c r="E63" i="2"/>
  <c r="E63" i="1"/>
  <c r="J63" i="1"/>
  <c r="K63" i="1" s="1"/>
  <c r="E62" i="2"/>
  <c r="J62" i="1"/>
  <c r="K62" i="1" s="1"/>
  <c r="E62" i="1"/>
  <c r="E61" i="2"/>
  <c r="J61" i="1"/>
  <c r="K61" i="1" s="1"/>
  <c r="E61" i="1"/>
  <c r="E60" i="2"/>
  <c r="E60" i="1"/>
  <c r="J60" i="1"/>
  <c r="K60" i="1" s="1"/>
  <c r="E59" i="2"/>
  <c r="J59" i="1"/>
  <c r="J58" i="1"/>
  <c r="J57" i="1"/>
  <c r="J56" i="1"/>
  <c r="J55" i="1"/>
  <c r="J54" i="1"/>
  <c r="J53" i="1"/>
  <c r="J52" i="1"/>
  <c r="J50" i="1"/>
  <c r="J49" i="1"/>
  <c r="J48" i="1"/>
  <c r="J47" i="1"/>
  <c r="J45" i="1"/>
  <c r="E43" i="2"/>
  <c r="J43" i="1"/>
  <c r="J42" i="1"/>
  <c r="E37" i="1"/>
  <c r="E35" i="1"/>
  <c r="E34" i="1"/>
  <c r="E33" i="1"/>
  <c r="E27" i="1"/>
  <c r="E26" i="1"/>
  <c r="H64" i="1"/>
  <c r="H62" i="1"/>
  <c r="H61" i="2"/>
  <c r="H61" i="1"/>
  <c r="H60" i="2"/>
  <c r="H60" i="1"/>
  <c r="H58" i="1"/>
  <c r="H57" i="1"/>
  <c r="H56" i="1"/>
  <c r="H55" i="1"/>
  <c r="H54" i="1"/>
  <c r="H53" i="1"/>
  <c r="H52" i="1"/>
  <c r="H50" i="1"/>
  <c r="H48" i="1"/>
  <c r="H45" i="1"/>
  <c r="E42" i="1"/>
  <c r="E41" i="1"/>
  <c r="E40" i="1"/>
  <c r="E39" i="1"/>
  <c r="E38" i="1"/>
  <c r="J25" i="2"/>
  <c r="J25" i="1"/>
  <c r="F46" i="1"/>
  <c r="F66" i="1" s="1"/>
  <c r="D46" i="1"/>
  <c r="C46" i="1"/>
  <c r="C66" i="1" s="1"/>
  <c r="L25" i="11"/>
  <c r="L26" i="11"/>
  <c r="L27" i="11"/>
  <c r="L28" i="11"/>
  <c r="I40" i="8"/>
  <c r="L24" i="11"/>
  <c r="L23" i="11"/>
  <c r="L22" i="11"/>
  <c r="J13" i="2"/>
  <c r="L20" i="11"/>
  <c r="L21" i="11"/>
  <c r="H36" i="9"/>
  <c r="I32" i="8"/>
  <c r="E30" i="8"/>
  <c r="E41" i="8"/>
  <c r="G56" i="6"/>
  <c r="H32" i="8"/>
  <c r="F40" i="8"/>
  <c r="E32" i="8"/>
  <c r="E25" i="1"/>
  <c r="E24" i="1"/>
  <c r="I11" i="1"/>
  <c r="H8" i="1"/>
  <c r="E10" i="1"/>
  <c r="E9" i="1"/>
  <c r="J10" i="1"/>
  <c r="H49" i="7"/>
  <c r="H52" i="7"/>
  <c r="I47" i="11"/>
  <c r="H43" i="9"/>
  <c r="G55" i="6"/>
  <c r="H38" i="9"/>
  <c r="H42" i="9"/>
  <c r="H46" i="9"/>
  <c r="H50" i="7"/>
  <c r="J24" i="8"/>
  <c r="G42" i="8"/>
  <c r="L19" i="11"/>
  <c r="J20" i="8"/>
  <c r="F30" i="8"/>
  <c r="H17" i="1"/>
  <c r="I45" i="2"/>
  <c r="F22" i="8"/>
  <c r="L17" i="11"/>
  <c r="J13" i="11"/>
  <c r="I17" i="2"/>
  <c r="E13" i="2"/>
  <c r="E11" i="2"/>
  <c r="I9" i="2"/>
  <c r="I24" i="2"/>
  <c r="H19" i="2"/>
  <c r="H10" i="2"/>
  <c r="H39" i="7"/>
  <c r="H35" i="9"/>
  <c r="I50" i="10"/>
  <c r="I54" i="10"/>
  <c r="G49" i="6"/>
  <c r="G54" i="6"/>
  <c r="H40" i="9"/>
  <c r="H44" i="9"/>
  <c r="G30" i="8"/>
  <c r="H16" i="2"/>
  <c r="J15" i="2"/>
  <c r="H9" i="2"/>
  <c r="H15" i="2"/>
  <c r="I62" i="2"/>
  <c r="J17" i="8"/>
  <c r="J17" i="2"/>
  <c r="J16" i="2"/>
  <c r="I21" i="8"/>
  <c r="I33" i="10"/>
  <c r="I35" i="10"/>
  <c r="I39" i="10"/>
  <c r="I40" i="10"/>
  <c r="I44" i="10"/>
  <c r="L18" i="11"/>
  <c r="G31" i="8"/>
  <c r="I31" i="8"/>
  <c r="E42" i="8"/>
  <c r="G40" i="8"/>
  <c r="H40" i="8"/>
  <c r="I42" i="8"/>
  <c r="J28" i="8"/>
  <c r="J9" i="2"/>
  <c r="H17" i="2"/>
  <c r="E21" i="8"/>
  <c r="I14" i="8"/>
  <c r="G14" i="8"/>
  <c r="I44" i="1"/>
  <c r="K13" i="11"/>
  <c r="H15" i="8"/>
  <c r="H13" i="2"/>
  <c r="I26" i="2"/>
  <c r="G22" i="8"/>
  <c r="I47" i="10"/>
  <c r="I55" i="10"/>
  <c r="H14" i="8"/>
  <c r="E14" i="8"/>
  <c r="I41" i="8"/>
  <c r="C18" i="1"/>
  <c r="J19" i="2"/>
  <c r="J8" i="2"/>
  <c r="C46" i="2"/>
  <c r="I47" i="2"/>
  <c r="I24" i="10"/>
  <c r="I25" i="10"/>
  <c r="I34" i="10"/>
  <c r="H35" i="7"/>
  <c r="G36" i="6"/>
  <c r="G40" i="6"/>
  <c r="G52" i="6"/>
  <c r="I15" i="8"/>
  <c r="G15" i="8"/>
  <c r="J38" i="8"/>
  <c r="H41" i="8"/>
  <c r="H37" i="7"/>
  <c r="H38" i="7"/>
  <c r="H40" i="7"/>
  <c r="H42" i="7"/>
  <c r="H43" i="7"/>
  <c r="H44" i="7"/>
  <c r="H48" i="7"/>
  <c r="H56" i="7"/>
  <c r="G22" i="6"/>
  <c r="G26" i="6"/>
  <c r="G29" i="6"/>
  <c r="G30" i="6"/>
  <c r="G33" i="6"/>
  <c r="G35" i="6"/>
  <c r="G38" i="6"/>
  <c r="G43" i="6"/>
  <c r="G51" i="6"/>
  <c r="G53" i="6"/>
  <c r="E31" i="8"/>
  <c r="I30" i="8"/>
  <c r="J34" i="8"/>
  <c r="J19" i="1"/>
  <c r="J19" i="8"/>
  <c r="I23" i="10"/>
  <c r="I26" i="10"/>
  <c r="I27" i="10"/>
  <c r="I31" i="10"/>
  <c r="I38" i="10"/>
  <c r="I45" i="10"/>
  <c r="I53" i="10"/>
  <c r="H23" i="7"/>
  <c r="H24" i="7"/>
  <c r="H26" i="7"/>
  <c r="H27" i="7"/>
  <c r="H28" i="7"/>
  <c r="H29" i="7"/>
  <c r="H31" i="7"/>
  <c r="H32" i="7"/>
  <c r="H55" i="7"/>
  <c r="G21" i="6"/>
  <c r="G25" i="6"/>
  <c r="G32" i="6"/>
  <c r="G34" i="6"/>
  <c r="G42" i="6"/>
  <c r="G45" i="6"/>
  <c r="G48" i="6"/>
  <c r="G50" i="6"/>
  <c r="H39" i="9"/>
  <c r="J13" i="8"/>
  <c r="F15" i="8"/>
  <c r="H41" i="9"/>
  <c r="H45" i="9"/>
  <c r="F31" i="8"/>
  <c r="H30" i="8"/>
  <c r="J39" i="8"/>
  <c r="G41" i="8"/>
  <c r="H42" i="8"/>
  <c r="I22" i="8"/>
  <c r="J27" i="8"/>
  <c r="E40" i="8"/>
  <c r="J18" i="8"/>
  <c r="F21" i="8"/>
  <c r="H22" i="8"/>
  <c r="I22" i="10"/>
  <c r="I30" i="10"/>
  <c r="I37" i="10"/>
  <c r="I41" i="10"/>
  <c r="I48" i="10"/>
  <c r="I49" i="10"/>
  <c r="I52" i="10"/>
  <c r="I56" i="10"/>
  <c r="H30" i="7"/>
  <c r="H34" i="7"/>
  <c r="H36" i="7"/>
  <c r="H54" i="7"/>
  <c r="G24" i="6"/>
  <c r="G28" i="6"/>
  <c r="G37" i="6"/>
  <c r="G41" i="6"/>
  <c r="G44" i="6"/>
  <c r="G47" i="6"/>
  <c r="J11" i="8"/>
  <c r="J12" i="8"/>
  <c r="H31" i="8"/>
  <c r="J35" i="8"/>
  <c r="F42" i="8"/>
  <c r="J36" i="8"/>
  <c r="H37" i="9"/>
  <c r="I21" i="10"/>
  <c r="I28" i="10"/>
  <c r="I29" i="10"/>
  <c r="I32" i="10"/>
  <c r="I36" i="10"/>
  <c r="I42" i="10"/>
  <c r="I43" i="10"/>
  <c r="I46" i="10"/>
  <c r="I51" i="10"/>
  <c r="H25" i="7"/>
  <c r="H33" i="7"/>
  <c r="H41" i="7"/>
  <c r="H45" i="7"/>
  <c r="H46" i="7"/>
  <c r="H47" i="7"/>
  <c r="H51" i="7"/>
  <c r="H53" i="7"/>
  <c r="G23" i="6"/>
  <c r="G27" i="6"/>
  <c r="G31" i="6"/>
  <c r="G39" i="6"/>
  <c r="G46" i="6"/>
  <c r="J29" i="8"/>
  <c r="F14" i="8"/>
  <c r="G32" i="8"/>
  <c r="I61" i="2"/>
  <c r="I65" i="2"/>
  <c r="I23" i="2"/>
  <c r="F12" i="2"/>
  <c r="H14" i="2"/>
  <c r="J10" i="2"/>
  <c r="E17" i="2"/>
  <c r="F18" i="2"/>
  <c r="G18" i="2"/>
  <c r="J14" i="2"/>
  <c r="E8" i="2"/>
  <c r="J11" i="2"/>
  <c r="I8" i="2"/>
  <c r="D18" i="2"/>
  <c r="E10" i="2"/>
  <c r="D12" i="2"/>
  <c r="I11" i="2"/>
  <c r="G46" i="1"/>
  <c r="G66" i="1" s="1"/>
  <c r="G75" i="1" s="1"/>
  <c r="I33" i="1"/>
  <c r="I25" i="1"/>
  <c r="H16" i="1"/>
  <c r="H14" i="1"/>
  <c r="H10" i="1"/>
  <c r="E19" i="1"/>
  <c r="J14" i="1"/>
  <c r="J11" i="1"/>
  <c r="E8" i="1"/>
  <c r="E11" i="1"/>
  <c r="E16" i="1"/>
  <c r="E22" i="8"/>
  <c r="J37" i="8"/>
  <c r="E15" i="8"/>
  <c r="J10" i="8"/>
  <c r="J26" i="8"/>
  <c r="J25" i="8"/>
  <c r="E16" i="2"/>
  <c r="I16" i="2"/>
  <c r="I10" i="2"/>
  <c r="C18" i="2"/>
  <c r="I14" i="2"/>
  <c r="I49" i="1"/>
  <c r="H19" i="1"/>
  <c r="I19" i="1"/>
  <c r="F18" i="1"/>
  <c r="I64" i="2"/>
  <c r="I15" i="2"/>
  <c r="I13" i="2"/>
  <c r="E14" i="2"/>
  <c r="E19" i="2"/>
  <c r="I19" i="2"/>
  <c r="E9" i="2"/>
  <c r="C12" i="2"/>
  <c r="H11" i="2"/>
  <c r="I57" i="1"/>
  <c r="I37" i="1"/>
  <c r="E15" i="1"/>
  <c r="H9" i="1"/>
  <c r="I8" i="1"/>
  <c r="J8" i="1"/>
  <c r="D12" i="1"/>
  <c r="H8" i="2"/>
  <c r="G12" i="2"/>
  <c r="I53" i="1"/>
  <c r="I16" i="1"/>
  <c r="J15" i="1"/>
  <c r="K15" i="1" s="1"/>
  <c r="I25" i="2"/>
  <c r="H23" i="1"/>
  <c r="H15" i="1"/>
  <c r="E14" i="1"/>
  <c r="E13" i="1"/>
  <c r="J9" i="1"/>
  <c r="I27" i="2"/>
  <c r="E15" i="2"/>
  <c r="J17" i="1"/>
  <c r="H13" i="1"/>
  <c r="H11" i="1"/>
  <c r="I59" i="1"/>
  <c r="I52" i="1"/>
  <c r="I56" i="1"/>
  <c r="I55" i="1"/>
  <c r="G46" i="2"/>
  <c r="E26" i="2"/>
  <c r="I48" i="1"/>
  <c r="I43" i="1"/>
  <c r="I40" i="1"/>
  <c r="I36" i="1"/>
  <c r="I32" i="1"/>
  <c r="I24" i="1"/>
  <c r="J23" i="1"/>
  <c r="I14" i="1"/>
  <c r="G12" i="1"/>
  <c r="C12" i="1"/>
  <c r="I10" i="1"/>
  <c r="H23" i="2"/>
  <c r="I51" i="1"/>
  <c r="I47" i="1"/>
  <c r="I42" i="1"/>
  <c r="I39" i="1"/>
  <c r="I35" i="1"/>
  <c r="I31" i="1"/>
  <c r="I27" i="1"/>
  <c r="I23" i="1"/>
  <c r="E23" i="1"/>
  <c r="D18" i="1"/>
  <c r="I17" i="1"/>
  <c r="E17" i="1"/>
  <c r="J16" i="1"/>
  <c r="I13" i="1"/>
  <c r="K13" i="1" s="1"/>
  <c r="F12" i="1"/>
  <c r="I9" i="1"/>
  <c r="I58" i="1"/>
  <c r="I54" i="1"/>
  <c r="I50" i="1"/>
  <c r="I45" i="1"/>
  <c r="I41" i="1"/>
  <c r="I38" i="1"/>
  <c r="I34" i="1"/>
  <c r="I30" i="1"/>
  <c r="I26" i="1"/>
  <c r="G18" i="1"/>
  <c r="E23" i="2"/>
  <c r="H26" i="2"/>
  <c r="H63" i="2"/>
  <c r="F46" i="2"/>
  <c r="I63" i="2"/>
  <c r="E25" i="2"/>
  <c r="J34" i="2" l="1"/>
  <c r="K34" i="2" s="1"/>
  <c r="E34" i="2"/>
  <c r="J39" i="2"/>
  <c r="K39" i="2" s="1"/>
  <c r="E39" i="2"/>
  <c r="J48" i="2"/>
  <c r="K48" i="2" s="1"/>
  <c r="E48" i="2"/>
  <c r="J50" i="2"/>
  <c r="K50" i="2" s="1"/>
  <c r="E50" i="2"/>
  <c r="J53" i="2"/>
  <c r="K53" i="2" s="1"/>
  <c r="E53" i="2"/>
  <c r="J55" i="2"/>
  <c r="K55" i="2" s="1"/>
  <c r="E55" i="2"/>
  <c r="J57" i="2"/>
  <c r="K57" i="2" s="1"/>
  <c r="E57" i="2"/>
  <c r="E27" i="2"/>
  <c r="J37" i="2"/>
  <c r="K37" i="2" s="1"/>
  <c r="E37" i="2"/>
  <c r="C66" i="2"/>
  <c r="J42" i="2"/>
  <c r="K42" i="2" s="1"/>
  <c r="E42" i="2"/>
  <c r="J45" i="2"/>
  <c r="K45" i="2" s="1"/>
  <c r="E45" i="2"/>
  <c r="J33" i="2"/>
  <c r="K33" i="2" s="1"/>
  <c r="E33" i="2"/>
  <c r="J35" i="2"/>
  <c r="K35" i="2" s="1"/>
  <c r="E35" i="2"/>
  <c r="J38" i="2"/>
  <c r="K38" i="2" s="1"/>
  <c r="E38" i="2"/>
  <c r="J40" i="2"/>
  <c r="K40" i="2" s="1"/>
  <c r="E40" i="2"/>
  <c r="J41" i="2"/>
  <c r="K41" i="2" s="1"/>
  <c r="E41" i="2"/>
  <c r="H46" i="2"/>
  <c r="J47" i="2"/>
  <c r="K47" i="2" s="1"/>
  <c r="E47" i="2"/>
  <c r="J49" i="2"/>
  <c r="K49" i="2" s="1"/>
  <c r="E49" i="2"/>
  <c r="J52" i="2"/>
  <c r="K52" i="2" s="1"/>
  <c r="E52" i="2"/>
  <c r="J54" i="2"/>
  <c r="K54" i="2" s="1"/>
  <c r="E54" i="2"/>
  <c r="J56" i="2"/>
  <c r="K56" i="2" s="1"/>
  <c r="E56" i="2"/>
  <c r="J58" i="2"/>
  <c r="K58" i="2" s="1"/>
  <c r="E58" i="2"/>
  <c r="H25" i="2"/>
  <c r="J43" i="2"/>
  <c r="K43" i="2" s="1"/>
  <c r="J60" i="2"/>
  <c r="K60" i="2" s="1"/>
  <c r="J63" i="2"/>
  <c r="K63" i="2" s="1"/>
  <c r="J64" i="2"/>
  <c r="K64" i="2" s="1"/>
  <c r="H64" i="2"/>
  <c r="K33" i="1"/>
  <c r="J24" i="2"/>
  <c r="K24" i="2" s="1"/>
  <c r="J62" i="2"/>
  <c r="K62" i="2" s="1"/>
  <c r="J59" i="2"/>
  <c r="K59" i="2" s="1"/>
  <c r="J61" i="2"/>
  <c r="K61" i="2" s="1"/>
  <c r="J65" i="2"/>
  <c r="K65" i="2" s="1"/>
  <c r="J46" i="1"/>
  <c r="H62" i="2"/>
  <c r="H46" i="1"/>
  <c r="E46" i="1"/>
  <c r="K9" i="2"/>
  <c r="J26" i="2"/>
  <c r="K26" i="2" s="1"/>
  <c r="H24" i="2"/>
  <c r="K16" i="2"/>
  <c r="K24" i="1"/>
  <c r="K43" i="1"/>
  <c r="K36" i="1"/>
  <c r="K10" i="1"/>
  <c r="K13" i="2"/>
  <c r="K40" i="1"/>
  <c r="K30" i="1"/>
  <c r="K11" i="1"/>
  <c r="K49" i="1"/>
  <c r="J30" i="8"/>
  <c r="K8" i="2"/>
  <c r="K47" i="1"/>
  <c r="L13" i="11"/>
  <c r="H18" i="2"/>
  <c r="J41" i="8"/>
  <c r="F20" i="2"/>
  <c r="H12" i="2"/>
  <c r="K38" i="1"/>
  <c r="K54" i="1"/>
  <c r="K14" i="1"/>
  <c r="K15" i="2"/>
  <c r="I18" i="1"/>
  <c r="J21" i="8"/>
  <c r="J14" i="8"/>
  <c r="J42" i="8"/>
  <c r="K50" i="1"/>
  <c r="K48" i="1"/>
  <c r="K19" i="1"/>
  <c r="J31" i="8"/>
  <c r="J40" i="8"/>
  <c r="K17" i="2"/>
  <c r="K19" i="2"/>
  <c r="K42" i="1"/>
  <c r="K52" i="1"/>
  <c r="K44" i="1"/>
  <c r="K11" i="2"/>
  <c r="G66" i="2"/>
  <c r="K58" i="1"/>
  <c r="K34" i="1"/>
  <c r="H66" i="1"/>
  <c r="K8" i="1"/>
  <c r="J18" i="2"/>
  <c r="K10" i="2"/>
  <c r="K56" i="1"/>
  <c r="J32" i="8"/>
  <c r="J22" i="8"/>
  <c r="J15" i="8"/>
  <c r="K14" i="2"/>
  <c r="D20" i="2"/>
  <c r="K53" i="1"/>
  <c r="D66" i="1"/>
  <c r="K25" i="1"/>
  <c r="K26" i="1"/>
  <c r="K39" i="1"/>
  <c r="K51" i="1"/>
  <c r="K32" i="1"/>
  <c r="K37" i="1"/>
  <c r="K27" i="2"/>
  <c r="K59" i="1"/>
  <c r="K17" i="1"/>
  <c r="H18" i="1"/>
  <c r="K16" i="1"/>
  <c r="C20" i="2"/>
  <c r="E12" i="2"/>
  <c r="I12" i="2"/>
  <c r="I18" i="2"/>
  <c r="E18" i="2"/>
  <c r="K41" i="1"/>
  <c r="K35" i="1"/>
  <c r="G20" i="1"/>
  <c r="K55" i="1"/>
  <c r="D46" i="2"/>
  <c r="E46" i="2" s="1"/>
  <c r="K31" i="1"/>
  <c r="K25" i="2"/>
  <c r="K45" i="1"/>
  <c r="K9" i="1"/>
  <c r="K23" i="1"/>
  <c r="J12" i="2"/>
  <c r="G20" i="2"/>
  <c r="K57" i="1"/>
  <c r="J23" i="2"/>
  <c r="K23" i="2" s="1"/>
  <c r="F20" i="1"/>
  <c r="H12" i="1"/>
  <c r="K27" i="1"/>
  <c r="I46" i="1"/>
  <c r="J18" i="1"/>
  <c r="D20" i="1"/>
  <c r="E12" i="1"/>
  <c r="I12" i="1"/>
  <c r="C20" i="1"/>
  <c r="J12" i="1"/>
  <c r="E18" i="1"/>
  <c r="I46" i="2"/>
  <c r="F66" i="2"/>
  <c r="E66" i="1" l="1"/>
  <c r="J46" i="2"/>
  <c r="K46" i="2" s="1"/>
  <c r="K46" i="1"/>
  <c r="H20" i="2"/>
  <c r="K18" i="1"/>
  <c r="I66" i="1"/>
  <c r="J66" i="1"/>
  <c r="J75" i="1" s="1"/>
  <c r="H20" i="1"/>
  <c r="K18" i="2"/>
  <c r="D75" i="1"/>
  <c r="J20" i="2"/>
  <c r="D66" i="2"/>
  <c r="J66" i="2" s="1"/>
  <c r="K12" i="2"/>
  <c r="J20" i="1"/>
  <c r="I20" i="2"/>
  <c r="E20" i="2"/>
  <c r="E20" i="1"/>
  <c r="I20" i="1"/>
  <c r="K12" i="1"/>
  <c r="H66" i="2"/>
  <c r="I66" i="2"/>
  <c r="K20" i="1" l="1"/>
  <c r="K66" i="1"/>
  <c r="K20" i="2"/>
  <c r="E66" i="2"/>
  <c r="K66" i="2"/>
</calcChain>
</file>

<file path=xl/sharedStrings.xml><?xml version="1.0" encoding="utf-8"?>
<sst xmlns="http://schemas.openxmlformats.org/spreadsheetml/2006/main" count="1530" uniqueCount="252">
  <si>
    <t>Housing Start Data in Centres 10,000 Population and Over</t>
  </si>
  <si>
    <t>June 2022 - 2023</t>
  </si>
  <si>
    <t>January - June 2022 - 2023</t>
  </si>
  <si>
    <t xml:space="preserve">Footnotes </t>
  </si>
  <si>
    <r>
      <rPr>
        <vertAlign val="superscript"/>
        <sz val="7"/>
        <color rgb="FF000000"/>
        <rFont val="Gill Sans Std"/>
      </rPr>
      <t>1</t>
    </r>
    <r>
      <rPr>
        <sz val="7"/>
        <color indexed="8"/>
        <rFont val="Gill Sans Std"/>
        <family val="2"/>
      </rPr>
      <t>Data for 2021 and 2022 based on 2016 Census Definitions and data for 2023 based on 2021 Census Definitions.</t>
    </r>
  </si>
  <si>
    <t>Source: CMHC Starts and Completion Survey, Market Absorption Survey</t>
  </si>
  <si>
    <r>
      <rPr>
        <vertAlign val="superscript"/>
        <sz val="7"/>
        <color rgb="FF000000"/>
        <rFont val="Gill Sans Std"/>
      </rPr>
      <t>1</t>
    </r>
    <r>
      <rPr>
        <sz val="7"/>
        <color indexed="8"/>
        <rFont val="Gill Sans Std"/>
        <family val="2"/>
      </rPr>
      <t xml:space="preserve"> Data for 2021 and 2022 based on 2016 Census Definitions and data for 2023 based on 2021 Census Definitions.</t>
    </r>
  </si>
  <si>
    <r>
      <rPr>
        <vertAlign val="superscript"/>
        <sz val="7"/>
        <color rgb="FF000000"/>
        <rFont val="Gill Sans Std"/>
      </rPr>
      <t>1</t>
    </r>
    <r>
      <rPr>
        <sz val="7"/>
        <color indexed="8"/>
        <rFont val="Gill Sans Std"/>
        <family val="2"/>
      </rPr>
      <t xml:space="preserve"> 2023 data based on 2021 Census Definitions.</t>
    </r>
  </si>
  <si>
    <t>Données provisoires sur les mises en chantier d'habitations</t>
  </si>
  <si>
    <t>CMHC HOUSING MARKET INFORMATION</t>
  </si>
  <si>
    <t>Monthly Housing Starts and Other Construction Data</t>
  </si>
  <si>
    <t>Source:  CMHC Starts and Completions Survey and Market Absorption Survey</t>
  </si>
  <si>
    <t>© 2023 Canada Mortgage and Housing Corporation</t>
  </si>
  <si>
    <t>TABLE OF CONTENTS</t>
  </si>
  <si>
    <t>The table of contents below provides a brief description of the contents in each tab.</t>
  </si>
  <si>
    <t xml:space="preserve">Note to readers </t>
  </si>
  <si>
    <t>Table 1: Housing Start Data in Centres 10,000 Population and Over</t>
  </si>
  <si>
    <t>Table 2: Housing Start Data in Centres 10,000 Population and Over (Cumulative)</t>
  </si>
  <si>
    <t xml:space="preserve">Table 3: Dwelling Starts in Urban Centres and Canada, Seasonally Adjusted at Annual Rates </t>
  </si>
  <si>
    <t xml:space="preserve">Table 4: Dwelling Starts in Urban Centres, by Region, Seasonally Adjusted at Annual Rates </t>
  </si>
  <si>
    <t xml:space="preserve">Table 5: Dwelling Starts in Urban Centres,  by Region, Seasonally Adjusted at Annual Rates </t>
  </si>
  <si>
    <t xml:space="preserve">Table 6: Dwelling Starts in Urban Centres, Atlantic Provinces, Seasonally Adjusted at Annual Rates </t>
  </si>
  <si>
    <t>Table 7: Dwelling Starts in Urban Centres, Prairie Provinces, Seasonally Adjusted at Annual Rates</t>
  </si>
  <si>
    <t>Table 8 to Table 15: Dwelling Starts - Seasonally Adjusted at Annual Rates</t>
  </si>
  <si>
    <t>Table 16: Absorption of Homeowner and Condominium Units by Dwelling Type,in Metropolitan Areas, Large Urban Centres and Census Agglomerations</t>
  </si>
  <si>
    <t>Table 17-18: Dwelling Starts in Urban Centres and Canada, Seasonally Adjusted at Annual Rates</t>
  </si>
  <si>
    <t>Table 19-20: Dwelling Starts in Canada1, Atlantic Provinces, Seasonally Adjusted at Annual Rates</t>
  </si>
  <si>
    <t xml:space="preserve">Symbols  </t>
  </si>
  <si>
    <t>Survey Coverage</t>
  </si>
  <si>
    <t xml:space="preserve">Concepts and Definitions </t>
  </si>
  <si>
    <t>Type of Dwelling</t>
  </si>
  <si>
    <t>Note to readers:</t>
  </si>
  <si>
    <t>As of January, 2023, data contained within this publication reflect 2021 Census geography in line with Statistics Canada's Standard Geographical Classification (SGC). The following is a summary of geography changes:</t>
  </si>
  <si>
    <t xml:space="preserve">Census Metropolitan Area (CMA) and Census Agglomeration (CA) changes: </t>
  </si>
  <si>
    <r>
      <t xml:space="preserve">6 new CMAs: </t>
    </r>
    <r>
      <rPr>
        <sz val="11"/>
        <color theme="4" tint="-0.499984740745262"/>
        <rFont val="Calibri"/>
        <family val="2"/>
      </rPr>
      <t xml:space="preserve">Chilliwack, Drummondville, Fredericton, Kamloops, Nanaimo and Red Deer </t>
    </r>
  </si>
  <si>
    <r>
      <t xml:space="preserve">Ottawa CMA: </t>
    </r>
    <r>
      <rPr>
        <sz val="11"/>
        <color theme="4" tint="-0.499984740745262"/>
        <rFont val="Calibri"/>
        <family val="2"/>
      </rPr>
      <t>Arnprior T and Carleton Place T are now merged with Ottawa CMA</t>
    </r>
  </si>
  <si>
    <r>
      <t xml:space="preserve">East Hants MD : </t>
    </r>
    <r>
      <rPr>
        <sz val="11"/>
        <color theme="4" tint="-0.499984740745262"/>
        <rFont val="Calibri"/>
        <family val="2"/>
      </rPr>
      <t>almagated with Halifax</t>
    </r>
    <r>
      <rPr>
        <b/>
        <sz val="11"/>
        <color theme="4" tint="-0.499984740745262"/>
        <rFont val="Calibri"/>
        <family val="2"/>
      </rPr>
      <t xml:space="preserve"> </t>
    </r>
    <r>
      <rPr>
        <sz val="11"/>
        <color theme="4" tint="-0.499984740745262"/>
        <rFont val="Calibri"/>
        <family val="2"/>
      </rPr>
      <t>CMA</t>
    </r>
  </si>
  <si>
    <r>
      <t>Essex T :</t>
    </r>
    <r>
      <rPr>
        <sz val="11"/>
        <color theme="4" tint="-0.499984740745262"/>
        <rFont val="Calibri"/>
        <family val="2"/>
      </rPr>
      <t xml:space="preserve"> merged with Windsor CMA</t>
    </r>
  </si>
  <si>
    <r>
      <t xml:space="preserve">Leamington MU : </t>
    </r>
    <r>
      <rPr>
        <sz val="11"/>
        <color theme="4" tint="-0.499984740745262"/>
        <rFont val="Calibri"/>
        <family val="2"/>
      </rPr>
      <t>merged with Windsor CMA</t>
    </r>
  </si>
  <si>
    <r>
      <t xml:space="preserve">Joliette V: </t>
    </r>
    <r>
      <rPr>
        <sz val="11"/>
        <color theme="4" tint="-0.499984740745262"/>
        <rFont val="Calibri"/>
        <family val="2"/>
      </rPr>
      <t>now a large CA (population 50,000+)</t>
    </r>
  </si>
  <si>
    <r>
      <t xml:space="preserve">Victoriaville V: </t>
    </r>
    <r>
      <rPr>
        <sz val="11"/>
        <color theme="4" tint="-0.499984740745262"/>
        <rFont val="Calibri"/>
        <family val="2"/>
      </rPr>
      <t>now a large CA (population 50,000+)</t>
    </r>
  </si>
  <si>
    <r>
      <t xml:space="preserve">Amos V: </t>
    </r>
    <r>
      <rPr>
        <sz val="11"/>
        <color theme="4" tint="-0.499984740745262"/>
        <rFont val="Calibri"/>
        <family val="2"/>
      </rPr>
      <t>now a CA (population 10,000-49,999)</t>
    </r>
  </si>
  <si>
    <r>
      <t xml:space="preserve">Essa CA: </t>
    </r>
    <r>
      <rPr>
        <sz val="11"/>
        <color theme="4" tint="-0.499984740745262"/>
        <rFont val="Calibri"/>
        <family val="2"/>
      </rPr>
      <t>now a CA (population 10,000-49,999)</t>
    </r>
  </si>
  <si>
    <r>
      <t xml:space="preserve">Ladysmith CA: </t>
    </r>
    <r>
      <rPr>
        <sz val="11"/>
        <color theme="4" tint="-0.499984740745262"/>
        <rFont val="Calibri"/>
        <family val="2"/>
      </rPr>
      <t>now a CA (population 10,000-49,999)</t>
    </r>
  </si>
  <si>
    <r>
      <t xml:space="preserve">Sainte-Agathe-des-Monts: </t>
    </r>
    <r>
      <rPr>
        <sz val="11"/>
        <color theme="4" tint="-0.499984740745262"/>
        <rFont val="Calibri"/>
        <family val="2"/>
      </rPr>
      <t>now a CA (population 10,000-49,999)</t>
    </r>
  </si>
  <si>
    <r>
      <t xml:space="preserve">Trail CA: </t>
    </r>
    <r>
      <rPr>
        <sz val="11"/>
        <color theme="4" tint="-0.499984740745262"/>
        <rFont val="Calibri"/>
        <family val="2"/>
      </rPr>
      <t>now a CA (population 10,000-49,999)</t>
    </r>
  </si>
  <si>
    <r>
      <t xml:space="preserve">Belleville CMA: </t>
    </r>
    <r>
      <rPr>
        <sz val="11"/>
        <color theme="4" tint="-0.499984740745262"/>
        <rFont val="Calibri"/>
        <family val="2"/>
      </rPr>
      <t>name was modified to Belleville - Quinte West</t>
    </r>
  </si>
  <si>
    <t>Please note CMHC has updated the Starts and Completions Survey methodology and the Market Absorption Survey methodology:</t>
  </si>
  <si>
    <r>
      <t xml:space="preserve">Completions: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</si>
  <si>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Under Construction: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t>
    </r>
    <r>
      <rPr>
        <b/>
        <sz val="11"/>
        <color theme="4" tint="-0.499984740745262"/>
        <rFont val="Calibri"/>
        <family val="2"/>
      </rPr>
      <t xml:space="preserve"> </t>
    </r>
    <r>
      <rPr>
        <sz val="11"/>
        <color theme="4" tint="-0.499984740745262"/>
        <rFont val="Calibri"/>
        <family val="2"/>
      </rPr>
      <t xml:space="preserve">with exceptions of Charlottetown CA,  Whitehorse CA, and Yellowknife CA </t>
    </r>
  </si>
  <si>
    <r>
      <t xml:space="preserve">Absorbed units: </t>
    </r>
    <r>
      <rPr>
        <sz val="11"/>
        <color theme="4" tint="-0.499984740745262"/>
        <rFont val="Calibri"/>
        <family val="2"/>
      </rPr>
      <t>only</t>
    </r>
    <r>
      <rPr>
        <b/>
        <sz val="11"/>
        <color theme="4" tint="-0.499984740745262"/>
        <rFont val="Calibri"/>
        <family val="2"/>
      </rPr>
      <t xml:space="preserve"> </t>
    </r>
    <r>
      <rPr>
        <sz val="11"/>
        <color theme="4" tint="-0.499984740745262"/>
        <rFont val="Calibri"/>
        <family val="2"/>
      </rPr>
      <t>collected in CMAs (population 100,000+) as of 2023 with the exception of Charlottetown CA</t>
    </r>
  </si>
  <si>
    <r>
      <t xml:space="preserve">November 2021: </t>
    </r>
    <r>
      <rPr>
        <sz val="11"/>
        <color theme="4" tint="-0.499984740745262"/>
        <rFont val="Calibri"/>
        <family val="2"/>
      </rPr>
      <t xml:space="preserve">Due to the flood situation in British Columbia, CMHC was not able to administer SCS in Chilliwack CA </t>
    </r>
  </si>
  <si>
    <r>
      <t xml:space="preserve">Erratum (January to April 2022 publication): </t>
    </r>
    <r>
      <rPr>
        <sz val="11"/>
        <color theme="4" tint="-0.499984740745262"/>
        <rFont val="Calibri"/>
        <family val="2"/>
      </rPr>
      <t>2021 data in Table 16 erroneously showed 2020 data; this issue has been corrected in the May 2021 release.</t>
    </r>
    <r>
      <rPr>
        <b/>
        <sz val="11"/>
        <color theme="4" tint="-0.499984740745262"/>
        <rFont val="Calibri"/>
        <family val="2"/>
      </rPr>
      <t xml:space="preserve"> </t>
    </r>
  </si>
  <si>
    <t xml:space="preserve">Table 1 </t>
  </si>
  <si>
    <t xml:space="preserve">Area </t>
  </si>
  <si>
    <t xml:space="preserve">Single-Detached </t>
  </si>
  <si>
    <t>All Others</t>
  </si>
  <si>
    <t>Total</t>
  </si>
  <si>
    <t>Province</t>
  </si>
  <si>
    <t xml:space="preserve">  %</t>
  </si>
  <si>
    <t>Nfld.Lab.</t>
  </si>
  <si>
    <t xml:space="preserve">P.E.I.    </t>
  </si>
  <si>
    <t xml:space="preserve">N.S.    </t>
  </si>
  <si>
    <t xml:space="preserve">N.B.    </t>
  </si>
  <si>
    <t>Atlantic</t>
  </si>
  <si>
    <t xml:space="preserve">Que.   </t>
  </si>
  <si>
    <t xml:space="preserve">Ont.    </t>
  </si>
  <si>
    <t xml:space="preserve">Man.    </t>
  </si>
  <si>
    <t xml:space="preserve">Sask.    </t>
  </si>
  <si>
    <t xml:space="preserve">Alta.    </t>
  </si>
  <si>
    <t>Prairies</t>
  </si>
  <si>
    <t xml:space="preserve">B.C.    </t>
  </si>
  <si>
    <t>Canada</t>
  </si>
  <si>
    <t>Metropolitan Areas</t>
  </si>
  <si>
    <t>Abbotsford-Mission</t>
  </si>
  <si>
    <t>Barrie</t>
  </si>
  <si>
    <t>Belleville - Quinte West</t>
  </si>
  <si>
    <t>Brantford</t>
  </si>
  <si>
    <t>Calgary</t>
  </si>
  <si>
    <t>Chilliwack</t>
  </si>
  <si>
    <t>Drummondville</t>
  </si>
  <si>
    <t>Edmonton</t>
  </si>
  <si>
    <t>Fredericton</t>
  </si>
  <si>
    <t>Greater/Grand Sudbury</t>
  </si>
  <si>
    <t>Guelph</t>
  </si>
  <si>
    <t>Halifax</t>
  </si>
  <si>
    <t>Hamilton</t>
  </si>
  <si>
    <t>Kamloops</t>
  </si>
  <si>
    <t>Kelowna</t>
  </si>
  <si>
    <t>Kingston</t>
  </si>
  <si>
    <t>Kitchener-Cambridge-Waterloo</t>
  </si>
  <si>
    <t>Lethbridge</t>
  </si>
  <si>
    <t>London</t>
  </si>
  <si>
    <t>Moncton</t>
  </si>
  <si>
    <t>Montréal</t>
  </si>
  <si>
    <t>Nanaimo</t>
  </si>
  <si>
    <t>Oshawa</t>
  </si>
  <si>
    <t>Ottawa-Gatineau</t>
  </si>
  <si>
    <t xml:space="preserve">  Gatineau</t>
  </si>
  <si>
    <t xml:space="preserve">  Ottawa</t>
  </si>
  <si>
    <t>Peterborough</t>
  </si>
  <si>
    <t>Québec</t>
  </si>
  <si>
    <t>Red Deer</t>
  </si>
  <si>
    <t>Regina</t>
  </si>
  <si>
    <t>Saguenay</t>
  </si>
  <si>
    <t>St. Catharines-Niagara</t>
  </si>
  <si>
    <t>Saint John</t>
  </si>
  <si>
    <t>St. John's</t>
  </si>
  <si>
    <t>Saskatoon</t>
  </si>
  <si>
    <t>Sherbrooke</t>
  </si>
  <si>
    <t>Thunder Bay</t>
  </si>
  <si>
    <t>Toronto</t>
  </si>
  <si>
    <t>Trois-Rivières</t>
  </si>
  <si>
    <t>Vancouver</t>
  </si>
  <si>
    <t>Victoria</t>
  </si>
  <si>
    <t>Windsor</t>
  </si>
  <si>
    <t>Winnipeg</t>
  </si>
  <si>
    <t>CMA total -new CMA's</t>
  </si>
  <si>
    <t>Table 2</t>
  </si>
  <si>
    <t>N.L.</t>
  </si>
  <si>
    <t>Greater Sudbury</t>
  </si>
  <si>
    <t xml:space="preserve">Table 3 </t>
  </si>
  <si>
    <t xml:space="preserve">Dwelling Starts in Urban Centres and Canada, Seasonally Adjusted at Annual Rates </t>
  </si>
  <si>
    <r>
      <t>Centres 10,000 Population and Over</t>
    </r>
    <r>
      <rPr>
        <b/>
        <vertAlign val="superscript"/>
        <sz val="9"/>
        <color indexed="8"/>
        <rFont val="Gill Sans Std"/>
        <family val="2"/>
      </rPr>
      <t>1</t>
    </r>
  </si>
  <si>
    <t/>
  </si>
  <si>
    <t xml:space="preserve">Period </t>
  </si>
  <si>
    <t>Single-</t>
  </si>
  <si>
    <t>All</t>
  </si>
  <si>
    <t>Other</t>
  </si>
  <si>
    <t>Detached</t>
  </si>
  <si>
    <t>Others</t>
  </si>
  <si>
    <t>Areas</t>
  </si>
  <si>
    <r>
      <t xml:space="preserve">2021 </t>
    </r>
    <r>
      <rPr>
        <b/>
        <vertAlign val="superscript"/>
        <sz val="9"/>
        <color indexed="8"/>
        <rFont val="Gill Sans Std"/>
        <family val="2"/>
      </rPr>
      <t>2</t>
    </r>
  </si>
  <si>
    <r>
      <t>2022</t>
    </r>
    <r>
      <rPr>
        <b/>
        <vertAlign val="superscript"/>
        <sz val="9"/>
        <color indexed="8"/>
        <rFont val="Gill Sans Std"/>
        <family val="2"/>
      </rPr>
      <t>2</t>
    </r>
  </si>
  <si>
    <t>1st Q.</t>
  </si>
  <si>
    <t>2nd Q.</t>
  </si>
  <si>
    <t>3rd Q.</t>
  </si>
  <si>
    <t>4th Q.</t>
  </si>
  <si>
    <t>January</t>
  </si>
  <si>
    <t>February</t>
  </si>
  <si>
    <t>March</t>
  </si>
  <si>
    <t>April</t>
  </si>
  <si>
    <t>May</t>
  </si>
  <si>
    <t>June</t>
  </si>
  <si>
    <t>July</t>
  </si>
  <si>
    <t>August</t>
  </si>
  <si>
    <t>September</t>
  </si>
  <si>
    <t>October</t>
  </si>
  <si>
    <t>November</t>
  </si>
  <si>
    <t>December</t>
  </si>
  <si>
    <r>
      <t xml:space="preserve">2 </t>
    </r>
    <r>
      <rPr>
        <sz val="7"/>
        <color indexed="8"/>
        <rFont val="Gill Sans Std"/>
        <family val="2"/>
      </rPr>
      <t>Data are Actual Dwelling Starts.</t>
    </r>
  </si>
  <si>
    <t xml:space="preserve"> </t>
  </si>
  <si>
    <t xml:space="preserve">Table 4 </t>
  </si>
  <si>
    <r>
      <t>Dwelling Starts in Urban Centres</t>
    </r>
    <r>
      <rPr>
        <b/>
        <vertAlign val="superscript"/>
        <sz val="11"/>
        <rFont val="Gill Sans Std"/>
        <family val="2"/>
      </rPr>
      <t>1</t>
    </r>
    <r>
      <rPr>
        <b/>
        <sz val="11"/>
        <rFont val="Gill Sans Std"/>
        <family val="2"/>
      </rPr>
      <t xml:space="preserve">, by Region, Seasonally Adjusted at Annual Rates </t>
    </r>
  </si>
  <si>
    <t>Ontario</t>
  </si>
  <si>
    <t>B. C.</t>
  </si>
  <si>
    <r>
      <t xml:space="preserve">2022 </t>
    </r>
    <r>
      <rPr>
        <b/>
        <vertAlign val="superscript"/>
        <sz val="9"/>
        <color indexed="8"/>
        <rFont val="Gill Sans Std"/>
        <family val="2"/>
      </rPr>
      <t>2</t>
    </r>
  </si>
  <si>
    <t>Single-Detached</t>
  </si>
  <si>
    <t>Apr.</t>
  </si>
  <si>
    <t>Jun.</t>
  </si>
  <si>
    <t xml:space="preserve">Table 5 </t>
  </si>
  <si>
    <r>
      <t>Dwelling Starts in Urban Centres</t>
    </r>
    <r>
      <rPr>
        <b/>
        <vertAlign val="superscript"/>
        <sz val="11"/>
        <rFont val="Gill Sans Std"/>
        <family val="2"/>
      </rPr>
      <t>1</t>
    </r>
    <r>
      <rPr>
        <b/>
        <sz val="11"/>
        <rFont val="Gill Sans Std"/>
        <family val="2"/>
      </rPr>
      <t xml:space="preserve">,  by Region, Seasonally Adjusted at Annual Rates </t>
    </r>
  </si>
  <si>
    <r>
      <t>2021</t>
    </r>
    <r>
      <rPr>
        <b/>
        <vertAlign val="superscript"/>
        <sz val="9"/>
        <color indexed="8"/>
        <rFont val="Gill Sans Std"/>
        <family val="2"/>
      </rPr>
      <t xml:space="preserve"> 2</t>
    </r>
  </si>
  <si>
    <r>
      <t>2022</t>
    </r>
    <r>
      <rPr>
        <b/>
        <vertAlign val="superscript"/>
        <sz val="9"/>
        <color indexed="8"/>
        <rFont val="Gill Sans Std"/>
        <family val="2"/>
      </rPr>
      <t xml:space="preserve"> 2</t>
    </r>
  </si>
  <si>
    <t>Table 6</t>
  </si>
  <si>
    <r>
      <t>Dwelling Starts in Urban Centres</t>
    </r>
    <r>
      <rPr>
        <b/>
        <vertAlign val="superscript"/>
        <sz val="11"/>
        <rFont val="Gill Sans Std"/>
        <family val="2"/>
      </rPr>
      <t>1</t>
    </r>
    <r>
      <rPr>
        <b/>
        <sz val="11"/>
        <rFont val="Gill Sans Std"/>
        <family val="2"/>
      </rPr>
      <t xml:space="preserve">, Atlantic Provinces, Seasonally Adjusted at Annual Rates </t>
    </r>
  </si>
  <si>
    <t>Period</t>
  </si>
  <si>
    <t>Newfoundland</t>
  </si>
  <si>
    <t>Prince Edward</t>
  </si>
  <si>
    <t>Nova Scotia</t>
  </si>
  <si>
    <t>New Brunswick</t>
  </si>
  <si>
    <t>Island</t>
  </si>
  <si>
    <r>
      <t xml:space="preserve">2021 </t>
    </r>
    <r>
      <rPr>
        <b/>
        <vertAlign val="superscript"/>
        <sz val="9"/>
        <color indexed="8"/>
        <rFont val="Gill Sans Std"/>
        <family val="2"/>
      </rPr>
      <t xml:space="preserve">2 </t>
    </r>
  </si>
  <si>
    <t>Table 7</t>
  </si>
  <si>
    <r>
      <t>Dwelling Starts in Urban Centres</t>
    </r>
    <r>
      <rPr>
        <b/>
        <vertAlign val="superscript"/>
        <sz val="11"/>
        <rFont val="Gill Sans Std"/>
        <family val="2"/>
      </rPr>
      <t>1</t>
    </r>
    <r>
      <rPr>
        <b/>
        <sz val="11"/>
        <rFont val="Gill Sans Std"/>
        <family val="2"/>
      </rPr>
      <t>, Prairie Provinces, Seasonally Adjusted at Annual Rates</t>
    </r>
  </si>
  <si>
    <t>Manitoba</t>
  </si>
  <si>
    <t>Saskatchewan</t>
  </si>
  <si>
    <t>Alberta</t>
  </si>
  <si>
    <t>Table 8</t>
  </si>
  <si>
    <r>
      <t>Dwelling Starts - Seasonally Adjusted at Annual Rates</t>
    </r>
    <r>
      <rPr>
        <b/>
        <vertAlign val="superscript"/>
        <sz val="11"/>
        <rFont val="Gill Sans Std"/>
        <family val="2"/>
      </rPr>
      <t>1</t>
    </r>
  </si>
  <si>
    <t>Table 9</t>
  </si>
  <si>
    <t>Gatineau</t>
  </si>
  <si>
    <t>Table 10</t>
  </si>
  <si>
    <t>Ottawa</t>
  </si>
  <si>
    <t>Table 11</t>
  </si>
  <si>
    <t>St Catharines-Niagara</t>
  </si>
  <si>
    <t>Table 12</t>
  </si>
  <si>
    <t>Table 13</t>
  </si>
  <si>
    <t>Table 14</t>
  </si>
  <si>
    <t>2 Data are Actual Dwelling Starts.</t>
  </si>
  <si>
    <t xml:space="preserve">Table 15 </t>
  </si>
  <si>
    <t xml:space="preserve">Table 16 </t>
  </si>
  <si>
    <t xml:space="preserve">Absorption of Homeowner and Condominium Units by Dwelling Type, </t>
  </si>
  <si>
    <r>
      <t>in Metropolitan Areas, Large Urban Centres and Census Agglomerations</t>
    </r>
    <r>
      <rPr>
        <b/>
        <vertAlign val="superscript"/>
        <sz val="12"/>
        <rFont val="Gill Sans Std"/>
        <family val="2"/>
      </rPr>
      <t>1</t>
    </r>
  </si>
  <si>
    <t xml:space="preserve">Single-Detached and </t>
  </si>
  <si>
    <t>Row, Apartment and Other Dwellings</t>
  </si>
  <si>
    <t xml:space="preserve">% Absorbed </t>
  </si>
  <si>
    <t>Completed</t>
  </si>
  <si>
    <t>Under</t>
  </si>
  <si>
    <t>% Absorbed at</t>
  </si>
  <si>
    <t>at Completion</t>
  </si>
  <si>
    <t>and</t>
  </si>
  <si>
    <r>
      <t>Construction</t>
    </r>
    <r>
      <rPr>
        <b/>
        <vertAlign val="superscript"/>
        <sz val="8"/>
        <color indexed="8"/>
        <rFont val="Gill Sans Std"/>
        <family val="2"/>
      </rPr>
      <t>2</t>
    </r>
  </si>
  <si>
    <t>Completion</t>
  </si>
  <si>
    <t>Unabsorbed</t>
  </si>
  <si>
    <r>
      <rPr>
        <vertAlign val="superscript"/>
        <sz val="7"/>
        <color rgb="FF000000"/>
        <rFont val="Gill Sans Std"/>
      </rPr>
      <t>1</t>
    </r>
    <r>
      <rPr>
        <sz val="7"/>
        <color indexed="8"/>
        <rFont val="Gill Sans Std"/>
        <family val="2"/>
      </rPr>
      <t xml:space="preserve"> Data for 2021, 2022 based on 2016 Census Standard Geographical Classification (SGC) and data for 2023 based on 2021 Census SGC. Data as of 2023 is for Census Metropolitan Areas only.  </t>
    </r>
  </si>
  <si>
    <t xml:space="preserve"> 2 Under Construction does not include units where the intended market is unknown. </t>
  </si>
  <si>
    <t>Table 17</t>
  </si>
  <si>
    <t>Dwelling Starts in Urban Centres and Canada, Seasonally Adjusted at Annual Rates</t>
  </si>
  <si>
    <t xml:space="preserve">Centres 10,000 Population </t>
  </si>
  <si>
    <t>Other Areas</t>
  </si>
  <si>
    <r>
      <t>and Over</t>
    </r>
    <r>
      <rPr>
        <b/>
        <vertAlign val="superscript"/>
        <sz val="9"/>
        <color indexed="8"/>
        <rFont val="Gill Sans Std"/>
        <family val="2"/>
      </rPr>
      <t>1</t>
    </r>
  </si>
  <si>
    <t>2023</t>
  </si>
  <si>
    <t>Table 18</t>
  </si>
  <si>
    <r>
      <t>Dwelling Starts in Canada</t>
    </r>
    <r>
      <rPr>
        <b/>
        <vertAlign val="superscript"/>
        <sz val="11"/>
        <rFont val="Gill Sans Std"/>
        <family val="2"/>
      </rPr>
      <t>1</t>
    </r>
    <r>
      <rPr>
        <b/>
        <sz val="11"/>
        <rFont val="Gill Sans Std"/>
        <family val="2"/>
      </rPr>
      <t xml:space="preserve">, by Region, </t>
    </r>
  </si>
  <si>
    <t>Seasonally Adjusted at Annual Rates</t>
  </si>
  <si>
    <t>B.C.</t>
  </si>
  <si>
    <t xml:space="preserve"> Source:  Market Analysis Centre, CMHC</t>
  </si>
  <si>
    <t>Table 19</t>
  </si>
  <si>
    <r>
      <t>Dwelling Starts in Canada</t>
    </r>
    <r>
      <rPr>
        <b/>
        <vertAlign val="superscript"/>
        <sz val="11"/>
        <rFont val="Gill Sans Std"/>
        <family val="2"/>
      </rPr>
      <t>1</t>
    </r>
    <r>
      <rPr>
        <b/>
        <sz val="11"/>
        <rFont val="Gill Sans Std"/>
        <family val="2"/>
      </rPr>
      <t>, Atlantic Provinces, Seasonally Adjusted at Annual Rates</t>
    </r>
  </si>
  <si>
    <t>Table 20</t>
  </si>
  <si>
    <r>
      <t>Dwelling Starts in Canada</t>
    </r>
    <r>
      <rPr>
        <b/>
        <vertAlign val="superscript"/>
        <sz val="11"/>
        <rFont val="Gill Sans Std"/>
        <family val="2"/>
      </rPr>
      <t>1</t>
    </r>
    <r>
      <rPr>
        <b/>
        <sz val="11"/>
        <rFont val="Gill Sans Std"/>
        <family val="2"/>
      </rPr>
      <t xml:space="preserve">, Prairie Provinces, </t>
    </r>
  </si>
  <si>
    <t>Symbols</t>
  </si>
  <si>
    <t>** Not available</t>
  </si>
  <si>
    <t>+ Less than 1,000 units</t>
  </si>
  <si>
    <t>- Nil or Zero</t>
  </si>
  <si>
    <t>-- Amount too small to be expressed</t>
  </si>
  <si>
    <t>(r) Revised / Chiffres révisés</t>
  </si>
  <si>
    <t xml:space="preserve">Survey Coverage </t>
  </si>
  <si>
    <t xml:space="preserve">The Starts and Completions Survey is carried out monthly in urban areas with populations in excess of 50,000 as defined by the 2011 Census.  
In urban areas with populations of 10,000 to 49,999, all Starts are enumerated in the last month of each quarter (i.e. four times a year, in March, June, September and December). 
In these centres with quarterly enumeration, Completion activity is modelled based on historical patterns. 
Monthly Starts and Completion activity in these quarterly locations are statistically estimated at a provincial level for single and multi categories.  
Centres with populations below 10,000 are enumerated on a sample basis, also in the last month of each quarter (i.e. in March, June, September and December). </t>
  </si>
  <si>
    <t xml:space="preserve">The Market Absorption Survey is carried out in conjunction with the Starts and Completions Survey in urban areas with populations in excess of 50,000.  
When a structure is recorded as completed, a report is also made as to whether or not a unit has been sold.  
The dwellings are then enumerated each month until such time as absorption occurs. </t>
  </si>
  <si>
    <t>The survey of conversions and demolitions follows the same collection frequency and methodology as new residential construction.</t>
  </si>
  <si>
    <t>Concepts and Definitions</t>
  </si>
  <si>
    <r>
      <t>A “</t>
    </r>
    <r>
      <rPr>
        <b/>
        <sz val="11"/>
        <color theme="1"/>
        <rFont val="Arial"/>
        <family val="2"/>
      </rPr>
      <t>start</t>
    </r>
    <r>
      <rPr>
        <sz val="11"/>
        <rFont val="Arial"/>
        <family val="2"/>
      </rPr>
      <t>” for the purposes of the Starts and Completions Survey, is defined as the beginning of construction work on a building, usually when the concrete has been poured
 for the whole of the footing around the structure, or an equivalent stage where a basement will not be part of the structure.</t>
    </r>
  </si>
  <si>
    <r>
      <t>A “</t>
    </r>
    <r>
      <rPr>
        <b/>
        <sz val="11"/>
        <color theme="1"/>
        <rFont val="Arial"/>
        <family val="2"/>
      </rPr>
      <t>completion</t>
    </r>
    <r>
      <rPr>
        <sz val="11"/>
        <rFont val="Arial"/>
        <family val="2"/>
      </rPr>
      <t>” is defined as the stage at which all proposed construction work on the building has been performed,
 although under some circumstances a building may be counted as completed where up to 10 percent of the proposed work remains to be done.</t>
    </r>
  </si>
  <si>
    <t>For multiple-dwelling structures, the definition of a Start or a Completion applies to the structure rather than to the individual dwelling units therein.</t>
  </si>
  <si>
    <r>
      <t>The number of units “</t>
    </r>
    <r>
      <rPr>
        <b/>
        <sz val="11"/>
        <color theme="1"/>
        <rFont val="Arial"/>
        <family val="2"/>
      </rPr>
      <t>under construction</t>
    </r>
    <r>
      <rPr>
        <sz val="11"/>
        <rFont val="Arial"/>
        <family val="2"/>
      </rPr>
      <t>” as at the end of the period shown, takes into account certain adjustments which are necessary for various reasons.  
For example, after a start on a dwelling has commenced construction may cease, or a structure when completed may contain more or fewer dwelling units than were reported at start.</t>
    </r>
  </si>
  <si>
    <r>
      <t xml:space="preserve">A dwelling is defined as being </t>
    </r>
    <r>
      <rPr>
        <b/>
        <sz val="11"/>
        <color theme="1"/>
        <rFont val="Arial"/>
        <family val="2"/>
      </rPr>
      <t>“absorbed</t>
    </r>
    <r>
      <rPr>
        <sz val="11"/>
        <rFont val="Arial"/>
        <family val="2"/>
      </rPr>
      <t>” when a binding, non-conditional agreement is made to buy the dwelling.</t>
    </r>
  </si>
  <si>
    <r>
      <rPr>
        <b/>
        <sz val="11"/>
        <color theme="1"/>
        <rFont val="Arial"/>
        <family val="2"/>
      </rPr>
      <t>Only new self-contained dwelling units are enumerated in the Starts and Completions Survey</t>
    </r>
    <r>
      <rPr>
        <sz val="11"/>
        <rFont val="Arial"/>
        <family val="2"/>
      </rPr>
      <t>, such units being designed for non-transient and year-round occupancy.</t>
    </r>
  </si>
  <si>
    <r>
      <rPr>
        <b/>
        <sz val="11"/>
        <color theme="1"/>
        <rFont val="Arial"/>
        <family val="2"/>
      </rPr>
      <t>Seasonal dwellings</t>
    </r>
    <r>
      <rPr>
        <sz val="11"/>
        <rFont val="Arial"/>
        <family val="2"/>
      </rPr>
      <t xml:space="preserve">, such as:  summer cottages, hunting and ski cabins, trailers and boat houses; and </t>
    </r>
    <r>
      <rPr>
        <b/>
        <sz val="11"/>
        <color theme="1"/>
        <rFont val="Arial"/>
        <family val="2"/>
      </rPr>
      <t>hostel accommodation</t>
    </r>
    <r>
      <rPr>
        <sz val="11"/>
        <rFont val="Arial"/>
        <family val="2"/>
      </rPr>
      <t xml:space="preserve">, 
such as:  hospitals, nursing homes, penal institutions, convents, monasteries, military and industrial camps, and collective types of accommodation such as:  
hotels, clubs, and lodging homes are excluded from all residential housing surveys.  </t>
    </r>
  </si>
  <si>
    <r>
      <rPr>
        <b/>
        <sz val="11"/>
        <color theme="1"/>
        <rFont val="Arial"/>
        <family val="2"/>
      </rPr>
      <t>Mobile Homes</t>
    </r>
    <r>
      <rPr>
        <sz val="11"/>
        <rFont val="Arial"/>
        <family val="2"/>
      </rPr>
      <t xml:space="preserve"> are included in the surveys.  A mobile home is a type of manufactured house that is completely assembled in a factory, then moved to a foundation before it is occupied.</t>
    </r>
  </si>
  <si>
    <r>
      <rPr>
        <b/>
        <sz val="11"/>
        <color theme="1"/>
        <rFont val="Arial"/>
        <family val="2"/>
      </rPr>
      <t>Trailers</t>
    </r>
    <r>
      <rPr>
        <sz val="11"/>
        <rFont val="Arial"/>
        <family val="2"/>
      </rPr>
      <t xml:space="preserve"> or any other movable dwelling (the larger often referred to as a mobile home) with no permanent foundation are excluded from the surveys.</t>
    </r>
  </si>
  <si>
    <r>
      <rPr>
        <b/>
        <sz val="11"/>
        <color theme="1"/>
        <rFont val="Arial"/>
        <family val="2"/>
      </rPr>
      <t>Market housing</t>
    </r>
    <r>
      <rPr>
        <sz val="11"/>
        <rFont val="Arial"/>
        <family val="2"/>
      </rPr>
      <t xml:space="preserve"> is defined as housing that is marketed to the general public for sale or rent.</t>
    </r>
  </si>
  <si>
    <r>
      <t xml:space="preserve">A </t>
    </r>
    <r>
      <rPr>
        <b/>
        <sz val="11"/>
        <color theme="1"/>
        <rFont val="Arial"/>
        <family val="2"/>
      </rPr>
      <t>“dwelling unit</t>
    </r>
    <r>
      <rPr>
        <sz val="11"/>
        <rFont val="Arial"/>
        <family val="2"/>
      </rPr>
      <t>” is defined as a structurally separate set of living premises with a private entrance either outside the building or from a common hall, lobby, vestibule or stairway inside the building. 
The entrance must be one that can be used without passing through anyone else’s living quarters.</t>
    </r>
  </si>
  <si>
    <t xml:space="preserve">Seasonally Adjusted at Annual Rate </t>
  </si>
  <si>
    <t xml:space="preserve">Seasonally Adjusted at Annual Rate (SAAR) is the result of adjusting monthly or quarterly statistics to provide an indication of the annual total which would be achieved if activity in all other 
months or quarters were at the same level of performance relative to past seasonal patterns. </t>
  </si>
  <si>
    <t>Type of dwelling</t>
  </si>
  <si>
    <t xml:space="preserve">The definitions of types of dwellings, used in the Surveys, are in accordance with those in the Census. </t>
  </si>
  <si>
    <r>
      <t>A “</t>
    </r>
    <r>
      <rPr>
        <b/>
        <sz val="11"/>
        <color theme="1"/>
        <rFont val="Arial"/>
        <family val="2"/>
      </rPr>
      <t>single-detached</t>
    </r>
    <r>
      <rPr>
        <sz val="11"/>
        <rFont val="Arial"/>
        <family val="2"/>
      </rPr>
      <t xml:space="preserve">” dwelling is a building containing only one dwelling unit, which is completely separated on all sides from any other dwelling or structure. </t>
    </r>
  </si>
  <si>
    <r>
      <t>A “</t>
    </r>
    <r>
      <rPr>
        <b/>
        <sz val="11"/>
        <color theme="1"/>
        <rFont val="Arial"/>
        <family val="2"/>
      </rPr>
      <t>semi-detached</t>
    </r>
    <r>
      <rPr>
        <sz val="11"/>
        <rFont val="Arial"/>
        <family val="2"/>
      </rPr>
      <t xml:space="preserve">” dwelling is one of two dwellings located side-by-side in a building, adjoining no other structure and separated by a common or party wall extending from ground to roof. </t>
    </r>
  </si>
  <si>
    <r>
      <t>A “</t>
    </r>
    <r>
      <rPr>
        <b/>
        <sz val="11"/>
        <color theme="1"/>
        <rFont val="Arial"/>
        <family val="2"/>
      </rPr>
      <t>row</t>
    </r>
    <r>
      <rPr>
        <sz val="11"/>
        <rFont val="Arial"/>
        <family val="2"/>
      </rPr>
      <t xml:space="preserve">” dwelling is a ground-oriented dwelling attached to two or more similar units so that the resulting row structure contains three or more units. </t>
    </r>
  </si>
  <si>
    <r>
      <t>An “</t>
    </r>
    <r>
      <rPr>
        <b/>
        <sz val="11"/>
        <color theme="1"/>
        <rFont val="Arial"/>
        <family val="2"/>
      </rPr>
      <t>apartment and other</t>
    </r>
    <r>
      <rPr>
        <sz val="11"/>
        <rFont val="Arial"/>
        <family val="2"/>
      </rPr>
      <t xml:space="preserve">” dwelling includes all dwellings other than those described above, including structures commonly referred to as duplexes, triplexes, double duplexes and row duplexes.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</si>
</sst>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68">
    <font>
      <sz val="12"/>
      <name val="Arial"/>
    </font>
    <font>
      <sz val="12"/>
      <color indexed="8"/>
      <name val="Gill Sans Std"/>
      <family val="2"/>
    </font>
    <font>
      <b/>
      <sz val="12"/>
      <color indexed="8"/>
      <name val="Gill Sans Std"/>
      <family val="2"/>
    </font>
    <font>
      <sz val="10"/>
      <color indexed="8"/>
      <name val="Gill Sans Std"/>
      <family val="2"/>
    </font>
    <font>
      <sz val="9"/>
      <color indexed="8"/>
      <name val="Gill Sans Std"/>
      <family val="2"/>
    </font>
    <font>
      <b/>
      <sz val="9"/>
      <color indexed="8"/>
      <name val="Gill Sans Std"/>
      <family val="2"/>
    </font>
    <font>
      <sz val="7"/>
      <color indexed="8"/>
      <name val="Gill Sans Std"/>
      <family val="2"/>
    </font>
    <font>
      <sz val="12"/>
      <name val="Gill Sans Std"/>
      <family val="2"/>
    </font>
    <font>
      <i/>
      <sz val="7"/>
      <color indexed="8"/>
      <name val="Gill Sans Std"/>
      <family val="2"/>
    </font>
    <font>
      <b/>
      <i/>
      <sz val="9"/>
      <color indexed="8"/>
      <name val="Gill Sans Std"/>
      <family val="2"/>
    </font>
    <font>
      <i/>
      <sz val="9"/>
      <color indexed="8"/>
      <name val="Gill Sans Std"/>
      <family val="2"/>
    </font>
    <font>
      <sz val="8"/>
      <name val="Arial"/>
      <family val="2"/>
    </font>
    <font>
      <sz val="12"/>
      <color indexed="8"/>
      <name val="Arial"/>
      <family val="2"/>
    </font>
    <font>
      <sz val="9"/>
      <name val="Gill Sans Std"/>
      <family val="2"/>
    </font>
    <font>
      <sz val="9"/>
      <name val="Arial"/>
      <family val="2"/>
    </font>
    <font>
      <i/>
      <sz val="9"/>
      <name val="Arial"/>
      <family val="2"/>
    </font>
    <font>
      <b/>
      <sz val="11"/>
      <color indexed="9"/>
      <name val="Gill Sans Std"/>
      <family val="2"/>
    </font>
    <font>
      <sz val="11"/>
      <color indexed="9"/>
      <name val="Arial"/>
      <family val="2"/>
    </font>
    <font>
      <b/>
      <i/>
      <sz val="9"/>
      <name val="Gill Sans Std"/>
      <family val="2"/>
    </font>
    <font>
      <sz val="11"/>
      <name val="Gill Sans Std"/>
      <family val="2"/>
    </font>
    <font>
      <b/>
      <i/>
      <sz val="11"/>
      <color indexed="9"/>
      <name val="Gill Sans Std"/>
      <family val="2"/>
    </font>
    <font>
      <i/>
      <sz val="11"/>
      <color indexed="9"/>
      <name val="Arial"/>
      <family val="2"/>
    </font>
    <font>
      <sz val="7"/>
      <name val="Gill Sans Std"/>
      <family val="2"/>
    </font>
    <font>
      <b/>
      <vertAlign val="superscript"/>
      <sz val="9"/>
      <color indexed="8"/>
      <name val="Gill Sans Std"/>
      <family val="2"/>
    </font>
    <font>
      <b/>
      <sz val="9"/>
      <name val="Gill Sans Std"/>
      <family val="2"/>
    </font>
    <font>
      <vertAlign val="superscript"/>
      <sz val="7"/>
      <color indexed="8"/>
      <name val="Gill Sans Std"/>
      <family val="2"/>
    </font>
    <font>
      <i/>
      <vertAlign val="superscript"/>
      <sz val="7"/>
      <color indexed="8"/>
      <name val="Gill Sans Std"/>
      <family val="2"/>
    </font>
    <font>
      <sz val="11"/>
      <name val="Arial"/>
      <family val="2"/>
    </font>
    <font>
      <i/>
      <sz val="11"/>
      <name val="Arial"/>
      <family val="2"/>
    </font>
    <font>
      <sz val="6"/>
      <color indexed="8"/>
      <name val="Georgia"/>
      <family val="1"/>
    </font>
    <font>
      <b/>
      <vertAlign val="superscript"/>
      <sz val="8"/>
      <color indexed="8"/>
      <name val="Gill Sans Std"/>
      <family val="2"/>
    </font>
    <font>
      <sz val="12"/>
      <name val="Arial"/>
      <family val="2"/>
    </font>
    <font>
      <b/>
      <sz val="8"/>
      <color indexed="8"/>
      <name val="Gill Sans Std"/>
      <family val="2"/>
    </font>
    <font>
      <b/>
      <i/>
      <sz val="8"/>
      <color indexed="8"/>
      <name val="Gill Sans Std"/>
      <family val="2"/>
    </font>
    <font>
      <sz val="8"/>
      <color indexed="8"/>
      <name val="Gill Sans Std"/>
      <family val="2"/>
    </font>
    <font>
      <sz val="7"/>
      <color indexed="8"/>
      <name val="Gill Sans"/>
      <family val="2"/>
    </font>
    <font>
      <sz val="7"/>
      <name val="Gill Sans"/>
      <family val="2"/>
    </font>
    <font>
      <i/>
      <sz val="7"/>
      <color indexed="8"/>
      <name val="Gill Sans"/>
      <family val="2"/>
    </font>
    <font>
      <sz val="10"/>
      <name val="Arial"/>
      <family val="2"/>
    </font>
    <font>
      <sz val="10"/>
      <name val="Gill Sans Std"/>
      <family val="2"/>
    </font>
    <font>
      <b/>
      <sz val="7"/>
      <color indexed="8"/>
      <name val="Gill Sans Std"/>
      <family val="2"/>
    </font>
    <font>
      <b/>
      <i/>
      <sz val="7"/>
      <color indexed="8"/>
      <name val="Gill Sans Std"/>
      <family val="2"/>
    </font>
    <font>
      <b/>
      <sz val="11"/>
      <name val="Gill Sans Std"/>
      <family val="2"/>
    </font>
    <font>
      <b/>
      <i/>
      <sz val="11"/>
      <name val="Gill Sans Std"/>
      <family val="2"/>
    </font>
    <font>
      <b/>
      <vertAlign val="superscript"/>
      <sz val="11"/>
      <name val="Gill Sans Std"/>
      <family val="2"/>
    </font>
    <font>
      <b/>
      <i/>
      <sz val="12"/>
      <name val="Arial"/>
      <family val="2"/>
    </font>
    <font>
      <i/>
      <sz val="12"/>
      <name val="Arial"/>
      <family val="2"/>
    </font>
    <font>
      <b/>
      <sz val="12"/>
      <name val="Gill Sans Std"/>
      <family val="2"/>
    </font>
    <font>
      <b/>
      <vertAlign val="superscript"/>
      <sz val="12"/>
      <name val="Gill Sans Std"/>
      <family val="2"/>
    </font>
    <font>
      <b/>
      <i/>
      <sz val="12"/>
      <name val="Gill Sans Std"/>
      <family val="2"/>
    </font>
    <font>
      <sz val="11"/>
      <color theme="0"/>
      <name val="Calibri"/>
      <family val="2"/>
      <scheme val="minor"/>
    </font>
    <font>
      <b/>
      <sz val="24"/>
      <color rgb="FF003F62"/>
      <name val="Calibri"/>
      <family val="2"/>
      <scheme val="minor"/>
    </font>
    <font>
      <sz val="10"/>
      <color theme="1"/>
      <name val="Calibri"/>
      <family val="2"/>
      <scheme val="minor"/>
    </font>
    <font>
      <b/>
      <sz val="10"/>
      <color theme="1"/>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sz val="11"/>
      <color theme="1"/>
      <name val="Arial Black"/>
      <family val="2"/>
    </font>
    <font>
      <b/>
      <sz val="11"/>
      <color theme="1"/>
      <name val="Arial"/>
      <family val="2"/>
    </font>
    <font>
      <b/>
      <sz val="11"/>
      <color theme="4" tint="-0.499984740745262"/>
      <name val="Calibri"/>
      <family val="2"/>
    </font>
    <font>
      <sz val="11"/>
      <color theme="4" tint="-0.499984740745262"/>
      <name val="Calibri"/>
      <family val="2"/>
    </font>
    <font>
      <b/>
      <sz val="12"/>
      <color theme="4" tint="-0.499984740745262"/>
      <name val="Calibri"/>
      <family val="2"/>
    </font>
    <font>
      <b/>
      <sz val="14"/>
      <color theme="4" tint="-0.499984740745262"/>
      <name val="Calibri"/>
      <family val="2"/>
    </font>
    <font>
      <b/>
      <sz val="9"/>
      <color rgb="FF000000"/>
      <name val="Gill Sans Std"/>
    </font>
    <font>
      <b/>
      <sz val="9"/>
      <color indexed="8"/>
      <name val="Gill Sans Std"/>
    </font>
    <font>
      <b/>
      <sz val="12"/>
      <color rgb="FF244062"/>
      <name val="Calibri"/>
      <family val="2"/>
    </font>
    <font>
      <vertAlign val="superscript"/>
      <sz val="7"/>
      <color rgb="FF000000"/>
      <name val="Gill Sans Std"/>
    </font>
    <font>
      <sz val="7"/>
      <color indexed="8"/>
      <name val="Gill Sans Std"/>
    </font>
  </fonts>
  <fills count="11">
    <fill>
      <patternFill patternType="none"/>
    </fill>
    <fill>
      <patternFill patternType="gray125"/>
    </fill>
    <fill>
      <patternFill patternType="solid">
        <fgColor indexed="9"/>
        <bgColor indexed="64"/>
      </patternFill>
    </fill>
    <fill>
      <patternFill patternType="solid">
        <fgColor indexed="9"/>
        <bgColor indexed="10"/>
      </patternFill>
    </fill>
    <fill>
      <patternFill patternType="solid">
        <fgColor indexed="22"/>
        <bgColor indexed="64"/>
      </patternFill>
    </fill>
    <fill>
      <patternFill patternType="solid">
        <fgColor indexed="63"/>
        <bgColor indexed="64"/>
      </patternFill>
    </fill>
    <fill>
      <patternFill patternType="solid">
        <fgColor theme="0"/>
        <bgColor indexed="64"/>
      </patternFill>
    </fill>
    <fill>
      <patternFill patternType="solid">
        <fgColor rgb="FF003F62"/>
        <bgColor indexed="64"/>
      </patternFill>
    </fill>
    <fill>
      <patternFill patternType="solid">
        <fgColor rgb="FFB5C6C4"/>
        <bgColor indexed="64"/>
      </patternFill>
    </fill>
    <fill>
      <patternFill patternType="solid">
        <fgColor rgb="FFFFFFFF"/>
        <bgColor indexed="64"/>
      </patternFill>
    </fill>
    <fill>
      <patternFill patternType="solid">
        <fgColor rgb="FFFFFFFF"/>
        <bgColor rgb="FF000000"/>
      </patternFill>
    </fill>
  </fills>
  <borders count="117">
    <border>
      <left/>
      <right/>
      <top/>
      <bottom/>
      <diagonal/>
    </border>
    <border>
      <left style="thin">
        <color indexed="62"/>
      </left>
      <right style="thin">
        <color indexed="62"/>
      </right>
      <top style="thin">
        <color indexed="62"/>
      </top>
      <bottom style="thin">
        <color indexed="62"/>
      </bottom>
      <diagonal/>
    </border>
    <border>
      <left/>
      <right style="thin">
        <color indexed="62"/>
      </right>
      <top style="thin">
        <color indexed="62"/>
      </top>
      <bottom style="thin">
        <color indexed="62"/>
      </bottom>
      <diagonal/>
    </border>
    <border>
      <left/>
      <right style="medium">
        <color indexed="62"/>
      </right>
      <top style="thin">
        <color indexed="62"/>
      </top>
      <bottom style="thin">
        <color indexed="62"/>
      </bottom>
      <diagonal/>
    </border>
    <border>
      <left style="medium">
        <color indexed="62"/>
      </left>
      <right/>
      <top style="thin">
        <color indexed="62"/>
      </top>
      <bottom style="medium">
        <color indexed="62"/>
      </bottom>
      <diagonal/>
    </border>
    <border>
      <left style="medium">
        <color indexed="62"/>
      </left>
      <right/>
      <top style="thin">
        <color indexed="62"/>
      </top>
      <bottom style="thin">
        <color indexed="18"/>
      </bottom>
      <diagonal/>
    </border>
    <border>
      <left/>
      <right style="thin">
        <color indexed="62"/>
      </right>
      <top style="thin">
        <color indexed="62"/>
      </top>
      <bottom style="thin">
        <color indexed="18"/>
      </bottom>
      <diagonal/>
    </border>
    <border>
      <left style="thin">
        <color indexed="62"/>
      </left>
      <right style="thin">
        <color indexed="62"/>
      </right>
      <top style="thin">
        <color indexed="62"/>
      </top>
      <bottom style="thin">
        <color indexed="18"/>
      </bottom>
      <diagonal/>
    </border>
    <border>
      <left/>
      <right style="medium">
        <color indexed="62"/>
      </right>
      <top style="thin">
        <color indexed="62"/>
      </top>
      <bottom style="thin">
        <color indexed="18"/>
      </bottom>
      <diagonal/>
    </border>
    <border>
      <left style="medium">
        <color indexed="62"/>
      </left>
      <right/>
      <top style="thin">
        <color indexed="18"/>
      </top>
      <bottom style="thin">
        <color indexed="18"/>
      </bottom>
      <diagonal/>
    </border>
    <border>
      <left/>
      <right style="thin">
        <color indexed="62"/>
      </right>
      <top style="thin">
        <color indexed="18"/>
      </top>
      <bottom style="thin">
        <color indexed="18"/>
      </bottom>
      <diagonal/>
    </border>
    <border>
      <left style="thin">
        <color indexed="62"/>
      </left>
      <right style="thin">
        <color indexed="62"/>
      </right>
      <top style="thin">
        <color indexed="18"/>
      </top>
      <bottom style="thin">
        <color indexed="18"/>
      </bottom>
      <diagonal/>
    </border>
    <border>
      <left/>
      <right style="medium">
        <color indexed="62"/>
      </right>
      <top style="thin">
        <color indexed="18"/>
      </top>
      <bottom style="thin">
        <color indexed="18"/>
      </bottom>
      <diagonal/>
    </border>
    <border>
      <left style="medium">
        <color indexed="62"/>
      </left>
      <right/>
      <top/>
      <bottom/>
      <diagonal/>
    </border>
    <border>
      <left/>
      <right style="thin">
        <color indexed="62"/>
      </right>
      <top/>
      <bottom/>
      <diagonal/>
    </border>
    <border>
      <left style="thin">
        <color indexed="62"/>
      </left>
      <right style="thin">
        <color indexed="62"/>
      </right>
      <top/>
      <bottom/>
      <diagonal/>
    </border>
    <border>
      <left/>
      <right style="medium">
        <color indexed="62"/>
      </right>
      <top/>
      <bottom/>
      <diagonal/>
    </border>
    <border>
      <left style="medium">
        <color indexed="62"/>
      </left>
      <right/>
      <top style="thin">
        <color indexed="62"/>
      </top>
      <bottom style="thin">
        <color indexed="62"/>
      </bottom>
      <diagonal/>
    </border>
    <border>
      <left/>
      <right style="thin">
        <color indexed="62"/>
      </right>
      <top style="thin">
        <color indexed="62"/>
      </top>
      <bottom style="medium">
        <color indexed="62"/>
      </bottom>
      <diagonal/>
    </border>
    <border>
      <left style="thin">
        <color indexed="62"/>
      </left>
      <right style="thin">
        <color indexed="62"/>
      </right>
      <top style="thin">
        <color indexed="62"/>
      </top>
      <bottom style="medium">
        <color indexed="62"/>
      </bottom>
      <diagonal/>
    </border>
    <border>
      <left/>
      <right style="medium">
        <color indexed="62"/>
      </right>
      <top style="thin">
        <color indexed="62"/>
      </top>
      <bottom style="medium">
        <color indexed="62"/>
      </bottom>
      <diagonal/>
    </border>
    <border>
      <left style="medium">
        <color indexed="62"/>
      </left>
      <right/>
      <top/>
      <bottom style="thin">
        <color indexed="62"/>
      </bottom>
      <diagonal/>
    </border>
    <border>
      <left/>
      <right style="thin">
        <color indexed="62"/>
      </right>
      <top style="medium">
        <color indexed="62"/>
      </top>
      <bottom/>
      <diagonal/>
    </border>
    <border>
      <left/>
      <right style="thin">
        <color indexed="62"/>
      </right>
      <top/>
      <bottom style="thin">
        <color indexed="62"/>
      </bottom>
      <diagonal/>
    </border>
    <border>
      <left/>
      <right/>
      <top style="thin">
        <color indexed="62"/>
      </top>
      <bottom/>
      <diagonal/>
    </border>
    <border>
      <left/>
      <right/>
      <top/>
      <bottom style="thin">
        <color indexed="62"/>
      </bottom>
      <diagonal/>
    </border>
    <border>
      <left/>
      <right style="medium">
        <color indexed="62"/>
      </right>
      <top/>
      <bottom style="thin">
        <color indexed="62"/>
      </bottom>
      <diagonal/>
    </border>
    <border>
      <left style="medium">
        <color indexed="62"/>
      </left>
      <right/>
      <top style="medium">
        <color indexed="62"/>
      </top>
      <bottom/>
      <diagonal/>
    </border>
    <border>
      <left/>
      <right/>
      <top style="medium">
        <color indexed="62"/>
      </top>
      <bottom/>
      <diagonal/>
    </border>
    <border>
      <left style="medium">
        <color indexed="62"/>
      </left>
      <right/>
      <top/>
      <bottom style="medium">
        <color indexed="62"/>
      </bottom>
      <diagonal/>
    </border>
    <border>
      <left/>
      <right/>
      <top/>
      <bottom style="medium">
        <color indexed="62"/>
      </bottom>
      <diagonal/>
    </border>
    <border>
      <left style="thin">
        <color indexed="62"/>
      </left>
      <right style="thin">
        <color indexed="62"/>
      </right>
      <top style="thin">
        <color indexed="62"/>
      </top>
      <bottom/>
      <diagonal/>
    </border>
    <border>
      <left style="thin">
        <color indexed="62"/>
      </left>
      <right style="thin">
        <color indexed="62"/>
      </right>
      <top/>
      <bottom style="medium">
        <color indexed="62"/>
      </bottom>
      <diagonal/>
    </border>
    <border>
      <left/>
      <right style="medium">
        <color indexed="62"/>
      </right>
      <top style="medium">
        <color indexed="62"/>
      </top>
      <bottom/>
      <diagonal/>
    </border>
    <border>
      <left/>
      <right style="medium">
        <color indexed="62"/>
      </right>
      <top style="thin">
        <color indexed="62"/>
      </top>
      <bottom/>
      <diagonal/>
    </border>
    <border>
      <left style="thin">
        <color indexed="62"/>
      </left>
      <right style="thin">
        <color indexed="62"/>
      </right>
      <top style="medium">
        <color indexed="62"/>
      </top>
      <bottom/>
      <diagonal/>
    </border>
    <border>
      <left/>
      <right/>
      <top style="thin">
        <color indexed="62"/>
      </top>
      <bottom style="thin">
        <color indexed="18"/>
      </bottom>
      <diagonal/>
    </border>
    <border>
      <left/>
      <right/>
      <top style="thin">
        <color indexed="18"/>
      </top>
      <bottom style="thin">
        <color indexed="18"/>
      </bottom>
      <diagonal/>
    </border>
    <border>
      <left style="medium">
        <color indexed="62"/>
      </left>
      <right style="thin">
        <color indexed="62"/>
      </right>
      <top style="thin">
        <color indexed="62"/>
      </top>
      <bottom/>
      <diagonal/>
    </border>
    <border>
      <left/>
      <right style="thin">
        <color indexed="62"/>
      </right>
      <top style="thin">
        <color indexed="62"/>
      </top>
      <bottom/>
      <diagonal/>
    </border>
    <border>
      <left style="medium">
        <color indexed="62"/>
      </left>
      <right style="thin">
        <color indexed="62"/>
      </right>
      <top/>
      <bottom/>
      <diagonal/>
    </border>
    <border>
      <left style="medium">
        <color indexed="62"/>
      </left>
      <right style="thin">
        <color indexed="62"/>
      </right>
      <top/>
      <bottom style="thin">
        <color indexed="62"/>
      </bottom>
      <diagonal/>
    </border>
    <border>
      <left/>
      <right style="medium">
        <color indexed="62"/>
      </right>
      <top/>
      <bottom style="thin">
        <color indexed="18"/>
      </bottom>
      <diagonal/>
    </border>
    <border>
      <left style="medium">
        <color indexed="62"/>
      </left>
      <right/>
      <top/>
      <bottom style="thin">
        <color indexed="18"/>
      </bottom>
      <diagonal/>
    </border>
    <border>
      <left/>
      <right/>
      <top/>
      <bottom style="thin">
        <color indexed="18"/>
      </bottom>
      <diagonal/>
    </border>
    <border>
      <left/>
      <right style="thin">
        <color indexed="62"/>
      </right>
      <top/>
      <bottom style="thin">
        <color indexed="18"/>
      </bottom>
      <diagonal/>
    </border>
    <border>
      <left style="thin">
        <color indexed="62"/>
      </left>
      <right style="thin">
        <color indexed="62"/>
      </right>
      <top/>
      <bottom style="thin">
        <color indexed="18"/>
      </bottom>
      <diagonal/>
    </border>
    <border>
      <left style="medium">
        <color indexed="62"/>
      </left>
      <right/>
      <top style="thin">
        <color indexed="18"/>
      </top>
      <bottom/>
      <diagonal/>
    </border>
    <border>
      <left/>
      <right/>
      <top style="thin">
        <color indexed="18"/>
      </top>
      <bottom/>
      <diagonal/>
    </border>
    <border>
      <left/>
      <right style="thin">
        <color indexed="62"/>
      </right>
      <top style="thin">
        <color indexed="18"/>
      </top>
      <bottom/>
      <diagonal/>
    </border>
    <border>
      <left style="thin">
        <color indexed="62"/>
      </left>
      <right style="thin">
        <color indexed="62"/>
      </right>
      <top style="thin">
        <color indexed="18"/>
      </top>
      <bottom style="thin">
        <color indexed="62"/>
      </bottom>
      <diagonal/>
    </border>
    <border>
      <left style="thin">
        <color indexed="62"/>
      </left>
      <right style="thin">
        <color indexed="62"/>
      </right>
      <top/>
      <bottom style="thin">
        <color indexed="62"/>
      </bottom>
      <diagonal/>
    </border>
    <border>
      <left style="thin">
        <color indexed="62"/>
      </left>
      <right/>
      <top style="thin">
        <color indexed="62"/>
      </top>
      <bottom/>
      <diagonal/>
    </border>
    <border>
      <left style="thin">
        <color indexed="62"/>
      </left>
      <right style="medium">
        <color indexed="62"/>
      </right>
      <top/>
      <bottom style="thin">
        <color indexed="62"/>
      </bottom>
      <diagonal/>
    </border>
    <border>
      <left style="thin">
        <color indexed="62"/>
      </left>
      <right/>
      <top/>
      <bottom style="thin">
        <color indexed="62"/>
      </bottom>
      <diagonal/>
    </border>
    <border>
      <left/>
      <right style="thin">
        <color indexed="62"/>
      </right>
      <top/>
      <bottom style="medium">
        <color indexed="62"/>
      </bottom>
      <diagonal/>
    </border>
    <border>
      <left style="medium">
        <color indexed="62"/>
      </left>
      <right style="thin">
        <color indexed="62"/>
      </right>
      <top/>
      <bottom style="thin">
        <color indexed="18"/>
      </bottom>
      <diagonal/>
    </border>
    <border>
      <left style="medium">
        <color indexed="62"/>
      </left>
      <right style="thin">
        <color indexed="62"/>
      </right>
      <top style="thin">
        <color indexed="18"/>
      </top>
      <bottom style="thin">
        <color indexed="18"/>
      </bottom>
      <diagonal/>
    </border>
    <border>
      <left style="thin">
        <color indexed="62"/>
      </left>
      <right style="thin">
        <color indexed="62"/>
      </right>
      <top style="thin">
        <color indexed="18"/>
      </top>
      <bottom style="medium">
        <color indexed="62"/>
      </bottom>
      <diagonal/>
    </border>
    <border>
      <left style="thin">
        <color indexed="62"/>
      </left>
      <right style="medium">
        <color indexed="62"/>
      </right>
      <top style="thin">
        <color indexed="18"/>
      </top>
      <bottom style="thin">
        <color indexed="18"/>
      </bottom>
      <diagonal/>
    </border>
    <border>
      <left style="thin">
        <color indexed="62"/>
      </left>
      <right style="medium">
        <color indexed="62"/>
      </right>
      <top style="thin">
        <color indexed="18"/>
      </top>
      <bottom style="medium">
        <color indexed="62"/>
      </bottom>
      <diagonal/>
    </border>
    <border>
      <left style="thin">
        <color indexed="62"/>
      </left>
      <right style="medium">
        <color indexed="62"/>
      </right>
      <top/>
      <bottom style="thin">
        <color indexed="18"/>
      </bottom>
      <diagonal/>
    </border>
    <border>
      <left style="thin">
        <color indexed="62"/>
      </left>
      <right style="medium">
        <color indexed="62"/>
      </right>
      <top style="thin">
        <color indexed="62"/>
      </top>
      <bottom/>
      <diagonal/>
    </border>
    <border>
      <left style="thin">
        <color indexed="62"/>
      </left>
      <right style="medium">
        <color indexed="62"/>
      </right>
      <top style="thin">
        <color indexed="62"/>
      </top>
      <bottom style="thin">
        <color indexed="18"/>
      </bottom>
      <diagonal/>
    </border>
    <border>
      <left style="thin">
        <color indexed="62"/>
      </left>
      <right style="medium">
        <color indexed="62"/>
      </right>
      <top/>
      <bottom style="medium">
        <color indexed="62"/>
      </bottom>
      <diagonal/>
    </border>
    <border>
      <left style="thin">
        <color indexed="62"/>
      </left>
      <right style="medium">
        <color indexed="62"/>
      </right>
      <top style="thin">
        <color indexed="18"/>
      </top>
      <bottom style="thin">
        <color indexed="62"/>
      </bottom>
      <diagonal/>
    </border>
    <border>
      <left style="thin">
        <color indexed="62"/>
      </left>
      <right style="medium">
        <color indexed="62"/>
      </right>
      <top/>
      <bottom/>
      <diagonal/>
    </border>
    <border>
      <left/>
      <right style="medium">
        <color indexed="62"/>
      </right>
      <top style="thin">
        <color indexed="18"/>
      </top>
      <bottom style="medium">
        <color indexed="62"/>
      </bottom>
      <diagonal/>
    </border>
    <border>
      <left style="medium">
        <color indexed="62"/>
      </left>
      <right/>
      <top style="thin">
        <color indexed="18"/>
      </top>
      <bottom style="medium">
        <color indexed="62"/>
      </bottom>
      <diagonal/>
    </border>
    <border>
      <left/>
      <right/>
      <top style="thin">
        <color indexed="18"/>
      </top>
      <bottom style="medium">
        <color indexed="62"/>
      </bottom>
      <diagonal/>
    </border>
    <border>
      <left/>
      <right style="thin">
        <color indexed="62"/>
      </right>
      <top style="thin">
        <color indexed="18"/>
      </top>
      <bottom style="medium">
        <color indexed="62"/>
      </bottom>
      <diagonal/>
    </border>
    <border>
      <left style="thin">
        <color indexed="62"/>
      </left>
      <right/>
      <top/>
      <bottom/>
      <diagonal/>
    </border>
    <border>
      <left style="thin">
        <color indexed="62"/>
      </left>
      <right style="thin">
        <color indexed="62"/>
      </right>
      <top style="medium">
        <color indexed="62"/>
      </top>
      <bottom style="thin">
        <color indexed="62"/>
      </bottom>
      <diagonal/>
    </border>
    <border>
      <left/>
      <right/>
      <top style="thin">
        <color indexed="18"/>
      </top>
      <bottom style="thin">
        <color indexed="62"/>
      </bottom>
      <diagonal/>
    </border>
    <border>
      <left/>
      <right style="thin">
        <color indexed="62"/>
      </right>
      <top style="thin">
        <color indexed="18"/>
      </top>
      <bottom style="thin">
        <color indexed="62"/>
      </bottom>
      <diagonal/>
    </border>
    <border>
      <left style="thin">
        <color indexed="62"/>
      </left>
      <right/>
      <top/>
      <bottom style="thin">
        <color indexed="18"/>
      </bottom>
      <diagonal/>
    </border>
    <border>
      <left/>
      <right style="medium">
        <color indexed="62"/>
      </right>
      <top/>
      <bottom style="medium">
        <color indexed="62"/>
      </bottom>
      <diagonal/>
    </border>
    <border>
      <left style="thin">
        <color indexed="62"/>
      </left>
      <right/>
      <top style="medium">
        <color indexed="62"/>
      </top>
      <bottom/>
      <diagonal/>
    </border>
    <border>
      <left style="thin">
        <color indexed="62"/>
      </left>
      <right style="medium">
        <color indexed="62"/>
      </right>
      <top style="thin">
        <color indexed="18"/>
      </top>
      <bottom/>
      <diagonal/>
    </border>
    <border>
      <left style="thin">
        <color indexed="62"/>
      </left>
      <right style="thin">
        <color indexed="62"/>
      </right>
      <top style="thin">
        <color theme="2"/>
      </top>
      <bottom style="thin">
        <color indexed="62"/>
      </bottom>
      <diagonal/>
    </border>
    <border>
      <left style="thin">
        <color indexed="62"/>
      </left>
      <right style="medium">
        <color indexed="62"/>
      </right>
      <top style="thin">
        <color theme="2"/>
      </top>
      <bottom style="thin">
        <color indexed="62"/>
      </bottom>
      <diagonal/>
    </border>
    <border>
      <left style="thin">
        <color theme="0" tint="-0.499984740745262"/>
      </left>
      <right/>
      <top style="thin">
        <color theme="0" tint="-0.499984740745262"/>
      </top>
      <bottom/>
      <diagonal/>
    </border>
    <border>
      <left/>
      <right/>
      <top style="thin">
        <color theme="0" tint="-0.499984740745262"/>
      </top>
      <bottom/>
      <diagonal/>
    </border>
    <border>
      <left style="thin">
        <color indexed="64"/>
      </left>
      <right/>
      <top/>
      <bottom/>
      <diagonal/>
    </border>
    <border>
      <left style="thin">
        <color theme="0" tint="-0.499984740745262"/>
      </left>
      <right/>
      <top/>
      <bottom/>
      <diagonal/>
    </border>
    <border>
      <left/>
      <right style="thin">
        <color indexed="64"/>
      </right>
      <top/>
      <bottom style="thin">
        <color indexed="64"/>
      </bottom>
      <diagonal/>
    </border>
    <border>
      <left/>
      <right/>
      <top/>
      <bottom style="thin">
        <color indexed="64"/>
      </bottom>
      <diagonal/>
    </border>
    <border>
      <left style="thin">
        <color indexed="62"/>
      </left>
      <right/>
      <top style="thin">
        <color indexed="18"/>
      </top>
      <bottom style="thin">
        <color indexed="62"/>
      </bottom>
      <diagonal/>
    </border>
    <border>
      <left style="thin">
        <color indexed="62"/>
      </left>
      <right/>
      <top style="thin">
        <color indexed="18"/>
      </top>
      <bottom style="medium">
        <color indexed="62"/>
      </bottom>
      <diagonal/>
    </border>
    <border>
      <left style="thin">
        <color indexed="62"/>
      </left>
      <right style="medium">
        <color indexed="62"/>
      </right>
      <top style="medium">
        <color indexed="62"/>
      </top>
      <bottom/>
      <diagonal/>
    </border>
    <border>
      <left style="thin">
        <color indexed="62"/>
      </left>
      <right style="thin">
        <color indexed="62"/>
      </right>
      <top style="thin">
        <color indexed="18"/>
      </top>
      <bottom style="thin">
        <color rgb="FFB4A76C"/>
      </bottom>
      <diagonal/>
    </border>
    <border>
      <left style="thin">
        <color indexed="62"/>
      </left>
      <right style="medium">
        <color indexed="62"/>
      </right>
      <top style="thin">
        <color indexed="18"/>
      </top>
      <bottom style="thin">
        <color rgb="FFB4A76C"/>
      </bottom>
      <diagonal/>
    </border>
    <border>
      <left style="medium">
        <color indexed="62"/>
      </left>
      <right/>
      <top style="thin">
        <color indexed="18"/>
      </top>
      <bottom style="thin">
        <color rgb="FFB4A76C"/>
      </bottom>
      <diagonal/>
    </border>
    <border>
      <left/>
      <right/>
      <top style="thin">
        <color indexed="18"/>
      </top>
      <bottom style="thin">
        <color rgb="FFB4A76C"/>
      </bottom>
      <diagonal/>
    </border>
    <border>
      <left/>
      <right style="thin">
        <color indexed="62"/>
      </right>
      <top style="thin">
        <color indexed="18"/>
      </top>
      <bottom style="thin">
        <color rgb="FFB4A76C"/>
      </bottom>
      <diagonal/>
    </border>
    <border>
      <left/>
      <right style="medium">
        <color indexed="62"/>
      </right>
      <top style="thin">
        <color indexed="18"/>
      </top>
      <bottom style="thin">
        <color rgb="FFB4A76C"/>
      </bottom>
      <diagonal/>
    </border>
    <border>
      <left style="medium">
        <color indexed="62"/>
      </left>
      <right/>
      <top/>
      <bottom style="thin">
        <color rgb="FFB4A76C"/>
      </bottom>
      <diagonal/>
    </border>
    <border>
      <left/>
      <right/>
      <top/>
      <bottom style="thin">
        <color rgb="FFB4A76C"/>
      </bottom>
      <diagonal/>
    </border>
    <border>
      <left/>
      <right style="thin">
        <color indexed="62"/>
      </right>
      <top/>
      <bottom style="thin">
        <color rgb="FFB4A76C"/>
      </bottom>
      <diagonal/>
    </border>
    <border>
      <left style="thin">
        <color indexed="62"/>
      </left>
      <right style="thin">
        <color indexed="62"/>
      </right>
      <top/>
      <bottom style="thin">
        <color rgb="FFB4A76C"/>
      </bottom>
      <diagonal/>
    </border>
    <border>
      <left/>
      <right style="medium">
        <color indexed="62"/>
      </right>
      <top/>
      <bottom style="thin">
        <color rgb="FFB4A76C"/>
      </bottom>
      <diagonal/>
    </border>
    <border>
      <left style="thin">
        <color rgb="FFB4A76C"/>
      </left>
      <right/>
      <top style="thin">
        <color rgb="FFB4A76C"/>
      </top>
      <bottom style="thin">
        <color rgb="FFE7E2CF"/>
      </bottom>
      <diagonal/>
    </border>
    <border>
      <left/>
      <right/>
      <top style="thin">
        <color rgb="FFB4A76C"/>
      </top>
      <bottom style="thin">
        <color rgb="FFE7E2CF"/>
      </bottom>
      <diagonal/>
    </border>
    <border>
      <left/>
      <right style="thin">
        <color indexed="62"/>
      </right>
      <top style="thin">
        <color rgb="FFB4A76C"/>
      </top>
      <bottom style="thin">
        <color rgb="FFE7E2CF"/>
      </bottom>
      <diagonal/>
    </border>
    <border>
      <left style="thin">
        <color indexed="62"/>
      </left>
      <right style="thin">
        <color indexed="62"/>
      </right>
      <top style="thin">
        <color rgb="FFB4A76C"/>
      </top>
      <bottom style="thin">
        <color rgb="FFE7E2CF"/>
      </bottom>
      <diagonal/>
    </border>
    <border>
      <left style="thin">
        <color indexed="62"/>
      </left>
      <right style="medium">
        <color rgb="FFB4A76C"/>
      </right>
      <top style="medium">
        <color indexed="62"/>
      </top>
      <bottom/>
      <diagonal/>
    </border>
    <border>
      <left style="thin">
        <color indexed="62"/>
      </left>
      <right style="medium">
        <color rgb="FFB4A76C"/>
      </right>
      <top/>
      <bottom style="thin">
        <color indexed="62"/>
      </bottom>
      <diagonal/>
    </border>
    <border>
      <left style="thin">
        <color indexed="62"/>
      </left>
      <right style="medium">
        <color rgb="FFB4A76C"/>
      </right>
      <top style="thin">
        <color indexed="18"/>
      </top>
      <bottom style="thin">
        <color indexed="62"/>
      </bottom>
      <diagonal/>
    </border>
    <border>
      <left style="thin">
        <color indexed="62"/>
      </left>
      <right style="medium">
        <color rgb="FFB4A76C"/>
      </right>
      <top style="thin">
        <color rgb="FFB4A76C"/>
      </top>
      <bottom style="thin">
        <color rgb="FFE7E2CF"/>
      </bottom>
      <diagonal/>
    </border>
    <border>
      <left style="thin">
        <color indexed="62"/>
      </left>
      <right style="medium">
        <color rgb="FFB4A76C"/>
      </right>
      <top style="thin">
        <color indexed="18"/>
      </top>
      <bottom style="thin">
        <color indexed="18"/>
      </bottom>
      <diagonal/>
    </border>
    <border>
      <left style="medium">
        <color rgb="FFB4A76C"/>
      </left>
      <right/>
      <top/>
      <bottom/>
      <diagonal/>
    </border>
    <border>
      <left style="thin">
        <color indexed="62"/>
      </left>
      <right/>
      <top style="thin">
        <color indexed="18"/>
      </top>
      <bottom style="thin">
        <color indexed="18"/>
      </bottom>
      <diagonal/>
    </border>
    <border>
      <left style="thin">
        <color indexed="62"/>
      </left>
      <right style="medium">
        <color rgb="FFB4A76C"/>
      </right>
      <top style="medium">
        <color indexed="62"/>
      </top>
      <bottom style="thin">
        <color indexed="62"/>
      </bottom>
      <diagonal/>
    </border>
    <border>
      <left/>
      <right style="thin">
        <color rgb="FFB4A76C"/>
      </right>
      <top style="thin">
        <color indexed="18"/>
      </top>
      <bottom style="thin">
        <color indexed="62"/>
      </bottom>
      <diagonal/>
    </border>
    <border>
      <left style="medium">
        <color indexed="62"/>
      </left>
      <right style="thin">
        <color rgb="FFB4A76C"/>
      </right>
      <top style="thin">
        <color indexed="18"/>
      </top>
      <bottom style="thin">
        <color indexed="62"/>
      </bottom>
      <diagonal/>
    </border>
    <border>
      <left style="thin">
        <color rgb="FFB4A76C"/>
      </left>
      <right style="thin">
        <color rgb="FFB4A76C"/>
      </right>
      <top style="thin">
        <color indexed="18"/>
      </top>
      <bottom style="thin">
        <color indexed="62"/>
      </bottom>
      <diagonal/>
    </border>
    <border>
      <left style="thin">
        <color rgb="FFB4A76C"/>
      </left>
      <right style="thin">
        <color rgb="FFB4A76C"/>
      </right>
      <top style="thin">
        <color indexed="18"/>
      </top>
      <bottom style="thin">
        <color rgb="FFB4A76C"/>
      </bottom>
      <diagonal/>
    </border>
  </borders>
  <cellStyleXfs count="3">
    <xf numFmtId="0" fontId="0" fillId="0" borderId="0"/>
    <xf numFmtId="0" fontId="31" fillId="0" borderId="0"/>
    <xf numFmtId="0" fontId="55" fillId="0" borderId="0"/>
  </cellStyleXfs>
  <cellXfs count="755">
    <xf numFmtId="0" fontId="0" fillId="0" borderId="0" xfId="0"/>
    <xf numFmtId="3" fontId="1" fillId="2" borderId="0" xfId="0" applyNumberFormat="1" applyFont="1" applyFill="1" applyAlignment="1" applyProtection="1">
      <alignment horizontal="center"/>
      <protection locked="0"/>
    </xf>
    <xf numFmtId="3" fontId="1" fillId="2" borderId="0" xfId="0" applyNumberFormat="1" applyFont="1" applyFill="1" applyAlignment="1" applyProtection="1">
      <protection locked="0"/>
    </xf>
    <xf numFmtId="0" fontId="3" fillId="2" borderId="0" xfId="0" applyNumberFormat="1" applyFont="1" applyFill="1" applyAlignment="1" applyProtection="1">
      <protection locked="0"/>
    </xf>
    <xf numFmtId="3" fontId="3" fillId="2" borderId="0" xfId="0" applyNumberFormat="1" applyFont="1" applyFill="1" applyAlignment="1" applyProtection="1">
      <protection locked="0"/>
    </xf>
    <xf numFmtId="164" fontId="1" fillId="2" borderId="0" xfId="0" applyNumberFormat="1" applyFont="1" applyFill="1" applyAlignment="1" applyProtection="1">
      <protection hidden="1"/>
    </xf>
    <xf numFmtId="164" fontId="1" fillId="2" borderId="0" xfId="0" applyNumberFormat="1" applyFont="1" applyFill="1" applyAlignment="1" applyProtection="1">
      <alignment horizontal="right"/>
      <protection hidden="1"/>
    </xf>
    <xf numFmtId="0" fontId="1" fillId="2" borderId="0" xfId="0" applyNumberFormat="1" applyFont="1" applyFill="1" applyAlignment="1"/>
    <xf numFmtId="3" fontId="1" fillId="2" borderId="0" xfId="0" applyNumberFormat="1" applyFont="1" applyFill="1" applyBorder="1" applyAlignment="1" applyProtection="1">
      <protection locked="0"/>
    </xf>
    <xf numFmtId="0" fontId="1" fillId="2" borderId="0" xfId="0" applyNumberFormat="1" applyFont="1" applyFill="1" applyBorder="1" applyProtection="1">
      <protection locked="0"/>
    </xf>
    <xf numFmtId="0" fontId="7" fillId="0" borderId="0" xfId="0" applyFont="1"/>
    <xf numFmtId="0" fontId="7" fillId="0" borderId="0" xfId="0" applyFont="1" applyBorder="1"/>
    <xf numFmtId="0" fontId="13" fillId="0" borderId="0" xfId="0" applyFont="1"/>
    <xf numFmtId="3" fontId="4" fillId="0" borderId="0" xfId="0" applyNumberFormat="1" applyFont="1" applyAlignment="1"/>
    <xf numFmtId="1" fontId="4" fillId="2" borderId="1" xfId="0" applyNumberFormat="1" applyFont="1" applyFill="1" applyBorder="1" applyAlignment="1" applyProtection="1">
      <alignment horizontal="right" vertical="center"/>
      <protection locked="0"/>
    </xf>
    <xf numFmtId="3" fontId="5" fillId="2" borderId="2" xfId="0" applyNumberFormat="1" applyFont="1" applyFill="1" applyBorder="1" applyAlignment="1" applyProtection="1">
      <alignment horizontal="right" vertical="center"/>
      <protection locked="0"/>
    </xf>
    <xf numFmtId="3" fontId="5" fillId="2" borderId="3" xfId="0" applyNumberFormat="1" applyFont="1" applyFill="1" applyBorder="1" applyAlignment="1" applyProtection="1">
      <alignment horizontal="right" vertical="center"/>
      <protection locked="0"/>
    </xf>
    <xf numFmtId="3" fontId="5" fillId="2" borderId="4" xfId="0" applyNumberFormat="1" applyFont="1" applyFill="1" applyBorder="1" applyAlignment="1" applyProtection="1">
      <alignment vertical="center"/>
      <protection locked="0"/>
    </xf>
    <xf numFmtId="3" fontId="4" fillId="2" borderId="5" xfId="0" applyNumberFormat="1" applyFont="1" applyFill="1" applyBorder="1" applyAlignment="1" applyProtection="1">
      <alignment vertical="center"/>
      <protection locked="0"/>
    </xf>
    <xf numFmtId="3" fontId="10" fillId="2" borderId="6"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vertical="center"/>
      <protection locked="0"/>
    </xf>
    <xf numFmtId="3" fontId="4" fillId="2" borderId="7" xfId="0" applyNumberFormat="1" applyFont="1" applyFill="1" applyBorder="1" applyAlignment="1">
      <alignment vertical="center"/>
    </xf>
    <xf numFmtId="3" fontId="4" fillId="2" borderId="6" xfId="0" applyNumberFormat="1" applyFont="1" applyFill="1" applyBorder="1" applyAlignment="1" applyProtection="1">
      <alignment vertical="center"/>
      <protection locked="0"/>
    </xf>
    <xf numFmtId="3" fontId="4" fillId="2" borderId="8" xfId="0" applyNumberFormat="1" applyFont="1" applyFill="1" applyBorder="1" applyAlignment="1" applyProtection="1">
      <alignment horizontal="right" vertical="center"/>
      <protection locked="0"/>
    </xf>
    <xf numFmtId="3" fontId="4" fillId="2" borderId="9" xfId="0" applyNumberFormat="1" applyFont="1" applyFill="1" applyBorder="1" applyAlignment="1" applyProtection="1">
      <alignment vertical="center"/>
      <protection locked="0"/>
    </xf>
    <xf numFmtId="3" fontId="10" fillId="2" borderId="10" xfId="0" applyNumberFormat="1" applyFont="1" applyFill="1" applyBorder="1" applyAlignment="1" applyProtection="1">
      <alignment vertical="center"/>
      <protection locked="0"/>
    </xf>
    <xf numFmtId="3" fontId="4" fillId="2" borderId="11" xfId="0" applyNumberFormat="1" applyFont="1" applyFill="1" applyBorder="1" applyAlignment="1" applyProtection="1">
      <alignment vertical="center"/>
      <protection locked="0"/>
    </xf>
    <xf numFmtId="3" fontId="4" fillId="2" borderId="11" xfId="0" applyNumberFormat="1" applyFont="1" applyFill="1" applyBorder="1" applyAlignment="1">
      <alignment vertical="center"/>
    </xf>
    <xf numFmtId="3" fontId="4" fillId="2" borderId="10" xfId="0" applyNumberFormat="1" applyFont="1" applyFill="1" applyBorder="1" applyAlignment="1" applyProtection="1">
      <alignment vertical="center"/>
      <protection locked="0"/>
    </xf>
    <xf numFmtId="3" fontId="4" fillId="2" borderId="12" xfId="0" applyNumberFormat="1" applyFont="1" applyFill="1" applyBorder="1" applyAlignment="1" applyProtection="1">
      <alignment horizontal="right" vertical="center"/>
      <protection locked="0"/>
    </xf>
    <xf numFmtId="3" fontId="4" fillId="2" borderId="13" xfId="0" applyNumberFormat="1" applyFont="1" applyFill="1" applyBorder="1" applyAlignment="1" applyProtection="1">
      <alignment vertical="center"/>
      <protection locked="0"/>
    </xf>
    <xf numFmtId="3" fontId="10" fillId="2" borderId="14"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vertical="center"/>
      <protection locked="0"/>
    </xf>
    <xf numFmtId="3" fontId="4" fillId="2" borderId="15" xfId="0" applyNumberFormat="1" applyFont="1" applyFill="1" applyBorder="1" applyAlignment="1">
      <alignment vertical="center"/>
    </xf>
    <xf numFmtId="3" fontId="4" fillId="2" borderId="14" xfId="0" applyNumberFormat="1" applyFont="1" applyFill="1" applyBorder="1" applyAlignment="1" applyProtection="1">
      <alignment vertical="center"/>
      <protection locked="0"/>
    </xf>
    <xf numFmtId="3" fontId="4" fillId="2" borderId="16" xfId="0" applyNumberFormat="1" applyFont="1" applyFill="1" applyBorder="1" applyAlignment="1" applyProtection="1">
      <alignment horizontal="right" vertical="center"/>
      <protection locked="0"/>
    </xf>
    <xf numFmtId="3" fontId="5" fillId="2" borderId="17" xfId="0" applyNumberFormat="1" applyFont="1" applyFill="1" applyBorder="1" applyAlignment="1" applyProtection="1">
      <alignment vertical="center"/>
      <protection locked="0"/>
    </xf>
    <xf numFmtId="3" fontId="2" fillId="2" borderId="2"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vertical="center"/>
      <protection locked="0"/>
    </xf>
    <xf numFmtId="3" fontId="5" fillId="2" borderId="2" xfId="0" applyNumberFormat="1" applyFont="1" applyFill="1" applyBorder="1" applyAlignment="1" applyProtection="1">
      <alignment vertical="center"/>
      <protection locked="0"/>
    </xf>
    <xf numFmtId="3" fontId="4" fillId="2" borderId="7" xfId="0" applyNumberFormat="1" applyFont="1" applyFill="1" applyBorder="1" applyAlignment="1" applyProtection="1">
      <alignment horizontal="right" vertical="center"/>
      <protection locked="0"/>
    </xf>
    <xf numFmtId="3" fontId="4" fillId="2" borderId="11" xfId="0" applyNumberFormat="1" applyFont="1" applyFill="1" applyBorder="1" applyAlignment="1" applyProtection="1">
      <alignment horizontal="right" vertical="center"/>
      <protection locked="0"/>
    </xf>
    <xf numFmtId="0" fontId="4" fillId="2" borderId="11" xfId="0" applyNumberFormat="1" applyFont="1" applyFill="1" applyBorder="1" applyAlignment="1" applyProtection="1">
      <alignment vertical="center"/>
      <protection locked="0"/>
    </xf>
    <xf numFmtId="3" fontId="4" fillId="2" borderId="15" xfId="0" applyNumberFormat="1" applyFont="1" applyFill="1" applyBorder="1" applyAlignment="1" applyProtection="1">
      <alignment horizontal="right" vertical="center"/>
      <protection locked="0"/>
    </xf>
    <xf numFmtId="3" fontId="5" fillId="2" borderId="18"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vertical="center"/>
      <protection locked="0"/>
    </xf>
    <xf numFmtId="3" fontId="5" fillId="2" borderId="19" xfId="0" applyNumberFormat="1" applyFont="1" applyFill="1" applyBorder="1" applyAlignment="1" applyProtection="1">
      <alignment horizontal="right" vertical="center"/>
      <protection locked="0"/>
    </xf>
    <xf numFmtId="3" fontId="5" fillId="2" borderId="20" xfId="0" applyNumberFormat="1" applyFont="1" applyFill="1" applyBorder="1" applyAlignment="1" applyProtection="1">
      <alignment horizontal="right" vertical="center"/>
      <protection locked="0"/>
    </xf>
    <xf numFmtId="3" fontId="5" fillId="2" borderId="13" xfId="0" applyNumberFormat="1" applyFont="1" applyFill="1" applyBorder="1" applyAlignment="1" applyProtection="1">
      <alignment vertical="center"/>
      <protection locked="0"/>
    </xf>
    <xf numFmtId="3" fontId="9" fillId="2" borderId="13" xfId="0" applyNumberFormat="1" applyFont="1" applyFill="1" applyBorder="1" applyAlignment="1" applyProtection="1">
      <alignment vertical="center"/>
      <protection locked="0"/>
    </xf>
    <xf numFmtId="3" fontId="1" fillId="2" borderId="13" xfId="0" applyNumberFormat="1" applyFont="1" applyFill="1" applyBorder="1" applyAlignment="1" applyProtection="1">
      <alignment vertical="center"/>
      <protection locked="0"/>
    </xf>
    <xf numFmtId="3" fontId="9" fillId="2" borderId="21" xfId="0" applyNumberFormat="1" applyFont="1" applyFill="1" applyBorder="1" applyAlignment="1" applyProtection="1">
      <alignment vertical="center"/>
      <protection locked="0"/>
    </xf>
    <xf numFmtId="3" fontId="3" fillId="2" borderId="0" xfId="0" applyNumberFormat="1" applyFont="1" applyFill="1" applyBorder="1" applyAlignment="1" applyProtection="1">
      <alignment vertical="center"/>
      <protection locked="0"/>
    </xf>
    <xf numFmtId="0" fontId="6" fillId="2" borderId="0" xfId="0" applyNumberFormat="1" applyFont="1" applyFill="1" applyAlignment="1" applyProtection="1">
      <alignment vertical="center"/>
      <protection locked="0"/>
    </xf>
    <xf numFmtId="0" fontId="8" fillId="2" borderId="0" xfId="0" applyNumberFormat="1" applyFont="1" applyFill="1" applyAlignment="1" applyProtection="1">
      <alignment vertical="center"/>
      <protection locked="0"/>
    </xf>
    <xf numFmtId="3" fontId="1" fillId="2" borderId="22" xfId="0" applyNumberFormat="1" applyFont="1" applyFill="1" applyBorder="1" applyAlignment="1" applyProtection="1">
      <alignment vertical="center"/>
      <protection locked="0"/>
    </xf>
    <xf numFmtId="3" fontId="1" fillId="2" borderId="14" xfId="0" applyNumberFormat="1" applyFont="1" applyFill="1" applyBorder="1" applyAlignment="1" applyProtection="1">
      <alignment vertical="center"/>
      <protection locked="0"/>
    </xf>
    <xf numFmtId="3" fontId="1" fillId="2" borderId="23" xfId="0" applyNumberFormat="1" applyFont="1" applyFill="1" applyBorder="1" applyAlignment="1" applyProtection="1">
      <alignment vertical="center"/>
      <protection locked="0"/>
    </xf>
    <xf numFmtId="3" fontId="5" fillId="2" borderId="1" xfId="0" applyNumberFormat="1" applyFont="1" applyFill="1" applyBorder="1" applyAlignment="1" applyProtection="1">
      <alignment horizontal="right" vertical="center"/>
      <protection locked="0"/>
    </xf>
    <xf numFmtId="3" fontId="4" fillId="3" borderId="15" xfId="0" applyNumberFormat="1" applyFont="1" applyFill="1" applyBorder="1" applyAlignment="1" applyProtection="1">
      <alignment vertical="center"/>
      <protection locked="0"/>
    </xf>
    <xf numFmtId="3" fontId="5" fillId="3" borderId="1" xfId="0" applyNumberFormat="1" applyFont="1" applyFill="1" applyBorder="1" applyAlignment="1" applyProtection="1">
      <alignment vertical="center"/>
      <protection locked="0"/>
    </xf>
    <xf numFmtId="3" fontId="5" fillId="2" borderId="24" xfId="0" applyNumberFormat="1" applyFont="1" applyFill="1" applyBorder="1" applyAlignment="1" applyProtection="1">
      <alignment vertical="center"/>
      <protection locked="0"/>
    </xf>
    <xf numFmtId="3" fontId="4" fillId="2" borderId="24"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vertical="center"/>
      <protection locked="0"/>
    </xf>
    <xf numFmtId="3" fontId="4" fillId="2" borderId="0" xfId="0" applyNumberFormat="1" applyFont="1" applyFill="1" applyBorder="1" applyAlignment="1" applyProtection="1">
      <alignment horizontal="right" vertical="center"/>
      <protection locked="0"/>
    </xf>
    <xf numFmtId="3" fontId="4" fillId="3" borderId="0" xfId="0" applyNumberFormat="1" applyFont="1" applyFill="1" applyBorder="1" applyAlignment="1" applyProtection="1">
      <alignment vertical="center"/>
      <protection locked="0"/>
    </xf>
    <xf numFmtId="3" fontId="5"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vertical="center"/>
      <protection locked="0"/>
    </xf>
    <xf numFmtId="3" fontId="4" fillId="2" borderId="25" xfId="0" applyNumberFormat="1" applyFont="1" applyFill="1" applyBorder="1" applyAlignment="1" applyProtection="1">
      <alignment horizontal="right" vertical="center"/>
      <protection locked="0"/>
    </xf>
    <xf numFmtId="3" fontId="4" fillId="3" borderId="25" xfId="0" applyNumberFormat="1" applyFont="1" applyFill="1" applyBorder="1" applyAlignment="1" applyProtection="1">
      <alignment vertical="center"/>
      <protection locked="0"/>
    </xf>
    <xf numFmtId="3" fontId="4" fillId="2" borderId="26" xfId="0" applyNumberFormat="1" applyFont="1" applyFill="1" applyBorder="1" applyAlignment="1" applyProtection="1">
      <alignment horizontal="right" vertical="center"/>
      <protection locked="0"/>
    </xf>
    <xf numFmtId="3" fontId="5" fillId="3" borderId="19" xfId="0" applyNumberFormat="1" applyFont="1" applyFill="1" applyBorder="1" applyAlignment="1" applyProtection="1">
      <alignment vertical="center"/>
      <protection locked="0"/>
    </xf>
    <xf numFmtId="3" fontId="1" fillId="2" borderId="0" xfId="0" applyNumberFormat="1" applyFont="1" applyFill="1" applyAlignment="1" applyProtection="1">
      <alignment vertical="center"/>
      <protection locked="0"/>
    </xf>
    <xf numFmtId="0" fontId="7" fillId="0" borderId="0" xfId="0" applyFont="1" applyAlignment="1"/>
    <xf numFmtId="3" fontId="4" fillId="3" borderId="7" xfId="0" applyNumberFormat="1" applyFont="1" applyFill="1" applyBorder="1" applyAlignment="1" applyProtection="1">
      <alignment vertical="center"/>
      <protection locked="0"/>
    </xf>
    <xf numFmtId="3" fontId="4" fillId="3" borderId="11" xfId="0" applyNumberFormat="1" applyFont="1" applyFill="1" applyBorder="1" applyAlignment="1" applyProtection="1">
      <alignment vertical="center"/>
      <protection locked="0"/>
    </xf>
    <xf numFmtId="0" fontId="7" fillId="0" borderId="0" xfId="0" applyFont="1" applyBorder="1" applyAlignment="1"/>
    <xf numFmtId="0" fontId="13" fillId="0" borderId="0" xfId="0" applyFont="1" applyBorder="1"/>
    <xf numFmtId="3" fontId="5" fillId="0" borderId="27" xfId="0" applyNumberFormat="1" applyFont="1" applyBorder="1" applyAlignment="1">
      <alignment vertical="center"/>
    </xf>
    <xf numFmtId="3" fontId="5" fillId="0" borderId="28" xfId="0" applyNumberFormat="1" applyFont="1" applyBorder="1" applyAlignment="1">
      <alignment vertical="center"/>
    </xf>
    <xf numFmtId="3" fontId="5" fillId="0" borderId="28" xfId="0" applyNumberFormat="1" applyFont="1" applyBorder="1" applyAlignment="1">
      <alignment horizontal="center" vertical="center"/>
    </xf>
    <xf numFmtId="3" fontId="4" fillId="0" borderId="13" xfId="0" applyNumberFormat="1" applyFont="1" applyBorder="1" applyAlignment="1">
      <alignment vertical="center"/>
    </xf>
    <xf numFmtId="3" fontId="5" fillId="0" borderId="0" xfId="0" applyNumberFormat="1" applyFont="1" applyBorder="1" applyAlignment="1">
      <alignment vertical="center"/>
    </xf>
    <xf numFmtId="3" fontId="5" fillId="0" borderId="13" xfId="0" applyNumberFormat="1" applyFont="1" applyBorder="1" applyAlignment="1">
      <alignment vertical="center"/>
    </xf>
    <xf numFmtId="3" fontId="5" fillId="0" borderId="0" xfId="0" applyNumberFormat="1" applyFont="1" applyBorder="1" applyAlignment="1" applyProtection="1">
      <alignment vertical="center"/>
      <protection locked="0"/>
    </xf>
    <xf numFmtId="3" fontId="5" fillId="0" borderId="0" xfId="0" applyNumberFormat="1" applyFont="1" applyBorder="1" applyAlignment="1" applyProtection="1">
      <alignment horizontal="left" vertical="center"/>
      <protection locked="0"/>
    </xf>
    <xf numFmtId="1" fontId="5" fillId="0" borderId="13" xfId="0" applyNumberFormat="1" applyFont="1" applyBorder="1" applyAlignment="1" applyProtection="1">
      <alignment horizontal="left" vertical="center"/>
      <protection locked="0"/>
    </xf>
    <xf numFmtId="3" fontId="5" fillId="0" borderId="29" xfId="0" applyNumberFormat="1" applyFont="1" applyBorder="1" applyAlignment="1">
      <alignment vertical="center"/>
    </xf>
    <xf numFmtId="3" fontId="5" fillId="0" borderId="30" xfId="0" applyNumberFormat="1" applyFont="1" applyBorder="1" applyAlignment="1" applyProtection="1">
      <alignment vertical="center"/>
      <protection locked="0"/>
    </xf>
    <xf numFmtId="3" fontId="4" fillId="0" borderId="0" xfId="0" applyNumberFormat="1" applyFont="1" applyBorder="1" applyAlignment="1">
      <alignment vertical="center"/>
    </xf>
    <xf numFmtId="3" fontId="4" fillId="0" borderId="0" xfId="0" applyNumberFormat="1" applyFont="1" applyAlignment="1">
      <alignment vertical="center"/>
    </xf>
    <xf numFmtId="3" fontId="6" fillId="0" borderId="0" xfId="0" applyNumberFormat="1" applyFont="1" applyAlignment="1">
      <alignment vertical="center"/>
    </xf>
    <xf numFmtId="3" fontId="4" fillId="0" borderId="28" xfId="0" applyNumberFormat="1" applyFont="1" applyBorder="1" applyAlignment="1">
      <alignment vertical="center"/>
    </xf>
    <xf numFmtId="3" fontId="5" fillId="0" borderId="22" xfId="0" applyNumberFormat="1" applyFont="1" applyBorder="1" applyAlignment="1">
      <alignment vertical="center"/>
    </xf>
    <xf numFmtId="3" fontId="5" fillId="0" borderId="14" xfId="0" applyNumberFormat="1" applyFont="1" applyBorder="1" applyAlignment="1">
      <alignment vertical="center"/>
    </xf>
    <xf numFmtId="3" fontId="5" fillId="0" borderId="15" xfId="0" applyNumberFormat="1" applyFont="1" applyBorder="1" applyAlignment="1">
      <alignment horizontal="center" vertical="center"/>
    </xf>
    <xf numFmtId="3" fontId="9" fillId="0" borderId="15" xfId="0" applyNumberFormat="1" applyFont="1" applyBorder="1" applyAlignment="1">
      <alignment horizontal="center" vertical="center"/>
    </xf>
    <xf numFmtId="3" fontId="4" fillId="0" borderId="15" xfId="0" applyNumberFormat="1" applyFont="1" applyBorder="1" applyAlignment="1" applyProtection="1">
      <alignment horizontal="right" vertical="center"/>
      <protection locked="0"/>
    </xf>
    <xf numFmtId="3" fontId="4" fillId="0" borderId="31" xfId="0" applyNumberFormat="1" applyFont="1" applyBorder="1" applyAlignment="1" applyProtection="1">
      <alignment horizontal="right" vertical="center"/>
      <protection locked="0"/>
    </xf>
    <xf numFmtId="3" fontId="4" fillId="0" borderId="32" xfId="0" applyNumberFormat="1" applyFont="1" applyBorder="1" applyAlignment="1" applyProtection="1">
      <alignment horizontal="right" vertical="center"/>
      <protection locked="0"/>
    </xf>
    <xf numFmtId="3" fontId="4" fillId="0" borderId="14" xfId="0" applyNumberFormat="1" applyFont="1" applyBorder="1" applyAlignment="1">
      <alignment vertical="center"/>
    </xf>
    <xf numFmtId="3" fontId="5" fillId="0" borderId="16" xfId="0" applyNumberFormat="1" applyFont="1" applyBorder="1" applyAlignment="1">
      <alignment horizontal="center" vertical="center"/>
    </xf>
    <xf numFmtId="3" fontId="4" fillId="0" borderId="16" xfId="0" applyNumberFormat="1" applyFont="1" applyBorder="1" applyAlignment="1">
      <alignment vertical="center"/>
    </xf>
    <xf numFmtId="3" fontId="5" fillId="0" borderId="16" xfId="0" applyNumberFormat="1" applyFont="1" applyBorder="1" applyAlignment="1">
      <alignment vertical="center"/>
    </xf>
    <xf numFmtId="3" fontId="4" fillId="0" borderId="16" xfId="0" applyNumberFormat="1" applyFont="1" applyBorder="1" applyAlignment="1">
      <alignment horizontal="right" vertical="center"/>
    </xf>
    <xf numFmtId="3" fontId="4" fillId="0" borderId="34" xfId="0" applyNumberFormat="1" applyFont="1" applyBorder="1" applyAlignment="1">
      <alignment horizontal="right" vertical="center"/>
    </xf>
    <xf numFmtId="3" fontId="5" fillId="0" borderId="35" xfId="0" applyNumberFormat="1" applyFont="1" applyBorder="1" applyAlignment="1">
      <alignment vertical="center"/>
    </xf>
    <xf numFmtId="1" fontId="5" fillId="0" borderId="5" xfId="0" applyNumberFormat="1" applyFont="1" applyBorder="1" applyAlignment="1" applyProtection="1">
      <alignment horizontal="left" vertical="center"/>
      <protection locked="0"/>
    </xf>
    <xf numFmtId="3" fontId="5" fillId="0" borderId="36" xfId="0" applyNumberFormat="1" applyFont="1" applyBorder="1" applyAlignment="1" applyProtection="1">
      <alignment vertical="center"/>
      <protection locked="0"/>
    </xf>
    <xf numFmtId="3" fontId="4" fillId="0" borderId="7" xfId="0" applyNumberFormat="1" applyFont="1" applyBorder="1" applyAlignment="1" applyProtection="1">
      <alignment horizontal="right" vertical="center"/>
      <protection locked="0"/>
    </xf>
    <xf numFmtId="3" fontId="4" fillId="0" borderId="8" xfId="0" applyNumberFormat="1" applyFont="1" applyBorder="1" applyAlignment="1">
      <alignment horizontal="right" vertical="center"/>
    </xf>
    <xf numFmtId="3" fontId="4" fillId="0" borderId="9" xfId="0" applyNumberFormat="1" applyFont="1" applyBorder="1" applyAlignment="1">
      <alignment vertical="center"/>
    </xf>
    <xf numFmtId="3" fontId="5" fillId="0" borderId="37" xfId="0" applyNumberFormat="1" applyFont="1" applyBorder="1" applyAlignment="1" applyProtection="1">
      <alignment vertical="center"/>
      <protection locked="0"/>
    </xf>
    <xf numFmtId="3" fontId="4" fillId="0" borderId="11" xfId="0" applyNumberFormat="1" applyFont="1" applyBorder="1" applyAlignment="1" applyProtection="1">
      <alignment horizontal="right" vertical="center"/>
      <protection locked="0"/>
    </xf>
    <xf numFmtId="3" fontId="4" fillId="0" borderId="12" xfId="0" applyNumberFormat="1" applyFont="1" applyBorder="1" applyAlignment="1">
      <alignment horizontal="right" vertical="center"/>
    </xf>
    <xf numFmtId="1" fontId="5" fillId="0" borderId="9" xfId="0" applyNumberFormat="1" applyFont="1" applyBorder="1" applyAlignment="1" applyProtection="1">
      <alignment horizontal="left" vertical="center"/>
      <protection locked="0"/>
    </xf>
    <xf numFmtId="3" fontId="5" fillId="0" borderId="23" xfId="0" applyNumberFormat="1" applyFont="1" applyBorder="1" applyAlignment="1">
      <alignment vertical="center"/>
    </xf>
    <xf numFmtId="3" fontId="5" fillId="0" borderId="9" xfId="0" applyNumberFormat="1" applyFont="1" applyBorder="1" applyAlignment="1">
      <alignment vertical="center"/>
    </xf>
    <xf numFmtId="3" fontId="4" fillId="0" borderId="27" xfId="0" applyNumberFormat="1" applyFont="1" applyBorder="1" applyAlignment="1">
      <alignment vertical="center"/>
    </xf>
    <xf numFmtId="3" fontId="4" fillId="0" borderId="22" xfId="0" applyNumberFormat="1" applyFont="1" applyBorder="1" applyAlignment="1">
      <alignment vertical="center"/>
    </xf>
    <xf numFmtId="3" fontId="5" fillId="0" borderId="35" xfId="0" applyNumberFormat="1" applyFont="1" applyBorder="1" applyAlignment="1">
      <alignment horizontal="center" vertical="center"/>
    </xf>
    <xf numFmtId="3" fontId="4" fillId="0" borderId="35" xfId="0" applyNumberFormat="1" applyFont="1" applyBorder="1" applyAlignment="1">
      <alignment vertical="center"/>
    </xf>
    <xf numFmtId="3" fontId="4" fillId="0" borderId="33" xfId="0" applyNumberFormat="1" applyFont="1" applyBorder="1" applyAlignment="1">
      <alignment vertical="center"/>
    </xf>
    <xf numFmtId="3" fontId="5" fillId="0" borderId="38" xfId="0" applyNumberFormat="1" applyFont="1" applyBorder="1" applyAlignment="1">
      <alignment vertical="center"/>
    </xf>
    <xf numFmtId="3" fontId="5" fillId="0" borderId="24" xfId="0" applyNumberFormat="1" applyFont="1" applyBorder="1" applyAlignment="1">
      <alignment vertical="center"/>
    </xf>
    <xf numFmtId="3" fontId="5" fillId="0" borderId="39" xfId="0" applyNumberFormat="1" applyFont="1" applyBorder="1" applyAlignment="1">
      <alignment vertical="center"/>
    </xf>
    <xf numFmtId="3" fontId="4" fillId="0" borderId="31" xfId="0" applyNumberFormat="1" applyFont="1" applyBorder="1" applyAlignment="1">
      <alignment horizontal="right" vertical="center"/>
    </xf>
    <xf numFmtId="3" fontId="5" fillId="0" borderId="40" xfId="0" applyNumberFormat="1" applyFont="1" applyBorder="1" applyAlignment="1">
      <alignment vertical="center"/>
    </xf>
    <xf numFmtId="3" fontId="5" fillId="0" borderId="41" xfId="0" applyNumberFormat="1" applyFont="1" applyBorder="1" applyAlignment="1">
      <alignment horizontal="left" vertical="center"/>
    </xf>
    <xf numFmtId="3" fontId="4" fillId="0" borderId="42" xfId="0" applyNumberFormat="1" applyFont="1" applyBorder="1" applyAlignment="1">
      <alignment horizontal="right" vertical="center"/>
    </xf>
    <xf numFmtId="3" fontId="5" fillId="0" borderId="43" xfId="0" applyNumberFormat="1" applyFont="1" applyBorder="1" applyAlignment="1">
      <alignment vertical="center"/>
    </xf>
    <xf numFmtId="3" fontId="5" fillId="0" borderId="44" xfId="0" applyNumberFormat="1" applyFont="1" applyBorder="1" applyAlignment="1">
      <alignment vertical="center"/>
    </xf>
    <xf numFmtId="3" fontId="4" fillId="0" borderId="46" xfId="0" applyNumberFormat="1" applyFont="1" applyBorder="1" applyAlignment="1" applyProtection="1">
      <alignment horizontal="right" vertical="center"/>
      <protection locked="0"/>
    </xf>
    <xf numFmtId="1" fontId="5" fillId="0" borderId="43" xfId="0" applyNumberFormat="1" applyFont="1" applyBorder="1" applyAlignment="1" applyProtection="1">
      <alignment horizontal="left" vertical="center"/>
      <protection locked="0"/>
    </xf>
    <xf numFmtId="3" fontId="5" fillId="0" borderId="44" xfId="0" applyNumberFormat="1" applyFont="1" applyBorder="1" applyAlignment="1" applyProtection="1">
      <alignment vertical="center"/>
      <protection locked="0"/>
    </xf>
    <xf numFmtId="3" fontId="5" fillId="0" borderId="44" xfId="0" applyNumberFormat="1" applyFont="1" applyBorder="1" applyAlignment="1">
      <alignment horizontal="left" vertical="center"/>
    </xf>
    <xf numFmtId="3" fontId="5" fillId="0" borderId="37" xfId="0" applyNumberFormat="1" applyFont="1" applyBorder="1" applyAlignment="1" applyProtection="1">
      <alignment horizontal="left" vertical="center"/>
      <protection locked="0"/>
    </xf>
    <xf numFmtId="3" fontId="4" fillId="0" borderId="11" xfId="0" applyNumberFormat="1" applyFont="1" applyBorder="1" applyAlignment="1">
      <alignment horizontal="right" vertical="center"/>
    </xf>
    <xf numFmtId="3" fontId="4" fillId="0" borderId="50" xfId="0" applyNumberFormat="1" applyFont="1" applyBorder="1" applyAlignment="1" applyProtection="1">
      <alignment horizontal="right" vertical="center"/>
      <protection locked="0"/>
    </xf>
    <xf numFmtId="3" fontId="4" fillId="0" borderId="32" xfId="0" applyNumberFormat="1" applyFont="1" applyBorder="1" applyAlignment="1">
      <alignment horizontal="right" vertical="center"/>
    </xf>
    <xf numFmtId="3" fontId="5" fillId="0" borderId="41" xfId="0" applyNumberFormat="1" applyFont="1" applyBorder="1" applyAlignment="1">
      <alignment vertical="center"/>
    </xf>
    <xf numFmtId="3" fontId="4" fillId="0" borderId="25" xfId="0" applyNumberFormat="1" applyFont="1" applyBorder="1" applyAlignment="1">
      <alignment vertical="center"/>
    </xf>
    <xf numFmtId="3" fontId="4" fillId="0" borderId="51" xfId="0" applyNumberFormat="1" applyFont="1" applyBorder="1" applyAlignment="1">
      <alignment horizontal="right" vertical="center"/>
    </xf>
    <xf numFmtId="3" fontId="5" fillId="0" borderId="38" xfId="0" applyNumberFormat="1" applyFont="1" applyBorder="1" applyAlignment="1">
      <alignment horizontal="left" vertical="center"/>
    </xf>
    <xf numFmtId="3" fontId="5" fillId="0" borderId="25" xfId="0" applyNumberFormat="1" applyFont="1" applyBorder="1" applyAlignment="1">
      <alignment vertical="center"/>
    </xf>
    <xf numFmtId="3" fontId="9" fillId="0" borderId="51" xfId="0" applyNumberFormat="1" applyFont="1" applyBorder="1" applyAlignment="1">
      <alignment horizontal="center" vertical="center"/>
    </xf>
    <xf numFmtId="3" fontId="5" fillId="0" borderId="21" xfId="0" applyNumberFormat="1" applyFont="1" applyBorder="1" applyAlignment="1">
      <alignment vertical="center"/>
    </xf>
    <xf numFmtId="3" fontId="4" fillId="0" borderId="23" xfId="0" applyNumberFormat="1" applyFont="1" applyBorder="1" applyAlignment="1">
      <alignment vertical="center"/>
    </xf>
    <xf numFmtId="3" fontId="5" fillId="0" borderId="51" xfId="0" applyNumberFormat="1" applyFont="1" applyBorder="1" applyAlignment="1">
      <alignment horizontal="center" vertical="center"/>
    </xf>
    <xf numFmtId="3" fontId="5" fillId="0" borderId="26" xfId="0" applyNumberFormat="1" applyFont="1" applyBorder="1" applyAlignment="1">
      <alignment horizontal="center" vertical="center"/>
    </xf>
    <xf numFmtId="0" fontId="0" fillId="0" borderId="0" xfId="0" applyBorder="1"/>
    <xf numFmtId="3" fontId="4" fillId="0" borderId="36" xfId="0" applyNumberFormat="1" applyFont="1" applyBorder="1" applyAlignment="1">
      <alignment vertical="center"/>
    </xf>
    <xf numFmtId="3" fontId="5" fillId="0" borderId="36" xfId="0" applyNumberFormat="1" applyFont="1" applyBorder="1" applyAlignment="1" applyProtection="1">
      <alignment horizontal="left" vertical="center"/>
      <protection locked="0"/>
    </xf>
    <xf numFmtId="3" fontId="5" fillId="0" borderId="25" xfId="0" applyNumberFormat="1" applyFont="1" applyBorder="1" applyAlignment="1" applyProtection="1">
      <alignment horizontal="left" vertical="center"/>
      <protection locked="0"/>
    </xf>
    <xf numFmtId="3" fontId="5" fillId="0" borderId="0" xfId="0" applyNumberFormat="1" applyFont="1" applyAlignment="1" applyProtection="1">
      <alignment horizontal="left" vertical="center"/>
      <protection locked="0"/>
    </xf>
    <xf numFmtId="3" fontId="5" fillId="0" borderId="9" xfId="0" applyNumberFormat="1" applyFont="1" applyBorder="1" applyAlignment="1">
      <alignment horizontal="left" vertical="center"/>
    </xf>
    <xf numFmtId="3" fontId="5" fillId="0" borderId="37" xfId="0" applyNumberFormat="1" applyFont="1" applyBorder="1" applyAlignment="1">
      <alignment vertical="center"/>
    </xf>
    <xf numFmtId="3" fontId="5" fillId="0" borderId="9" xfId="0" applyNumberFormat="1" applyFont="1" applyBorder="1" applyAlignment="1" applyProtection="1">
      <alignment vertical="center"/>
      <protection locked="0"/>
    </xf>
    <xf numFmtId="3" fontId="5" fillId="0" borderId="30" xfId="0" applyNumberFormat="1" applyFont="1" applyBorder="1" applyAlignment="1">
      <alignment vertical="center"/>
    </xf>
    <xf numFmtId="3" fontId="10" fillId="0" borderId="54" xfId="0" applyNumberFormat="1" applyFont="1" applyBorder="1" applyAlignment="1">
      <alignment vertical="center"/>
    </xf>
    <xf numFmtId="3" fontId="9" fillId="0" borderId="25" xfId="0" applyNumberFormat="1" applyFont="1" applyBorder="1" applyAlignment="1">
      <alignment horizontal="center" vertical="center"/>
    </xf>
    <xf numFmtId="3" fontId="9" fillId="0" borderId="6" xfId="0" applyNumberFormat="1" applyFont="1" applyBorder="1" applyAlignment="1" applyProtection="1">
      <alignment horizontal="left" vertical="center"/>
      <protection locked="0"/>
    </xf>
    <xf numFmtId="3" fontId="9" fillId="0" borderId="10" xfId="0" applyNumberFormat="1" applyFont="1" applyBorder="1" applyAlignment="1" applyProtection="1">
      <alignment horizontal="left" vertical="center"/>
      <protection locked="0"/>
    </xf>
    <xf numFmtId="3" fontId="9" fillId="0" borderId="45" xfId="0" applyNumberFormat="1" applyFont="1" applyBorder="1" applyAlignment="1" applyProtection="1">
      <alignment horizontal="left" vertical="center"/>
      <protection locked="0"/>
    </xf>
    <xf numFmtId="3" fontId="9" fillId="0" borderId="14" xfId="0" applyNumberFormat="1" applyFont="1" applyBorder="1" applyAlignment="1" applyProtection="1">
      <alignment horizontal="left" vertical="center"/>
      <protection locked="0"/>
    </xf>
    <xf numFmtId="3" fontId="9" fillId="0" borderId="6" xfId="0" applyNumberFormat="1" applyFont="1" applyBorder="1" applyAlignment="1" applyProtection="1">
      <alignment vertical="center"/>
      <protection locked="0"/>
    </xf>
    <xf numFmtId="3" fontId="9" fillId="0" borderId="10" xfId="0" applyNumberFormat="1" applyFont="1" applyBorder="1" applyAlignment="1" applyProtection="1">
      <alignment vertical="center"/>
      <protection locked="0"/>
    </xf>
    <xf numFmtId="3" fontId="9" fillId="0" borderId="45" xfId="0" applyNumberFormat="1" applyFont="1" applyBorder="1" applyAlignment="1" applyProtection="1">
      <alignment vertical="center"/>
      <protection locked="0"/>
    </xf>
    <xf numFmtId="3" fontId="9" fillId="0" borderId="55" xfId="0" applyNumberFormat="1" applyFont="1" applyBorder="1" applyAlignment="1" applyProtection="1">
      <alignment vertical="center"/>
      <protection locked="0"/>
    </xf>
    <xf numFmtId="3" fontId="8" fillId="0" borderId="0" xfId="0" applyNumberFormat="1" applyFont="1" applyAlignment="1">
      <alignment vertical="center"/>
    </xf>
    <xf numFmtId="3" fontId="12" fillId="0" borderId="0" xfId="0" applyNumberFormat="1" applyFont="1" applyBorder="1" applyAlignment="1">
      <alignment vertical="center"/>
    </xf>
    <xf numFmtId="3" fontId="12" fillId="0" borderId="0" xfId="0" applyNumberFormat="1" applyFont="1" applyAlignment="1">
      <alignment vertical="center"/>
    </xf>
    <xf numFmtId="3" fontId="5" fillId="0" borderId="24" xfId="0" applyNumberFormat="1" applyFont="1" applyBorder="1" applyAlignment="1" applyProtection="1">
      <alignment vertical="center"/>
      <protection locked="0"/>
    </xf>
    <xf numFmtId="3" fontId="9" fillId="0" borderId="39" xfId="0" applyNumberFormat="1" applyFont="1" applyBorder="1" applyAlignment="1" applyProtection="1">
      <alignment horizontal="left" vertical="center"/>
      <protection locked="0"/>
    </xf>
    <xf numFmtId="3" fontId="18" fillId="0" borderId="10" xfId="0" applyNumberFormat="1" applyFont="1" applyBorder="1" applyAlignment="1">
      <alignment vertical="center"/>
    </xf>
    <xf numFmtId="3" fontId="18" fillId="0" borderId="39" xfId="0" applyNumberFormat="1" applyFont="1" applyBorder="1" applyAlignment="1">
      <alignment vertical="center"/>
    </xf>
    <xf numFmtId="0" fontId="19" fillId="0" borderId="0" xfId="0" applyFont="1" applyBorder="1"/>
    <xf numFmtId="0" fontId="19" fillId="0" borderId="0" xfId="0" applyFont="1"/>
    <xf numFmtId="3" fontId="5" fillId="0" borderId="36" xfId="0" applyNumberFormat="1" applyFont="1" applyBorder="1" applyAlignment="1">
      <alignment vertical="center"/>
    </xf>
    <xf numFmtId="3" fontId="4" fillId="0" borderId="6" xfId="0" applyNumberFormat="1" applyFont="1" applyBorder="1" applyAlignment="1">
      <alignment vertical="center"/>
    </xf>
    <xf numFmtId="3" fontId="9" fillId="0" borderId="23" xfId="0" applyNumberFormat="1" applyFont="1" applyBorder="1" applyAlignment="1" applyProtection="1">
      <alignment horizontal="left" vertical="center"/>
      <protection locked="0"/>
    </xf>
    <xf numFmtId="3" fontId="9" fillId="0" borderId="23" xfId="0" applyNumberFormat="1" applyFont="1" applyBorder="1" applyAlignment="1" applyProtection="1">
      <alignment vertical="center"/>
      <protection locked="0"/>
    </xf>
    <xf numFmtId="3" fontId="4" fillId="0" borderId="7" xfId="0" applyNumberFormat="1" applyFont="1" applyBorder="1" applyAlignment="1">
      <alignment horizontal="right" vertical="center"/>
    </xf>
    <xf numFmtId="3" fontId="5" fillId="0" borderId="6" xfId="0" applyNumberFormat="1" applyFont="1" applyBorder="1" applyAlignment="1">
      <alignment vertical="center"/>
    </xf>
    <xf numFmtId="3" fontId="9" fillId="0" borderId="10" xfId="0" applyNumberFormat="1" applyFont="1" applyBorder="1" applyAlignment="1">
      <alignment vertical="center"/>
    </xf>
    <xf numFmtId="3" fontId="9" fillId="0" borderId="23" xfId="0" applyNumberFormat="1" applyFont="1" applyBorder="1" applyAlignment="1">
      <alignment vertical="center"/>
    </xf>
    <xf numFmtId="3" fontId="9" fillId="0" borderId="55" xfId="0" applyNumberFormat="1" applyFont="1" applyBorder="1" applyAlignment="1">
      <alignment vertical="center"/>
    </xf>
    <xf numFmtId="3" fontId="4" fillId="0" borderId="29" xfId="0" applyNumberFormat="1" applyFont="1" applyBorder="1" applyAlignment="1">
      <alignment vertical="center"/>
    </xf>
    <xf numFmtId="3" fontId="4" fillId="0" borderId="21" xfId="0" applyNumberFormat="1" applyFont="1" applyBorder="1" applyAlignment="1">
      <alignment vertical="center"/>
    </xf>
    <xf numFmtId="0" fontId="22" fillId="0" borderId="0" xfId="0" applyFont="1"/>
    <xf numFmtId="3" fontId="4" fillId="0" borderId="46" xfId="0" applyNumberFormat="1" applyFont="1" applyBorder="1" applyAlignment="1">
      <alignment vertical="center"/>
    </xf>
    <xf numFmtId="3" fontId="9" fillId="0" borderId="9" xfId="0" applyNumberFormat="1" applyFont="1" applyBorder="1" applyAlignment="1">
      <alignment vertical="center"/>
    </xf>
    <xf numFmtId="3" fontId="4" fillId="0" borderId="9" xfId="0" applyNumberFormat="1" applyFont="1" applyBorder="1" applyAlignment="1">
      <alignment horizontal="left" vertical="center"/>
    </xf>
    <xf numFmtId="3" fontId="4" fillId="0" borderId="9" xfId="0" applyNumberFormat="1" applyFont="1" applyBorder="1" applyAlignment="1" applyProtection="1">
      <alignment vertical="center"/>
      <protection locked="0"/>
    </xf>
    <xf numFmtId="0" fontId="13" fillId="0" borderId="0" xfId="0" applyFont="1" applyAlignment="1">
      <alignment vertical="center"/>
    </xf>
    <xf numFmtId="0" fontId="13" fillId="0" borderId="0" xfId="0" applyFont="1" applyBorder="1" applyAlignment="1">
      <alignment vertical="center"/>
    </xf>
    <xf numFmtId="3" fontId="2" fillId="2" borderId="0" xfId="0" applyNumberFormat="1" applyFont="1" applyFill="1" applyAlignment="1" applyProtection="1">
      <alignment vertical="center"/>
      <protection locked="0"/>
    </xf>
    <xf numFmtId="3" fontId="5" fillId="0" borderId="56" xfId="0" applyNumberFormat="1" applyFont="1" applyBorder="1" applyAlignment="1">
      <alignment vertical="center"/>
    </xf>
    <xf numFmtId="3" fontId="9" fillId="0" borderId="57" xfId="0" applyNumberFormat="1" applyFont="1" applyBorder="1" applyAlignment="1">
      <alignment vertical="center"/>
    </xf>
    <xf numFmtId="3" fontId="5" fillId="0" borderId="57" xfId="0" applyNumberFormat="1" applyFont="1" applyBorder="1" applyAlignment="1" applyProtection="1">
      <alignment vertical="center"/>
      <protection locked="0"/>
    </xf>
    <xf numFmtId="3" fontId="5" fillId="0" borderId="57" xfId="0" applyNumberFormat="1" applyFont="1" applyBorder="1" applyAlignment="1">
      <alignment horizontal="left" vertical="center"/>
    </xf>
    <xf numFmtId="3" fontId="5" fillId="0" borderId="57" xfId="0" applyNumberFormat="1" applyFont="1" applyBorder="1" applyAlignment="1">
      <alignment vertical="center"/>
    </xf>
    <xf numFmtId="3" fontId="4" fillId="0" borderId="58" xfId="0" applyNumberFormat="1" applyFont="1" applyBorder="1" applyAlignment="1" applyProtection="1">
      <alignment horizontal="right" vertical="center"/>
      <protection locked="0"/>
    </xf>
    <xf numFmtId="3" fontId="4" fillId="0" borderId="58" xfId="0" applyNumberFormat="1" applyFont="1" applyBorder="1" applyAlignment="1">
      <alignment horizontal="right" vertical="center"/>
    </xf>
    <xf numFmtId="3" fontId="4" fillId="0" borderId="59" xfId="0" applyNumberFormat="1" applyFont="1" applyBorder="1" applyAlignment="1">
      <alignment horizontal="right" vertical="center"/>
    </xf>
    <xf numFmtId="3" fontId="4" fillId="0" borderId="60" xfId="0" applyNumberFormat="1" applyFont="1" applyBorder="1" applyAlignment="1">
      <alignment horizontal="right" vertical="center"/>
    </xf>
    <xf numFmtId="3" fontId="4" fillId="0" borderId="61" xfId="0" applyNumberFormat="1" applyFont="1" applyBorder="1" applyAlignment="1" applyProtection="1">
      <alignment horizontal="right" vertical="center"/>
      <protection locked="0"/>
    </xf>
    <xf numFmtId="3" fontId="4" fillId="0" borderId="62" xfId="0" applyNumberFormat="1" applyFont="1" applyBorder="1" applyAlignment="1">
      <alignment horizontal="right" vertical="center"/>
    </xf>
    <xf numFmtId="3" fontId="4" fillId="0" borderId="53" xfId="0" applyNumberFormat="1" applyFont="1" applyBorder="1" applyAlignment="1">
      <alignment horizontal="right" vertical="center"/>
    </xf>
    <xf numFmtId="3" fontId="4" fillId="0" borderId="63" xfId="0" applyNumberFormat="1" applyFont="1" applyBorder="1" applyAlignment="1">
      <alignment horizontal="right" vertical="center"/>
    </xf>
    <xf numFmtId="3" fontId="4" fillId="0" borderId="63" xfId="0" applyNumberFormat="1" applyFont="1" applyBorder="1" applyAlignment="1" applyProtection="1">
      <alignment horizontal="right" vertical="center"/>
      <protection locked="0"/>
    </xf>
    <xf numFmtId="3" fontId="4" fillId="0" borderId="59" xfId="0" applyNumberFormat="1" applyFont="1" applyBorder="1" applyAlignment="1" applyProtection="1">
      <alignment horizontal="right" vertical="center"/>
      <protection locked="0"/>
    </xf>
    <xf numFmtId="3" fontId="4" fillId="0" borderId="64" xfId="0" applyNumberFormat="1" applyFont="1" applyBorder="1" applyAlignment="1">
      <alignment horizontal="right" vertical="center"/>
    </xf>
    <xf numFmtId="3" fontId="4" fillId="0" borderId="60" xfId="0" applyNumberFormat="1" applyFont="1" applyBorder="1" applyAlignment="1" applyProtection="1">
      <alignment horizontal="right" vertical="center"/>
      <protection locked="0"/>
    </xf>
    <xf numFmtId="3" fontId="4" fillId="0" borderId="65" xfId="0" applyNumberFormat="1" applyFont="1" applyBorder="1" applyAlignment="1" applyProtection="1">
      <alignment horizontal="right" vertical="center"/>
      <protection locked="0"/>
    </xf>
    <xf numFmtId="3" fontId="4" fillId="0" borderId="58" xfId="0" applyNumberFormat="1" applyFont="1" applyBorder="1" applyAlignment="1">
      <alignment vertical="center"/>
    </xf>
    <xf numFmtId="3" fontId="4" fillId="0" borderId="63" xfId="0" applyNumberFormat="1" applyFont="1" applyBorder="1" applyAlignment="1">
      <alignment vertical="center"/>
    </xf>
    <xf numFmtId="3" fontId="4" fillId="0" borderId="61" xfId="0" applyNumberFormat="1" applyFont="1" applyBorder="1" applyAlignment="1">
      <alignment vertical="center"/>
    </xf>
    <xf numFmtId="3" fontId="4" fillId="0" borderId="50" xfId="0" applyNumberFormat="1" applyFont="1" applyBorder="1" applyAlignment="1">
      <alignment vertical="center"/>
    </xf>
    <xf numFmtId="3" fontId="4" fillId="0" borderId="65" xfId="0" applyNumberFormat="1" applyFont="1" applyBorder="1" applyAlignment="1">
      <alignment vertical="center"/>
    </xf>
    <xf numFmtId="0" fontId="0" fillId="0" borderId="0" xfId="0" applyBorder="1" applyAlignment="1">
      <alignment horizontal="center" vertical="center"/>
    </xf>
    <xf numFmtId="1" fontId="9" fillId="2" borderId="51" xfId="0" applyNumberFormat="1" applyFont="1" applyFill="1" applyBorder="1" applyAlignment="1" applyProtection="1">
      <alignment horizontal="center" vertical="center"/>
      <protection locked="0"/>
    </xf>
    <xf numFmtId="0" fontId="13" fillId="0" borderId="14" xfId="0" applyFont="1" applyBorder="1" applyAlignment="1">
      <alignment horizontal="center" vertical="center"/>
    </xf>
    <xf numFmtId="3" fontId="5" fillId="2" borderId="31" xfId="0" applyNumberFormat="1" applyFont="1" applyFill="1" applyBorder="1" applyAlignment="1" applyProtection="1">
      <alignment horizontal="center" vertical="center"/>
      <protection locked="0"/>
    </xf>
    <xf numFmtId="3" fontId="5" fillId="2" borderId="15" xfId="0" applyNumberFormat="1" applyFont="1" applyFill="1" applyBorder="1" applyAlignment="1" applyProtection="1">
      <alignment horizontal="center" vertical="center"/>
      <protection locked="0"/>
    </xf>
    <xf numFmtId="3" fontId="9" fillId="2" borderId="15" xfId="0" applyNumberFormat="1" applyFont="1" applyFill="1" applyBorder="1" applyAlignment="1" applyProtection="1">
      <alignment horizontal="center" vertical="center"/>
      <protection locked="0"/>
    </xf>
    <xf numFmtId="0" fontId="24" fillId="0" borderId="15" xfId="0" applyFont="1" applyBorder="1" applyAlignment="1">
      <alignment horizontal="center" vertical="center"/>
    </xf>
    <xf numFmtId="0" fontId="13" fillId="0" borderId="66" xfId="0" applyFont="1" applyBorder="1" applyAlignment="1">
      <alignment horizontal="center" vertical="center"/>
    </xf>
    <xf numFmtId="3" fontId="1" fillId="2" borderId="0" xfId="0" applyNumberFormat="1" applyFont="1" applyFill="1" applyBorder="1" applyAlignment="1" applyProtection="1">
      <alignment vertical="center"/>
      <protection locked="0"/>
    </xf>
    <xf numFmtId="3" fontId="5" fillId="2" borderId="0" xfId="0" applyNumberFormat="1" applyFont="1" applyFill="1" applyBorder="1" applyAlignment="1" applyProtection="1">
      <alignment vertical="center"/>
      <protection locked="0"/>
    </xf>
    <xf numFmtId="3" fontId="9" fillId="2" borderId="25"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vertical="center"/>
      <protection locked="0"/>
    </xf>
    <xf numFmtId="3" fontId="4" fillId="2" borderId="58" xfId="0" applyNumberFormat="1" applyFont="1" applyFill="1" applyBorder="1" applyAlignment="1" applyProtection="1">
      <alignment horizontal="right" vertical="center"/>
      <protection locked="0"/>
    </xf>
    <xf numFmtId="3" fontId="4" fillId="2" borderId="67" xfId="0" applyNumberFormat="1" applyFont="1" applyFill="1" applyBorder="1" applyAlignment="1" applyProtection="1">
      <alignment horizontal="right" vertical="center"/>
      <protection locked="0"/>
    </xf>
    <xf numFmtId="3" fontId="25" fillId="0" borderId="0" xfId="0" applyNumberFormat="1" applyFont="1" applyBorder="1" applyAlignment="1" applyProtection="1">
      <alignment vertical="center"/>
      <protection locked="0"/>
    </xf>
    <xf numFmtId="3" fontId="26" fillId="0" borderId="0" xfId="0" applyNumberFormat="1" applyFont="1" applyBorder="1" applyAlignment="1">
      <alignment vertical="center"/>
    </xf>
    <xf numFmtId="3" fontId="4" fillId="2" borderId="23" xfId="0" applyNumberFormat="1" applyFont="1" applyFill="1" applyBorder="1" applyAlignment="1" applyProtection="1">
      <alignment vertical="center"/>
      <protection locked="0"/>
    </xf>
    <xf numFmtId="3" fontId="4" fillId="2" borderId="59" xfId="0" applyNumberFormat="1" applyFont="1" applyFill="1" applyBorder="1" applyAlignment="1" applyProtection="1">
      <alignment horizontal="right" vertical="center"/>
      <protection locked="0"/>
    </xf>
    <xf numFmtId="0" fontId="0" fillId="0" borderId="13" xfId="0" applyBorder="1" applyAlignment="1">
      <alignment horizontal="center" vertical="center"/>
    </xf>
    <xf numFmtId="1" fontId="9" fillId="2" borderId="13" xfId="0" applyNumberFormat="1" applyFont="1" applyFill="1" applyBorder="1" applyAlignment="1" applyProtection="1">
      <alignment horizontal="center" vertical="center"/>
      <protection locked="0"/>
    </xf>
    <xf numFmtId="3" fontId="5" fillId="2" borderId="0" xfId="0" applyNumberFormat="1" applyFont="1" applyFill="1" applyBorder="1" applyAlignment="1" applyProtection="1">
      <alignment horizontal="center" vertical="center"/>
      <protection locked="0"/>
    </xf>
    <xf numFmtId="1" fontId="9" fillId="2" borderId="0" xfId="0" applyNumberFormat="1" applyFont="1" applyFill="1" applyBorder="1" applyAlignment="1" applyProtection="1">
      <alignment horizontal="center" vertical="center"/>
      <protection locked="0"/>
    </xf>
    <xf numFmtId="3" fontId="0" fillId="0" borderId="0" xfId="0" applyNumberFormat="1"/>
    <xf numFmtId="0" fontId="24" fillId="0" borderId="35" xfId="0" applyFont="1" applyBorder="1" applyAlignment="1">
      <alignment horizontal="center"/>
    </xf>
    <xf numFmtId="3" fontId="9" fillId="0" borderId="0" xfId="0" applyNumberFormat="1" applyFont="1" applyBorder="1" applyAlignment="1" applyProtection="1">
      <alignment horizontal="left" vertical="center"/>
      <protection locked="0"/>
    </xf>
    <xf numFmtId="3" fontId="5" fillId="0" borderId="68" xfId="0" applyNumberFormat="1" applyFont="1" applyBorder="1" applyAlignment="1">
      <alignment vertical="center"/>
    </xf>
    <xf numFmtId="3" fontId="5" fillId="0" borderId="69" xfId="0" applyNumberFormat="1" applyFont="1" applyBorder="1" applyAlignment="1" applyProtection="1">
      <alignment horizontal="left" vertical="center"/>
      <protection locked="0"/>
    </xf>
    <xf numFmtId="3" fontId="9" fillId="0" borderId="70" xfId="0" applyNumberFormat="1" applyFont="1" applyBorder="1" applyAlignment="1" applyProtection="1">
      <alignment horizontal="left" vertical="center"/>
      <protection locked="0"/>
    </xf>
    <xf numFmtId="0" fontId="17" fillId="2" borderId="13" xfId="0" applyFont="1" applyFill="1" applyBorder="1" applyAlignment="1">
      <alignment vertical="center"/>
    </xf>
    <xf numFmtId="0" fontId="21" fillId="2" borderId="13" xfId="0" applyFont="1" applyFill="1" applyBorder="1" applyAlignment="1">
      <alignment vertical="center"/>
    </xf>
    <xf numFmtId="3" fontId="5" fillId="0" borderId="28" xfId="0" applyNumberFormat="1" applyFont="1" applyBorder="1" applyAlignment="1" applyProtection="1">
      <alignment horizontal="left" vertical="center"/>
      <protection locked="0"/>
    </xf>
    <xf numFmtId="3" fontId="5" fillId="0" borderId="30" xfId="0" applyNumberFormat="1" applyFont="1" applyBorder="1" applyAlignment="1" applyProtection="1">
      <alignment horizontal="left" vertical="center"/>
      <protection locked="0"/>
    </xf>
    <xf numFmtId="1" fontId="4" fillId="2" borderId="7" xfId="0" applyNumberFormat="1" applyFont="1" applyFill="1" applyBorder="1" applyAlignment="1" applyProtection="1">
      <alignment horizontal="right" vertical="center"/>
      <protection locked="0"/>
    </xf>
    <xf numFmtId="1" fontId="4" fillId="2" borderId="10" xfId="0" applyNumberFormat="1" applyFont="1" applyFill="1" applyBorder="1" applyAlignment="1" applyProtection="1">
      <alignment horizontal="right" vertical="center"/>
      <protection locked="0"/>
    </xf>
    <xf numFmtId="1" fontId="4" fillId="2" borderId="14" xfId="0" applyNumberFormat="1" applyFont="1" applyFill="1" applyBorder="1" applyAlignment="1" applyProtection="1">
      <alignment horizontal="right" vertical="center"/>
      <protection locked="0"/>
    </xf>
    <xf numFmtId="1" fontId="5" fillId="2" borderId="2" xfId="0" applyNumberFormat="1" applyFont="1" applyFill="1" applyBorder="1" applyAlignment="1" applyProtection="1">
      <alignment horizontal="right" vertical="center"/>
      <protection locked="0"/>
    </xf>
    <xf numFmtId="1" fontId="1" fillId="2" borderId="0" xfId="0" applyNumberFormat="1" applyFont="1" applyFill="1" applyAlignment="1" applyProtection="1">
      <alignment horizontal="right" vertical="center"/>
      <protection locked="0"/>
    </xf>
    <xf numFmtId="1" fontId="4" fillId="2" borderId="11" xfId="0" applyNumberFormat="1" applyFont="1" applyFill="1" applyBorder="1" applyAlignment="1" applyProtection="1">
      <alignment horizontal="right" vertical="center"/>
      <protection locked="0"/>
    </xf>
    <xf numFmtId="1" fontId="5" fillId="2" borderId="19" xfId="0" applyNumberFormat="1" applyFont="1" applyFill="1" applyBorder="1" applyAlignment="1" applyProtection="1">
      <alignment horizontal="right" vertical="center"/>
      <protection locked="0"/>
    </xf>
    <xf numFmtId="1" fontId="4" fillId="2" borderId="63" xfId="0" applyNumberFormat="1" applyFont="1" applyFill="1" applyBorder="1" applyAlignment="1" applyProtection="1">
      <alignment horizontal="right" vertical="center"/>
      <protection locked="0"/>
    </xf>
    <xf numFmtId="1" fontId="4" fillId="2" borderId="12" xfId="0" applyNumberFormat="1" applyFont="1" applyFill="1" applyBorder="1" applyAlignment="1" applyProtection="1">
      <alignment horizontal="right" vertical="center"/>
      <protection locked="0"/>
    </xf>
    <xf numFmtId="1" fontId="4" fillId="2" borderId="16" xfId="0" applyNumberFormat="1" applyFont="1" applyFill="1" applyBorder="1" applyAlignment="1" applyProtection="1">
      <alignment horizontal="right" vertical="center"/>
      <protection locked="0"/>
    </xf>
    <xf numFmtId="1" fontId="5" fillId="2" borderId="3" xfId="0" applyNumberFormat="1" applyFont="1" applyFill="1" applyBorder="1" applyAlignment="1" applyProtection="1">
      <alignment horizontal="right" vertical="center"/>
      <protection locked="0"/>
    </xf>
    <xf numFmtId="1" fontId="1" fillId="2" borderId="16" xfId="0" applyNumberFormat="1" applyFont="1" applyFill="1" applyBorder="1" applyAlignment="1" applyProtection="1">
      <alignment horizontal="right" vertical="center"/>
      <protection locked="0"/>
    </xf>
    <xf numFmtId="1" fontId="4" fillId="2" borderId="8" xfId="0" applyNumberFormat="1" applyFont="1" applyFill="1" applyBorder="1" applyAlignment="1" applyProtection="1">
      <alignment horizontal="right" vertical="center"/>
      <protection locked="0"/>
    </xf>
    <xf numFmtId="1" fontId="5" fillId="2" borderId="20" xfId="0" applyNumberFormat="1" applyFont="1" applyFill="1" applyBorder="1" applyAlignment="1" applyProtection="1">
      <alignment horizontal="right" vertical="center"/>
      <protection locked="0"/>
    </xf>
    <xf numFmtId="3" fontId="4" fillId="4" borderId="7"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vertical="center"/>
      <protection locked="0"/>
    </xf>
    <xf numFmtId="3" fontId="4" fillId="4" borderId="11" xfId="0" applyNumberFormat="1" applyFont="1" applyFill="1" applyBorder="1" applyAlignment="1" applyProtection="1">
      <alignment horizontal="right" vertical="center"/>
      <protection locked="0"/>
    </xf>
    <xf numFmtId="3" fontId="4" fillId="4" borderId="58" xfId="0" applyNumberFormat="1" applyFont="1" applyFill="1" applyBorder="1" applyAlignment="1" applyProtection="1">
      <alignment vertical="center"/>
      <protection locked="0"/>
    </xf>
    <xf numFmtId="3" fontId="4" fillId="4" borderId="7" xfId="0" applyNumberFormat="1" applyFont="1" applyFill="1" applyBorder="1" applyAlignment="1">
      <alignment vertical="center"/>
    </xf>
    <xf numFmtId="3" fontId="4" fillId="4" borderId="11" xfId="0" applyNumberFormat="1" applyFont="1" applyFill="1" applyBorder="1" applyAlignment="1">
      <alignment vertical="center"/>
    </xf>
    <xf numFmtId="3" fontId="4" fillId="4" borderId="58" xfId="0" applyNumberFormat="1" applyFont="1" applyFill="1" applyBorder="1" applyAlignment="1">
      <alignment vertical="center"/>
    </xf>
    <xf numFmtId="1" fontId="5" fillId="0" borderId="9" xfId="0" applyNumberFormat="1" applyFont="1" applyBorder="1" applyAlignment="1">
      <alignment vertical="center"/>
    </xf>
    <xf numFmtId="1" fontId="5" fillId="0" borderId="21" xfId="0" applyNumberFormat="1" applyFont="1" applyBorder="1" applyAlignment="1">
      <alignment vertical="center"/>
    </xf>
    <xf numFmtId="1" fontId="5" fillId="0" borderId="13" xfId="0" applyNumberFormat="1" applyFont="1" applyBorder="1" applyAlignment="1">
      <alignment vertical="center"/>
    </xf>
    <xf numFmtId="1" fontId="5" fillId="0" borderId="9" xfId="0" applyNumberFormat="1" applyFont="1" applyBorder="1" applyAlignment="1">
      <alignment horizontal="left" vertical="center"/>
    </xf>
    <xf numFmtId="1" fontId="5" fillId="0" borderId="9" xfId="0" applyNumberFormat="1" applyFont="1" applyBorder="1" applyAlignment="1" applyProtection="1">
      <alignment vertical="center"/>
      <protection locked="0"/>
    </xf>
    <xf numFmtId="3" fontId="4" fillId="0" borderId="7" xfId="0" applyNumberFormat="1" applyFont="1" applyBorder="1" applyAlignment="1">
      <alignment vertical="center"/>
    </xf>
    <xf numFmtId="3" fontId="4" fillId="0" borderId="51" xfId="0" applyNumberFormat="1" applyFont="1" applyBorder="1" applyAlignment="1">
      <alignment vertical="center"/>
    </xf>
    <xf numFmtId="3" fontId="4" fillId="0" borderId="61" xfId="0" applyNumberFormat="1" applyFont="1" applyBorder="1" applyAlignment="1">
      <alignment horizontal="right" vertical="center"/>
    </xf>
    <xf numFmtId="3" fontId="5" fillId="0" borderId="72" xfId="0" applyNumberFormat="1" applyFont="1" applyBorder="1" applyAlignment="1">
      <alignment horizontal="center" vertical="center"/>
    </xf>
    <xf numFmtId="49" fontId="5" fillId="2" borderId="5" xfId="0" applyNumberFormat="1" applyFont="1" applyFill="1" applyBorder="1" applyAlignment="1" applyProtection="1">
      <alignment vertical="center"/>
      <protection locked="0"/>
    </xf>
    <xf numFmtId="3" fontId="5" fillId="2" borderId="36" xfId="0" applyNumberFormat="1" applyFont="1" applyFill="1" applyBorder="1" applyAlignment="1" applyProtection="1">
      <alignment vertical="center"/>
      <protection locked="0"/>
    </xf>
    <xf numFmtId="3" fontId="9" fillId="2" borderId="6" xfId="0" applyNumberFormat="1" applyFont="1" applyFill="1" applyBorder="1" applyAlignment="1" applyProtection="1">
      <alignment vertical="center"/>
      <protection locked="0"/>
    </xf>
    <xf numFmtId="3" fontId="5" fillId="2" borderId="9" xfId="0" applyNumberFormat="1" applyFont="1" applyFill="1" applyBorder="1" applyAlignment="1" applyProtection="1">
      <alignment vertical="center"/>
      <protection locked="0"/>
    </xf>
    <xf numFmtId="3" fontId="5" fillId="2" borderId="37" xfId="0" applyNumberFormat="1" applyFont="1" applyFill="1" applyBorder="1" applyAlignment="1" applyProtection="1">
      <alignment vertical="center"/>
      <protection locked="0"/>
    </xf>
    <xf numFmtId="3" fontId="9" fillId="2" borderId="10" xfId="0" applyNumberFormat="1" applyFont="1" applyFill="1" applyBorder="1" applyAlignment="1" applyProtection="1">
      <alignment vertical="center"/>
      <protection locked="0"/>
    </xf>
    <xf numFmtId="3" fontId="5" fillId="2" borderId="47" xfId="0" applyNumberFormat="1" applyFont="1" applyFill="1" applyBorder="1" applyAlignment="1" applyProtection="1">
      <alignment vertical="center"/>
      <protection locked="0"/>
    </xf>
    <xf numFmtId="3" fontId="5" fillId="2" borderId="48" xfId="0" applyNumberFormat="1" applyFont="1" applyFill="1" applyBorder="1" applyAlignment="1" applyProtection="1">
      <alignment vertical="center"/>
      <protection locked="0"/>
    </xf>
    <xf numFmtId="3" fontId="9" fillId="2" borderId="49" xfId="0" applyNumberFormat="1" applyFont="1" applyFill="1" applyBorder="1" applyAlignment="1" applyProtection="1">
      <alignment vertical="center"/>
      <protection locked="0"/>
    </xf>
    <xf numFmtId="3" fontId="5" fillId="2" borderId="68" xfId="0" applyNumberFormat="1" applyFont="1" applyFill="1" applyBorder="1" applyAlignment="1" applyProtection="1">
      <alignment vertical="center"/>
      <protection locked="0"/>
    </xf>
    <xf numFmtId="3" fontId="5" fillId="2" borderId="69" xfId="0" applyNumberFormat="1" applyFont="1" applyFill="1" applyBorder="1" applyAlignment="1" applyProtection="1">
      <alignment vertical="center"/>
      <protection locked="0"/>
    </xf>
    <xf numFmtId="3" fontId="9" fillId="2" borderId="70" xfId="0" applyNumberFormat="1" applyFont="1" applyFill="1" applyBorder="1" applyAlignment="1" applyProtection="1">
      <alignment vertical="center"/>
      <protection locked="0"/>
    </xf>
    <xf numFmtId="3" fontId="5" fillId="2" borderId="73" xfId="0" applyNumberFormat="1" applyFont="1" applyFill="1" applyBorder="1" applyAlignment="1" applyProtection="1">
      <alignment vertical="center"/>
      <protection locked="0"/>
    </xf>
    <xf numFmtId="3" fontId="9" fillId="2" borderId="74" xfId="0" applyNumberFormat="1" applyFont="1" applyFill="1" applyBorder="1" applyAlignment="1" applyProtection="1">
      <alignment vertical="center"/>
      <protection locked="0"/>
    </xf>
    <xf numFmtId="3" fontId="5" fillId="2" borderId="44" xfId="0" applyNumberFormat="1" applyFont="1" applyFill="1" applyBorder="1" applyAlignment="1" applyProtection="1">
      <alignment vertical="center"/>
      <protection locked="0"/>
    </xf>
    <xf numFmtId="3" fontId="9" fillId="2" borderId="45" xfId="0" applyNumberFormat="1" applyFont="1" applyFill="1" applyBorder="1" applyAlignment="1" applyProtection="1">
      <alignment vertical="center"/>
      <protection locked="0"/>
    </xf>
    <xf numFmtId="3" fontId="6" fillId="2" borderId="0" xfId="0" applyNumberFormat="1" applyFont="1" applyFill="1" applyAlignment="1" applyProtection="1">
      <alignment horizontal="fill" vertical="top"/>
      <protection locked="0"/>
    </xf>
    <xf numFmtId="3" fontId="6" fillId="2" borderId="0" xfId="0" applyNumberFormat="1" applyFont="1" applyFill="1" applyAlignment="1" applyProtection="1">
      <alignment horizontal="right" vertical="top"/>
      <protection locked="0"/>
    </xf>
    <xf numFmtId="0" fontId="8" fillId="2" borderId="0" xfId="0" applyNumberFormat="1" applyFont="1" applyFill="1" applyAlignment="1" applyProtection="1">
      <alignment vertical="top"/>
      <protection locked="0"/>
    </xf>
    <xf numFmtId="3" fontId="1" fillId="2" borderId="0" xfId="0" applyNumberFormat="1" applyFont="1" applyFill="1" applyAlignment="1" applyProtection="1">
      <alignment horizontal="fill" vertical="top"/>
      <protection locked="0"/>
    </xf>
    <xf numFmtId="3" fontId="1" fillId="2" borderId="0" xfId="0" applyNumberFormat="1" applyFont="1" applyFill="1" applyAlignment="1" applyProtection="1">
      <alignment vertical="top"/>
      <protection locked="0"/>
    </xf>
    <xf numFmtId="0" fontId="1" fillId="2" borderId="0" xfId="0" applyNumberFormat="1" applyFont="1" applyFill="1" applyAlignment="1">
      <alignment vertical="top"/>
    </xf>
    <xf numFmtId="3" fontId="6" fillId="2" borderId="0" xfId="0" applyNumberFormat="1" applyFont="1" applyFill="1" applyAlignment="1" applyProtection="1">
      <alignment vertical="top"/>
      <protection locked="0"/>
    </xf>
    <xf numFmtId="0" fontId="7" fillId="0" borderId="0" xfId="0" applyFont="1" applyAlignment="1">
      <alignment vertical="top"/>
    </xf>
    <xf numFmtId="3" fontId="4" fillId="0" borderId="0" xfId="0" applyNumberFormat="1" applyFont="1" applyBorder="1" applyAlignment="1">
      <alignment vertical="top"/>
    </xf>
    <xf numFmtId="0" fontId="13" fillId="0" borderId="0" xfId="0" applyFont="1" applyAlignment="1">
      <alignment vertical="top"/>
    </xf>
    <xf numFmtId="3" fontId="4" fillId="0" borderId="0" xfId="0" applyNumberFormat="1" applyFont="1" applyAlignment="1">
      <alignment vertical="top"/>
    </xf>
    <xf numFmtId="3" fontId="6" fillId="0" borderId="0" xfId="0" applyNumberFormat="1" applyFont="1" applyAlignment="1">
      <alignment vertical="top"/>
    </xf>
    <xf numFmtId="3" fontId="8" fillId="0" borderId="0" xfId="0" applyNumberFormat="1" applyFont="1" applyAlignment="1">
      <alignment vertical="top"/>
    </xf>
    <xf numFmtId="3" fontId="4" fillId="0" borderId="31" xfId="0" applyNumberFormat="1" applyFont="1" applyBorder="1" applyAlignment="1">
      <alignment vertical="center"/>
    </xf>
    <xf numFmtId="3" fontId="4" fillId="0" borderId="53" xfId="0" applyNumberFormat="1" applyFont="1" applyBorder="1" applyAlignment="1">
      <alignment vertical="center"/>
    </xf>
    <xf numFmtId="3" fontId="4" fillId="0" borderId="32" xfId="0" applyNumberFormat="1" applyFont="1" applyBorder="1" applyAlignment="1">
      <alignment vertical="center"/>
    </xf>
    <xf numFmtId="3" fontId="4" fillId="0" borderId="64" xfId="0" applyNumberFormat="1" applyFont="1" applyBorder="1" applyAlignment="1">
      <alignment vertical="center"/>
    </xf>
    <xf numFmtId="3" fontId="4" fillId="0" borderId="62" xfId="0" applyNumberFormat="1" applyFont="1" applyBorder="1" applyAlignment="1">
      <alignment vertical="center"/>
    </xf>
    <xf numFmtId="3" fontId="29" fillId="0" borderId="0" xfId="0" applyNumberFormat="1" applyFont="1" applyAlignment="1">
      <alignment vertical="center"/>
    </xf>
    <xf numFmtId="3" fontId="9" fillId="2" borderId="0" xfId="0" applyNumberFormat="1" applyFont="1" applyFill="1" applyBorder="1" applyAlignment="1" applyProtection="1">
      <alignment vertical="center"/>
      <protection locked="0"/>
    </xf>
    <xf numFmtId="3" fontId="4" fillId="2" borderId="0" xfId="0" applyNumberFormat="1" applyFont="1" applyFill="1" applyBorder="1" applyAlignment="1">
      <alignment vertical="center"/>
    </xf>
    <xf numFmtId="3" fontId="4" fillId="0" borderId="0" xfId="0" applyNumberFormat="1" applyFont="1" applyBorder="1" applyAlignment="1" applyProtection="1">
      <alignment horizontal="right" vertical="center"/>
      <protection locked="0"/>
    </xf>
    <xf numFmtId="3" fontId="6" fillId="0" borderId="0" xfId="0" applyNumberFormat="1" applyFont="1" applyAlignment="1"/>
    <xf numFmtId="3" fontId="8" fillId="0" borderId="0" xfId="0" applyNumberFormat="1" applyFont="1" applyAlignment="1"/>
    <xf numFmtId="0" fontId="13" fillId="0" borderId="0" xfId="0" applyNumberFormat="1" applyFont="1" applyAlignment="1"/>
    <xf numFmtId="3" fontId="32" fillId="0" borderId="31" xfId="0" applyNumberFormat="1" applyFont="1" applyBorder="1" applyAlignment="1">
      <alignment horizontal="center" vertical="center"/>
    </xf>
    <xf numFmtId="3" fontId="32" fillId="0" borderId="15" xfId="0" applyNumberFormat="1" applyFont="1" applyBorder="1" applyAlignment="1">
      <alignment horizontal="center" vertical="center"/>
    </xf>
    <xf numFmtId="3" fontId="32" fillId="0" borderId="16" xfId="0" applyNumberFormat="1" applyFont="1" applyBorder="1" applyAlignment="1">
      <alignment horizontal="center" vertical="center"/>
    </xf>
    <xf numFmtId="3" fontId="32" fillId="0" borderId="36" xfId="0" applyNumberFormat="1" applyFont="1" applyBorder="1" applyAlignment="1" applyProtection="1">
      <alignment vertical="center"/>
      <protection locked="0"/>
    </xf>
    <xf numFmtId="3" fontId="33" fillId="0" borderId="6" xfId="0" applyNumberFormat="1" applyFont="1" applyBorder="1" applyAlignment="1" applyProtection="1">
      <alignment horizontal="left" vertical="center"/>
      <protection locked="0"/>
    </xf>
    <xf numFmtId="3" fontId="32" fillId="0" borderId="37" xfId="0" applyNumberFormat="1" applyFont="1" applyBorder="1" applyAlignment="1" applyProtection="1">
      <alignment vertical="center"/>
      <protection locked="0"/>
    </xf>
    <xf numFmtId="3" fontId="33" fillId="0" borderId="10" xfId="0" applyNumberFormat="1" applyFont="1" applyBorder="1" applyAlignment="1" applyProtection="1">
      <alignment horizontal="left" vertical="center"/>
      <protection locked="0"/>
    </xf>
    <xf numFmtId="3" fontId="32" fillId="0" borderId="37" xfId="0" applyNumberFormat="1" applyFont="1" applyBorder="1" applyAlignment="1" applyProtection="1">
      <alignment horizontal="left" vertical="center"/>
      <protection locked="0"/>
    </xf>
    <xf numFmtId="3" fontId="32" fillId="0" borderId="25" xfId="0" applyNumberFormat="1" applyFont="1" applyBorder="1" applyAlignment="1" applyProtection="1">
      <alignment horizontal="left" vertical="center"/>
      <protection locked="0"/>
    </xf>
    <xf numFmtId="3" fontId="33" fillId="0" borderId="23" xfId="0" applyNumberFormat="1" applyFont="1" applyBorder="1" applyAlignment="1" applyProtection="1">
      <alignment horizontal="left" vertical="center"/>
      <protection locked="0"/>
    </xf>
    <xf numFmtId="3" fontId="33" fillId="0" borderId="6" xfId="0" applyNumberFormat="1" applyFont="1" applyBorder="1" applyAlignment="1" applyProtection="1">
      <alignment vertical="center"/>
      <protection locked="0"/>
    </xf>
    <xf numFmtId="3" fontId="33" fillId="0" borderId="10" xfId="0" applyNumberFormat="1" applyFont="1" applyBorder="1" applyAlignment="1" applyProtection="1">
      <alignment vertical="center"/>
      <protection locked="0"/>
    </xf>
    <xf numFmtId="3" fontId="32" fillId="0" borderId="37" xfId="0" applyNumberFormat="1" applyFont="1" applyBorder="1" applyAlignment="1">
      <alignment vertical="center"/>
    </xf>
    <xf numFmtId="3" fontId="33" fillId="0" borderId="10" xfId="0" applyNumberFormat="1" applyFont="1" applyBorder="1" applyAlignment="1">
      <alignment vertical="center"/>
    </xf>
    <xf numFmtId="3" fontId="32" fillId="0" borderId="25" xfId="0" applyNumberFormat="1" applyFont="1" applyBorder="1" applyAlignment="1">
      <alignment vertical="center"/>
    </xf>
    <xf numFmtId="3" fontId="33" fillId="0" borderId="23" xfId="0" applyNumberFormat="1" applyFont="1" applyBorder="1" applyAlignment="1">
      <alignment vertical="center"/>
    </xf>
    <xf numFmtId="3" fontId="32" fillId="0" borderId="30" xfId="0" applyNumberFormat="1" applyFont="1" applyBorder="1" applyAlignment="1">
      <alignment vertical="center"/>
    </xf>
    <xf numFmtId="3" fontId="33" fillId="0" borderId="55" xfId="0" applyNumberFormat="1" applyFont="1" applyBorder="1" applyAlignment="1">
      <alignment vertical="center"/>
    </xf>
    <xf numFmtId="3" fontId="34" fillId="0" borderId="7" xfId="0" applyNumberFormat="1" applyFont="1" applyBorder="1" applyAlignment="1">
      <alignment horizontal="right" vertical="center"/>
    </xf>
    <xf numFmtId="3" fontId="34" fillId="0" borderId="11" xfId="0" applyNumberFormat="1" applyFont="1" applyBorder="1" applyAlignment="1" applyProtection="1">
      <alignment horizontal="right" vertical="center"/>
      <protection locked="0"/>
    </xf>
    <xf numFmtId="3" fontId="34" fillId="0" borderId="11" xfId="0" applyNumberFormat="1" applyFont="1" applyBorder="1" applyAlignment="1">
      <alignment horizontal="right" vertical="center"/>
    </xf>
    <xf numFmtId="3" fontId="34" fillId="0" borderId="12" xfId="0" applyNumberFormat="1" applyFont="1" applyBorder="1" applyAlignment="1">
      <alignment horizontal="right" vertical="center"/>
    </xf>
    <xf numFmtId="3" fontId="34" fillId="0" borderId="51" xfId="0" applyNumberFormat="1" applyFont="1" applyBorder="1" applyAlignment="1" applyProtection="1">
      <alignment horizontal="right" vertical="center"/>
      <protection locked="0"/>
    </xf>
    <xf numFmtId="3" fontId="34" fillId="0" borderId="51" xfId="0" applyNumberFormat="1" applyFont="1" applyBorder="1" applyAlignment="1">
      <alignment horizontal="right" vertical="center"/>
    </xf>
    <xf numFmtId="3" fontId="34" fillId="0" borderId="26" xfId="0" applyNumberFormat="1" applyFont="1" applyBorder="1" applyAlignment="1">
      <alignment horizontal="right" vertical="center"/>
    </xf>
    <xf numFmtId="3" fontId="34" fillId="0" borderId="46" xfId="0" applyNumberFormat="1" applyFont="1" applyBorder="1" applyAlignment="1">
      <alignment horizontal="right" vertical="center"/>
    </xf>
    <xf numFmtId="3" fontId="34" fillId="0" borderId="42" xfId="0" applyNumberFormat="1" applyFont="1" applyBorder="1" applyAlignment="1">
      <alignment horizontal="right" vertical="center"/>
    </xf>
    <xf numFmtId="3" fontId="34" fillId="0" borderId="32" xfId="0" applyNumberFormat="1" applyFont="1" applyBorder="1" applyAlignment="1">
      <alignment horizontal="right" vertical="center"/>
    </xf>
    <xf numFmtId="3" fontId="34" fillId="0" borderId="76" xfId="0" applyNumberFormat="1" applyFont="1" applyBorder="1" applyAlignment="1">
      <alignment horizontal="right" vertical="center"/>
    </xf>
    <xf numFmtId="0" fontId="13" fillId="0" borderId="0" xfId="0" applyFont="1" applyAlignment="1"/>
    <xf numFmtId="3" fontId="26" fillId="0" borderId="0" xfId="0" applyNumberFormat="1" applyFont="1" applyAlignment="1"/>
    <xf numFmtId="3" fontId="25" fillId="0" borderId="0" xfId="0" applyNumberFormat="1" applyFont="1" applyAlignment="1">
      <alignment horizontal="left"/>
    </xf>
    <xf numFmtId="0" fontId="0" fillId="0" borderId="0" xfId="0" applyAlignment="1">
      <alignment vertical="center"/>
    </xf>
    <xf numFmtId="3" fontId="6" fillId="2" borderId="0" xfId="0" applyNumberFormat="1" applyFont="1" applyFill="1" applyAlignment="1" applyProtection="1">
      <alignment vertical="center"/>
      <protection locked="0"/>
    </xf>
    <xf numFmtId="3" fontId="8" fillId="2" borderId="0" xfId="0" applyNumberFormat="1" applyFont="1" applyFill="1" applyAlignment="1" applyProtection="1">
      <alignment vertical="center"/>
      <protection locked="0"/>
    </xf>
    <xf numFmtId="3" fontId="4" fillId="2" borderId="10" xfId="0" applyNumberFormat="1" applyFont="1" applyFill="1" applyBorder="1" applyAlignment="1" applyProtection="1">
      <alignment horizontal="left" vertical="center" wrapText="1"/>
      <protection locked="0"/>
    </xf>
    <xf numFmtId="3" fontId="9" fillId="0" borderId="0" xfId="0" applyNumberFormat="1" applyFont="1" applyBorder="1" applyAlignment="1" applyProtection="1">
      <alignment vertical="center"/>
      <protection locked="0"/>
    </xf>
    <xf numFmtId="3" fontId="4" fillId="0" borderId="0" xfId="0" applyNumberFormat="1" applyFont="1" applyBorder="1" applyAlignment="1">
      <alignment horizontal="right" vertical="center"/>
    </xf>
    <xf numFmtId="3" fontId="34" fillId="0" borderId="0" xfId="0" applyNumberFormat="1" applyFont="1" applyBorder="1" applyAlignment="1">
      <alignment horizontal="right" vertical="center"/>
    </xf>
    <xf numFmtId="3" fontId="35" fillId="0" borderId="0" xfId="0" applyNumberFormat="1" applyFont="1" applyAlignment="1">
      <alignment vertical="center"/>
    </xf>
    <xf numFmtId="0" fontId="36" fillId="0" borderId="0" xfId="0" applyFont="1" applyAlignment="1">
      <alignment vertical="center"/>
    </xf>
    <xf numFmtId="3" fontId="37" fillId="0" borderId="0" xfId="0" applyNumberFormat="1" applyFont="1" applyAlignment="1">
      <alignment vertical="center"/>
    </xf>
    <xf numFmtId="1" fontId="5" fillId="2" borderId="0" xfId="0" applyNumberFormat="1" applyFont="1" applyFill="1" applyBorder="1" applyAlignment="1" applyProtection="1">
      <alignment horizontal="right" vertical="center"/>
      <protection locked="0"/>
    </xf>
    <xf numFmtId="3" fontId="6" fillId="2" borderId="0" xfId="0" applyNumberFormat="1" applyFont="1" applyFill="1" applyBorder="1" applyAlignment="1" applyProtection="1">
      <alignment vertical="center"/>
      <protection locked="0"/>
    </xf>
    <xf numFmtId="3" fontId="8" fillId="2" borderId="0" xfId="0" applyNumberFormat="1" applyFont="1" applyFill="1" applyBorder="1" applyAlignment="1" applyProtection="1">
      <alignment vertical="center"/>
      <protection locked="0"/>
    </xf>
    <xf numFmtId="3" fontId="4" fillId="0" borderId="16" xfId="1" applyNumberFormat="1" applyFont="1" applyBorder="1" applyAlignment="1">
      <alignment horizontal="right" vertical="center"/>
    </xf>
    <xf numFmtId="3" fontId="4" fillId="0" borderId="50" xfId="1" applyNumberFormat="1" applyFont="1" applyBorder="1" applyAlignment="1" applyProtection="1">
      <alignment horizontal="right" vertical="center"/>
      <protection locked="0"/>
    </xf>
    <xf numFmtId="3" fontId="4" fillId="0" borderId="11" xfId="1" applyNumberFormat="1" applyFont="1" applyBorder="1" applyAlignment="1" applyProtection="1">
      <alignment horizontal="right" vertical="center"/>
      <protection locked="0"/>
    </xf>
    <xf numFmtId="3" fontId="4" fillId="0" borderId="79" xfId="1" applyNumberFormat="1" applyFont="1" applyBorder="1" applyAlignment="1" applyProtection="1">
      <alignment horizontal="right" vertical="center"/>
      <protection locked="0"/>
    </xf>
    <xf numFmtId="3" fontId="4" fillId="0" borderId="79" xfId="1" applyNumberFormat="1" applyFont="1" applyBorder="1" applyAlignment="1">
      <alignment vertical="center"/>
    </xf>
    <xf numFmtId="3" fontId="4" fillId="0" borderId="80" xfId="1" applyNumberFormat="1" applyFont="1" applyBorder="1" applyAlignment="1">
      <alignment vertical="center"/>
    </xf>
    <xf numFmtId="3" fontId="4" fillId="0" borderId="65" xfId="1" applyNumberFormat="1" applyFont="1" applyBorder="1" applyAlignment="1" applyProtection="1">
      <alignment horizontal="right" vertical="center"/>
      <protection locked="0"/>
    </xf>
    <xf numFmtId="3" fontId="4" fillId="2" borderId="50" xfId="1" applyNumberFormat="1" applyFont="1" applyFill="1" applyBorder="1" applyAlignment="1" applyProtection="1">
      <alignment vertical="center"/>
      <protection locked="0"/>
    </xf>
    <xf numFmtId="3" fontId="4" fillId="2" borderId="50" xfId="1" applyNumberFormat="1" applyFont="1" applyFill="1" applyBorder="1" applyAlignment="1" applyProtection="1">
      <alignment horizontal="right" vertical="center"/>
      <protection locked="0"/>
    </xf>
    <xf numFmtId="3" fontId="4" fillId="2" borderId="50" xfId="1" applyNumberFormat="1" applyFont="1" applyFill="1" applyBorder="1" applyAlignment="1">
      <alignment vertical="center"/>
    </xf>
    <xf numFmtId="3" fontId="4" fillId="0" borderId="59" xfId="1" applyNumberFormat="1" applyFont="1" applyBorder="1" applyAlignment="1" applyProtection="1">
      <alignment horizontal="right" vertical="center"/>
      <protection locked="0"/>
    </xf>
    <xf numFmtId="0" fontId="38" fillId="0" borderId="0" xfId="0" applyFont="1"/>
    <xf numFmtId="49" fontId="38" fillId="0" borderId="0" xfId="0" applyNumberFormat="1" applyFont="1"/>
    <xf numFmtId="3" fontId="3" fillId="0" borderId="0" xfId="0" applyNumberFormat="1" applyFont="1" applyAlignment="1">
      <alignment vertical="center"/>
    </xf>
    <xf numFmtId="0" fontId="39" fillId="0" borderId="0" xfId="0" applyFont="1"/>
    <xf numFmtId="0" fontId="31" fillId="0" borderId="0" xfId="0" applyFont="1"/>
    <xf numFmtId="3" fontId="40" fillId="2" borderId="0" xfId="0" applyNumberFormat="1" applyFont="1" applyFill="1" applyBorder="1" applyAlignment="1" applyProtection="1">
      <alignment vertical="center"/>
      <protection locked="0"/>
    </xf>
    <xf numFmtId="1" fontId="40" fillId="2" borderId="0" xfId="0" applyNumberFormat="1" applyFont="1" applyFill="1" applyBorder="1" applyAlignment="1" applyProtection="1">
      <alignment horizontal="right" vertical="center"/>
      <protection locked="0"/>
    </xf>
    <xf numFmtId="0" fontId="22" fillId="0" borderId="0" xfId="0" applyFont="1" applyBorder="1"/>
    <xf numFmtId="3" fontId="40" fillId="0" borderId="0" xfId="0" applyNumberFormat="1" applyFont="1" applyBorder="1" applyAlignment="1" applyProtection="1">
      <alignment vertical="center"/>
      <protection locked="0"/>
    </xf>
    <xf numFmtId="3" fontId="41" fillId="0" borderId="0" xfId="0" applyNumberFormat="1" applyFont="1" applyBorder="1" applyAlignment="1" applyProtection="1">
      <alignment vertical="center"/>
      <protection locked="0"/>
    </xf>
    <xf numFmtId="3" fontId="6" fillId="0" borderId="0" xfId="0" applyNumberFormat="1" applyFont="1" applyBorder="1" applyAlignment="1" applyProtection="1">
      <alignment horizontal="right" vertical="center"/>
      <protection locked="0"/>
    </xf>
    <xf numFmtId="3" fontId="6" fillId="0" borderId="0" xfId="0" applyNumberFormat="1" applyFont="1" applyBorder="1" applyAlignment="1">
      <alignment horizontal="right" vertical="center"/>
    </xf>
    <xf numFmtId="3" fontId="6" fillId="0" borderId="0" xfId="0" applyNumberFormat="1" applyFont="1" applyBorder="1" applyAlignment="1">
      <alignment vertical="top"/>
    </xf>
    <xf numFmtId="0" fontId="22" fillId="0" borderId="0" xfId="0" applyFont="1" applyAlignment="1">
      <alignment vertical="top"/>
    </xf>
    <xf numFmtId="0" fontId="39" fillId="0" borderId="0" xfId="0" applyFont="1" applyAlignment="1">
      <alignment vertical="center"/>
    </xf>
    <xf numFmtId="3" fontId="4" fillId="0" borderId="11" xfId="0" applyNumberFormat="1" applyFont="1" applyBorder="1" applyAlignment="1">
      <alignment vertical="center"/>
    </xf>
    <xf numFmtId="3" fontId="4" fillId="0" borderId="59" xfId="0" applyNumberFormat="1" applyFont="1" applyBorder="1" applyAlignment="1">
      <alignment vertical="center"/>
    </xf>
    <xf numFmtId="3" fontId="5" fillId="0" borderId="55" xfId="0" applyNumberFormat="1" applyFont="1" applyBorder="1" applyAlignment="1">
      <alignment vertical="center"/>
    </xf>
    <xf numFmtId="3" fontId="5" fillId="0" borderId="15" xfId="0" applyNumberFormat="1" applyFont="1" applyBorder="1" applyAlignment="1">
      <alignment horizontal="left" vertical="top"/>
    </xf>
    <xf numFmtId="3" fontId="9" fillId="0" borderId="15" xfId="0" applyNumberFormat="1" applyFont="1" applyBorder="1" applyAlignment="1">
      <alignment horizontal="left" vertical="top"/>
    </xf>
    <xf numFmtId="3" fontId="5" fillId="0" borderId="14" xfId="0" applyNumberFormat="1" applyFont="1" applyBorder="1" applyAlignment="1">
      <alignment horizontal="left" vertical="top"/>
    </xf>
    <xf numFmtId="3" fontId="34" fillId="0" borderId="61" xfId="0" applyNumberFormat="1" applyFont="1" applyBorder="1" applyAlignment="1">
      <alignment horizontal="right" vertical="center"/>
    </xf>
    <xf numFmtId="0" fontId="13" fillId="0" borderId="26" xfId="0" applyFont="1" applyBorder="1" applyAlignment="1">
      <alignment horizontal="center" vertical="center"/>
    </xf>
    <xf numFmtId="3" fontId="3" fillId="2" borderId="71" xfId="0" applyNumberFormat="1" applyFont="1" applyFill="1" applyBorder="1" applyAlignment="1" applyProtection="1">
      <alignment vertical="center"/>
      <protection locked="0"/>
    </xf>
    <xf numFmtId="0" fontId="13" fillId="0" borderId="16" xfId="0" applyFont="1" applyBorder="1" applyAlignment="1">
      <alignment horizontal="center" vertical="center"/>
    </xf>
    <xf numFmtId="3" fontId="5" fillId="2" borderId="14" xfId="0" applyNumberFormat="1" applyFont="1" applyFill="1" applyBorder="1" applyAlignment="1" applyProtection="1">
      <alignment horizontal="center" vertical="center"/>
      <protection locked="0"/>
    </xf>
    <xf numFmtId="0" fontId="13" fillId="0" borderId="15" xfId="0" applyFont="1" applyBorder="1" applyAlignment="1">
      <alignment horizontal="center" vertical="center"/>
    </xf>
    <xf numFmtId="3" fontId="5" fillId="2" borderId="66" xfId="0" applyNumberFormat="1" applyFont="1" applyFill="1" applyBorder="1" applyAlignment="1" applyProtection="1">
      <alignment horizontal="center" vertical="center"/>
      <protection locked="0"/>
    </xf>
    <xf numFmtId="0" fontId="0" fillId="0" borderId="15" xfId="0" applyBorder="1"/>
    <xf numFmtId="3" fontId="4" fillId="0" borderId="66" xfId="0" applyNumberFormat="1" applyFont="1" applyBorder="1" applyAlignment="1">
      <alignment vertical="center"/>
    </xf>
    <xf numFmtId="0" fontId="11" fillId="0" borderId="28" xfId="0" applyFont="1" applyBorder="1" applyAlignment="1">
      <alignment vertical="center"/>
    </xf>
    <xf numFmtId="0" fontId="11" fillId="0" borderId="22" xfId="0" applyFont="1" applyBorder="1" applyAlignment="1">
      <alignment vertical="center"/>
    </xf>
    <xf numFmtId="0" fontId="11" fillId="0" borderId="0" xfId="0" applyFont="1" applyBorder="1" applyAlignment="1">
      <alignment vertical="center"/>
    </xf>
    <xf numFmtId="0" fontId="11" fillId="0" borderId="16" xfId="0" applyFont="1" applyBorder="1" applyAlignment="1">
      <alignment vertical="center"/>
    </xf>
    <xf numFmtId="0" fontId="0" fillId="0" borderId="0" xfId="0" applyBorder="1" applyAlignment="1">
      <alignment vertical="center"/>
    </xf>
    <xf numFmtId="1" fontId="9" fillId="2" borderId="53" xfId="0" applyNumberFormat="1" applyFont="1" applyFill="1" applyBorder="1" applyAlignment="1" applyProtection="1">
      <alignment horizontal="center" vertical="center"/>
      <protection locked="0"/>
    </xf>
    <xf numFmtId="0" fontId="1" fillId="2" borderId="25" xfId="0" applyNumberFormat="1" applyFont="1" applyFill="1" applyBorder="1" applyAlignment="1"/>
    <xf numFmtId="3" fontId="42" fillId="0" borderId="27" xfId="0" applyNumberFormat="1" applyFont="1" applyFill="1" applyBorder="1" applyAlignment="1" applyProtection="1">
      <alignment vertical="center"/>
      <protection locked="0"/>
    </xf>
    <xf numFmtId="3" fontId="42" fillId="0" borderId="28" xfId="0" applyNumberFormat="1" applyFont="1" applyFill="1" applyBorder="1" applyAlignment="1" applyProtection="1">
      <alignment vertical="center"/>
      <protection locked="0"/>
    </xf>
    <xf numFmtId="3" fontId="42" fillId="0" borderId="33" xfId="0" applyNumberFormat="1" applyFont="1" applyFill="1" applyBorder="1" applyAlignment="1" applyProtection="1">
      <alignment vertical="center"/>
      <protection locked="0"/>
    </xf>
    <xf numFmtId="3" fontId="42" fillId="0" borderId="13" xfId="0" applyNumberFormat="1" applyFont="1" applyFill="1" applyBorder="1" applyAlignment="1" applyProtection="1">
      <alignment vertical="center"/>
      <protection locked="0"/>
    </xf>
    <xf numFmtId="3" fontId="42" fillId="0" borderId="0" xfId="0" applyNumberFormat="1" applyFont="1" applyFill="1" applyBorder="1" applyAlignment="1" applyProtection="1">
      <alignment vertical="center"/>
      <protection locked="0"/>
    </xf>
    <xf numFmtId="3" fontId="42" fillId="0" borderId="16" xfId="0" applyNumberFormat="1" applyFont="1" applyFill="1" applyBorder="1" applyAlignment="1" applyProtection="1">
      <alignment vertical="center"/>
      <protection locked="0"/>
    </xf>
    <xf numFmtId="3" fontId="42" fillId="0" borderId="29" xfId="0" applyNumberFormat="1" applyFont="1" applyFill="1" applyBorder="1" applyAlignment="1" applyProtection="1">
      <alignment vertical="center"/>
      <protection locked="0"/>
    </xf>
    <xf numFmtId="3" fontId="42" fillId="0" borderId="30" xfId="0" applyNumberFormat="1" applyFont="1" applyFill="1" applyBorder="1" applyAlignment="1" applyProtection="1">
      <alignment vertical="center"/>
      <protection locked="0"/>
    </xf>
    <xf numFmtId="3" fontId="42" fillId="0" borderId="76" xfId="0" applyNumberFormat="1" applyFont="1" applyFill="1" applyBorder="1" applyAlignment="1" applyProtection="1">
      <alignment vertical="center"/>
      <protection locked="0"/>
    </xf>
    <xf numFmtId="3" fontId="42" fillId="6" borderId="27" xfId="0" applyNumberFormat="1" applyFont="1" applyFill="1" applyBorder="1" applyAlignment="1" applyProtection="1">
      <alignment vertical="center"/>
      <protection locked="0"/>
    </xf>
    <xf numFmtId="3" fontId="42" fillId="6" borderId="28" xfId="0" applyNumberFormat="1" applyFont="1" applyFill="1" applyBorder="1" applyAlignment="1" applyProtection="1">
      <alignment vertical="center"/>
      <protection locked="0"/>
    </xf>
    <xf numFmtId="3" fontId="42" fillId="6" borderId="33" xfId="0" applyNumberFormat="1" applyFont="1" applyFill="1" applyBorder="1" applyAlignment="1" applyProtection="1">
      <alignment vertical="center"/>
      <protection locked="0"/>
    </xf>
    <xf numFmtId="3" fontId="42" fillId="6" borderId="13" xfId="0" applyNumberFormat="1" applyFont="1" applyFill="1" applyBorder="1" applyAlignment="1" applyProtection="1">
      <alignment vertical="center"/>
      <protection locked="0"/>
    </xf>
    <xf numFmtId="3" fontId="42" fillId="6" borderId="0" xfId="0" applyNumberFormat="1" applyFont="1" applyFill="1" applyBorder="1" applyAlignment="1" applyProtection="1">
      <alignment vertical="center"/>
      <protection locked="0"/>
    </xf>
    <xf numFmtId="3" fontId="42" fillId="6" borderId="16" xfId="0" applyNumberFormat="1" applyFont="1" applyFill="1" applyBorder="1" applyAlignment="1" applyProtection="1">
      <alignment vertical="center"/>
      <protection locked="0"/>
    </xf>
    <xf numFmtId="3" fontId="42" fillId="6" borderId="29" xfId="0" applyNumberFormat="1" applyFont="1" applyFill="1" applyBorder="1" applyAlignment="1" applyProtection="1">
      <alignment vertical="center"/>
      <protection locked="0"/>
    </xf>
    <xf numFmtId="3" fontId="42" fillId="6" borderId="30" xfId="0" applyNumberFormat="1" applyFont="1" applyFill="1" applyBorder="1" applyAlignment="1" applyProtection="1">
      <alignment vertical="center"/>
      <protection locked="0"/>
    </xf>
    <xf numFmtId="3" fontId="42" fillId="6" borderId="76" xfId="0" applyNumberFormat="1" applyFont="1" applyFill="1" applyBorder="1" applyAlignment="1" applyProtection="1">
      <alignment vertical="center"/>
      <protection locked="0"/>
    </xf>
    <xf numFmtId="3" fontId="42" fillId="6" borderId="27" xfId="0" applyNumberFormat="1" applyFont="1" applyFill="1" applyBorder="1" applyAlignment="1">
      <alignment vertical="center"/>
    </xf>
    <xf numFmtId="3" fontId="42" fillId="6" borderId="28" xfId="0" applyNumberFormat="1" applyFont="1" applyFill="1" applyBorder="1" applyAlignment="1">
      <alignment vertical="center"/>
    </xf>
    <xf numFmtId="3" fontId="42" fillId="6" borderId="33" xfId="0" applyNumberFormat="1" applyFont="1" applyFill="1" applyBorder="1" applyAlignment="1">
      <alignment vertical="center"/>
    </xf>
    <xf numFmtId="3" fontId="42" fillId="6" borderId="13" xfId="0" applyNumberFormat="1" applyFont="1" applyFill="1" applyBorder="1" applyAlignment="1">
      <alignment vertical="center"/>
    </xf>
    <xf numFmtId="3" fontId="42" fillId="6" borderId="0" xfId="0" applyNumberFormat="1" applyFont="1" applyFill="1" applyBorder="1" applyAlignment="1">
      <alignment vertical="center"/>
    </xf>
    <xf numFmtId="3" fontId="42" fillId="6" borderId="16" xfId="0" applyNumberFormat="1" applyFont="1" applyFill="1" applyBorder="1" applyAlignment="1">
      <alignment vertical="center"/>
    </xf>
    <xf numFmtId="3" fontId="43" fillId="6" borderId="13" xfId="0" applyNumberFormat="1" applyFont="1" applyFill="1" applyBorder="1" applyAlignment="1">
      <alignment vertical="center"/>
    </xf>
    <xf numFmtId="3" fontId="43" fillId="6" borderId="0" xfId="0" applyNumberFormat="1" applyFont="1" applyFill="1" applyBorder="1" applyAlignment="1">
      <alignment vertical="center"/>
    </xf>
    <xf numFmtId="3" fontId="43" fillId="6" borderId="16" xfId="0" applyNumberFormat="1" applyFont="1" applyFill="1" applyBorder="1" applyAlignment="1">
      <alignment vertical="center"/>
    </xf>
    <xf numFmtId="3" fontId="43" fillId="6" borderId="29" xfId="0" applyNumberFormat="1" applyFont="1" applyFill="1" applyBorder="1" applyAlignment="1">
      <alignment vertical="center"/>
    </xf>
    <xf numFmtId="3" fontId="43" fillId="6" borderId="30" xfId="0" applyNumberFormat="1" applyFont="1" applyFill="1" applyBorder="1" applyAlignment="1">
      <alignment vertical="center"/>
    </xf>
    <xf numFmtId="3" fontId="43" fillId="6" borderId="76" xfId="0" applyNumberFormat="1" applyFont="1" applyFill="1" applyBorder="1" applyAlignment="1">
      <alignment vertical="center"/>
    </xf>
    <xf numFmtId="3" fontId="42" fillId="6" borderId="28" xfId="0" applyNumberFormat="1" applyFont="1" applyFill="1" applyBorder="1" applyAlignment="1"/>
    <xf numFmtId="3" fontId="42" fillId="6" borderId="33" xfId="0" applyNumberFormat="1" applyFont="1" applyFill="1" applyBorder="1" applyAlignment="1"/>
    <xf numFmtId="3" fontId="42" fillId="6" borderId="0" xfId="0" applyNumberFormat="1" applyFont="1" applyFill="1" applyBorder="1" applyAlignment="1"/>
    <xf numFmtId="3" fontId="42" fillId="6" borderId="16" xfId="0" applyNumberFormat="1" applyFont="1" applyFill="1" applyBorder="1" applyAlignment="1"/>
    <xf numFmtId="3" fontId="47" fillId="6" borderId="28" xfId="0" applyNumberFormat="1" applyFont="1" applyFill="1" applyBorder="1" applyAlignment="1">
      <alignment vertical="center"/>
    </xf>
    <xf numFmtId="3" fontId="47" fillId="6" borderId="33" xfId="0" applyNumberFormat="1" applyFont="1" applyFill="1" applyBorder="1" applyAlignment="1">
      <alignment vertical="center"/>
    </xf>
    <xf numFmtId="3" fontId="47" fillId="6" borderId="0" xfId="0" applyNumberFormat="1" applyFont="1" applyFill="1" applyBorder="1" applyAlignment="1">
      <alignment vertical="center"/>
    </xf>
    <xf numFmtId="3" fontId="47" fillId="6" borderId="16" xfId="0" applyNumberFormat="1" applyFont="1" applyFill="1" applyBorder="1" applyAlignment="1">
      <alignment vertical="center"/>
    </xf>
    <xf numFmtId="0" fontId="31" fillId="6" borderId="0" xfId="0" applyFont="1" applyFill="1" applyBorder="1" applyAlignment="1">
      <alignment vertical="center"/>
    </xf>
    <xf numFmtId="0" fontId="31" fillId="6" borderId="16" xfId="0" applyFont="1" applyFill="1" applyBorder="1" applyAlignment="1">
      <alignment vertical="center"/>
    </xf>
    <xf numFmtId="3" fontId="43" fillId="6" borderId="13" xfId="0" applyNumberFormat="1" applyFont="1" applyFill="1" applyBorder="1" applyAlignment="1" applyProtection="1">
      <alignment vertical="center" wrapText="1"/>
      <protection locked="0"/>
    </xf>
    <xf numFmtId="3" fontId="43" fillId="6" borderId="0" xfId="0" applyNumberFormat="1" applyFont="1" applyFill="1" applyBorder="1" applyAlignment="1" applyProtection="1">
      <alignment vertical="center" wrapText="1"/>
      <protection locked="0"/>
    </xf>
    <xf numFmtId="3" fontId="43" fillId="6" borderId="16" xfId="0" applyNumberFormat="1" applyFont="1" applyFill="1" applyBorder="1" applyAlignment="1" applyProtection="1">
      <alignment vertical="center" wrapText="1"/>
      <protection locked="0"/>
    </xf>
    <xf numFmtId="3" fontId="5" fillId="2" borderId="71" xfId="0" applyNumberFormat="1" applyFont="1" applyFill="1" applyBorder="1" applyAlignment="1" applyProtection="1">
      <alignment vertical="center"/>
      <protection locked="0"/>
    </xf>
    <xf numFmtId="0" fontId="14" fillId="0" borderId="0" xfId="0" applyFont="1" applyBorder="1" applyAlignment="1">
      <alignment vertical="center"/>
    </xf>
    <xf numFmtId="0" fontId="14" fillId="0" borderId="14" xfId="0" applyFont="1" applyBorder="1" applyAlignment="1">
      <alignment vertical="center"/>
    </xf>
    <xf numFmtId="0" fontId="14" fillId="0" borderId="16" xfId="0" applyFont="1" applyBorder="1" applyAlignment="1">
      <alignment vertical="center"/>
    </xf>
    <xf numFmtId="3" fontId="9" fillId="2" borderId="54" xfId="0" applyNumberFormat="1" applyFont="1" applyFill="1" applyBorder="1" applyAlignment="1" applyProtection="1">
      <alignment vertical="center"/>
      <protection locked="0"/>
    </xf>
    <xf numFmtId="0" fontId="15" fillId="0" borderId="25" xfId="0" applyFont="1" applyBorder="1" applyAlignment="1">
      <alignment vertical="center"/>
    </xf>
    <xf numFmtId="0" fontId="15" fillId="0" borderId="23" xfId="0" applyFont="1" applyBorder="1" applyAlignment="1">
      <alignment vertical="center"/>
    </xf>
    <xf numFmtId="3" fontId="4" fillId="2" borderId="10" xfId="0" applyNumberFormat="1" applyFont="1" applyFill="1" applyBorder="1" applyAlignment="1" applyProtection="1">
      <alignment vertical="center" wrapText="1"/>
      <protection locked="0"/>
    </xf>
    <xf numFmtId="3" fontId="43" fillId="0" borderId="13" xfId="0" applyNumberFormat="1" applyFont="1" applyFill="1" applyBorder="1" applyAlignment="1" applyProtection="1">
      <alignment vertical="center" wrapText="1"/>
      <protection locked="0"/>
    </xf>
    <xf numFmtId="3" fontId="43" fillId="0" borderId="0" xfId="0" applyNumberFormat="1" applyFont="1" applyFill="1" applyBorder="1" applyAlignment="1" applyProtection="1">
      <alignment vertical="center" wrapText="1"/>
      <protection locked="0"/>
    </xf>
    <xf numFmtId="3" fontId="43" fillId="0" borderId="16" xfId="0" applyNumberFormat="1" applyFont="1" applyFill="1" applyBorder="1" applyAlignment="1" applyProtection="1">
      <alignment vertical="center" wrapText="1"/>
      <protection locked="0"/>
    </xf>
    <xf numFmtId="3" fontId="5" fillId="2" borderId="54" xfId="0" applyNumberFormat="1" applyFont="1" applyFill="1" applyBorder="1" applyAlignment="1" applyProtection="1">
      <alignment vertical="center"/>
      <protection locked="0"/>
    </xf>
    <xf numFmtId="0" fontId="14" fillId="0" borderId="25" xfId="0" applyFont="1" applyBorder="1" applyAlignment="1">
      <alignment vertical="center"/>
    </xf>
    <xf numFmtId="0" fontId="14" fillId="0" borderId="26" xfId="0" applyFont="1" applyBorder="1" applyAlignment="1">
      <alignment vertical="center"/>
    </xf>
    <xf numFmtId="0" fontId="27" fillId="6" borderId="0" xfId="0" applyFont="1" applyFill="1" applyBorder="1" applyAlignment="1">
      <alignment vertical="center"/>
    </xf>
    <xf numFmtId="0" fontId="27" fillId="6" borderId="16" xfId="0" applyFont="1" applyFill="1" applyBorder="1" applyAlignment="1">
      <alignment vertical="center"/>
    </xf>
    <xf numFmtId="0" fontId="28" fillId="6" borderId="30" xfId="0" applyFont="1" applyFill="1" applyBorder="1" applyAlignment="1">
      <alignment vertical="center"/>
    </xf>
    <xf numFmtId="0" fontId="28" fillId="6" borderId="76" xfId="0" applyFont="1" applyFill="1" applyBorder="1" applyAlignment="1">
      <alignment vertical="center"/>
    </xf>
    <xf numFmtId="0" fontId="28" fillId="6" borderId="0" xfId="0" applyFont="1" applyFill="1" applyBorder="1" applyAlignment="1"/>
    <xf numFmtId="0" fontId="28" fillId="6" borderId="16" xfId="0" applyFont="1" applyFill="1" applyBorder="1" applyAlignment="1"/>
    <xf numFmtId="0" fontId="28" fillId="6" borderId="30" xfId="0" applyFont="1" applyFill="1" applyBorder="1" applyAlignment="1"/>
    <xf numFmtId="0" fontId="28" fillId="6" borderId="76" xfId="0" applyFont="1" applyFill="1" applyBorder="1" applyAlignment="1"/>
    <xf numFmtId="0" fontId="45" fillId="6" borderId="0" xfId="0" applyFont="1" applyFill="1" applyBorder="1" applyAlignment="1">
      <alignment vertical="center"/>
    </xf>
    <xf numFmtId="0" fontId="45" fillId="6" borderId="16" xfId="0" applyFont="1" applyFill="1" applyBorder="1" applyAlignment="1">
      <alignment vertical="center"/>
    </xf>
    <xf numFmtId="0" fontId="46" fillId="6" borderId="30" xfId="0" applyFont="1" applyFill="1" applyBorder="1" applyAlignment="1">
      <alignment vertical="center"/>
    </xf>
    <xf numFmtId="0" fontId="46" fillId="6" borderId="76" xfId="0" applyFont="1" applyFill="1" applyBorder="1" applyAlignment="1">
      <alignment vertical="center"/>
    </xf>
    <xf numFmtId="3" fontId="5" fillId="0" borderId="35" xfId="0" applyNumberFormat="1" applyFont="1" applyBorder="1" applyAlignment="1">
      <alignment vertical="center" wrapText="1"/>
    </xf>
    <xf numFmtId="3" fontId="5" fillId="0" borderId="51" xfId="0" applyNumberFormat="1" applyFont="1" applyBorder="1" applyAlignment="1">
      <alignment vertical="center" wrapText="1"/>
    </xf>
    <xf numFmtId="3" fontId="32" fillId="0" borderId="77" xfId="0" applyNumberFormat="1" applyFont="1" applyBorder="1" applyAlignment="1">
      <alignment vertical="center"/>
    </xf>
    <xf numFmtId="3" fontId="32" fillId="0" borderId="0" xfId="0" applyNumberFormat="1" applyFont="1" applyBorder="1" applyAlignment="1">
      <alignment vertical="center"/>
    </xf>
    <xf numFmtId="3" fontId="32" fillId="0" borderId="71" xfId="0" applyNumberFormat="1" applyFont="1" applyBorder="1" applyAlignment="1">
      <alignment vertical="center"/>
    </xf>
    <xf numFmtId="3" fontId="32" fillId="0" borderId="14" xfId="0" applyNumberFormat="1" applyFont="1" applyBorder="1" applyAlignment="1">
      <alignment vertical="center"/>
    </xf>
    <xf numFmtId="3" fontId="33" fillId="0" borderId="71" xfId="0" applyNumberFormat="1" applyFont="1" applyBorder="1" applyAlignment="1">
      <alignment vertical="center"/>
    </xf>
    <xf numFmtId="3" fontId="33" fillId="0" borderId="0" xfId="0" applyNumberFormat="1" applyFont="1" applyBorder="1" applyAlignment="1">
      <alignment vertical="center"/>
    </xf>
    <xf numFmtId="3" fontId="33" fillId="0" borderId="16" xfId="0" applyNumberFormat="1" applyFont="1" applyBorder="1" applyAlignment="1">
      <alignment vertical="center"/>
    </xf>
    <xf numFmtId="3" fontId="33" fillId="0" borderId="54" xfId="0" applyNumberFormat="1" applyFont="1" applyBorder="1" applyAlignment="1">
      <alignment vertical="center"/>
    </xf>
    <xf numFmtId="3" fontId="33" fillId="0" borderId="25" xfId="0" applyNumberFormat="1" applyFont="1" applyBorder="1" applyAlignment="1">
      <alignment vertical="center"/>
    </xf>
    <xf numFmtId="3" fontId="33" fillId="0" borderId="26" xfId="0" applyNumberFormat="1" applyFont="1" applyBorder="1" applyAlignment="1">
      <alignment vertical="center"/>
    </xf>
    <xf numFmtId="3" fontId="43" fillId="6" borderId="13" xfId="0" applyNumberFormat="1" applyFont="1" applyFill="1" applyBorder="1" applyAlignment="1" applyProtection="1">
      <alignment vertical="center"/>
      <protection locked="0"/>
    </xf>
    <xf numFmtId="3" fontId="43" fillId="6" borderId="0" xfId="0" applyNumberFormat="1" applyFont="1" applyFill="1" applyBorder="1" applyAlignment="1" applyProtection="1">
      <alignment vertical="center"/>
      <protection locked="0"/>
    </xf>
    <xf numFmtId="0" fontId="28" fillId="6" borderId="0" xfId="0" applyFont="1" applyFill="1" applyBorder="1" applyAlignment="1">
      <alignment vertical="center"/>
    </xf>
    <xf numFmtId="0" fontId="28" fillId="6" borderId="16" xfId="0" applyFont="1" applyFill="1" applyBorder="1" applyAlignment="1">
      <alignment vertical="center"/>
    </xf>
    <xf numFmtId="3" fontId="43" fillId="6" borderId="29" xfId="0" applyNumberFormat="1" applyFont="1" applyFill="1" applyBorder="1" applyAlignment="1" applyProtection="1">
      <alignment vertical="center"/>
      <protection locked="0"/>
    </xf>
    <xf numFmtId="3" fontId="43" fillId="6" borderId="30" xfId="0" applyNumberFormat="1" applyFont="1" applyFill="1" applyBorder="1" applyAlignment="1" applyProtection="1">
      <alignment vertical="center"/>
      <protection locked="0"/>
    </xf>
    <xf numFmtId="0" fontId="27" fillId="6" borderId="30" xfId="0" applyFont="1" applyFill="1" applyBorder="1" applyAlignment="1">
      <alignment vertical="center"/>
    </xf>
    <xf numFmtId="0" fontId="27" fillId="6" borderId="76" xfId="0" applyFont="1" applyFill="1" applyBorder="1" applyAlignment="1">
      <alignment vertical="center"/>
    </xf>
    <xf numFmtId="0" fontId="0" fillId="0" borderId="14" xfId="0" applyBorder="1" applyAlignment="1">
      <alignment vertical="center"/>
    </xf>
    <xf numFmtId="3" fontId="9" fillId="2" borderId="54" xfId="0" applyNumberFormat="1" applyFont="1" applyFill="1" applyBorder="1" applyAlignment="1" applyProtection="1">
      <alignment vertical="center" wrapText="1"/>
      <protection locked="0"/>
    </xf>
    <xf numFmtId="0" fontId="15" fillId="0" borderId="25" xfId="0" applyFont="1" applyBorder="1" applyAlignment="1">
      <alignment vertical="center" wrapText="1"/>
    </xf>
    <xf numFmtId="0" fontId="15" fillId="0" borderId="23" xfId="0" applyFont="1" applyBorder="1" applyAlignment="1">
      <alignment vertical="center" wrapText="1"/>
    </xf>
    <xf numFmtId="3" fontId="43" fillId="6" borderId="29" xfId="0" applyNumberFormat="1" applyFont="1" applyFill="1" applyBorder="1" applyAlignment="1">
      <alignment vertical="center" wrapText="1"/>
    </xf>
    <xf numFmtId="0" fontId="28" fillId="6" borderId="30" xfId="0" applyFont="1" applyFill="1" applyBorder="1" applyAlignment="1">
      <alignment vertical="center" wrapText="1"/>
    </xf>
    <xf numFmtId="0" fontId="28" fillId="6" borderId="76" xfId="0" applyFont="1" applyFill="1" applyBorder="1" applyAlignment="1">
      <alignment vertical="center" wrapText="1"/>
    </xf>
    <xf numFmtId="0" fontId="31" fillId="6" borderId="30" xfId="0" applyFont="1" applyFill="1" applyBorder="1" applyAlignment="1">
      <alignment vertical="center"/>
    </xf>
    <xf numFmtId="0" fontId="31" fillId="6" borderId="76" xfId="0" applyFont="1" applyFill="1" applyBorder="1" applyAlignment="1">
      <alignment vertical="center"/>
    </xf>
    <xf numFmtId="3" fontId="5" fillId="2" borderId="77" xfId="0" applyNumberFormat="1" applyFont="1" applyFill="1" applyBorder="1" applyAlignment="1" applyProtection="1">
      <alignment vertical="center"/>
      <protection locked="0"/>
    </xf>
    <xf numFmtId="0" fontId="14" fillId="0" borderId="28" xfId="0" applyFont="1" applyBorder="1" applyAlignment="1">
      <alignment vertical="center"/>
    </xf>
    <xf numFmtId="0" fontId="14" fillId="0" borderId="33" xfId="0" applyFont="1" applyBorder="1" applyAlignment="1">
      <alignment vertical="center"/>
    </xf>
    <xf numFmtId="3" fontId="5" fillId="0" borderId="62" xfId="0" applyNumberFormat="1" applyFont="1" applyBorder="1" applyAlignment="1">
      <alignment horizontal="center" vertical="center"/>
    </xf>
    <xf numFmtId="0" fontId="0" fillId="6" borderId="81" xfId="0" applyFill="1" applyBorder="1"/>
    <xf numFmtId="0" fontId="50" fillId="7" borderId="0" xfId="0" applyFont="1" applyFill="1" applyAlignment="1">
      <alignment horizontal="center" vertical="center"/>
    </xf>
    <xf numFmtId="0" fontId="50" fillId="7" borderId="0" xfId="0" applyFont="1" applyFill="1" applyAlignment="1">
      <alignment vertical="center"/>
    </xf>
    <xf numFmtId="0" fontId="0" fillId="6" borderId="82" xfId="0" applyFill="1" applyBorder="1"/>
    <xf numFmtId="0" fontId="0" fillId="6" borderId="83" xfId="0" applyFill="1" applyBorder="1"/>
    <xf numFmtId="0" fontId="0" fillId="6" borderId="0" xfId="0" applyFill="1"/>
    <xf numFmtId="0" fontId="0" fillId="6" borderId="84" xfId="0" applyFill="1" applyBorder="1"/>
    <xf numFmtId="0" fontId="51" fillId="8" borderId="0" xfId="0" applyFont="1" applyFill="1" applyAlignment="1">
      <alignment wrapText="1"/>
    </xf>
    <xf numFmtId="0" fontId="0" fillId="6" borderId="84" xfId="0" applyFill="1" applyBorder="1" applyAlignment="1">
      <alignment vertical="top"/>
    </xf>
    <xf numFmtId="0" fontId="0" fillId="6" borderId="0" xfId="0" applyFill="1" applyAlignment="1">
      <alignment vertical="top"/>
    </xf>
    <xf numFmtId="0" fontId="0" fillId="6" borderId="83" xfId="0" applyFill="1" applyBorder="1" applyAlignment="1">
      <alignment vertical="top"/>
    </xf>
    <xf numFmtId="0" fontId="52" fillId="6" borderId="0" xfId="0" applyFont="1" applyFill="1" applyAlignment="1">
      <alignment wrapText="1"/>
    </xf>
    <xf numFmtId="0" fontId="53" fillId="6" borderId="0" xfId="0" applyFont="1" applyFill="1" applyAlignment="1">
      <alignment wrapText="1"/>
    </xf>
    <xf numFmtId="0" fontId="54" fillId="6" borderId="0" xfId="0" applyFont="1" applyFill="1" applyAlignment="1">
      <alignment wrapText="1"/>
    </xf>
    <xf numFmtId="0" fontId="55" fillId="0" borderId="0" xfId="2"/>
    <xf numFmtId="0" fontId="56" fillId="6" borderId="0" xfId="2" applyFont="1" applyFill="1" applyAlignment="1">
      <alignment wrapText="1"/>
    </xf>
    <xf numFmtId="0" fontId="55" fillId="6" borderId="0" xfId="2" applyFill="1" applyAlignment="1">
      <alignment wrapText="1"/>
    </xf>
    <xf numFmtId="0" fontId="55" fillId="0" borderId="0" xfId="2" quotePrefix="1"/>
    <xf numFmtId="0" fontId="0" fillId="6" borderId="0" xfId="0" applyFill="1" applyAlignment="1">
      <alignment wrapText="1"/>
    </xf>
    <xf numFmtId="0" fontId="57" fillId="6" borderId="0" xfId="0" applyFont="1" applyFill="1"/>
    <xf numFmtId="0" fontId="0" fillId="6" borderId="0" xfId="0" quotePrefix="1" applyFill="1"/>
    <xf numFmtId="0" fontId="58" fillId="6" borderId="0" xfId="0" applyFont="1" applyFill="1" applyAlignment="1">
      <alignment vertical="center"/>
    </xf>
    <xf numFmtId="0" fontId="27" fillId="6" borderId="0" xfId="0" applyFont="1" applyFill="1"/>
    <xf numFmtId="0" fontId="27" fillId="6" borderId="0" xfId="0" applyFont="1" applyFill="1" applyAlignment="1">
      <alignment vertical="center" wrapText="1"/>
    </xf>
    <xf numFmtId="0" fontId="27" fillId="6" borderId="0" xfId="0" applyFont="1" applyFill="1" applyAlignment="1">
      <alignment vertical="center"/>
    </xf>
    <xf numFmtId="0" fontId="27" fillId="6" borderId="0" xfId="0" applyFont="1" applyFill="1" applyAlignment="1">
      <alignment wrapText="1"/>
    </xf>
    <xf numFmtId="0" fontId="0" fillId="6" borderId="86" xfId="0" applyFill="1" applyBorder="1"/>
    <xf numFmtId="0" fontId="0" fillId="6" borderId="85" xfId="0" applyFill="1" applyBorder="1"/>
    <xf numFmtId="0" fontId="0" fillId="6" borderId="86" xfId="0" applyFill="1" applyBorder="1" applyAlignment="1">
      <alignment wrapText="1"/>
    </xf>
    <xf numFmtId="0" fontId="55" fillId="6" borderId="0" xfId="2" quotePrefix="1" applyFill="1"/>
    <xf numFmtId="0" fontId="55" fillId="6" borderId="0" xfId="2" applyFill="1"/>
    <xf numFmtId="3" fontId="18" fillId="0" borderId="45" xfId="0" applyNumberFormat="1" applyFont="1" applyBorder="1" applyAlignment="1">
      <alignment vertical="center"/>
    </xf>
    <xf numFmtId="3" fontId="5" fillId="0" borderId="69" xfId="0" applyNumberFormat="1" applyFont="1" applyBorder="1" applyAlignment="1">
      <alignment vertical="center"/>
    </xf>
    <xf numFmtId="3" fontId="5" fillId="0" borderId="89" xfId="0" applyNumberFormat="1" applyFont="1" applyBorder="1" applyAlignment="1">
      <alignment vertical="center"/>
    </xf>
    <xf numFmtId="3" fontId="5" fillId="0" borderId="53" xfId="0" applyNumberFormat="1" applyFont="1" applyBorder="1" applyAlignment="1">
      <alignment vertical="center"/>
    </xf>
    <xf numFmtId="1" fontId="5" fillId="0" borderId="92" xfId="0" applyNumberFormat="1" applyFont="1" applyBorder="1" applyAlignment="1" applyProtection="1">
      <alignment horizontal="left" vertical="center"/>
      <protection locked="0"/>
    </xf>
    <xf numFmtId="3" fontId="5" fillId="0" borderId="93" xfId="0" applyNumberFormat="1" applyFont="1" applyBorder="1" applyAlignment="1" applyProtection="1">
      <alignment vertical="center"/>
      <protection locked="0"/>
    </xf>
    <xf numFmtId="3" fontId="9" fillId="0" borderId="94" xfId="0" applyNumberFormat="1" applyFont="1" applyBorder="1" applyAlignment="1" applyProtection="1">
      <alignment horizontal="left" vertical="center"/>
      <protection locked="0"/>
    </xf>
    <xf numFmtId="0" fontId="13" fillId="0" borderId="90" xfId="0" applyFont="1" applyBorder="1"/>
    <xf numFmtId="0" fontId="13" fillId="0" borderId="94" xfId="0" applyFont="1" applyBorder="1"/>
    <xf numFmtId="3" fontId="4" fillId="0" borderId="91" xfId="0" applyNumberFormat="1" applyFont="1" applyBorder="1" applyAlignment="1">
      <alignment horizontal="right" vertical="center"/>
    </xf>
    <xf numFmtId="3" fontId="5" fillId="0" borderId="92" xfId="0" applyNumberFormat="1" applyFont="1" applyBorder="1" applyAlignment="1">
      <alignment vertical="center"/>
    </xf>
    <xf numFmtId="3" fontId="9" fillId="0" borderId="94" xfId="0" applyNumberFormat="1" applyFont="1" applyBorder="1" applyAlignment="1" applyProtection="1">
      <alignment vertical="center"/>
      <protection locked="0"/>
    </xf>
    <xf numFmtId="3" fontId="4" fillId="0" borderId="90" xfId="0" applyNumberFormat="1" applyFont="1" applyBorder="1" applyAlignment="1" applyProtection="1">
      <alignment horizontal="right" vertical="center"/>
      <protection locked="0"/>
    </xf>
    <xf numFmtId="0" fontId="13" fillId="0" borderId="93" xfId="0" applyFont="1" applyBorder="1"/>
    <xf numFmtId="3" fontId="4" fillId="0" borderId="95" xfId="0" applyNumberFormat="1" applyFont="1" applyBorder="1" applyAlignment="1">
      <alignment horizontal="right" vertical="center"/>
    </xf>
    <xf numFmtId="3" fontId="9" fillId="0" borderId="96" xfId="0" applyNumberFormat="1" applyFont="1" applyBorder="1" applyAlignment="1">
      <alignment vertical="center"/>
    </xf>
    <xf numFmtId="3" fontId="5" fillId="0" borderId="97" xfId="0" applyNumberFormat="1" applyFont="1" applyBorder="1" applyAlignment="1">
      <alignment vertical="center"/>
    </xf>
    <xf numFmtId="3" fontId="5" fillId="0" borderId="98" xfId="0" applyNumberFormat="1" applyFont="1" applyBorder="1" applyAlignment="1">
      <alignment vertical="center"/>
    </xf>
    <xf numFmtId="3" fontId="5" fillId="0" borderId="99" xfId="0" applyNumberFormat="1" applyFont="1" applyBorder="1" applyAlignment="1">
      <alignment horizontal="left" vertical="top"/>
    </xf>
    <xf numFmtId="3" fontId="4" fillId="0" borderId="99" xfId="0" applyNumberFormat="1" applyFont="1" applyBorder="1" applyAlignment="1">
      <alignment horizontal="left" vertical="top"/>
    </xf>
    <xf numFmtId="3" fontId="5" fillId="0" borderId="99" xfId="0" applyNumberFormat="1" applyFont="1" applyBorder="1" applyAlignment="1">
      <alignment horizontal="center" vertical="center"/>
    </xf>
    <xf numFmtId="3" fontId="4" fillId="0" borderId="100" xfId="0" applyNumberFormat="1" applyFont="1" applyBorder="1" applyAlignment="1">
      <alignment vertical="center"/>
    </xf>
    <xf numFmtId="3" fontId="5" fillId="0" borderId="13" xfId="0" quotePrefix="1" applyNumberFormat="1" applyFont="1" applyBorder="1" applyAlignment="1">
      <alignment vertical="center"/>
    </xf>
    <xf numFmtId="3" fontId="4" fillId="0" borderId="15" xfId="1" applyNumberFormat="1" applyFont="1" applyFill="1" applyBorder="1" applyAlignment="1" applyProtection="1">
      <alignment horizontal="right" vertical="center"/>
      <protection locked="0"/>
    </xf>
    <xf numFmtId="3" fontId="4" fillId="0" borderId="14" xfId="1" applyNumberFormat="1" applyFont="1" applyFill="1" applyBorder="1" applyAlignment="1">
      <alignment horizontal="right" vertical="center"/>
    </xf>
    <xf numFmtId="3" fontId="4" fillId="0" borderId="16" xfId="1" applyNumberFormat="1" applyFont="1" applyFill="1" applyBorder="1" applyAlignment="1">
      <alignment horizontal="right" vertical="center"/>
    </xf>
    <xf numFmtId="3" fontId="4" fillId="0" borderId="51" xfId="1" applyNumberFormat="1" applyFont="1" applyBorder="1" applyAlignment="1" applyProtection="1">
      <alignment horizontal="right" vertical="center"/>
      <protection locked="0"/>
    </xf>
    <xf numFmtId="3" fontId="5" fillId="0" borderId="101" xfId="0" applyNumberFormat="1" applyFont="1" applyBorder="1" applyAlignment="1">
      <alignment vertical="center"/>
    </xf>
    <xf numFmtId="3" fontId="5" fillId="0" borderId="102" xfId="0" applyNumberFormat="1" applyFont="1" applyBorder="1" applyAlignment="1">
      <alignment vertical="center"/>
    </xf>
    <xf numFmtId="3" fontId="5" fillId="0" borderId="103" xfId="0" applyNumberFormat="1" applyFont="1" applyBorder="1" applyAlignment="1">
      <alignment vertical="center"/>
    </xf>
    <xf numFmtId="3" fontId="4" fillId="0" borderId="104" xfId="1" applyNumberFormat="1" applyFont="1" applyFill="1" applyBorder="1" applyAlignment="1" applyProtection="1">
      <alignment horizontal="right" vertical="center"/>
      <protection locked="0"/>
    </xf>
    <xf numFmtId="3" fontId="4" fillId="0" borderId="103" xfId="1" applyNumberFormat="1" applyFont="1" applyFill="1" applyBorder="1" applyAlignment="1">
      <alignment horizontal="right" vertical="center"/>
    </xf>
    <xf numFmtId="3" fontId="4" fillId="0" borderId="90" xfId="1" applyNumberFormat="1" applyFont="1" applyBorder="1" applyAlignment="1">
      <alignment vertical="center"/>
    </xf>
    <xf numFmtId="3" fontId="4" fillId="0" borderId="91" xfId="1" applyNumberFormat="1" applyFont="1" applyBorder="1" applyAlignment="1">
      <alignment vertical="center"/>
    </xf>
    <xf numFmtId="3" fontId="4" fillId="0" borderId="90" xfId="0" applyNumberFormat="1" applyFont="1" applyBorder="1" applyAlignment="1">
      <alignment vertical="center"/>
    </xf>
    <xf numFmtId="3" fontId="4" fillId="0" borderId="91" xfId="0" applyNumberFormat="1" applyFont="1" applyBorder="1" applyAlignment="1">
      <alignment vertical="center"/>
    </xf>
    <xf numFmtId="3" fontId="9" fillId="0" borderId="94" xfId="0" applyNumberFormat="1" applyFont="1" applyBorder="1" applyAlignment="1">
      <alignment vertical="center"/>
    </xf>
    <xf numFmtId="3" fontId="4" fillId="0" borderId="97" xfId="0" applyNumberFormat="1" applyFont="1" applyBorder="1" applyAlignment="1">
      <alignment vertical="center"/>
    </xf>
    <xf numFmtId="3" fontId="5" fillId="0" borderId="105" xfId="0" applyNumberFormat="1" applyFont="1" applyBorder="1" applyAlignment="1">
      <alignment vertical="center" wrapText="1"/>
    </xf>
    <xf numFmtId="3" fontId="5" fillId="0" borderId="106" xfId="0" applyNumberFormat="1" applyFont="1" applyBorder="1" applyAlignment="1">
      <alignment vertical="center" wrapText="1"/>
    </xf>
    <xf numFmtId="3" fontId="4" fillId="0" borderId="107" xfId="1" applyNumberFormat="1" applyFont="1" applyBorder="1" applyAlignment="1" applyProtection="1">
      <alignment horizontal="right" vertical="center"/>
      <protection locked="0"/>
    </xf>
    <xf numFmtId="3" fontId="4" fillId="0" borderId="108" xfId="1" applyNumberFormat="1" applyFont="1" applyFill="1" applyBorder="1" applyAlignment="1">
      <alignment horizontal="right" vertical="center"/>
    </xf>
    <xf numFmtId="1" fontId="4" fillId="2" borderId="111" xfId="0" applyNumberFormat="1" applyFont="1" applyFill="1" applyBorder="1" applyAlignment="1" applyProtection="1">
      <alignment horizontal="right" vertical="center"/>
      <protection locked="0"/>
    </xf>
    <xf numFmtId="3" fontId="1" fillId="2" borderId="110" xfId="0" applyNumberFormat="1" applyFont="1" applyFill="1" applyBorder="1" applyAlignment="1" applyProtection="1">
      <protection locked="0"/>
    </xf>
    <xf numFmtId="3" fontId="34" fillId="0" borderId="109" xfId="0" applyNumberFormat="1" applyFont="1" applyBorder="1" applyAlignment="1">
      <alignment horizontal="right" vertical="center"/>
    </xf>
    <xf numFmtId="3" fontId="5" fillId="0" borderId="112" xfId="0" applyNumberFormat="1" applyFont="1" applyBorder="1" applyAlignment="1">
      <alignment horizontal="center" vertical="center"/>
    </xf>
    <xf numFmtId="3" fontId="4" fillId="0" borderId="109" xfId="1" applyNumberFormat="1" applyFont="1" applyBorder="1" applyAlignment="1" applyProtection="1">
      <alignment horizontal="right" vertical="center"/>
      <protection locked="0"/>
    </xf>
    <xf numFmtId="3" fontId="5" fillId="0" borderId="89" xfId="0" applyNumberFormat="1" applyFont="1" applyBorder="1" applyAlignment="1">
      <alignment horizontal="center" vertical="center"/>
    </xf>
    <xf numFmtId="3" fontId="9" fillId="0" borderId="113" xfId="0" applyNumberFormat="1" applyFont="1" applyBorder="1" applyAlignment="1">
      <alignment vertical="center"/>
    </xf>
    <xf numFmtId="0" fontId="42" fillId="6" borderId="28" xfId="0" applyNumberFormat="1" applyFont="1" applyFill="1" applyBorder="1" applyAlignment="1">
      <alignment vertical="center"/>
    </xf>
    <xf numFmtId="0" fontId="42" fillId="6" borderId="0" xfId="0" applyNumberFormat="1" applyFont="1" applyFill="1" applyBorder="1" applyAlignment="1">
      <alignment vertical="center"/>
    </xf>
    <xf numFmtId="0" fontId="27" fillId="6" borderId="0" xfId="0" applyNumberFormat="1" applyFont="1" applyFill="1" applyBorder="1" applyAlignment="1">
      <alignment vertical="center"/>
    </xf>
    <xf numFmtId="0" fontId="28" fillId="6" borderId="30" xfId="0" applyNumberFormat="1" applyFont="1" applyFill="1" applyBorder="1" applyAlignment="1">
      <alignment vertical="center"/>
    </xf>
    <xf numFmtId="0" fontId="4" fillId="0" borderId="28" xfId="0" applyNumberFormat="1" applyFont="1" applyBorder="1" applyAlignment="1">
      <alignment horizontal="left" vertical="center"/>
    </xf>
    <xf numFmtId="0" fontId="4" fillId="0" borderId="0" xfId="0" applyNumberFormat="1" applyFont="1" applyBorder="1" applyAlignment="1">
      <alignment horizontal="left" vertical="center"/>
    </xf>
    <xf numFmtId="0" fontId="5" fillId="0" borderId="0" xfId="0" applyNumberFormat="1" applyFont="1" applyBorder="1" applyAlignment="1" applyProtection="1">
      <alignment vertical="center"/>
      <protection locked="0"/>
    </xf>
    <xf numFmtId="0" fontId="4" fillId="0" borderId="0" xfId="0" applyNumberFormat="1" applyFont="1" applyAlignment="1">
      <alignment vertical="top"/>
    </xf>
    <xf numFmtId="0" fontId="13" fillId="0" borderId="0" xfId="0" applyNumberFormat="1" applyFont="1" applyAlignment="1">
      <alignment vertical="top"/>
    </xf>
    <xf numFmtId="0" fontId="4" fillId="0" borderId="0" xfId="0" applyNumberFormat="1" applyFont="1" applyAlignment="1">
      <alignment horizontal="left"/>
    </xf>
    <xf numFmtId="0" fontId="13" fillId="0" borderId="0" xfId="0" applyNumberFormat="1" applyFont="1" applyAlignment="1">
      <alignment horizontal="left"/>
    </xf>
    <xf numFmtId="0" fontId="42" fillId="6" borderId="27" xfId="0" applyNumberFormat="1" applyFont="1" applyFill="1" applyBorder="1" applyAlignment="1"/>
    <xf numFmtId="0" fontId="42" fillId="6" borderId="13" xfId="0" applyNumberFormat="1" applyFont="1" applyFill="1" applyBorder="1" applyAlignment="1"/>
    <xf numFmtId="0" fontId="43" fillId="6" borderId="13" xfId="0" applyNumberFormat="1" applyFont="1" applyFill="1" applyBorder="1" applyAlignment="1"/>
    <xf numFmtId="0" fontId="43" fillId="6" borderId="29" xfId="0" applyNumberFormat="1" applyFont="1" applyFill="1" applyBorder="1" applyAlignment="1"/>
    <xf numFmtId="0" fontId="5" fillId="0" borderId="13" xfId="0" applyNumberFormat="1" applyFont="1" applyBorder="1" applyAlignment="1">
      <alignment vertical="center"/>
    </xf>
    <xf numFmtId="0" fontId="0" fillId="0" borderId="0" xfId="0" applyNumberFormat="1"/>
    <xf numFmtId="0" fontId="4" fillId="0" borderId="13" xfId="0" applyNumberFormat="1" applyFont="1" applyBorder="1" applyAlignment="1">
      <alignment vertical="center"/>
    </xf>
    <xf numFmtId="0" fontId="4" fillId="0" borderId="25" xfId="0" applyNumberFormat="1" applyFont="1" applyBorder="1" applyAlignment="1">
      <alignment vertical="center"/>
    </xf>
    <xf numFmtId="0" fontId="5" fillId="0" borderId="5" xfId="0" applyNumberFormat="1" applyFont="1" applyBorder="1" applyAlignment="1" applyProtection="1">
      <alignment horizontal="left" vertical="center"/>
      <protection locked="0"/>
    </xf>
    <xf numFmtId="0" fontId="5" fillId="0" borderId="21" xfId="0" applyNumberFormat="1" applyFont="1" applyBorder="1" applyAlignment="1">
      <alignment vertical="center"/>
    </xf>
    <xf numFmtId="0" fontId="5" fillId="0" borderId="9" xfId="0" applyNumberFormat="1" applyFont="1" applyBorder="1" applyAlignment="1">
      <alignment horizontal="left" vertical="center"/>
    </xf>
    <xf numFmtId="0" fontId="25" fillId="0" borderId="0" xfId="0" applyNumberFormat="1" applyFont="1" applyAlignment="1">
      <alignment horizontal="left"/>
    </xf>
    <xf numFmtId="0" fontId="6" fillId="0" borderId="0" xfId="0" applyNumberFormat="1" applyFont="1" applyAlignment="1"/>
    <xf numFmtId="0" fontId="0" fillId="0" borderId="0" xfId="0" applyNumberFormat="1" applyAlignment="1">
      <alignment vertical="center"/>
    </xf>
    <xf numFmtId="0" fontId="42" fillId="6" borderId="27" xfId="0" applyNumberFormat="1" applyFont="1" applyFill="1" applyBorder="1" applyAlignment="1">
      <alignment vertical="center"/>
    </xf>
    <xf numFmtId="0" fontId="42" fillId="6" borderId="13" xfId="0" applyNumberFormat="1" applyFont="1" applyFill="1" applyBorder="1" applyAlignment="1">
      <alignment vertical="center"/>
    </xf>
    <xf numFmtId="0" fontId="43" fillId="6" borderId="13" xfId="0" applyNumberFormat="1" applyFont="1" applyFill="1" applyBorder="1" applyAlignment="1">
      <alignment vertical="center"/>
    </xf>
    <xf numFmtId="0" fontId="43" fillId="6" borderId="29" xfId="0" applyNumberFormat="1" applyFont="1" applyFill="1" applyBorder="1" applyAlignment="1">
      <alignment vertical="center"/>
    </xf>
    <xf numFmtId="0" fontId="6" fillId="0" borderId="0" xfId="0" applyNumberFormat="1" applyFont="1" applyAlignment="1">
      <alignment vertical="center"/>
    </xf>
    <xf numFmtId="0" fontId="13" fillId="0" borderId="0" xfId="0" applyNumberFormat="1" applyFont="1"/>
    <xf numFmtId="0" fontId="42" fillId="6" borderId="27" xfId="0" applyNumberFormat="1" applyFont="1" applyFill="1" applyBorder="1" applyAlignment="1">
      <alignment horizontal="left" vertical="center"/>
    </xf>
    <xf numFmtId="0" fontId="42" fillId="6" borderId="13" xfId="0" applyNumberFormat="1" applyFont="1" applyFill="1" applyBorder="1" applyAlignment="1">
      <alignment horizontal="left" vertical="center"/>
    </xf>
    <xf numFmtId="0" fontId="43" fillId="6" borderId="29" xfId="0" applyNumberFormat="1" applyFont="1" applyFill="1" applyBorder="1" applyAlignment="1">
      <alignment horizontal="left" vertical="center"/>
    </xf>
    <xf numFmtId="0" fontId="4" fillId="0" borderId="13" xfId="0" applyNumberFormat="1" applyFont="1" applyBorder="1" applyAlignment="1">
      <alignment horizontal="left" vertical="center"/>
    </xf>
    <xf numFmtId="0" fontId="5" fillId="0" borderId="21" xfId="0" applyNumberFormat="1" applyFont="1" applyBorder="1" applyAlignment="1">
      <alignment horizontal="left" vertical="center"/>
    </xf>
    <xf numFmtId="0" fontId="5" fillId="0" borderId="13" xfId="0" applyNumberFormat="1" applyFont="1" applyBorder="1" applyAlignment="1">
      <alignment horizontal="left" vertical="center"/>
    </xf>
    <xf numFmtId="0" fontId="5" fillId="0" borderId="9" xfId="0" applyNumberFormat="1" applyFont="1" applyBorder="1" applyAlignment="1" applyProtection="1">
      <alignment horizontal="left" vertical="center"/>
      <protection locked="0"/>
    </xf>
    <xf numFmtId="0" fontId="5" fillId="0" borderId="5" xfId="0" quotePrefix="1" applyNumberFormat="1" applyFont="1" applyBorder="1" applyAlignment="1" applyProtection="1">
      <alignment horizontal="left" vertical="center"/>
      <protection locked="0"/>
    </xf>
    <xf numFmtId="0" fontId="5" fillId="0" borderId="29" xfId="0" applyNumberFormat="1" applyFont="1" applyBorder="1" applyAlignment="1">
      <alignment horizontal="left" vertical="center"/>
    </xf>
    <xf numFmtId="0" fontId="6" fillId="2" borderId="0" xfId="0" applyNumberFormat="1" applyFont="1" applyFill="1" applyAlignment="1" applyProtection="1">
      <alignment horizontal="left" vertical="center"/>
      <protection locked="0"/>
    </xf>
    <xf numFmtId="0" fontId="6" fillId="0" borderId="0" xfId="0" applyNumberFormat="1" applyFont="1" applyAlignment="1">
      <alignment horizontal="left"/>
    </xf>
    <xf numFmtId="0" fontId="13" fillId="0" borderId="0" xfId="0" applyNumberFormat="1" applyFont="1" applyAlignment="1">
      <alignment horizontal="left" vertical="top"/>
    </xf>
    <xf numFmtId="0" fontId="6" fillId="0" borderId="0" xfId="0" applyNumberFormat="1" applyFont="1" applyAlignment="1">
      <alignment horizontal="left" vertical="center"/>
    </xf>
    <xf numFmtId="0" fontId="5" fillId="0" borderId="27" xfId="0" applyNumberFormat="1" applyFont="1" applyBorder="1" applyAlignment="1">
      <alignment horizontal="left" vertical="center"/>
    </xf>
    <xf numFmtId="0" fontId="13" fillId="0" borderId="97" xfId="0" applyNumberFormat="1" applyFont="1" applyBorder="1" applyAlignment="1">
      <alignment horizontal="left"/>
    </xf>
    <xf numFmtId="0" fontId="6" fillId="2" borderId="0" xfId="0" applyNumberFormat="1" applyFont="1" applyFill="1" applyBorder="1" applyAlignment="1" applyProtection="1">
      <alignment horizontal="left" vertical="center"/>
      <protection locked="0"/>
    </xf>
    <xf numFmtId="0" fontId="32" fillId="0" borderId="13" xfId="0" applyNumberFormat="1" applyFont="1" applyBorder="1" applyAlignment="1">
      <alignment horizontal="left" vertical="center"/>
    </xf>
    <xf numFmtId="0" fontId="32" fillId="0" borderId="9" xfId="0" applyNumberFormat="1" applyFont="1" applyBorder="1" applyAlignment="1">
      <alignment horizontal="left" vertical="center"/>
    </xf>
    <xf numFmtId="0" fontId="47" fillId="6" borderId="27" xfId="0" applyNumberFormat="1" applyFont="1" applyFill="1" applyBorder="1" applyAlignment="1">
      <alignment horizontal="left" vertical="center"/>
    </xf>
    <xf numFmtId="0" fontId="47" fillId="6" borderId="13" xfId="0" applyNumberFormat="1" applyFont="1" applyFill="1" applyBorder="1" applyAlignment="1">
      <alignment horizontal="left" vertical="center"/>
    </xf>
    <xf numFmtId="0" fontId="49" fillId="6" borderId="29" xfId="0" applyNumberFormat="1" applyFont="1" applyFill="1" applyBorder="1" applyAlignment="1">
      <alignment horizontal="left" vertical="center"/>
    </xf>
    <xf numFmtId="0" fontId="32" fillId="0" borderId="5" xfId="0" applyNumberFormat="1" applyFont="1" applyBorder="1" applyAlignment="1" applyProtection="1">
      <alignment horizontal="left" vertical="center"/>
      <protection locked="0"/>
    </xf>
    <xf numFmtId="0" fontId="32" fillId="0" borderId="21" xfId="0" applyNumberFormat="1" applyFont="1" applyBorder="1" applyAlignment="1">
      <alignment horizontal="left" vertical="center"/>
    </xf>
    <xf numFmtId="0" fontId="32" fillId="0" borderId="9" xfId="0" applyNumberFormat="1" applyFont="1" applyBorder="1" applyAlignment="1" applyProtection="1">
      <alignment horizontal="left" vertical="center"/>
      <protection locked="0"/>
    </xf>
    <xf numFmtId="0" fontId="32" fillId="0" borderId="29" xfId="0" applyNumberFormat="1" applyFont="1" applyBorder="1" applyAlignment="1">
      <alignment horizontal="left" vertical="center"/>
    </xf>
    <xf numFmtId="0" fontId="35" fillId="0" borderId="0" xfId="0" applyNumberFormat="1" applyFont="1" applyAlignment="1">
      <alignment horizontal="left" vertical="center"/>
    </xf>
    <xf numFmtId="0" fontId="5" fillId="2" borderId="43" xfId="0" applyNumberFormat="1" applyFont="1" applyFill="1" applyBorder="1" applyAlignment="1" applyProtection="1">
      <alignment horizontal="left" vertical="center"/>
      <protection locked="0"/>
    </xf>
    <xf numFmtId="0" fontId="5" fillId="2" borderId="9" xfId="0" applyNumberFormat="1" applyFont="1" applyFill="1" applyBorder="1" applyAlignment="1" applyProtection="1">
      <alignment horizontal="left" vertical="center"/>
      <protection locked="0"/>
    </xf>
    <xf numFmtId="0" fontId="5" fillId="2" borderId="5" xfId="0" applyNumberFormat="1" applyFont="1" applyFill="1" applyBorder="1" applyAlignment="1" applyProtection="1">
      <alignment horizontal="left" vertical="center"/>
      <protection locked="0"/>
    </xf>
    <xf numFmtId="0" fontId="5" fillId="0" borderId="13" xfId="0" quotePrefix="1" applyNumberFormat="1" applyFont="1" applyBorder="1" applyAlignment="1" applyProtection="1">
      <alignment horizontal="left" vertical="center"/>
      <protection locked="0"/>
    </xf>
    <xf numFmtId="0" fontId="5" fillId="0" borderId="44" xfId="0" applyFont="1" applyBorder="1" applyAlignment="1" applyProtection="1">
      <alignment horizontal="left" vertical="center"/>
      <protection locked="0"/>
    </xf>
    <xf numFmtId="0" fontId="5" fillId="2" borderId="87" xfId="0" applyFont="1" applyFill="1" applyBorder="1" applyAlignment="1" applyProtection="1">
      <alignment horizontal="left" vertical="center"/>
      <protection locked="0"/>
    </xf>
    <xf numFmtId="0" fontId="5" fillId="0" borderId="0" xfId="0" applyFont="1" applyAlignment="1" applyProtection="1">
      <alignment horizontal="left" vertical="center"/>
      <protection locked="0"/>
    </xf>
    <xf numFmtId="3" fontId="5" fillId="0" borderId="0" xfId="0" applyNumberFormat="1" applyFont="1" applyAlignment="1" applyProtection="1">
      <alignment vertical="center"/>
      <protection locked="0"/>
    </xf>
    <xf numFmtId="0" fontId="5" fillId="0" borderId="24" xfId="0" applyFont="1" applyBorder="1" applyAlignment="1" applyProtection="1">
      <alignment horizontal="left" vertical="center"/>
      <protection locked="0"/>
    </xf>
    <xf numFmtId="0" fontId="24" fillId="0" borderId="75" xfId="0" applyFont="1" applyBorder="1" applyAlignment="1" applyProtection="1">
      <alignment horizontal="left" vertical="center"/>
      <protection locked="0"/>
    </xf>
    <xf numFmtId="0" fontId="13" fillId="0" borderId="52" xfId="0" applyFont="1" applyBorder="1" applyAlignment="1" applyProtection="1">
      <alignment horizontal="left" vertical="center"/>
      <protection locked="0"/>
    </xf>
    <xf numFmtId="0" fontId="24" fillId="0" borderId="88" xfId="0" applyFont="1" applyBorder="1" applyAlignment="1" applyProtection="1">
      <alignment horizontal="left" vertical="center"/>
      <protection locked="0"/>
    </xf>
    <xf numFmtId="0" fontId="59" fillId="9" borderId="0" xfId="0" applyFont="1" applyFill="1" applyAlignment="1">
      <alignment vertical="center"/>
    </xf>
    <xf numFmtId="0" fontId="5" fillId="0" borderId="0" xfId="0" applyFont="1" applyAlignment="1">
      <alignment horizontal="left" vertical="center"/>
    </xf>
    <xf numFmtId="3" fontId="5" fillId="0" borderId="0" xfId="0" applyNumberFormat="1" applyFont="1" applyAlignment="1">
      <alignment vertical="center"/>
    </xf>
    <xf numFmtId="0" fontId="5" fillId="0" borderId="24" xfId="0" applyFont="1" applyBorder="1" applyAlignment="1">
      <alignment horizontal="left" vertical="center"/>
    </xf>
    <xf numFmtId="3" fontId="5" fillId="0" borderId="0" xfId="0" applyNumberFormat="1" applyFont="1" applyAlignment="1">
      <alignment horizontal="left" vertical="center"/>
    </xf>
    <xf numFmtId="0" fontId="5" fillId="0" borderId="43" xfId="0" applyFont="1" applyBorder="1" applyAlignment="1">
      <alignment vertical="center"/>
    </xf>
    <xf numFmtId="0" fontId="5" fillId="0" borderId="13" xfId="0" applyFont="1" applyBorder="1" applyAlignment="1">
      <alignment vertical="center"/>
    </xf>
    <xf numFmtId="0" fontId="5" fillId="0" borderId="5" xfId="0" applyFont="1" applyBorder="1" applyAlignment="1" applyProtection="1">
      <alignment horizontal="left" vertical="center"/>
      <protection locked="0"/>
    </xf>
    <xf numFmtId="0" fontId="5" fillId="0" borderId="9" xfId="0" applyFont="1" applyBorder="1" applyAlignment="1">
      <alignment vertical="center"/>
    </xf>
    <xf numFmtId="0" fontId="5" fillId="0" borderId="21" xfId="0" applyFont="1" applyBorder="1" applyAlignment="1">
      <alignment vertical="center"/>
    </xf>
    <xf numFmtId="0" fontId="5" fillId="0" borderId="9" xfId="0" applyFont="1" applyBorder="1" applyAlignment="1">
      <alignment horizontal="left" vertical="center"/>
    </xf>
    <xf numFmtId="0" fontId="5" fillId="0" borderId="9" xfId="0" applyFont="1" applyBorder="1" applyAlignment="1" applyProtection="1">
      <alignment vertical="center"/>
      <protection locked="0"/>
    </xf>
    <xf numFmtId="0" fontId="5" fillId="0" borderId="29" xfId="0" applyFont="1" applyBorder="1" applyAlignment="1">
      <alignment vertical="center"/>
    </xf>
    <xf numFmtId="0" fontId="5" fillId="0" borderId="43" xfId="0" applyFont="1" applyBorder="1" applyAlignment="1">
      <alignment horizontal="left" vertical="center"/>
    </xf>
    <xf numFmtId="0" fontId="5" fillId="0" borderId="13" xfId="0" applyFont="1" applyBorder="1" applyAlignment="1">
      <alignment horizontal="left" vertical="center"/>
    </xf>
    <xf numFmtId="0" fontId="5" fillId="0" borderId="9" xfId="0" applyFont="1" applyBorder="1" applyAlignment="1" applyProtection="1">
      <alignment horizontal="left" vertical="center"/>
      <protection locked="0"/>
    </xf>
    <xf numFmtId="0" fontId="5" fillId="0" borderId="21" xfId="0" applyFont="1" applyBorder="1" applyAlignment="1">
      <alignment horizontal="left" vertical="center"/>
    </xf>
    <xf numFmtId="0" fontId="5" fillId="0" borderId="5" xfId="0" quotePrefix="1" applyFont="1" applyBorder="1" applyAlignment="1" applyProtection="1">
      <alignment horizontal="left" vertical="center"/>
      <protection locked="0"/>
    </xf>
    <xf numFmtId="0" fontId="5" fillId="0" borderId="29" xfId="0" applyFont="1" applyBorder="1" applyAlignment="1">
      <alignment horizontal="left" vertical="center"/>
    </xf>
    <xf numFmtId="0" fontId="14" fillId="0" borderId="0" xfId="0" applyFont="1" applyFill="1" applyBorder="1" applyAlignment="1">
      <alignment vertical="center"/>
    </xf>
    <xf numFmtId="1" fontId="4" fillId="0" borderId="1" xfId="0" applyNumberFormat="1" applyFont="1" applyFill="1" applyBorder="1" applyAlignment="1" applyProtection="1">
      <alignment horizontal="right" vertical="center"/>
      <protection locked="0"/>
    </xf>
    <xf numFmtId="3" fontId="4" fillId="0" borderId="7" xfId="0" applyNumberFormat="1" applyFont="1" applyFill="1" applyBorder="1" applyAlignment="1">
      <alignment vertical="center"/>
    </xf>
    <xf numFmtId="3" fontId="4" fillId="0" borderId="11" xfId="0" applyNumberFormat="1" applyFont="1" applyFill="1" applyBorder="1" applyAlignment="1">
      <alignment vertical="center"/>
    </xf>
    <xf numFmtId="3" fontId="4" fillId="0" borderId="15" xfId="0" applyNumberFormat="1" applyFont="1" applyFill="1" applyBorder="1" applyAlignment="1">
      <alignment vertical="center"/>
    </xf>
    <xf numFmtId="3" fontId="5" fillId="0" borderId="1" xfId="0" applyNumberFormat="1" applyFont="1" applyFill="1" applyBorder="1" applyAlignment="1" applyProtection="1">
      <alignment vertical="center"/>
      <protection locked="0"/>
    </xf>
    <xf numFmtId="3" fontId="4" fillId="0" borderId="0" xfId="0" applyNumberFormat="1" applyFont="1" applyFill="1" applyBorder="1" applyAlignment="1" applyProtection="1">
      <alignment vertical="center"/>
      <protection locked="0"/>
    </xf>
    <xf numFmtId="3" fontId="4" fillId="0" borderId="25" xfId="0" applyNumberFormat="1" applyFont="1" applyFill="1" applyBorder="1" applyAlignment="1" applyProtection="1">
      <alignment vertical="center"/>
      <protection locked="0"/>
    </xf>
    <xf numFmtId="3" fontId="4" fillId="0" borderId="31" xfId="0" applyNumberFormat="1" applyFont="1" applyFill="1" applyBorder="1" applyAlignment="1">
      <alignment vertical="center"/>
    </xf>
    <xf numFmtId="3" fontId="5" fillId="0" borderId="19" xfId="0" applyNumberFormat="1" applyFont="1" applyFill="1" applyBorder="1" applyAlignment="1" applyProtection="1">
      <alignment vertical="center"/>
      <protection locked="0"/>
    </xf>
    <xf numFmtId="3" fontId="6" fillId="0" borderId="0" xfId="0" applyNumberFormat="1" applyFont="1" applyFill="1" applyAlignment="1" applyProtection="1">
      <alignment horizontal="fill" vertical="top"/>
      <protection locked="0"/>
    </xf>
    <xf numFmtId="3" fontId="6" fillId="0" borderId="0" xfId="0" applyNumberFormat="1" applyFont="1" applyFill="1" applyAlignment="1" applyProtection="1">
      <alignment vertical="top"/>
      <protection locked="0"/>
    </xf>
    <xf numFmtId="0" fontId="7" fillId="0" borderId="0" xfId="0" applyFont="1" applyFill="1"/>
    <xf numFmtId="3" fontId="5" fillId="0" borderId="51" xfId="0" applyNumberFormat="1" applyFont="1" applyBorder="1" applyAlignment="1">
      <alignment horizontal="center" vertical="center" wrapText="1"/>
    </xf>
    <xf numFmtId="0" fontId="59" fillId="9" borderId="0" xfId="0" applyFont="1" applyFill="1" applyBorder="1" applyAlignment="1">
      <alignment vertical="center"/>
    </xf>
    <xf numFmtId="0" fontId="61" fillId="9" borderId="0" xfId="0" applyFont="1" applyFill="1" applyAlignment="1">
      <alignment vertical="center"/>
    </xf>
    <xf numFmtId="0" fontId="62" fillId="9" borderId="0" xfId="0" applyFont="1" applyFill="1" applyAlignment="1">
      <alignment vertical="center"/>
    </xf>
    <xf numFmtId="3" fontId="63" fillId="0" borderId="80" xfId="1" applyNumberFormat="1" applyFont="1" applyBorder="1" applyAlignment="1">
      <alignment horizontal="center" vertical="center"/>
    </xf>
    <xf numFmtId="3" fontId="5" fillId="0" borderId="105" xfId="0" applyNumberFormat="1" applyFont="1" applyBorder="1" applyAlignment="1">
      <alignment horizontal="center" vertical="center"/>
    </xf>
    <xf numFmtId="3" fontId="64" fillId="0" borderId="106" xfId="0" applyNumberFormat="1" applyFont="1" applyBorder="1" applyAlignment="1">
      <alignment horizontal="center" vertical="center"/>
    </xf>
    <xf numFmtId="3" fontId="4" fillId="0" borderId="11" xfId="0" applyNumberFormat="1" applyFont="1" applyFill="1" applyBorder="1" applyAlignment="1" applyProtection="1">
      <alignment horizontal="right" vertical="center"/>
      <protection locked="0"/>
    </xf>
    <xf numFmtId="1" fontId="4" fillId="0" borderId="11" xfId="0" applyNumberFormat="1" applyFont="1" applyFill="1" applyBorder="1" applyAlignment="1" applyProtection="1">
      <alignment horizontal="right" vertical="center"/>
      <protection locked="0"/>
    </xf>
    <xf numFmtId="3" fontId="4" fillId="0" borderId="11" xfId="0" applyNumberFormat="1" applyFont="1" applyFill="1" applyBorder="1" applyAlignment="1" applyProtection="1">
      <alignment vertical="center"/>
      <protection locked="0"/>
    </xf>
    <xf numFmtId="1" fontId="4" fillId="0" borderId="7" xfId="0" applyNumberFormat="1" applyFont="1" applyFill="1" applyBorder="1" applyAlignment="1" applyProtection="1">
      <alignment horizontal="right" vertical="center"/>
      <protection locked="0"/>
    </xf>
    <xf numFmtId="3" fontId="4" fillId="0" borderId="7" xfId="0" applyNumberFormat="1" applyFont="1" applyFill="1" applyBorder="1" applyAlignment="1" applyProtection="1">
      <alignment vertical="center"/>
      <protection locked="0"/>
    </xf>
    <xf numFmtId="1" fontId="4" fillId="0" borderId="12" xfId="0" applyNumberFormat="1" applyFont="1" applyFill="1" applyBorder="1" applyAlignment="1" applyProtection="1">
      <alignment horizontal="right" vertical="center"/>
      <protection locked="0"/>
    </xf>
    <xf numFmtId="3" fontId="64" fillId="0" borderId="35" xfId="0" applyNumberFormat="1" applyFont="1" applyBorder="1" applyAlignment="1">
      <alignment vertical="center"/>
    </xf>
    <xf numFmtId="3" fontId="64" fillId="0" borderId="105" xfId="0" applyNumberFormat="1" applyFont="1" applyBorder="1" applyAlignment="1">
      <alignment horizontal="center" vertical="center"/>
    </xf>
    <xf numFmtId="3" fontId="4" fillId="0" borderId="9" xfId="0" applyNumberFormat="1" applyFont="1" applyFill="1" applyBorder="1" applyAlignment="1" applyProtection="1">
      <alignment vertical="center"/>
      <protection locked="0"/>
    </xf>
    <xf numFmtId="3" fontId="4" fillId="0" borderId="9" xfId="0" applyNumberFormat="1" applyFont="1" applyFill="1" applyBorder="1" applyAlignment="1" applyProtection="1">
      <alignment vertical="center" wrapText="1"/>
      <protection locked="0"/>
    </xf>
    <xf numFmtId="3" fontId="4" fillId="0" borderId="9" xfId="0" applyNumberFormat="1" applyFont="1" applyFill="1" applyBorder="1" applyAlignment="1" applyProtection="1">
      <alignment horizontal="left" vertical="center" wrapText="1"/>
      <protection locked="0"/>
    </xf>
    <xf numFmtId="3" fontId="4" fillId="0" borderId="10" xfId="0" applyNumberFormat="1" applyFont="1" applyFill="1" applyBorder="1" applyAlignment="1" applyProtection="1">
      <alignment vertical="center"/>
      <protection locked="0"/>
    </xf>
    <xf numFmtId="3" fontId="4" fillId="0" borderId="12" xfId="0" applyNumberFormat="1" applyFont="1" applyFill="1" applyBorder="1" applyAlignment="1" applyProtection="1">
      <alignment horizontal="right" vertical="center"/>
      <protection locked="0"/>
    </xf>
    <xf numFmtId="0" fontId="7" fillId="0" borderId="0" xfId="0" applyFont="1" applyFill="1" applyBorder="1"/>
    <xf numFmtId="0" fontId="6" fillId="0" borderId="0" xfId="0" applyNumberFormat="1" applyFont="1" applyFill="1" applyAlignment="1" applyProtection="1">
      <alignment horizontal="left" vertical="center"/>
      <protection locked="0"/>
    </xf>
    <xf numFmtId="3" fontId="5" fillId="0" borderId="0" xfId="0" applyNumberFormat="1" applyFont="1" applyFill="1" applyBorder="1" applyAlignment="1" applyProtection="1">
      <alignment vertical="center"/>
      <protection locked="0"/>
    </xf>
    <xf numFmtId="3" fontId="9" fillId="0" borderId="0" xfId="0" applyNumberFormat="1" applyFont="1" applyFill="1" applyBorder="1" applyAlignment="1" applyProtection="1">
      <alignment vertical="center"/>
      <protection locked="0"/>
    </xf>
    <xf numFmtId="0" fontId="61" fillId="9" borderId="0" xfId="0" applyFont="1" applyFill="1" applyAlignment="1">
      <alignment vertical="center" wrapText="1"/>
    </xf>
    <xf numFmtId="0" fontId="65" fillId="10" borderId="0" xfId="0" applyFont="1" applyFill="1" applyAlignment="1">
      <alignment vertical="center"/>
    </xf>
    <xf numFmtId="0" fontId="67" fillId="2" borderId="0" xfId="0" applyNumberFormat="1" applyFont="1" applyFill="1" applyAlignment="1" applyProtection="1">
      <alignment vertical="center"/>
      <protection locked="0"/>
    </xf>
    <xf numFmtId="3" fontId="64" fillId="2" borderId="78" xfId="0" applyNumberFormat="1" applyFont="1" applyFill="1" applyBorder="1" applyAlignment="1" applyProtection="1">
      <alignment horizontal="right" vertical="center"/>
      <protection locked="0"/>
    </xf>
    <xf numFmtId="3" fontId="67" fillId="2" borderId="0" xfId="0" applyNumberFormat="1" applyFont="1" applyFill="1" applyAlignment="1" applyProtection="1">
      <alignment vertical="center"/>
      <protection locked="0"/>
    </xf>
    <xf numFmtId="3" fontId="4" fillId="0" borderId="104" xfId="1" applyNumberFormat="1" applyFont="1" applyBorder="1" applyAlignment="1" applyProtection="1">
      <alignment horizontal="right" vertical="center"/>
      <protection locked="0"/>
    </xf>
    <xf numFmtId="3" fontId="4" fillId="0" borderId="103" xfId="1" applyNumberFormat="1" applyFont="1" applyBorder="1" applyAlignment="1">
      <alignment horizontal="right" vertical="center"/>
    </xf>
    <xf numFmtId="3" fontId="4" fillId="0" borderId="108" xfId="1" applyNumberFormat="1" applyFont="1" applyBorder="1" applyAlignment="1">
      <alignment horizontal="right" vertical="center"/>
    </xf>
    <xf numFmtId="0" fontId="67" fillId="2" borderId="0" xfId="0" applyFont="1" applyFill="1" applyAlignment="1" applyProtection="1">
      <alignment horizontal="left" vertical="center"/>
      <protection locked="0"/>
    </xf>
    <xf numFmtId="3" fontId="4" fillId="0" borderId="109" xfId="0" applyNumberFormat="1" applyFont="1" applyBorder="1" applyAlignment="1" applyProtection="1">
      <alignment horizontal="right" vertical="center"/>
      <protection locked="0"/>
    </xf>
    <xf numFmtId="3" fontId="16" fillId="5" borderId="13" xfId="0" applyNumberFormat="1" applyFont="1" applyFill="1" applyBorder="1" applyAlignment="1" applyProtection="1">
      <alignment horizontal="center" vertical="center"/>
      <protection locked="0"/>
    </xf>
    <xf numFmtId="3" fontId="16" fillId="5" borderId="0" xfId="0" applyNumberFormat="1" applyFont="1" applyFill="1" applyBorder="1" applyAlignment="1" applyProtection="1">
      <alignment horizontal="center" vertical="center"/>
      <protection locked="0"/>
    </xf>
    <xf numFmtId="3" fontId="16" fillId="5" borderId="16" xfId="0" applyNumberFormat="1" applyFont="1" applyFill="1" applyBorder="1" applyAlignment="1" applyProtection="1">
      <alignment horizontal="center" vertical="center"/>
      <protection locked="0"/>
    </xf>
    <xf numFmtId="3" fontId="20" fillId="5" borderId="13" xfId="0" applyNumberFormat="1" applyFont="1" applyFill="1" applyBorder="1" applyAlignment="1" applyProtection="1">
      <alignment horizontal="center" vertical="center" wrapText="1"/>
      <protection locked="0"/>
    </xf>
    <xf numFmtId="3" fontId="20" fillId="5" borderId="0" xfId="0" applyNumberFormat="1" applyFont="1" applyFill="1" applyBorder="1" applyAlignment="1" applyProtection="1">
      <alignment horizontal="center" vertical="center" wrapText="1"/>
      <protection locked="0"/>
    </xf>
    <xf numFmtId="3" fontId="20" fillId="5" borderId="16" xfId="0" applyNumberFormat="1" applyFont="1" applyFill="1" applyBorder="1" applyAlignment="1" applyProtection="1">
      <alignment horizontal="center" vertical="center" wrapText="1"/>
      <protection locked="0"/>
    </xf>
    <xf numFmtId="3" fontId="16" fillId="5" borderId="29" xfId="0" applyNumberFormat="1" applyFont="1" applyFill="1" applyBorder="1" applyAlignment="1" applyProtection="1">
      <alignment horizontal="center" vertical="center"/>
      <protection locked="0"/>
    </xf>
    <xf numFmtId="0" fontId="27" fillId="0" borderId="30" xfId="0" applyFont="1" applyBorder="1" applyAlignment="1">
      <alignment horizontal="center" vertical="center"/>
    </xf>
    <xf numFmtId="0" fontId="27" fillId="0" borderId="76" xfId="0" applyFont="1" applyBorder="1" applyAlignment="1">
      <alignment horizontal="center" vertical="center"/>
    </xf>
    <xf numFmtId="3" fontId="16" fillId="5" borderId="29" xfId="0" applyNumberFormat="1" applyFont="1" applyFill="1" applyBorder="1" applyAlignment="1" applyProtection="1">
      <alignment horizontal="center" vertical="center" wrapText="1"/>
      <protection locked="0"/>
    </xf>
    <xf numFmtId="3" fontId="5" fillId="2" borderId="77" xfId="0" applyNumberFormat="1" applyFont="1" applyFill="1" applyBorder="1" applyAlignment="1" applyProtection="1">
      <alignment horizontal="left" vertical="top"/>
      <protection locked="0"/>
    </xf>
    <xf numFmtId="3" fontId="5" fillId="2" borderId="28" xfId="0" applyNumberFormat="1" applyFont="1" applyFill="1" applyBorder="1" applyAlignment="1" applyProtection="1">
      <alignment horizontal="left" vertical="top"/>
      <protection locked="0"/>
    </xf>
    <xf numFmtId="3" fontId="5" fillId="2" borderId="22" xfId="0" applyNumberFormat="1" applyFont="1" applyFill="1" applyBorder="1" applyAlignment="1" applyProtection="1">
      <alignment horizontal="left" vertical="top"/>
      <protection locked="0"/>
    </xf>
    <xf numFmtId="3" fontId="5" fillId="2" borderId="54" xfId="0" applyNumberFormat="1" applyFont="1" applyFill="1" applyBorder="1" applyAlignment="1" applyProtection="1">
      <alignment horizontal="left" vertical="top"/>
      <protection locked="0"/>
    </xf>
    <xf numFmtId="3" fontId="5" fillId="2" borderId="25" xfId="0" applyNumberFormat="1" applyFont="1" applyFill="1" applyBorder="1" applyAlignment="1" applyProtection="1">
      <alignment horizontal="left" vertical="top"/>
      <protection locked="0"/>
    </xf>
    <xf numFmtId="3" fontId="5" fillId="2" borderId="23" xfId="0" applyNumberFormat="1" applyFont="1" applyFill="1" applyBorder="1" applyAlignment="1" applyProtection="1">
      <alignment horizontal="left" vertical="top"/>
      <protection locked="0"/>
    </xf>
    <xf numFmtId="3" fontId="5" fillId="2" borderId="33" xfId="0" applyNumberFormat="1" applyFont="1" applyFill="1" applyBorder="1" applyAlignment="1" applyProtection="1">
      <alignment horizontal="left" vertical="top"/>
      <protection locked="0"/>
    </xf>
    <xf numFmtId="3" fontId="5" fillId="2" borderId="26" xfId="0" applyNumberFormat="1" applyFont="1" applyFill="1" applyBorder="1" applyAlignment="1" applyProtection="1">
      <alignment horizontal="left" vertical="top"/>
      <protection locked="0"/>
    </xf>
    <xf numFmtId="3" fontId="4" fillId="0" borderId="114" xfId="0" applyNumberFormat="1" applyFont="1" applyBorder="1" applyAlignment="1">
      <alignment vertical="center"/>
    </xf>
    <xf numFmtId="3" fontId="4" fillId="0" borderId="115" xfId="0" applyNumberFormat="1" applyFont="1" applyBorder="1" applyAlignment="1">
      <alignment vertical="center"/>
    </xf>
    <xf numFmtId="3" fontId="4" fillId="0" borderId="116" xfId="0" applyNumberFormat="1" applyFont="1" applyBorder="1" applyAlignment="1">
      <alignment vertical="center"/>
    </xf>
    <xf numFmtId="3" fontId="4" fillId="0" borderId="113" xfId="0" applyNumberFormat="1" applyFont="1" applyBorder="1" applyAlignment="1">
      <alignment vertical="center"/>
    </xf>
  </cellXfs>
  <cellStyles count="3">
    <cellStyle name="Hyperlink" xfId="2" builtinId="8"/>
    <cellStyle name="Normal" xfId="0" builtinId="0"/>
    <cellStyle name="Normal 2"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E7E2CF"/>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B4A76C"/>
      <rgbColor rgb="00004165"/>
    </indexedColors>
    <mruColors>
      <color rgb="FFB4A76C"/>
      <color rgb="FFE7E2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24"/>
  <sheetViews>
    <sheetView zoomScale="130" zoomScaleNormal="130" workbookViewId="0">
      <selection activeCell="A5" sqref="A5:K5"/>
    </sheetView>
  </sheetViews>
  <sheetFormatPr defaultColWidth="11.5546875" defaultRowHeight="15"/>
  <sheetData>
    <row r="2" spans="1:11">
      <c r="A2" s="733" t="s">
        <v>0</v>
      </c>
      <c r="B2" s="734"/>
      <c r="C2" s="734"/>
      <c r="D2" s="734"/>
      <c r="E2" s="734"/>
      <c r="F2" s="734"/>
      <c r="G2" s="734"/>
      <c r="H2" s="734"/>
      <c r="I2" s="734"/>
      <c r="J2" s="734"/>
      <c r="K2" s="735"/>
    </row>
    <row r="3" spans="1:11">
      <c r="A3" s="736"/>
      <c r="B3" s="737"/>
      <c r="C3" s="737"/>
      <c r="D3" s="737"/>
      <c r="E3" s="737"/>
      <c r="F3" s="737"/>
      <c r="G3" s="737"/>
      <c r="H3" s="737"/>
      <c r="I3" s="737"/>
      <c r="J3" s="737"/>
      <c r="K3" s="738"/>
    </row>
    <row r="4" spans="1:11" ht="15.75" thickBot="1">
      <c r="A4" s="739" t="s">
        <v>1</v>
      </c>
      <c r="B4" s="740"/>
      <c r="C4" s="740"/>
      <c r="D4" s="740"/>
      <c r="E4" s="740"/>
      <c r="F4" s="740"/>
      <c r="G4" s="740"/>
      <c r="H4" s="740"/>
      <c r="I4" s="740"/>
      <c r="J4" s="740"/>
      <c r="K4" s="741"/>
    </row>
    <row r="5" spans="1:11" ht="15.75" customHeight="1" thickBot="1">
      <c r="A5" s="742" t="s">
        <v>2</v>
      </c>
      <c r="B5" s="740"/>
      <c r="C5" s="740"/>
      <c r="D5" s="740"/>
      <c r="E5" s="740"/>
      <c r="F5" s="740"/>
      <c r="G5" s="740"/>
      <c r="H5" s="740"/>
      <c r="I5" s="740"/>
      <c r="J5" s="740"/>
      <c r="K5" s="741"/>
    </row>
    <row r="7" spans="1:11">
      <c r="A7" s="383" t="s">
        <v>3</v>
      </c>
    </row>
    <row r="8" spans="1:11">
      <c r="A8" s="725" t="s">
        <v>4</v>
      </c>
      <c r="B8" s="298"/>
      <c r="C8" s="299"/>
      <c r="D8" s="299"/>
      <c r="E8" s="299"/>
      <c r="F8" s="54"/>
      <c r="G8" s="298"/>
      <c r="H8" s="298"/>
      <c r="I8" s="298"/>
      <c r="J8" s="298"/>
    </row>
    <row r="9" spans="1:11">
      <c r="A9" s="53"/>
      <c r="B9" s="298"/>
      <c r="C9" s="299"/>
      <c r="D9" s="299"/>
      <c r="E9" s="299"/>
      <c r="F9" s="54"/>
      <c r="G9" s="298"/>
      <c r="H9" s="298"/>
      <c r="I9" s="298"/>
      <c r="J9" s="298"/>
    </row>
    <row r="10" spans="1:11">
      <c r="A10" s="356" t="s">
        <v>5</v>
      </c>
      <c r="B10" s="304"/>
      <c r="C10" s="304"/>
      <c r="D10" s="304"/>
      <c r="E10" s="304"/>
      <c r="F10" s="357"/>
      <c r="G10" s="304"/>
      <c r="H10" s="304"/>
      <c r="I10" s="304"/>
      <c r="J10" s="304"/>
    </row>
    <row r="12" spans="1:11">
      <c r="A12" s="727" t="s">
        <v>6</v>
      </c>
      <c r="F12" s="383"/>
    </row>
    <row r="14" spans="1:11">
      <c r="A14" s="725" t="s">
        <v>7</v>
      </c>
      <c r="F14" s="383"/>
    </row>
    <row r="18" spans="1:11">
      <c r="A18" s="379"/>
      <c r="B18" s="380"/>
    </row>
    <row r="19" spans="1:11">
      <c r="A19" s="379"/>
      <c r="B19" s="380"/>
    </row>
    <row r="20" spans="1:11">
      <c r="A20" s="736" t="s">
        <v>8</v>
      </c>
      <c r="B20" s="737"/>
      <c r="C20" s="737"/>
      <c r="D20" s="737"/>
      <c r="E20" s="737"/>
      <c r="F20" s="737"/>
      <c r="G20" s="737"/>
      <c r="H20" s="737"/>
      <c r="I20" s="737"/>
      <c r="J20" s="737"/>
      <c r="K20" s="738"/>
    </row>
    <row r="21" spans="1:11">
      <c r="A21">
        <v>2021</v>
      </c>
    </row>
    <row r="22" spans="1:11">
      <c r="A22" s="383">
        <v>2022</v>
      </c>
    </row>
    <row r="23" spans="1:11">
      <c r="A23">
        <v>2023</v>
      </c>
    </row>
    <row r="24" spans="1:11">
      <c r="A24" s="53"/>
      <c r="E24" s="53"/>
    </row>
  </sheetData>
  <mergeCells count="5">
    <mergeCell ref="A2:K2"/>
    <mergeCell ref="A3:K3"/>
    <mergeCell ref="A4:K4"/>
    <mergeCell ref="A5:K5"/>
    <mergeCell ref="A20:K20"/>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63"/>
  <sheetViews>
    <sheetView showGridLines="0" zoomScaleNormal="100" workbookViewId="0">
      <pane xSplit="3" ySplit="6" topLeftCell="D7" activePane="bottomRight" state="frozen"/>
      <selection pane="bottomRight"/>
      <selection pane="bottomLeft"/>
      <selection pane="topRight"/>
    </sheetView>
  </sheetViews>
  <sheetFormatPr defaultColWidth="11.5546875" defaultRowHeight="12"/>
  <cols>
    <col min="1" max="1" width="7.77734375" style="628" customWidth="1"/>
    <col min="2" max="3" width="9.77734375" style="12" customWidth="1"/>
    <col min="4" max="7" width="11.77734375" style="12" customWidth="1"/>
    <col min="8" max="16384" width="11.5546875" style="12"/>
  </cols>
  <sheetData>
    <row r="1" spans="1:8" s="177" customFormat="1" ht="15.95" customHeight="1">
      <c r="A1" s="623" t="s">
        <v>173</v>
      </c>
      <c r="B1" s="435"/>
      <c r="C1" s="435"/>
      <c r="D1" s="435"/>
      <c r="E1" s="435"/>
      <c r="F1" s="435"/>
      <c r="G1" s="436"/>
      <c r="H1" s="176"/>
    </row>
    <row r="2" spans="1:8" s="177" customFormat="1" ht="15.95" customHeight="1">
      <c r="A2" s="624" t="s">
        <v>174</v>
      </c>
      <c r="B2" s="438"/>
      <c r="C2" s="438"/>
      <c r="D2" s="438"/>
      <c r="E2" s="438"/>
      <c r="F2" s="438"/>
      <c r="G2" s="439"/>
      <c r="H2" s="176"/>
    </row>
    <row r="3" spans="1:8" s="177" customFormat="1" ht="15.95" customHeight="1">
      <c r="A3" s="625"/>
      <c r="B3" s="481"/>
      <c r="C3" s="481"/>
      <c r="D3" s="481"/>
      <c r="E3" s="481"/>
      <c r="F3" s="481"/>
      <c r="G3" s="482"/>
      <c r="H3" s="176"/>
    </row>
    <row r="4" spans="1:8" s="177" customFormat="1" ht="15.95" customHeight="1" thickBot="1">
      <c r="A4" s="626"/>
      <c r="B4" s="483"/>
      <c r="C4" s="483"/>
      <c r="D4" s="483"/>
      <c r="E4" s="483"/>
      <c r="F4" s="483"/>
      <c r="G4" s="484"/>
      <c r="H4" s="176"/>
    </row>
    <row r="5" spans="1:8">
      <c r="A5" s="615"/>
      <c r="B5" s="89"/>
      <c r="C5" s="119"/>
      <c r="D5" s="121"/>
      <c r="E5" s="121"/>
      <c r="F5" s="121"/>
      <c r="G5" s="102"/>
      <c r="H5" s="77"/>
    </row>
    <row r="6" spans="1:8">
      <c r="A6" s="618" t="s">
        <v>166</v>
      </c>
      <c r="B6" s="141"/>
      <c r="C6" s="147"/>
      <c r="D6" s="148" t="s">
        <v>175</v>
      </c>
      <c r="E6" s="148" t="s">
        <v>176</v>
      </c>
      <c r="F6" s="148" t="s">
        <v>177</v>
      </c>
      <c r="G6" s="149" t="s">
        <v>57</v>
      </c>
      <c r="H6" s="77"/>
    </row>
    <row r="7" spans="1:8" ht="12" customHeight="1">
      <c r="A7" s="672" t="s">
        <v>172</v>
      </c>
      <c r="B7" s="151"/>
      <c r="C7" s="183"/>
      <c r="D7" s="371">
        <v>6600</v>
      </c>
      <c r="E7" s="371">
        <v>3750</v>
      </c>
      <c r="F7" s="371">
        <v>30612</v>
      </c>
      <c r="G7" s="589">
        <v>40962</v>
      </c>
      <c r="H7" s="77"/>
    </row>
    <row r="8" spans="1:8" ht="12" customHeight="1">
      <c r="A8" s="673" t="s">
        <v>163</v>
      </c>
      <c r="B8" s="141"/>
      <c r="C8" s="116"/>
      <c r="D8" s="371">
        <v>7152</v>
      </c>
      <c r="E8" s="371">
        <v>3773</v>
      </c>
      <c r="F8" s="371">
        <v>35447</v>
      </c>
      <c r="G8" s="589">
        <v>46372</v>
      </c>
      <c r="H8" s="77"/>
    </row>
    <row r="9" spans="1:8" ht="11.85" customHeight="1">
      <c r="A9" s="674">
        <v>2021</v>
      </c>
      <c r="B9" s="152" t="s">
        <v>134</v>
      </c>
      <c r="C9" s="161"/>
      <c r="D9" s="109">
        <v>6621</v>
      </c>
      <c r="E9" s="109">
        <v>4390</v>
      </c>
      <c r="F9" s="109">
        <v>26901.999999999996</v>
      </c>
      <c r="G9" s="210">
        <v>37913</v>
      </c>
      <c r="H9" s="77"/>
    </row>
    <row r="10" spans="1:8" ht="11.85" customHeight="1">
      <c r="A10" s="675"/>
      <c r="B10" s="136" t="s">
        <v>135</v>
      </c>
      <c r="C10" s="162"/>
      <c r="D10" s="137">
        <v>7029.9999999999991</v>
      </c>
      <c r="E10" s="137">
        <v>4185.0000000000009</v>
      </c>
      <c r="F10" s="137">
        <v>30950</v>
      </c>
      <c r="G10" s="211">
        <v>42165</v>
      </c>
      <c r="H10" s="77"/>
    </row>
    <row r="11" spans="1:8" ht="11.85" customHeight="1">
      <c r="A11" s="675"/>
      <c r="B11" s="136" t="s">
        <v>136</v>
      </c>
      <c r="C11" s="162"/>
      <c r="D11" s="137">
        <v>7012</v>
      </c>
      <c r="E11" s="137">
        <v>3529</v>
      </c>
      <c r="F11" s="137">
        <v>28930.999999999996</v>
      </c>
      <c r="G11" s="211">
        <v>39471.999999999993</v>
      </c>
      <c r="H11" s="77"/>
    </row>
    <row r="12" spans="1:8" ht="11.85" customHeight="1">
      <c r="A12" s="676"/>
      <c r="B12" s="153" t="s">
        <v>137</v>
      </c>
      <c r="C12" s="180"/>
      <c r="D12" s="137">
        <v>5705</v>
      </c>
      <c r="E12" s="137">
        <v>2953.9999999999995</v>
      </c>
      <c r="F12" s="137">
        <v>35590</v>
      </c>
      <c r="G12" s="211">
        <v>44249</v>
      </c>
      <c r="H12" s="77"/>
    </row>
    <row r="13" spans="1:8" ht="11.85" customHeight="1">
      <c r="A13" s="674">
        <v>2022</v>
      </c>
      <c r="B13" s="152" t="s">
        <v>134</v>
      </c>
      <c r="C13" s="161"/>
      <c r="D13" s="109">
        <v>7802.0000000000009</v>
      </c>
      <c r="E13" s="109">
        <v>2659</v>
      </c>
      <c r="F13" s="109">
        <v>28554</v>
      </c>
      <c r="G13" s="210">
        <v>39015</v>
      </c>
      <c r="H13" s="77"/>
    </row>
    <row r="14" spans="1:8" ht="11.85" customHeight="1">
      <c r="A14" s="675"/>
      <c r="B14" s="136" t="s">
        <v>135</v>
      </c>
      <c r="C14" s="162"/>
      <c r="D14" s="137">
        <v>6696</v>
      </c>
      <c r="E14" s="137">
        <v>5551</v>
      </c>
      <c r="F14" s="137">
        <v>40206.999999999993</v>
      </c>
      <c r="G14" s="211">
        <v>52453.999999999993</v>
      </c>
      <c r="H14" s="77"/>
    </row>
    <row r="15" spans="1:8" ht="11.85" customHeight="1">
      <c r="A15" s="675"/>
      <c r="B15" s="136" t="s">
        <v>136</v>
      </c>
      <c r="C15" s="162"/>
      <c r="D15" s="137">
        <v>5728</v>
      </c>
      <c r="E15" s="137">
        <v>3603</v>
      </c>
      <c r="F15" s="137">
        <v>38114.000000000007</v>
      </c>
      <c r="G15" s="211">
        <v>47445.000000000007</v>
      </c>
      <c r="H15" s="77"/>
    </row>
    <row r="16" spans="1:8" ht="11.85" customHeight="1">
      <c r="A16" s="676"/>
      <c r="B16" s="153" t="s">
        <v>137</v>
      </c>
      <c r="C16" s="180"/>
      <c r="D16" s="137">
        <v>8257</v>
      </c>
      <c r="E16" s="137">
        <v>3333</v>
      </c>
      <c r="F16" s="137">
        <v>34375</v>
      </c>
      <c r="G16" s="211">
        <v>45965</v>
      </c>
      <c r="H16" s="77"/>
    </row>
    <row r="17" spans="1:8" ht="11.85" customHeight="1">
      <c r="A17" s="674">
        <v>2023</v>
      </c>
      <c r="B17" s="152" t="s">
        <v>134</v>
      </c>
      <c r="C17" s="161"/>
      <c r="D17" s="109">
        <v>6968.9999999999991</v>
      </c>
      <c r="E17" s="109">
        <v>3578.9999999999995</v>
      </c>
      <c r="F17" s="109">
        <v>28235.999999999996</v>
      </c>
      <c r="G17" s="210">
        <v>38783.999999999993</v>
      </c>
      <c r="H17" s="77"/>
    </row>
    <row r="18" spans="1:8" ht="11.85" customHeight="1">
      <c r="A18" s="675"/>
      <c r="B18" s="136" t="s">
        <v>135</v>
      </c>
      <c r="C18" s="162"/>
      <c r="D18" s="137">
        <v>5752.0000000000009</v>
      </c>
      <c r="E18" s="137">
        <v>3537</v>
      </c>
      <c r="F18" s="137">
        <v>28681</v>
      </c>
      <c r="G18" s="211">
        <v>37970</v>
      </c>
      <c r="H18" s="77"/>
    </row>
    <row r="19" spans="1:8" ht="11.85" customHeight="1">
      <c r="A19" s="675"/>
      <c r="B19" s="136" t="s">
        <v>136</v>
      </c>
      <c r="C19" s="162"/>
      <c r="D19" s="137" t="s">
        <v>124</v>
      </c>
      <c r="E19" s="137" t="s">
        <v>124</v>
      </c>
      <c r="F19" s="137" t="s">
        <v>124</v>
      </c>
      <c r="G19" s="211" t="s">
        <v>124</v>
      </c>
      <c r="H19" s="77"/>
    </row>
    <row r="20" spans="1:8" ht="11.85" customHeight="1">
      <c r="A20" s="676"/>
      <c r="B20" s="153" t="s">
        <v>137</v>
      </c>
      <c r="C20" s="180"/>
      <c r="D20" s="137" t="s">
        <v>124</v>
      </c>
      <c r="E20" s="137" t="s">
        <v>124</v>
      </c>
      <c r="F20" s="137" t="s">
        <v>124</v>
      </c>
      <c r="G20" s="211" t="s">
        <v>124</v>
      </c>
      <c r="H20" s="77"/>
    </row>
    <row r="21" spans="1:8" ht="11.85" customHeight="1">
      <c r="A21" s="674">
        <v>2021</v>
      </c>
      <c r="B21" s="108" t="s">
        <v>138</v>
      </c>
      <c r="C21" s="165"/>
      <c r="D21" s="182">
        <v>8532</v>
      </c>
      <c r="E21" s="182">
        <v>4280</v>
      </c>
      <c r="F21" s="182">
        <v>28398</v>
      </c>
      <c r="G21" s="210">
        <f>IF(SUM(B21:F21)=0,"",SUM(B21:F21))</f>
        <v>41210</v>
      </c>
      <c r="H21" s="77"/>
    </row>
    <row r="22" spans="1:8" ht="11.85" customHeight="1">
      <c r="A22" s="675"/>
      <c r="B22" s="112" t="s">
        <v>139</v>
      </c>
      <c r="C22" s="166"/>
      <c r="D22" s="137">
        <v>6476.0000000000009</v>
      </c>
      <c r="E22" s="137">
        <v>2902.9999999999995</v>
      </c>
      <c r="F22" s="137">
        <v>25740</v>
      </c>
      <c r="G22" s="211">
        <f t="shared" ref="G22:G56" si="0">IF(SUM(B22:F22)=0,"",SUM(B22:F22))</f>
        <v>35119</v>
      </c>
      <c r="H22" s="77"/>
    </row>
    <row r="23" spans="1:8" ht="11.85" customHeight="1">
      <c r="A23" s="677"/>
      <c r="B23" s="156" t="s">
        <v>140</v>
      </c>
      <c r="C23" s="166"/>
      <c r="D23" s="113">
        <v>4400</v>
      </c>
      <c r="E23" s="113">
        <v>5624.0000000000009</v>
      </c>
      <c r="F23" s="113">
        <v>26928</v>
      </c>
      <c r="G23" s="211">
        <f t="shared" si="0"/>
        <v>36952</v>
      </c>
      <c r="H23" s="77"/>
    </row>
    <row r="24" spans="1:8" ht="11.85" customHeight="1">
      <c r="A24" s="678"/>
      <c r="B24" s="112" t="s">
        <v>141</v>
      </c>
      <c r="C24" s="166"/>
      <c r="D24" s="113">
        <v>5560.0000000000009</v>
      </c>
      <c r="E24" s="113">
        <v>4292</v>
      </c>
      <c r="F24" s="113">
        <v>30653.000000000004</v>
      </c>
      <c r="G24" s="211">
        <f t="shared" si="0"/>
        <v>40505</v>
      </c>
      <c r="H24" s="77"/>
    </row>
    <row r="25" spans="1:8" ht="11.85" customHeight="1">
      <c r="A25" s="675"/>
      <c r="B25" s="112" t="s">
        <v>142</v>
      </c>
      <c r="C25" s="166"/>
      <c r="D25" s="113">
        <v>6645.9999999999991</v>
      </c>
      <c r="E25" s="113">
        <v>5115</v>
      </c>
      <c r="F25" s="113">
        <v>33705</v>
      </c>
      <c r="G25" s="211">
        <f t="shared" si="0"/>
        <v>45466</v>
      </c>
      <c r="H25" s="77"/>
    </row>
    <row r="26" spans="1:8" ht="11.85" customHeight="1">
      <c r="A26" s="677"/>
      <c r="B26" s="156" t="s">
        <v>143</v>
      </c>
      <c r="C26" s="166"/>
      <c r="D26" s="113">
        <v>9195</v>
      </c>
      <c r="E26" s="113">
        <v>3410</v>
      </c>
      <c r="F26" s="113">
        <v>28264</v>
      </c>
      <c r="G26" s="211">
        <f t="shared" si="0"/>
        <v>40869</v>
      </c>
      <c r="H26" s="77"/>
    </row>
    <row r="27" spans="1:8" ht="11.85" customHeight="1">
      <c r="A27" s="677"/>
      <c r="B27" s="112" t="s">
        <v>144</v>
      </c>
      <c r="C27" s="166"/>
      <c r="D27" s="113">
        <v>6029</v>
      </c>
      <c r="E27" s="113">
        <v>2162</v>
      </c>
      <c r="F27" s="113">
        <v>30549.999999999996</v>
      </c>
      <c r="G27" s="211">
        <f t="shared" si="0"/>
        <v>38741</v>
      </c>
      <c r="H27" s="77"/>
    </row>
    <row r="28" spans="1:8" ht="11.85" customHeight="1">
      <c r="A28" s="675"/>
      <c r="B28" s="112" t="s">
        <v>145</v>
      </c>
      <c r="C28" s="166"/>
      <c r="D28" s="137">
        <v>6372</v>
      </c>
      <c r="E28" s="137">
        <v>1914</v>
      </c>
      <c r="F28" s="137">
        <v>29952</v>
      </c>
      <c r="G28" s="211">
        <f t="shared" si="0"/>
        <v>38238</v>
      </c>
      <c r="H28" s="77"/>
    </row>
    <row r="29" spans="1:8" ht="11.85" customHeight="1">
      <c r="A29" s="675"/>
      <c r="B29" s="156" t="s">
        <v>146</v>
      </c>
      <c r="C29" s="166"/>
      <c r="D29" s="113">
        <v>8565.0000000000018</v>
      </c>
      <c r="E29" s="113">
        <v>6488</v>
      </c>
      <c r="F29" s="113">
        <v>25249</v>
      </c>
      <c r="G29" s="211">
        <f t="shared" si="0"/>
        <v>40302</v>
      </c>
      <c r="H29" s="77"/>
    </row>
    <row r="30" spans="1:8" ht="11.85" customHeight="1">
      <c r="A30" s="675"/>
      <c r="B30" s="156" t="s">
        <v>147</v>
      </c>
      <c r="C30" s="166"/>
      <c r="D30" s="113">
        <v>4366.0000000000009</v>
      </c>
      <c r="E30" s="113">
        <v>2386.9999999999995</v>
      </c>
      <c r="F30" s="113">
        <v>35443</v>
      </c>
      <c r="G30" s="211">
        <f t="shared" si="0"/>
        <v>42196</v>
      </c>
      <c r="H30" s="77"/>
    </row>
    <row r="31" spans="1:8" ht="11.85" customHeight="1">
      <c r="A31" s="675"/>
      <c r="B31" s="156" t="s">
        <v>148</v>
      </c>
      <c r="C31" s="166"/>
      <c r="D31" s="113">
        <v>5858</v>
      </c>
      <c r="E31" s="113">
        <v>3506</v>
      </c>
      <c r="F31" s="113">
        <v>41046.000000000007</v>
      </c>
      <c r="G31" s="211">
        <f t="shared" si="0"/>
        <v>50410.000000000007</v>
      </c>
      <c r="H31" s="77"/>
    </row>
    <row r="32" spans="1:8" ht="11.85" customHeight="1">
      <c r="A32" s="676"/>
      <c r="B32" s="144" t="s">
        <v>149</v>
      </c>
      <c r="C32" s="181"/>
      <c r="D32" s="142">
        <v>7031.0000000000009</v>
      </c>
      <c r="E32" s="142">
        <v>2976</v>
      </c>
      <c r="F32" s="142">
        <v>30968.999999999996</v>
      </c>
      <c r="G32" s="214">
        <f t="shared" si="0"/>
        <v>40976</v>
      </c>
      <c r="H32" s="77"/>
    </row>
    <row r="33" spans="1:8" ht="11.85" customHeight="1">
      <c r="A33" s="674">
        <v>2022</v>
      </c>
      <c r="B33" s="108" t="s">
        <v>138</v>
      </c>
      <c r="C33" s="165"/>
      <c r="D33" s="182">
        <v>8260.0000000000018</v>
      </c>
      <c r="E33" s="182">
        <v>1949.0000000000002</v>
      </c>
      <c r="F33" s="182">
        <v>23500.999999999996</v>
      </c>
      <c r="G33" s="206">
        <f t="shared" si="0"/>
        <v>33710</v>
      </c>
      <c r="H33" s="77"/>
    </row>
    <row r="34" spans="1:8" ht="11.85" customHeight="1">
      <c r="A34" s="675"/>
      <c r="B34" s="112" t="s">
        <v>139</v>
      </c>
      <c r="C34" s="166"/>
      <c r="D34" s="137">
        <v>8368</v>
      </c>
      <c r="E34" s="137">
        <v>3502</v>
      </c>
      <c r="F34" s="137">
        <v>30108</v>
      </c>
      <c r="G34" s="211">
        <f t="shared" si="0"/>
        <v>41978</v>
      </c>
      <c r="H34" s="77"/>
    </row>
    <row r="35" spans="1:8" ht="11.85" customHeight="1">
      <c r="A35" s="677"/>
      <c r="B35" s="156" t="s">
        <v>140</v>
      </c>
      <c r="C35" s="166"/>
      <c r="D35" s="113">
        <v>6529.9999999999991</v>
      </c>
      <c r="E35" s="113">
        <v>2259.0000000000005</v>
      </c>
      <c r="F35" s="113">
        <v>30702</v>
      </c>
      <c r="G35" s="211">
        <f t="shared" si="0"/>
        <v>39491</v>
      </c>
      <c r="H35" s="77"/>
    </row>
    <row r="36" spans="1:8" ht="11.85" customHeight="1">
      <c r="A36" s="678"/>
      <c r="B36" s="112" t="s">
        <v>141</v>
      </c>
      <c r="C36" s="166"/>
      <c r="D36" s="113">
        <v>6536.0000000000009</v>
      </c>
      <c r="E36" s="113">
        <v>6161</v>
      </c>
      <c r="F36" s="113">
        <v>39397.999999999993</v>
      </c>
      <c r="G36" s="211">
        <f t="shared" si="0"/>
        <v>52094.999999999993</v>
      </c>
      <c r="H36" s="77"/>
    </row>
    <row r="37" spans="1:8" ht="11.85" customHeight="1">
      <c r="A37" s="675"/>
      <c r="B37" s="112" t="s">
        <v>142</v>
      </c>
      <c r="C37" s="166"/>
      <c r="D37" s="113">
        <v>6257</v>
      </c>
      <c r="E37" s="113">
        <v>4234</v>
      </c>
      <c r="F37" s="113">
        <v>45435</v>
      </c>
      <c r="G37" s="211">
        <f t="shared" si="0"/>
        <v>55926</v>
      </c>
      <c r="H37" s="77"/>
    </row>
    <row r="38" spans="1:8" ht="11.85" customHeight="1">
      <c r="A38" s="677"/>
      <c r="B38" s="156" t="s">
        <v>143</v>
      </c>
      <c r="C38" s="166"/>
      <c r="D38" s="113">
        <v>7505.0000000000009</v>
      </c>
      <c r="E38" s="113">
        <v>6588</v>
      </c>
      <c r="F38" s="113">
        <v>37682</v>
      </c>
      <c r="G38" s="211">
        <f t="shared" si="0"/>
        <v>51775</v>
      </c>
      <c r="H38" s="77"/>
    </row>
    <row r="39" spans="1:8" ht="11.85" customHeight="1">
      <c r="A39" s="677"/>
      <c r="B39" s="112" t="s">
        <v>144</v>
      </c>
      <c r="C39" s="166"/>
      <c r="D39" s="113">
        <v>6615</v>
      </c>
      <c r="E39" s="113">
        <v>3008</v>
      </c>
      <c r="F39" s="113">
        <v>40783</v>
      </c>
      <c r="G39" s="211">
        <f t="shared" si="0"/>
        <v>50406</v>
      </c>
      <c r="H39" s="77"/>
    </row>
    <row r="40" spans="1:8" ht="11.85" customHeight="1">
      <c r="A40" s="675"/>
      <c r="B40" s="112" t="s">
        <v>145</v>
      </c>
      <c r="C40" s="166"/>
      <c r="D40" s="137">
        <v>6226</v>
      </c>
      <c r="E40" s="137">
        <v>5156.0000000000009</v>
      </c>
      <c r="F40" s="137">
        <v>32546</v>
      </c>
      <c r="G40" s="211">
        <f t="shared" si="0"/>
        <v>43928</v>
      </c>
      <c r="H40" s="77"/>
    </row>
    <row r="41" spans="1:8" ht="11.85" customHeight="1">
      <c r="A41" s="675"/>
      <c r="B41" s="156" t="s">
        <v>146</v>
      </c>
      <c r="C41" s="166"/>
      <c r="D41" s="113">
        <v>4301</v>
      </c>
      <c r="E41" s="113">
        <v>2637</v>
      </c>
      <c r="F41" s="113">
        <v>39744</v>
      </c>
      <c r="G41" s="211">
        <f t="shared" si="0"/>
        <v>46682</v>
      </c>
      <c r="H41" s="77"/>
    </row>
    <row r="42" spans="1:8" ht="11.85" customHeight="1">
      <c r="A42" s="675"/>
      <c r="B42" s="156" t="s">
        <v>147</v>
      </c>
      <c r="C42" s="166"/>
      <c r="D42" s="113">
        <v>9091.0000000000018</v>
      </c>
      <c r="E42" s="113">
        <v>4634</v>
      </c>
      <c r="F42" s="113">
        <v>46981</v>
      </c>
      <c r="G42" s="211">
        <f t="shared" si="0"/>
        <v>60706</v>
      </c>
      <c r="H42" s="77"/>
    </row>
    <row r="43" spans="1:8" ht="11.85" customHeight="1">
      <c r="A43" s="675"/>
      <c r="B43" s="156" t="s">
        <v>148</v>
      </c>
      <c r="C43" s="166"/>
      <c r="D43" s="113">
        <v>10321.000000000002</v>
      </c>
      <c r="E43" s="113">
        <v>2468</v>
      </c>
      <c r="F43" s="113">
        <v>30866</v>
      </c>
      <c r="G43" s="211">
        <f t="shared" si="0"/>
        <v>43655</v>
      </c>
      <c r="H43" s="77"/>
    </row>
    <row r="44" spans="1:8" ht="11.85" customHeight="1">
      <c r="A44" s="676"/>
      <c r="B44" s="144" t="s">
        <v>149</v>
      </c>
      <c r="C44" s="181"/>
      <c r="D44" s="142">
        <v>5279</v>
      </c>
      <c r="E44" s="142">
        <v>2877</v>
      </c>
      <c r="F44" s="142">
        <v>25931</v>
      </c>
      <c r="G44" s="214">
        <f t="shared" si="0"/>
        <v>34087</v>
      </c>
      <c r="H44" s="77"/>
    </row>
    <row r="45" spans="1:8" ht="11.85" customHeight="1">
      <c r="A45" s="674">
        <v>2023</v>
      </c>
      <c r="B45" s="108" t="s">
        <v>138</v>
      </c>
      <c r="C45" s="165"/>
      <c r="D45" s="182">
        <v>4797</v>
      </c>
      <c r="E45" s="182">
        <v>2033</v>
      </c>
      <c r="F45" s="182">
        <v>26746.000000000004</v>
      </c>
      <c r="G45" s="206">
        <f t="shared" si="0"/>
        <v>33576</v>
      </c>
      <c r="H45" s="77"/>
    </row>
    <row r="46" spans="1:8" ht="11.85" customHeight="1">
      <c r="A46" s="675"/>
      <c r="B46" s="112" t="s">
        <v>139</v>
      </c>
      <c r="C46" s="166"/>
      <c r="D46" s="137">
        <v>8382</v>
      </c>
      <c r="E46" s="137">
        <v>5802</v>
      </c>
      <c r="F46" s="137">
        <v>29758</v>
      </c>
      <c r="G46" s="211">
        <f t="shared" si="0"/>
        <v>43942</v>
      </c>
      <c r="H46" s="77"/>
    </row>
    <row r="47" spans="1:8" ht="11.85" customHeight="1">
      <c r="A47" s="677"/>
      <c r="B47" s="156" t="s">
        <v>140</v>
      </c>
      <c r="C47" s="166"/>
      <c r="D47" s="113">
        <v>7508.0000000000009</v>
      </c>
      <c r="E47" s="113">
        <v>2748</v>
      </c>
      <c r="F47" s="113">
        <v>25918</v>
      </c>
      <c r="G47" s="211">
        <f t="shared" si="0"/>
        <v>36174</v>
      </c>
      <c r="H47" s="77"/>
    </row>
    <row r="48" spans="1:8" ht="11.85" customHeight="1">
      <c r="A48" s="678"/>
      <c r="B48" s="112" t="s">
        <v>141</v>
      </c>
      <c r="C48" s="166"/>
      <c r="D48" s="113">
        <v>3852</v>
      </c>
      <c r="E48" s="113">
        <v>2040</v>
      </c>
      <c r="F48" s="113">
        <v>26506</v>
      </c>
      <c r="G48" s="211">
        <f t="shared" si="0"/>
        <v>32398</v>
      </c>
      <c r="H48" s="77"/>
    </row>
    <row r="49" spans="1:12" ht="11.85" customHeight="1">
      <c r="A49" s="675"/>
      <c r="B49" s="112" t="s">
        <v>142</v>
      </c>
      <c r="C49" s="166"/>
      <c r="D49" s="113">
        <v>6809</v>
      </c>
      <c r="E49" s="113">
        <v>2138</v>
      </c>
      <c r="F49" s="113">
        <v>35803</v>
      </c>
      <c r="G49" s="211">
        <f t="shared" si="0"/>
        <v>44750</v>
      </c>
      <c r="H49" s="77"/>
    </row>
    <row r="50" spans="1:12" ht="11.85" customHeight="1">
      <c r="A50" s="677"/>
      <c r="B50" s="156" t="s">
        <v>143</v>
      </c>
      <c r="C50" s="166"/>
      <c r="D50" s="113">
        <v>6762</v>
      </c>
      <c r="E50" s="113">
        <v>6738</v>
      </c>
      <c r="F50" s="113">
        <v>25729</v>
      </c>
      <c r="G50" s="211">
        <f t="shared" si="0"/>
        <v>39229</v>
      </c>
      <c r="H50" s="77"/>
    </row>
    <row r="51" spans="1:12" ht="11.85" customHeight="1">
      <c r="A51" s="677"/>
      <c r="B51" s="112" t="s">
        <v>144</v>
      </c>
      <c r="C51" s="166"/>
      <c r="D51" s="113" t="s">
        <v>124</v>
      </c>
      <c r="E51" s="113" t="s">
        <v>124</v>
      </c>
      <c r="F51" s="113" t="s">
        <v>124</v>
      </c>
      <c r="G51" s="211" t="str">
        <f t="shared" si="0"/>
        <v/>
      </c>
      <c r="H51" s="77"/>
    </row>
    <row r="52" spans="1:12" ht="11.85" customHeight="1">
      <c r="A52" s="675"/>
      <c r="B52" s="112" t="s">
        <v>145</v>
      </c>
      <c r="C52" s="166"/>
      <c r="D52" s="137" t="s">
        <v>124</v>
      </c>
      <c r="E52" s="137" t="s">
        <v>124</v>
      </c>
      <c r="F52" s="137" t="s">
        <v>124</v>
      </c>
      <c r="G52" s="211" t="str">
        <f t="shared" si="0"/>
        <v/>
      </c>
      <c r="H52" s="77"/>
    </row>
    <row r="53" spans="1:12" ht="11.85" customHeight="1">
      <c r="A53" s="675"/>
      <c r="B53" s="156" t="s">
        <v>146</v>
      </c>
      <c r="C53" s="166"/>
      <c r="D53" s="113" t="s">
        <v>124</v>
      </c>
      <c r="E53" s="113" t="s">
        <v>124</v>
      </c>
      <c r="F53" s="113" t="s">
        <v>124</v>
      </c>
      <c r="G53" s="211" t="str">
        <f t="shared" si="0"/>
        <v/>
      </c>
      <c r="H53" s="77"/>
    </row>
    <row r="54" spans="1:12" ht="11.85" customHeight="1">
      <c r="A54" s="675"/>
      <c r="B54" s="156" t="s">
        <v>147</v>
      </c>
      <c r="C54" s="166"/>
      <c r="D54" s="113" t="s">
        <v>124</v>
      </c>
      <c r="E54" s="113" t="s">
        <v>124</v>
      </c>
      <c r="F54" s="113" t="s">
        <v>124</v>
      </c>
      <c r="G54" s="211" t="str">
        <f t="shared" si="0"/>
        <v/>
      </c>
      <c r="H54" s="77"/>
    </row>
    <row r="55" spans="1:12" ht="11.85" customHeight="1">
      <c r="A55" s="675"/>
      <c r="B55" s="156" t="s">
        <v>148</v>
      </c>
      <c r="C55" s="166"/>
      <c r="D55" s="113" t="s">
        <v>124</v>
      </c>
      <c r="E55" s="113" t="s">
        <v>124</v>
      </c>
      <c r="F55" s="113" t="s">
        <v>124</v>
      </c>
      <c r="G55" s="211" t="str">
        <f t="shared" si="0"/>
        <v/>
      </c>
      <c r="H55" s="77"/>
    </row>
    <row r="56" spans="1:12" ht="11.85" customHeight="1" thickBot="1">
      <c r="A56" s="679"/>
      <c r="B56" s="158" t="s">
        <v>149</v>
      </c>
      <c r="C56" s="168"/>
      <c r="D56" s="139" t="s">
        <v>124</v>
      </c>
      <c r="E56" s="139" t="s">
        <v>124</v>
      </c>
      <c r="F56" s="139" t="s">
        <v>124</v>
      </c>
      <c r="G56" s="213" t="str">
        <f t="shared" si="0"/>
        <v/>
      </c>
      <c r="H56" s="77"/>
    </row>
    <row r="57" spans="1:12" s="10" customFormat="1" ht="12" customHeight="1">
      <c r="A57" s="53" t="str">
        <f>Titles!$A$12</f>
        <v>1 Data for 2021 and 2022 based on 2016 Census Definitions and data for 2023 based on 2021 Census Definitions.</v>
      </c>
      <c r="B57" s="84"/>
      <c r="C57" s="359"/>
      <c r="D57" s="319"/>
      <c r="E57" s="54"/>
      <c r="F57" s="319"/>
      <c r="G57" s="319"/>
      <c r="H57" s="365"/>
      <c r="I57" s="229"/>
      <c r="J57" s="229"/>
      <c r="K57" s="301"/>
      <c r="L57" s="11"/>
    </row>
    <row r="58" spans="1:12">
      <c r="A58" s="620" t="s">
        <v>150</v>
      </c>
      <c r="B58" s="308"/>
      <c r="C58" s="308"/>
      <c r="D58" s="308"/>
      <c r="E58" s="353"/>
      <c r="F58" s="306"/>
      <c r="G58" s="306"/>
      <c r="H58" s="360"/>
      <c r="I58" s="77"/>
    </row>
    <row r="59" spans="1:12" s="307" customFormat="1" ht="10.9" customHeight="1">
      <c r="A59" s="621" t="str">
        <f>Titles!$A$10</f>
        <v>Source: CMHC Starts and Completion Survey, Market Absorption Survey</v>
      </c>
      <c r="B59" s="308"/>
      <c r="C59" s="308"/>
      <c r="D59" s="308"/>
      <c r="E59" s="321"/>
      <c r="F59" s="308"/>
      <c r="G59" s="308"/>
      <c r="H59" s="306"/>
    </row>
    <row r="60" spans="1:12" s="307" customFormat="1" ht="10.9" customHeight="1">
      <c r="A60" s="606"/>
      <c r="H60" s="308"/>
    </row>
    <row r="61" spans="1:12" ht="12" customHeight="1">
      <c r="A61" s="53"/>
      <c r="B61" s="82"/>
      <c r="C61" s="359"/>
      <c r="D61" s="360"/>
      <c r="E61" s="360"/>
      <c r="F61" s="54"/>
      <c r="G61" s="90"/>
    </row>
    <row r="62" spans="1:12" ht="12" customHeight="1">
      <c r="A62" s="53"/>
      <c r="B62" s="170"/>
      <c r="C62" s="170"/>
      <c r="D62" s="170"/>
      <c r="E62" s="170"/>
      <c r="F62" s="54"/>
      <c r="G62" s="90"/>
    </row>
    <row r="63" spans="1:12" ht="9.75" customHeight="1">
      <c r="A63" s="627"/>
      <c r="B63" s="90"/>
      <c r="C63" s="90"/>
      <c r="D63" s="90"/>
      <c r="E63" s="169"/>
      <c r="F63" s="90"/>
      <c r="G63" s="90"/>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G21:G56" unlocked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62"/>
  <sheetViews>
    <sheetView showGridLines="0"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9" s="177" customFormat="1" ht="15.95" customHeight="1">
      <c r="A1" s="629" t="s">
        <v>178</v>
      </c>
      <c r="B1" s="435"/>
      <c r="C1" s="435"/>
      <c r="D1" s="435"/>
      <c r="E1" s="435"/>
      <c r="F1" s="435"/>
      <c r="G1" s="435"/>
      <c r="H1" s="436"/>
      <c r="I1" s="176"/>
    </row>
    <row r="2" spans="1:9" s="177" customFormat="1" ht="15.95" customHeight="1">
      <c r="A2" s="630" t="s">
        <v>179</v>
      </c>
      <c r="B2" s="438"/>
      <c r="C2" s="438"/>
      <c r="D2" s="438"/>
      <c r="E2" s="438"/>
      <c r="F2" s="438"/>
      <c r="G2" s="438"/>
      <c r="H2" s="439"/>
      <c r="I2" s="176"/>
    </row>
    <row r="3" spans="1:9" s="177" customFormat="1" ht="15.95" customHeight="1" thickBot="1">
      <c r="A3" s="631"/>
      <c r="B3" s="475"/>
      <c r="C3" s="475"/>
      <c r="D3" s="475"/>
      <c r="E3" s="475"/>
      <c r="F3" s="475"/>
      <c r="G3" s="475"/>
      <c r="H3" s="476"/>
      <c r="I3" s="176"/>
    </row>
    <row r="4" spans="1:9">
      <c r="A4" s="632"/>
      <c r="B4" s="89"/>
      <c r="C4" s="119"/>
      <c r="D4" s="121"/>
      <c r="E4" s="121"/>
      <c r="F4" s="121"/>
      <c r="G4" s="121"/>
      <c r="H4" s="122"/>
      <c r="I4" s="77"/>
    </row>
    <row r="5" spans="1:9">
      <c r="A5" s="633" t="s">
        <v>166</v>
      </c>
      <c r="B5" s="141"/>
      <c r="C5" s="147"/>
      <c r="D5" s="148" t="s">
        <v>107</v>
      </c>
      <c r="E5" s="148" t="s">
        <v>85</v>
      </c>
      <c r="F5" s="148" t="s">
        <v>93</v>
      </c>
      <c r="G5" s="148" t="s">
        <v>106</v>
      </c>
      <c r="H5" s="703" t="s">
        <v>82</v>
      </c>
      <c r="I5" s="77"/>
    </row>
    <row r="6" spans="1:9" ht="13.5">
      <c r="A6" s="680" t="s">
        <v>172</v>
      </c>
      <c r="B6" s="178"/>
      <c r="C6" s="183"/>
      <c r="D6" s="132">
        <v>544</v>
      </c>
      <c r="E6" s="132">
        <v>3794</v>
      </c>
      <c r="F6" s="132">
        <v>1746</v>
      </c>
      <c r="G6" s="132">
        <v>549</v>
      </c>
      <c r="H6" s="132">
        <v>850</v>
      </c>
      <c r="I6" s="77"/>
    </row>
    <row r="7" spans="1:9" ht="13.5">
      <c r="A7" s="681" t="s">
        <v>163</v>
      </c>
      <c r="B7" s="144"/>
      <c r="C7" s="116"/>
      <c r="D7" s="369">
        <v>733</v>
      </c>
      <c r="E7" s="369">
        <v>3387</v>
      </c>
      <c r="F7" s="369">
        <v>2028</v>
      </c>
      <c r="G7" s="369">
        <v>608</v>
      </c>
      <c r="H7" s="369">
        <v>1299</v>
      </c>
      <c r="I7" s="77"/>
    </row>
    <row r="8" spans="1:9">
      <c r="A8" s="674">
        <v>2021</v>
      </c>
      <c r="B8" s="108" t="s">
        <v>138</v>
      </c>
      <c r="C8" s="165"/>
      <c r="D8" s="190">
        <v>488.00000000000006</v>
      </c>
      <c r="E8" s="190">
        <v>4710</v>
      </c>
      <c r="F8" s="190">
        <v>1403</v>
      </c>
      <c r="G8" s="190">
        <v>404</v>
      </c>
      <c r="H8" s="217">
        <v>286</v>
      </c>
      <c r="I8" s="77"/>
    </row>
    <row r="9" spans="1:9">
      <c r="A9" s="677"/>
      <c r="B9" s="112" t="s">
        <v>139</v>
      </c>
      <c r="C9" s="166"/>
      <c r="D9" s="190">
        <v>389</v>
      </c>
      <c r="E9" s="190">
        <v>3044.9999999999995</v>
      </c>
      <c r="F9" s="190">
        <v>478.00000000000006</v>
      </c>
      <c r="G9" s="190">
        <v>296</v>
      </c>
      <c r="H9" s="217">
        <v>754</v>
      </c>
      <c r="I9" s="77"/>
    </row>
    <row r="10" spans="1:9">
      <c r="A10" s="677"/>
      <c r="B10" s="156" t="s">
        <v>140</v>
      </c>
      <c r="C10" s="184"/>
      <c r="D10" s="190">
        <v>706.00000000000011</v>
      </c>
      <c r="E10" s="190">
        <v>2665</v>
      </c>
      <c r="F10" s="190">
        <v>310</v>
      </c>
      <c r="G10" s="190">
        <v>193</v>
      </c>
      <c r="H10" s="217">
        <v>223</v>
      </c>
      <c r="I10" s="77"/>
    </row>
    <row r="11" spans="1:9">
      <c r="A11" s="682"/>
      <c r="B11" s="112" t="s">
        <v>141</v>
      </c>
      <c r="C11" s="166"/>
      <c r="D11" s="190">
        <v>707.00000000000011</v>
      </c>
      <c r="E11" s="190">
        <v>1460</v>
      </c>
      <c r="F11" s="190">
        <v>1579</v>
      </c>
      <c r="G11" s="190">
        <v>1040</v>
      </c>
      <c r="H11" s="217">
        <v>518</v>
      </c>
      <c r="I11" s="77"/>
    </row>
    <row r="12" spans="1:9">
      <c r="A12" s="677"/>
      <c r="B12" s="112" t="s">
        <v>142</v>
      </c>
      <c r="C12" s="166"/>
      <c r="D12" s="190">
        <v>712.00000000000011</v>
      </c>
      <c r="E12" s="190">
        <v>6787.9999999999991</v>
      </c>
      <c r="F12" s="190">
        <v>3522.9999999999995</v>
      </c>
      <c r="G12" s="190">
        <v>318</v>
      </c>
      <c r="H12" s="217">
        <v>2379</v>
      </c>
      <c r="I12" s="77"/>
    </row>
    <row r="13" spans="1:9">
      <c r="A13" s="677"/>
      <c r="B13" s="156" t="s">
        <v>143</v>
      </c>
      <c r="C13" s="184"/>
      <c r="D13" s="190">
        <v>543</v>
      </c>
      <c r="E13" s="190">
        <v>164</v>
      </c>
      <c r="F13" s="190">
        <v>1975</v>
      </c>
      <c r="G13" s="190">
        <v>359</v>
      </c>
      <c r="H13" s="217">
        <v>1299</v>
      </c>
      <c r="I13" s="77"/>
    </row>
    <row r="14" spans="1:9">
      <c r="A14" s="677"/>
      <c r="B14" s="112" t="s">
        <v>144</v>
      </c>
      <c r="C14" s="166"/>
      <c r="D14" s="190">
        <v>587</v>
      </c>
      <c r="E14" s="190">
        <v>3461.0000000000005</v>
      </c>
      <c r="F14" s="190">
        <v>1575</v>
      </c>
      <c r="G14" s="190">
        <v>1311</v>
      </c>
      <c r="H14" s="217">
        <v>1399</v>
      </c>
      <c r="I14" s="77"/>
    </row>
    <row r="15" spans="1:9">
      <c r="A15" s="677"/>
      <c r="B15" s="112" t="s">
        <v>145</v>
      </c>
      <c r="C15" s="166"/>
      <c r="D15" s="190">
        <v>415.00000000000006</v>
      </c>
      <c r="E15" s="190">
        <v>495.99999999999994</v>
      </c>
      <c r="F15" s="190">
        <v>2392</v>
      </c>
      <c r="G15" s="190">
        <v>301.00000000000006</v>
      </c>
      <c r="H15" s="217">
        <v>352</v>
      </c>
      <c r="I15" s="77"/>
    </row>
    <row r="16" spans="1:9">
      <c r="A16" s="677"/>
      <c r="B16" s="156" t="s">
        <v>146</v>
      </c>
      <c r="C16" s="184"/>
      <c r="D16" s="190">
        <v>568.00000000000011</v>
      </c>
      <c r="E16" s="190">
        <v>2655.0000000000005</v>
      </c>
      <c r="F16" s="190">
        <v>628</v>
      </c>
      <c r="G16" s="190">
        <v>852</v>
      </c>
      <c r="H16" s="217">
        <v>346</v>
      </c>
      <c r="I16" s="77"/>
    </row>
    <row r="17" spans="1:9">
      <c r="A17" s="677"/>
      <c r="B17" s="156" t="s">
        <v>147</v>
      </c>
      <c r="C17" s="184"/>
      <c r="D17" s="190">
        <v>609</v>
      </c>
      <c r="E17" s="190">
        <v>8603</v>
      </c>
      <c r="F17" s="190">
        <v>1931</v>
      </c>
      <c r="G17" s="190">
        <v>389</v>
      </c>
      <c r="H17" s="217">
        <v>532</v>
      </c>
      <c r="I17" s="77"/>
    </row>
    <row r="18" spans="1:9">
      <c r="A18" s="677"/>
      <c r="B18" s="156" t="s">
        <v>148</v>
      </c>
      <c r="C18" s="184"/>
      <c r="D18" s="190">
        <v>322</v>
      </c>
      <c r="E18" s="190">
        <v>5363</v>
      </c>
      <c r="F18" s="190">
        <v>3301</v>
      </c>
      <c r="G18" s="190">
        <v>173</v>
      </c>
      <c r="H18" s="217">
        <v>1010</v>
      </c>
      <c r="I18" s="77"/>
    </row>
    <row r="19" spans="1:9">
      <c r="A19" s="683"/>
      <c r="B19" s="144" t="s">
        <v>149</v>
      </c>
      <c r="C19" s="185"/>
      <c r="D19" s="218">
        <v>768.99999999999989</v>
      </c>
      <c r="E19" s="218">
        <v>6917</v>
      </c>
      <c r="F19" s="218">
        <v>1966</v>
      </c>
      <c r="G19" s="218">
        <v>1049</v>
      </c>
      <c r="H19" s="584">
        <v>1011.0000000000001</v>
      </c>
      <c r="I19" s="77"/>
    </row>
    <row r="20" spans="1:9">
      <c r="A20" s="684">
        <v>2022</v>
      </c>
      <c r="B20" s="108" t="s">
        <v>138</v>
      </c>
      <c r="C20" s="165"/>
      <c r="D20" s="190">
        <v>701.00000000000011</v>
      </c>
      <c r="E20" s="190">
        <v>5778</v>
      </c>
      <c r="F20" s="190">
        <v>589</v>
      </c>
      <c r="G20" s="190">
        <v>666.99999999999989</v>
      </c>
      <c r="H20" s="217">
        <v>284</v>
      </c>
      <c r="I20" s="77"/>
    </row>
    <row r="21" spans="1:9">
      <c r="A21" s="677"/>
      <c r="B21" s="112" t="s">
        <v>139</v>
      </c>
      <c r="C21" s="166"/>
      <c r="D21" s="190">
        <v>1108</v>
      </c>
      <c r="E21" s="190">
        <v>1854</v>
      </c>
      <c r="F21" s="190">
        <v>219</v>
      </c>
      <c r="G21" s="190">
        <v>346</v>
      </c>
      <c r="H21" s="217">
        <v>629</v>
      </c>
      <c r="I21" s="77"/>
    </row>
    <row r="22" spans="1:9">
      <c r="A22" s="677"/>
      <c r="B22" s="156" t="s">
        <v>140</v>
      </c>
      <c r="C22" s="184"/>
      <c r="D22" s="190">
        <v>1815.0000000000002</v>
      </c>
      <c r="E22" s="190">
        <v>1497</v>
      </c>
      <c r="F22" s="190">
        <v>1198</v>
      </c>
      <c r="G22" s="190">
        <v>430</v>
      </c>
      <c r="H22" s="217">
        <v>2799</v>
      </c>
      <c r="I22" s="77"/>
    </row>
    <row r="23" spans="1:9">
      <c r="A23" s="682"/>
      <c r="B23" s="112" t="s">
        <v>141</v>
      </c>
      <c r="C23" s="166"/>
      <c r="D23" s="190">
        <v>1320</v>
      </c>
      <c r="E23" s="190">
        <v>1346</v>
      </c>
      <c r="F23" s="190">
        <v>883</v>
      </c>
      <c r="G23" s="190">
        <v>811</v>
      </c>
      <c r="H23" s="217">
        <v>316</v>
      </c>
      <c r="I23" s="77"/>
    </row>
    <row r="24" spans="1:9">
      <c r="A24" s="677"/>
      <c r="B24" s="112" t="s">
        <v>142</v>
      </c>
      <c r="C24" s="166"/>
      <c r="D24" s="190">
        <v>1045</v>
      </c>
      <c r="E24" s="190">
        <v>9630</v>
      </c>
      <c r="F24" s="190">
        <v>3994</v>
      </c>
      <c r="G24" s="190">
        <v>1771.0000000000002</v>
      </c>
      <c r="H24" s="217">
        <v>2257</v>
      </c>
      <c r="I24" s="77"/>
    </row>
    <row r="25" spans="1:9">
      <c r="A25" s="677"/>
      <c r="B25" s="156" t="s">
        <v>143</v>
      </c>
      <c r="C25" s="184"/>
      <c r="D25" s="190">
        <v>586.00000000000011</v>
      </c>
      <c r="E25" s="190">
        <v>4245</v>
      </c>
      <c r="F25" s="190">
        <v>3034</v>
      </c>
      <c r="G25" s="190">
        <v>301.00000000000006</v>
      </c>
      <c r="H25" s="217">
        <v>1818</v>
      </c>
      <c r="I25" s="77"/>
    </row>
    <row r="26" spans="1:9">
      <c r="A26" s="677"/>
      <c r="B26" s="112" t="s">
        <v>144</v>
      </c>
      <c r="C26" s="166"/>
      <c r="D26" s="190">
        <v>711.00000000000011</v>
      </c>
      <c r="E26" s="190">
        <v>5798</v>
      </c>
      <c r="F26" s="190">
        <v>2552</v>
      </c>
      <c r="G26" s="190">
        <v>300</v>
      </c>
      <c r="H26" s="217">
        <v>1939</v>
      </c>
      <c r="I26" s="77"/>
    </row>
    <row r="27" spans="1:9">
      <c r="A27" s="677"/>
      <c r="B27" s="112" t="s">
        <v>145</v>
      </c>
      <c r="C27" s="166"/>
      <c r="D27" s="190">
        <v>706.00000000000011</v>
      </c>
      <c r="E27" s="190">
        <v>3182</v>
      </c>
      <c r="F27" s="190">
        <v>3788.9999999999995</v>
      </c>
      <c r="G27" s="190">
        <v>254</v>
      </c>
      <c r="H27" s="217">
        <v>1551.0000000000002</v>
      </c>
      <c r="I27" s="77"/>
    </row>
    <row r="28" spans="1:9">
      <c r="A28" s="677"/>
      <c r="B28" s="156" t="s">
        <v>146</v>
      </c>
      <c r="C28" s="184"/>
      <c r="D28" s="190">
        <v>387</v>
      </c>
      <c r="E28" s="190">
        <v>931</v>
      </c>
      <c r="F28" s="190">
        <v>2830</v>
      </c>
      <c r="G28" s="190">
        <v>236</v>
      </c>
      <c r="H28" s="217">
        <v>1420</v>
      </c>
      <c r="I28" s="77"/>
    </row>
    <row r="29" spans="1:9">
      <c r="A29" s="677"/>
      <c r="B29" s="156" t="s">
        <v>147</v>
      </c>
      <c r="C29" s="184"/>
      <c r="D29" s="190">
        <v>219</v>
      </c>
      <c r="E29" s="190">
        <v>976</v>
      </c>
      <c r="F29" s="190">
        <v>511</v>
      </c>
      <c r="G29" s="190">
        <v>312</v>
      </c>
      <c r="H29" s="217">
        <v>762.99999999999989</v>
      </c>
      <c r="I29" s="77"/>
    </row>
    <row r="30" spans="1:9">
      <c r="A30" s="677"/>
      <c r="B30" s="156" t="s">
        <v>148</v>
      </c>
      <c r="C30" s="184"/>
      <c r="D30" s="190">
        <v>321</v>
      </c>
      <c r="E30" s="190">
        <v>2274</v>
      </c>
      <c r="F30" s="190">
        <v>3874</v>
      </c>
      <c r="G30" s="190">
        <v>1806</v>
      </c>
      <c r="H30" s="217">
        <v>1495</v>
      </c>
      <c r="I30" s="77"/>
    </row>
    <row r="31" spans="1:9">
      <c r="A31" s="683"/>
      <c r="B31" s="144" t="s">
        <v>149</v>
      </c>
      <c r="C31" s="185"/>
      <c r="D31" s="218">
        <v>1628</v>
      </c>
      <c r="E31" s="218">
        <v>2953.9999999999995</v>
      </c>
      <c r="F31" s="218">
        <v>750</v>
      </c>
      <c r="G31" s="218">
        <v>161</v>
      </c>
      <c r="H31" s="584">
        <v>458.99999999999994</v>
      </c>
      <c r="I31" s="77"/>
    </row>
    <row r="32" spans="1:9">
      <c r="A32" s="684">
        <v>2023</v>
      </c>
      <c r="B32" s="108" t="s">
        <v>138</v>
      </c>
      <c r="C32" s="165"/>
      <c r="D32" s="190">
        <v>341.99999999999994</v>
      </c>
      <c r="E32" s="190">
        <v>1295</v>
      </c>
      <c r="F32" s="190">
        <v>428</v>
      </c>
      <c r="G32" s="190">
        <v>245</v>
      </c>
      <c r="H32" s="217">
        <v>456</v>
      </c>
      <c r="I32" s="77"/>
    </row>
    <row r="33" spans="1:12">
      <c r="A33" s="677"/>
      <c r="B33" s="112" t="s">
        <v>139</v>
      </c>
      <c r="C33" s="166"/>
      <c r="D33" s="190">
        <v>474</v>
      </c>
      <c r="E33" s="190">
        <v>2397</v>
      </c>
      <c r="F33" s="190">
        <v>208</v>
      </c>
      <c r="G33" s="190">
        <v>278</v>
      </c>
      <c r="H33" s="217">
        <v>605</v>
      </c>
      <c r="I33" s="77"/>
    </row>
    <row r="34" spans="1:12">
      <c r="A34" s="677"/>
      <c r="B34" s="156" t="s">
        <v>140</v>
      </c>
      <c r="C34" s="184"/>
      <c r="D34" s="190">
        <v>512</v>
      </c>
      <c r="E34" s="190">
        <v>2341</v>
      </c>
      <c r="F34" s="190">
        <v>152</v>
      </c>
      <c r="G34" s="190">
        <v>243</v>
      </c>
      <c r="H34" s="217">
        <v>457.99999999999994</v>
      </c>
      <c r="I34" s="77"/>
    </row>
    <row r="35" spans="1:12">
      <c r="A35" s="682"/>
      <c r="B35" s="112" t="s">
        <v>141</v>
      </c>
      <c r="C35" s="166"/>
      <c r="D35" s="190">
        <v>453</v>
      </c>
      <c r="E35" s="190">
        <v>2673</v>
      </c>
      <c r="F35" s="190">
        <v>2258</v>
      </c>
      <c r="G35" s="190">
        <v>1911</v>
      </c>
      <c r="H35" s="217">
        <v>384</v>
      </c>
      <c r="I35" s="77"/>
    </row>
    <row r="36" spans="1:12">
      <c r="A36" s="677"/>
      <c r="B36" s="112" t="s">
        <v>142</v>
      </c>
      <c r="C36" s="166"/>
      <c r="D36" s="190">
        <v>375</v>
      </c>
      <c r="E36" s="190">
        <v>2070.9999999999995</v>
      </c>
      <c r="F36" s="190">
        <v>2033</v>
      </c>
      <c r="G36" s="190">
        <v>1169</v>
      </c>
      <c r="H36" s="217">
        <v>374.00000000000006</v>
      </c>
      <c r="I36" s="77"/>
    </row>
    <row r="37" spans="1:12">
      <c r="A37" s="677"/>
      <c r="B37" s="156" t="s">
        <v>143</v>
      </c>
      <c r="C37" s="184"/>
      <c r="D37" s="190">
        <v>425</v>
      </c>
      <c r="E37" s="190">
        <v>11319</v>
      </c>
      <c r="F37" s="190">
        <v>2231</v>
      </c>
      <c r="G37" s="190">
        <v>253</v>
      </c>
      <c r="H37" s="217">
        <v>1371</v>
      </c>
      <c r="I37" s="77"/>
    </row>
    <row r="38" spans="1:12">
      <c r="A38" s="677"/>
      <c r="B38" s="112" t="s">
        <v>144</v>
      </c>
      <c r="C38" s="166"/>
      <c r="D38" s="190" t="s">
        <v>124</v>
      </c>
      <c r="E38" s="190" t="s">
        <v>124</v>
      </c>
      <c r="F38" s="190" t="s">
        <v>124</v>
      </c>
      <c r="G38" s="190" t="s">
        <v>124</v>
      </c>
      <c r="H38" s="217" t="s">
        <v>124</v>
      </c>
      <c r="I38" s="77"/>
    </row>
    <row r="39" spans="1:12">
      <c r="A39" s="677"/>
      <c r="B39" s="112" t="s">
        <v>145</v>
      </c>
      <c r="C39" s="166"/>
      <c r="D39" s="190" t="s">
        <v>124</v>
      </c>
      <c r="E39" s="190" t="s">
        <v>124</v>
      </c>
      <c r="F39" s="190" t="s">
        <v>124</v>
      </c>
      <c r="G39" s="190" t="s">
        <v>124</v>
      </c>
      <c r="H39" s="217" t="s">
        <v>124</v>
      </c>
      <c r="I39" s="77"/>
    </row>
    <row r="40" spans="1:12">
      <c r="A40" s="677"/>
      <c r="B40" s="156" t="s">
        <v>146</v>
      </c>
      <c r="C40" s="184"/>
      <c r="D40" s="190" t="s">
        <v>124</v>
      </c>
      <c r="E40" s="190" t="s">
        <v>124</v>
      </c>
      <c r="F40" s="190" t="s">
        <v>124</v>
      </c>
      <c r="G40" s="190" t="s">
        <v>124</v>
      </c>
      <c r="H40" s="217" t="s">
        <v>124</v>
      </c>
      <c r="I40" s="77"/>
    </row>
    <row r="41" spans="1:12">
      <c r="A41" s="677"/>
      <c r="B41" s="156" t="s">
        <v>147</v>
      </c>
      <c r="C41" s="184"/>
      <c r="D41" s="190" t="s">
        <v>124</v>
      </c>
      <c r="E41" s="190" t="s">
        <v>124</v>
      </c>
      <c r="F41" s="190" t="s">
        <v>124</v>
      </c>
      <c r="G41" s="190" t="s">
        <v>124</v>
      </c>
      <c r="H41" s="217" t="s">
        <v>124</v>
      </c>
      <c r="I41" s="77"/>
    </row>
    <row r="42" spans="1:12">
      <c r="A42" s="677"/>
      <c r="B42" s="156" t="s">
        <v>148</v>
      </c>
      <c r="C42" s="184"/>
      <c r="D42" s="394" t="s">
        <v>124</v>
      </c>
      <c r="E42" s="394" t="s">
        <v>124</v>
      </c>
      <c r="F42" s="394" t="s">
        <v>124</v>
      </c>
      <c r="G42" s="394" t="s">
        <v>124</v>
      </c>
      <c r="H42" s="395" t="s">
        <v>124</v>
      </c>
      <c r="I42" s="77"/>
    </row>
    <row r="43" spans="1:12" ht="12.75" thickBot="1">
      <c r="A43" s="685"/>
      <c r="B43" s="158" t="s">
        <v>149</v>
      </c>
      <c r="C43" s="186"/>
      <c r="D43" s="313" t="s">
        <v>124</v>
      </c>
      <c r="E43" s="313" t="s">
        <v>124</v>
      </c>
      <c r="F43" s="313" t="s">
        <v>124</v>
      </c>
      <c r="G43" s="313" t="s">
        <v>124</v>
      </c>
      <c r="H43" s="314" t="s">
        <v>124</v>
      </c>
      <c r="I43" s="77"/>
    </row>
    <row r="44" spans="1:12" s="10" customFormat="1" ht="12" customHeight="1">
      <c r="A44" s="638" t="str">
        <f>Titles!$A$12</f>
        <v>1 Data for 2021 and 2022 based on 2016 Census Definitions and data for 2023 based on 2021 Census Definitions.</v>
      </c>
      <c r="B44" s="84"/>
      <c r="C44" s="359"/>
      <c r="D44" s="319"/>
      <c r="E44" s="54"/>
      <c r="F44" s="319"/>
      <c r="G44" s="319"/>
      <c r="H44" s="360"/>
      <c r="I44" s="229"/>
      <c r="J44" s="229"/>
      <c r="K44" s="301"/>
      <c r="L44" s="11"/>
    </row>
    <row r="45" spans="1:12">
      <c r="A45" s="620" t="s">
        <v>150</v>
      </c>
      <c r="B45" s="308"/>
      <c r="C45" s="308"/>
      <c r="D45" s="308"/>
      <c r="E45" s="353"/>
      <c r="F45" s="306"/>
      <c r="G45" s="306"/>
      <c r="H45" s="306"/>
      <c r="I45" s="77"/>
    </row>
    <row r="46" spans="1:12" s="307" customFormat="1" ht="10.9" customHeight="1">
      <c r="A46" s="639" t="str">
        <f>Titles!$A$10</f>
        <v>Source: CMHC Starts and Completion Survey, Market Absorption Survey</v>
      </c>
      <c r="B46" s="308"/>
      <c r="C46" s="308"/>
      <c r="D46" s="308"/>
      <c r="E46" s="321"/>
      <c r="F46" s="308"/>
      <c r="G46" s="308"/>
      <c r="H46" s="308"/>
    </row>
    <row r="47" spans="1:12" s="307" customFormat="1" ht="10.9" customHeight="1">
      <c r="A47" s="640"/>
    </row>
    <row r="48" spans="1:12" ht="12" customHeight="1">
      <c r="A48" s="641"/>
      <c r="B48" s="90"/>
      <c r="C48" s="90"/>
      <c r="D48" s="169"/>
      <c r="E48" s="321"/>
      <c r="F48" s="169"/>
      <c r="G48" s="194"/>
      <c r="H48" s="90"/>
      <c r="I48" s="13"/>
    </row>
    <row r="49" spans="1:9" ht="9.75" customHeight="1">
      <c r="A49" s="641"/>
      <c r="B49" s="90"/>
      <c r="C49" s="90"/>
      <c r="D49" s="169"/>
      <c r="E49" s="169"/>
      <c r="F49" s="169"/>
      <c r="G49" s="194"/>
      <c r="H49" s="90"/>
      <c r="I49" s="13"/>
    </row>
    <row r="61" spans="1:9">
      <c r="A61" s="638"/>
      <c r="B61" s="82"/>
      <c r="C61" s="359"/>
      <c r="D61" s="360"/>
      <c r="E61" s="360"/>
      <c r="F61" s="54"/>
    </row>
    <row r="62" spans="1:9" ht="15">
      <c r="A62" s="638"/>
      <c r="B62" s="170"/>
      <c r="C62" s="170"/>
      <c r="D62" s="170"/>
      <c r="E62" s="170"/>
      <c r="F62"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61"/>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10" s="177" customFormat="1" ht="15.95" customHeight="1">
      <c r="A1" s="629" t="s">
        <v>180</v>
      </c>
      <c r="B1" s="435"/>
      <c r="C1" s="435"/>
      <c r="D1" s="435"/>
      <c r="E1" s="435"/>
      <c r="F1" s="435"/>
      <c r="G1" s="435"/>
      <c r="H1" s="435"/>
      <c r="I1" s="435"/>
      <c r="J1" s="436"/>
    </row>
    <row r="2" spans="1:10" s="177" customFormat="1" ht="15.95" customHeight="1">
      <c r="A2" s="630" t="s">
        <v>179</v>
      </c>
      <c r="B2" s="438"/>
      <c r="C2" s="438"/>
      <c r="D2" s="438"/>
      <c r="E2" s="438"/>
      <c r="F2" s="438"/>
      <c r="G2" s="438"/>
      <c r="H2" s="438"/>
      <c r="I2" s="438"/>
      <c r="J2" s="439"/>
    </row>
    <row r="3" spans="1:10" s="177" customFormat="1" ht="15.95" customHeight="1" thickBot="1">
      <c r="A3" s="631"/>
      <c r="B3" s="475"/>
      <c r="C3" s="475"/>
      <c r="D3" s="475"/>
      <c r="E3" s="475"/>
      <c r="F3" s="475"/>
      <c r="G3" s="475"/>
      <c r="H3" s="475"/>
      <c r="I3" s="475"/>
      <c r="J3" s="476"/>
    </row>
    <row r="4" spans="1:10">
      <c r="A4" s="632"/>
      <c r="B4" s="89"/>
      <c r="C4" s="119"/>
      <c r="D4" s="121"/>
      <c r="E4" s="121"/>
      <c r="F4" s="121"/>
      <c r="G4" s="121"/>
      <c r="H4" s="121"/>
      <c r="I4" s="121"/>
      <c r="J4" s="122"/>
    </row>
    <row r="5" spans="1:10">
      <c r="A5" s="633" t="s">
        <v>166</v>
      </c>
      <c r="B5" s="141"/>
      <c r="C5" s="147"/>
      <c r="D5" s="148" t="s">
        <v>101</v>
      </c>
      <c r="E5" s="148" t="s">
        <v>109</v>
      </c>
      <c r="F5" s="148" t="s">
        <v>112</v>
      </c>
      <c r="G5" s="148" t="s">
        <v>94</v>
      </c>
      <c r="H5" s="148" t="s">
        <v>181</v>
      </c>
      <c r="I5" s="148" t="s">
        <v>104</v>
      </c>
      <c r="J5" s="703" t="s">
        <v>80</v>
      </c>
    </row>
    <row r="6" spans="1:10" ht="13.5">
      <c r="A6" s="680" t="s">
        <v>172</v>
      </c>
      <c r="B6" s="178"/>
      <c r="C6" s="183"/>
      <c r="D6" s="190">
        <v>9389</v>
      </c>
      <c r="E6" s="190">
        <v>2601</v>
      </c>
      <c r="F6" s="190">
        <v>1081</v>
      </c>
      <c r="G6" s="190">
        <v>32343</v>
      </c>
      <c r="H6" s="190">
        <v>3059</v>
      </c>
      <c r="I6" s="190">
        <v>593</v>
      </c>
      <c r="J6" s="190">
        <v>1040</v>
      </c>
    </row>
    <row r="7" spans="1:10" ht="13.5">
      <c r="A7" s="681" t="s">
        <v>163</v>
      </c>
      <c r="B7" s="144"/>
      <c r="C7" s="116"/>
      <c r="D7" s="372">
        <v>8290</v>
      </c>
      <c r="E7" s="372">
        <v>1751</v>
      </c>
      <c r="F7" s="372">
        <v>1153</v>
      </c>
      <c r="G7" s="372">
        <v>24149</v>
      </c>
      <c r="H7" s="372">
        <v>3991</v>
      </c>
      <c r="I7" s="372">
        <v>577</v>
      </c>
      <c r="J7" s="372">
        <v>968</v>
      </c>
    </row>
    <row r="8" spans="1:10">
      <c r="A8" s="674">
        <v>2021</v>
      </c>
      <c r="B8" s="108" t="s">
        <v>138</v>
      </c>
      <c r="C8" s="165"/>
      <c r="D8" s="190">
        <v>13335</v>
      </c>
      <c r="E8" s="190">
        <v>1760</v>
      </c>
      <c r="F8" s="190">
        <v>641.99999999999989</v>
      </c>
      <c r="G8" s="190">
        <v>35868</v>
      </c>
      <c r="H8" s="190">
        <v>2875</v>
      </c>
      <c r="I8" s="190">
        <v>1515.9999999999998</v>
      </c>
      <c r="J8" s="217">
        <v>1281.0000000000002</v>
      </c>
    </row>
    <row r="9" spans="1:10">
      <c r="A9" s="677"/>
      <c r="B9" s="112" t="s">
        <v>139</v>
      </c>
      <c r="C9" s="166"/>
      <c r="D9" s="190">
        <v>3516</v>
      </c>
      <c r="E9" s="190">
        <v>2944</v>
      </c>
      <c r="F9" s="190">
        <v>540</v>
      </c>
      <c r="G9" s="190">
        <v>39574.999999999993</v>
      </c>
      <c r="H9" s="190">
        <v>1525.9999999999998</v>
      </c>
      <c r="I9" s="190">
        <v>329.99999999999994</v>
      </c>
      <c r="J9" s="217">
        <v>842.00000000000011</v>
      </c>
    </row>
    <row r="10" spans="1:10">
      <c r="A10" s="677"/>
      <c r="B10" s="156" t="s">
        <v>140</v>
      </c>
      <c r="C10" s="184"/>
      <c r="D10" s="190">
        <v>7009</v>
      </c>
      <c r="E10" s="190">
        <v>4019</v>
      </c>
      <c r="F10" s="190">
        <v>1216</v>
      </c>
      <c r="G10" s="190">
        <v>30394</v>
      </c>
      <c r="H10" s="190">
        <v>2313</v>
      </c>
      <c r="I10" s="190">
        <v>506</v>
      </c>
      <c r="J10" s="217">
        <v>1188</v>
      </c>
    </row>
    <row r="11" spans="1:10">
      <c r="A11" s="682"/>
      <c r="B11" s="112" t="s">
        <v>141</v>
      </c>
      <c r="C11" s="166"/>
      <c r="D11" s="190">
        <v>7278.0000000000009</v>
      </c>
      <c r="E11" s="190">
        <v>2719.9999999999995</v>
      </c>
      <c r="F11" s="190">
        <v>776.99999999999989</v>
      </c>
      <c r="G11" s="190">
        <v>39066</v>
      </c>
      <c r="H11" s="190">
        <v>7046</v>
      </c>
      <c r="I11" s="190">
        <v>720.00000000000011</v>
      </c>
      <c r="J11" s="217">
        <v>1154</v>
      </c>
    </row>
    <row r="12" spans="1:10">
      <c r="A12" s="677"/>
      <c r="B12" s="112" t="s">
        <v>142</v>
      </c>
      <c r="C12" s="166"/>
      <c r="D12" s="190">
        <v>11485</v>
      </c>
      <c r="E12" s="190">
        <v>2307.0000000000005</v>
      </c>
      <c r="F12" s="190">
        <v>886</v>
      </c>
      <c r="G12" s="190">
        <v>28048</v>
      </c>
      <c r="H12" s="190">
        <v>5598.0000000000009</v>
      </c>
      <c r="I12" s="190">
        <v>642.99999999999989</v>
      </c>
      <c r="J12" s="217">
        <v>1165</v>
      </c>
    </row>
    <row r="13" spans="1:10">
      <c r="A13" s="677"/>
      <c r="B13" s="156" t="s">
        <v>143</v>
      </c>
      <c r="C13" s="184"/>
      <c r="D13" s="190">
        <v>17011</v>
      </c>
      <c r="E13" s="190">
        <v>2635</v>
      </c>
      <c r="F13" s="190">
        <v>1273.0000000000002</v>
      </c>
      <c r="G13" s="190">
        <v>38965</v>
      </c>
      <c r="H13" s="190">
        <v>2930</v>
      </c>
      <c r="I13" s="190">
        <v>649</v>
      </c>
      <c r="J13" s="217">
        <v>978</v>
      </c>
    </row>
    <row r="14" spans="1:10">
      <c r="A14" s="677"/>
      <c r="B14" s="112" t="s">
        <v>144</v>
      </c>
      <c r="C14" s="166"/>
      <c r="D14" s="190">
        <v>16621.000000000004</v>
      </c>
      <c r="E14" s="190">
        <v>1379</v>
      </c>
      <c r="F14" s="190">
        <v>1315.9999999999998</v>
      </c>
      <c r="G14" s="190">
        <v>30604</v>
      </c>
      <c r="H14" s="190">
        <v>1553</v>
      </c>
      <c r="I14" s="190">
        <v>362</v>
      </c>
      <c r="J14" s="217">
        <v>651</v>
      </c>
    </row>
    <row r="15" spans="1:10">
      <c r="A15" s="677"/>
      <c r="B15" s="112" t="s">
        <v>145</v>
      </c>
      <c r="C15" s="166"/>
      <c r="D15" s="190">
        <v>2182.0000000000005</v>
      </c>
      <c r="E15" s="190">
        <v>1774</v>
      </c>
      <c r="F15" s="190">
        <v>417</v>
      </c>
      <c r="G15" s="190">
        <v>26945.999999999996</v>
      </c>
      <c r="H15" s="190">
        <v>754</v>
      </c>
      <c r="I15" s="190">
        <v>605</v>
      </c>
      <c r="J15" s="217">
        <v>751</v>
      </c>
    </row>
    <row r="16" spans="1:10">
      <c r="A16" s="677"/>
      <c r="B16" s="156" t="s">
        <v>146</v>
      </c>
      <c r="C16" s="184"/>
      <c r="D16" s="190">
        <v>9150</v>
      </c>
      <c r="E16" s="190">
        <v>3157</v>
      </c>
      <c r="F16" s="190">
        <v>1738.9999999999998</v>
      </c>
      <c r="G16" s="190">
        <v>34251</v>
      </c>
      <c r="H16" s="190">
        <v>6847</v>
      </c>
      <c r="I16" s="190">
        <v>251</v>
      </c>
      <c r="J16" s="217">
        <v>137</v>
      </c>
    </row>
    <row r="17" spans="1:10">
      <c r="A17" s="677"/>
      <c r="B17" s="156" t="s">
        <v>147</v>
      </c>
      <c r="C17" s="184"/>
      <c r="D17" s="190">
        <v>7904</v>
      </c>
      <c r="E17" s="190">
        <v>3144</v>
      </c>
      <c r="F17" s="190">
        <v>1087</v>
      </c>
      <c r="G17" s="190">
        <v>28223.999999999996</v>
      </c>
      <c r="H17" s="190">
        <v>3601</v>
      </c>
      <c r="I17" s="190">
        <v>489</v>
      </c>
      <c r="J17" s="217">
        <v>2655.0000000000005</v>
      </c>
    </row>
    <row r="18" spans="1:10">
      <c r="A18" s="677"/>
      <c r="B18" s="156" t="s">
        <v>148</v>
      </c>
      <c r="C18" s="184"/>
      <c r="D18" s="190">
        <v>9918</v>
      </c>
      <c r="E18" s="190">
        <v>2773</v>
      </c>
      <c r="F18" s="190">
        <v>1685</v>
      </c>
      <c r="G18" s="190">
        <v>36462</v>
      </c>
      <c r="H18" s="190">
        <v>2320.0000000000005</v>
      </c>
      <c r="I18" s="190">
        <v>982</v>
      </c>
      <c r="J18" s="217">
        <v>1311</v>
      </c>
    </row>
    <row r="19" spans="1:10">
      <c r="A19" s="683"/>
      <c r="B19" s="144" t="s">
        <v>149</v>
      </c>
      <c r="C19" s="185"/>
      <c r="D19" s="218">
        <v>8138</v>
      </c>
      <c r="E19" s="218">
        <v>3339</v>
      </c>
      <c r="F19" s="218">
        <v>1813</v>
      </c>
      <c r="G19" s="218">
        <v>22851</v>
      </c>
      <c r="H19" s="218">
        <v>339.99999999999994</v>
      </c>
      <c r="I19" s="218">
        <v>516</v>
      </c>
      <c r="J19" s="584">
        <v>580</v>
      </c>
    </row>
    <row r="20" spans="1:10">
      <c r="A20" s="684">
        <v>2022</v>
      </c>
      <c r="B20" s="108" t="s">
        <v>138</v>
      </c>
      <c r="C20" s="165"/>
      <c r="D20" s="190">
        <v>8173.9999999999991</v>
      </c>
      <c r="E20" s="190">
        <v>2265</v>
      </c>
      <c r="F20" s="190">
        <v>578</v>
      </c>
      <c r="G20" s="190">
        <v>26467</v>
      </c>
      <c r="H20" s="190">
        <v>3577</v>
      </c>
      <c r="I20" s="190">
        <v>1378</v>
      </c>
      <c r="J20" s="217">
        <v>1903</v>
      </c>
    </row>
    <row r="21" spans="1:10">
      <c r="A21" s="677"/>
      <c r="B21" s="112" t="s">
        <v>139</v>
      </c>
      <c r="C21" s="166"/>
      <c r="D21" s="190">
        <v>5093.9999999999991</v>
      </c>
      <c r="E21" s="190">
        <v>2187.0000000000005</v>
      </c>
      <c r="F21" s="190">
        <v>1008.9999999999999</v>
      </c>
      <c r="G21" s="190">
        <v>16238</v>
      </c>
      <c r="H21" s="190">
        <v>4744</v>
      </c>
      <c r="I21" s="190">
        <v>1497</v>
      </c>
      <c r="J21" s="217">
        <v>558</v>
      </c>
    </row>
    <row r="22" spans="1:10">
      <c r="A22" s="677"/>
      <c r="B22" s="156" t="s">
        <v>140</v>
      </c>
      <c r="C22" s="184"/>
      <c r="D22" s="190">
        <v>10668</v>
      </c>
      <c r="E22" s="190">
        <v>1165</v>
      </c>
      <c r="F22" s="190">
        <v>445</v>
      </c>
      <c r="G22" s="190">
        <v>23251</v>
      </c>
      <c r="H22" s="190">
        <v>6547</v>
      </c>
      <c r="I22" s="190">
        <v>872</v>
      </c>
      <c r="J22" s="217">
        <v>637</v>
      </c>
    </row>
    <row r="23" spans="1:10">
      <c r="A23" s="682"/>
      <c r="B23" s="112" t="s">
        <v>141</v>
      </c>
      <c r="C23" s="166"/>
      <c r="D23" s="190">
        <v>11583</v>
      </c>
      <c r="E23" s="190">
        <v>1982.9999999999998</v>
      </c>
      <c r="F23" s="190">
        <v>3117</v>
      </c>
      <c r="G23" s="190">
        <v>34072</v>
      </c>
      <c r="H23" s="190">
        <v>2908.0000000000005</v>
      </c>
      <c r="I23" s="190">
        <v>932.99999999999989</v>
      </c>
      <c r="J23" s="217">
        <v>1530</v>
      </c>
    </row>
    <row r="24" spans="1:10">
      <c r="A24" s="677"/>
      <c r="B24" s="112" t="s">
        <v>142</v>
      </c>
      <c r="C24" s="166"/>
      <c r="D24" s="190">
        <v>7913</v>
      </c>
      <c r="E24" s="190">
        <v>2955.9999999999995</v>
      </c>
      <c r="F24" s="190">
        <v>1119</v>
      </c>
      <c r="G24" s="190">
        <v>34479</v>
      </c>
      <c r="H24" s="190">
        <v>6582</v>
      </c>
      <c r="I24" s="190">
        <v>543</v>
      </c>
      <c r="J24" s="217">
        <v>973</v>
      </c>
    </row>
    <row r="25" spans="1:10">
      <c r="A25" s="677"/>
      <c r="B25" s="156" t="s">
        <v>143</v>
      </c>
      <c r="C25" s="184"/>
      <c r="D25" s="190">
        <v>7905</v>
      </c>
      <c r="E25" s="190">
        <v>1105</v>
      </c>
      <c r="F25" s="190">
        <v>1438.0000000000002</v>
      </c>
      <c r="G25" s="190">
        <v>36569</v>
      </c>
      <c r="H25" s="190">
        <v>1847</v>
      </c>
      <c r="I25" s="190">
        <v>585</v>
      </c>
      <c r="J25" s="217">
        <v>1379</v>
      </c>
    </row>
    <row r="26" spans="1:10">
      <c r="A26" s="677"/>
      <c r="B26" s="112" t="s">
        <v>144</v>
      </c>
      <c r="C26" s="166"/>
      <c r="D26" s="190">
        <v>7212.0000000000009</v>
      </c>
      <c r="E26" s="190">
        <v>1273</v>
      </c>
      <c r="F26" s="190">
        <v>990</v>
      </c>
      <c r="G26" s="190">
        <v>24822.000000000004</v>
      </c>
      <c r="H26" s="190">
        <v>4006.9999999999995</v>
      </c>
      <c r="I26" s="190">
        <v>453.99999999999994</v>
      </c>
      <c r="J26" s="217">
        <v>423</v>
      </c>
    </row>
    <row r="27" spans="1:10">
      <c r="A27" s="677"/>
      <c r="B27" s="112" t="s">
        <v>145</v>
      </c>
      <c r="C27" s="166"/>
      <c r="D27" s="190">
        <v>9774</v>
      </c>
      <c r="E27" s="190">
        <v>1564</v>
      </c>
      <c r="F27" s="190">
        <v>975</v>
      </c>
      <c r="G27" s="190">
        <v>17166</v>
      </c>
      <c r="H27" s="190">
        <v>1020</v>
      </c>
      <c r="I27" s="190">
        <v>789.99999999999989</v>
      </c>
      <c r="J27" s="217">
        <v>433</v>
      </c>
    </row>
    <row r="28" spans="1:10">
      <c r="A28" s="677"/>
      <c r="B28" s="156" t="s">
        <v>146</v>
      </c>
      <c r="C28" s="184"/>
      <c r="D28" s="190">
        <v>5589</v>
      </c>
      <c r="E28" s="190">
        <v>1812</v>
      </c>
      <c r="F28" s="190">
        <v>905</v>
      </c>
      <c r="G28" s="190">
        <v>24945</v>
      </c>
      <c r="H28" s="190">
        <v>1696</v>
      </c>
      <c r="I28" s="190">
        <v>556.99999999999989</v>
      </c>
      <c r="J28" s="217">
        <v>1075</v>
      </c>
    </row>
    <row r="29" spans="1:10">
      <c r="A29" s="677"/>
      <c r="B29" s="156" t="s">
        <v>147</v>
      </c>
      <c r="C29" s="184"/>
      <c r="D29" s="190">
        <v>9693</v>
      </c>
      <c r="E29" s="190">
        <v>1433</v>
      </c>
      <c r="F29" s="190">
        <v>962</v>
      </c>
      <c r="G29" s="190">
        <v>29151</v>
      </c>
      <c r="H29" s="190">
        <v>6500.9999999999991</v>
      </c>
      <c r="I29" s="190">
        <v>504</v>
      </c>
      <c r="J29" s="217">
        <v>1101</v>
      </c>
    </row>
    <row r="30" spans="1:10">
      <c r="A30" s="677"/>
      <c r="B30" s="156" t="s">
        <v>148</v>
      </c>
      <c r="C30" s="184"/>
      <c r="D30" s="394">
        <v>12110.000000000002</v>
      </c>
      <c r="E30" s="394">
        <v>2617</v>
      </c>
      <c r="F30" s="394">
        <v>691.00000000000011</v>
      </c>
      <c r="G30" s="394">
        <v>11796.999999999998</v>
      </c>
      <c r="H30" s="394">
        <v>8585</v>
      </c>
      <c r="I30" s="394">
        <v>305</v>
      </c>
      <c r="J30" s="217">
        <v>954.00000000000011</v>
      </c>
    </row>
    <row r="31" spans="1:10">
      <c r="A31" s="683"/>
      <c r="B31" s="144" t="s">
        <v>149</v>
      </c>
      <c r="C31" s="185"/>
      <c r="D31" s="279">
        <v>4430</v>
      </c>
      <c r="E31" s="279">
        <v>1264</v>
      </c>
      <c r="F31" s="279">
        <v>1605</v>
      </c>
      <c r="G31" s="218">
        <v>12125</v>
      </c>
      <c r="H31" s="218">
        <v>11</v>
      </c>
      <c r="I31" s="218">
        <v>52.000000000000007</v>
      </c>
      <c r="J31" s="584">
        <v>622</v>
      </c>
    </row>
    <row r="32" spans="1:10">
      <c r="A32" s="684">
        <v>2023</v>
      </c>
      <c r="B32" s="108" t="s">
        <v>138</v>
      </c>
      <c r="C32" s="165"/>
      <c r="D32" s="190">
        <v>2095</v>
      </c>
      <c r="E32" s="190">
        <v>970</v>
      </c>
      <c r="F32" s="190">
        <v>1440</v>
      </c>
      <c r="G32" s="190">
        <v>16591</v>
      </c>
      <c r="H32" s="190">
        <v>360</v>
      </c>
      <c r="I32" s="190">
        <v>484</v>
      </c>
      <c r="J32" s="217">
        <v>566.00000000000011</v>
      </c>
    </row>
    <row r="33" spans="1:10">
      <c r="A33" s="677"/>
      <c r="B33" s="112" t="s">
        <v>139</v>
      </c>
      <c r="C33" s="166"/>
      <c r="D33" s="190">
        <v>6503</v>
      </c>
      <c r="E33" s="190">
        <v>558.99999999999989</v>
      </c>
      <c r="F33" s="190">
        <v>743</v>
      </c>
      <c r="G33" s="190">
        <v>11353.000000000002</v>
      </c>
      <c r="H33" s="190">
        <v>8681.0000000000018</v>
      </c>
      <c r="I33" s="190">
        <v>796</v>
      </c>
      <c r="J33" s="217">
        <v>454.99999999999994</v>
      </c>
    </row>
    <row r="34" spans="1:10">
      <c r="A34" s="677"/>
      <c r="B34" s="156" t="s">
        <v>140</v>
      </c>
      <c r="C34" s="184"/>
      <c r="D34" s="190">
        <v>3416</v>
      </c>
      <c r="E34" s="190">
        <v>1583.0000000000002</v>
      </c>
      <c r="F34" s="190">
        <v>649</v>
      </c>
      <c r="G34" s="190">
        <v>10055</v>
      </c>
      <c r="H34" s="190">
        <v>1684</v>
      </c>
      <c r="I34" s="190">
        <v>263</v>
      </c>
      <c r="J34" s="217">
        <v>532</v>
      </c>
    </row>
    <row r="35" spans="1:10">
      <c r="A35" s="682"/>
      <c r="B35" s="112" t="s">
        <v>141</v>
      </c>
      <c r="C35" s="166"/>
      <c r="D35" s="190">
        <v>4373</v>
      </c>
      <c r="E35" s="190">
        <v>1526</v>
      </c>
      <c r="F35" s="190">
        <v>940.00000000000011</v>
      </c>
      <c r="G35" s="190">
        <v>14299.999999999998</v>
      </c>
      <c r="H35" s="190">
        <v>5593</v>
      </c>
      <c r="I35" s="190">
        <v>813</v>
      </c>
      <c r="J35" s="217">
        <v>334.99999999999994</v>
      </c>
    </row>
    <row r="36" spans="1:10">
      <c r="A36" s="677"/>
      <c r="B36" s="112" t="s">
        <v>142</v>
      </c>
      <c r="C36" s="166"/>
      <c r="D36" s="190">
        <v>3353</v>
      </c>
      <c r="E36" s="190">
        <v>1052</v>
      </c>
      <c r="F36" s="190">
        <v>760.99999999999989</v>
      </c>
      <c r="G36" s="190">
        <v>9368</v>
      </c>
      <c r="H36" s="190">
        <v>1190.9999999999998</v>
      </c>
      <c r="I36" s="190">
        <v>397</v>
      </c>
      <c r="J36" s="217">
        <v>654</v>
      </c>
    </row>
    <row r="37" spans="1:10">
      <c r="A37" s="677"/>
      <c r="B37" s="156" t="s">
        <v>143</v>
      </c>
      <c r="C37" s="184"/>
      <c r="D37" s="190">
        <v>6827</v>
      </c>
      <c r="E37" s="190">
        <v>1039.0000000000002</v>
      </c>
      <c r="F37" s="190">
        <v>3274</v>
      </c>
      <c r="G37" s="190">
        <v>10141</v>
      </c>
      <c r="H37" s="190">
        <v>5260.0000000000009</v>
      </c>
      <c r="I37" s="190">
        <v>374</v>
      </c>
      <c r="J37" s="217">
        <v>443</v>
      </c>
    </row>
    <row r="38" spans="1:10">
      <c r="A38" s="677"/>
      <c r="B38" s="112" t="s">
        <v>144</v>
      </c>
      <c r="C38" s="166"/>
      <c r="D38" s="190" t="s">
        <v>124</v>
      </c>
      <c r="E38" s="190" t="s">
        <v>124</v>
      </c>
      <c r="F38" s="190" t="s">
        <v>124</v>
      </c>
      <c r="G38" s="190" t="s">
        <v>124</v>
      </c>
      <c r="H38" s="190" t="s">
        <v>124</v>
      </c>
      <c r="I38" s="190" t="s">
        <v>124</v>
      </c>
      <c r="J38" s="217" t="s">
        <v>124</v>
      </c>
    </row>
    <row r="39" spans="1:10">
      <c r="A39" s="677"/>
      <c r="B39" s="112" t="s">
        <v>145</v>
      </c>
      <c r="C39" s="166"/>
      <c r="D39" s="190" t="s">
        <v>124</v>
      </c>
      <c r="E39" s="190" t="s">
        <v>124</v>
      </c>
      <c r="F39" s="190" t="s">
        <v>124</v>
      </c>
      <c r="G39" s="190" t="s">
        <v>124</v>
      </c>
      <c r="H39" s="190" t="s">
        <v>124</v>
      </c>
      <c r="I39" s="190" t="s">
        <v>124</v>
      </c>
      <c r="J39" s="217" t="s">
        <v>124</v>
      </c>
    </row>
    <row r="40" spans="1:10">
      <c r="A40" s="677"/>
      <c r="B40" s="156" t="s">
        <v>146</v>
      </c>
      <c r="C40" s="184"/>
      <c r="D40" s="190" t="s">
        <v>124</v>
      </c>
      <c r="E40" s="190" t="s">
        <v>124</v>
      </c>
      <c r="F40" s="190" t="s">
        <v>124</v>
      </c>
      <c r="G40" s="190" t="s">
        <v>124</v>
      </c>
      <c r="H40" s="190" t="s">
        <v>124</v>
      </c>
      <c r="I40" s="190" t="s">
        <v>124</v>
      </c>
      <c r="J40" s="217" t="s">
        <v>124</v>
      </c>
    </row>
    <row r="41" spans="1:10">
      <c r="A41" s="677"/>
      <c r="B41" s="156" t="s">
        <v>147</v>
      </c>
      <c r="C41" s="184"/>
      <c r="D41" s="190" t="s">
        <v>124</v>
      </c>
      <c r="E41" s="190" t="s">
        <v>124</v>
      </c>
      <c r="F41" s="190" t="s">
        <v>124</v>
      </c>
      <c r="G41" s="190" t="s">
        <v>124</v>
      </c>
      <c r="H41" s="190" t="s">
        <v>124</v>
      </c>
      <c r="I41" s="190" t="s">
        <v>124</v>
      </c>
      <c r="J41" s="217" t="s">
        <v>124</v>
      </c>
    </row>
    <row r="42" spans="1:10">
      <c r="A42" s="677"/>
      <c r="B42" s="156" t="s">
        <v>148</v>
      </c>
      <c r="C42" s="184"/>
      <c r="D42" s="394" t="s">
        <v>124</v>
      </c>
      <c r="E42" s="394" t="s">
        <v>124</v>
      </c>
      <c r="F42" s="394" t="s">
        <v>124</v>
      </c>
      <c r="G42" s="394" t="s">
        <v>124</v>
      </c>
      <c r="H42" s="394" t="s">
        <v>124</v>
      </c>
      <c r="I42" s="394" t="s">
        <v>124</v>
      </c>
      <c r="J42" s="395" t="s">
        <v>124</v>
      </c>
    </row>
    <row r="43" spans="1:10" ht="12.75" thickBot="1">
      <c r="A43" s="685"/>
      <c r="B43" s="158" t="s">
        <v>149</v>
      </c>
      <c r="C43" s="186"/>
      <c r="D43" s="313" t="s">
        <v>124</v>
      </c>
      <c r="E43" s="215" t="s">
        <v>124</v>
      </c>
      <c r="F43" s="313" t="s">
        <v>124</v>
      </c>
      <c r="G43" s="313" t="s">
        <v>124</v>
      </c>
      <c r="H43" s="313" t="s">
        <v>124</v>
      </c>
      <c r="I43" s="313" t="s">
        <v>124</v>
      </c>
      <c r="J43" s="314" t="s">
        <v>124</v>
      </c>
    </row>
    <row r="44" spans="1:10">
      <c r="A44" s="720" t="str">
        <f>Titles!$A$12</f>
        <v>1 Data for 2021 and 2022 based on 2016 Census Definitions and data for 2023 based on 2021 Census Definitions.</v>
      </c>
      <c r="B44" s="721"/>
      <c r="C44" s="722"/>
      <c r="D44" s="319"/>
      <c r="E44" s="54"/>
      <c r="F44" s="319"/>
      <c r="G44" s="319"/>
      <c r="H44" s="360"/>
      <c r="I44" s="77"/>
    </row>
    <row r="45" spans="1:10" s="307" customFormat="1" ht="10.9" customHeight="1">
      <c r="A45" s="620" t="s">
        <v>150</v>
      </c>
      <c r="B45" s="308"/>
      <c r="C45" s="308"/>
      <c r="D45" s="308"/>
      <c r="E45" s="353"/>
      <c r="F45" s="306"/>
      <c r="G45" s="306"/>
      <c r="H45" s="306"/>
    </row>
    <row r="46" spans="1:10" s="307" customFormat="1" ht="10.9" customHeight="1">
      <c r="A46" s="639" t="str">
        <f>Titles!$A$10</f>
        <v>Source: CMHC Starts and Completion Survey, Market Absorption Survey</v>
      </c>
      <c r="B46" s="308"/>
      <c r="C46" s="308"/>
      <c r="D46" s="308"/>
      <c r="E46" s="321"/>
      <c r="F46" s="308"/>
      <c r="G46" s="308"/>
      <c r="H46" s="308"/>
    </row>
    <row r="47" spans="1:10" ht="12" customHeight="1">
      <c r="A47" s="641"/>
      <c r="B47" s="90"/>
      <c r="C47" s="90"/>
      <c r="D47" s="169"/>
      <c r="E47" s="321"/>
      <c r="F47" s="169"/>
      <c r="G47" s="194"/>
      <c r="H47" s="90"/>
      <c r="I47" s="13"/>
    </row>
    <row r="48" spans="1:10" ht="9.75" customHeight="1">
      <c r="A48" s="641"/>
      <c r="B48" s="90"/>
      <c r="C48" s="90"/>
      <c r="D48" s="169"/>
      <c r="E48" s="169"/>
      <c r="F48" s="169"/>
      <c r="G48" s="194"/>
      <c r="H48" s="90"/>
      <c r="I48" s="13"/>
    </row>
    <row r="60" spans="1:6">
      <c r="A60" s="638"/>
      <c r="B60" s="82"/>
      <c r="C60" s="359"/>
      <c r="D60" s="360"/>
      <c r="E60" s="360"/>
      <c r="F60" s="54"/>
    </row>
    <row r="61" spans="1:6" ht="15">
      <c r="A61" s="638"/>
      <c r="B61" s="170"/>
      <c r="C61" s="170"/>
      <c r="D61" s="170"/>
      <c r="E61" s="170"/>
      <c r="F61" s="54"/>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61"/>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9" width="9.77734375" style="12" customWidth="1"/>
    <col min="10" max="16384" width="11.5546875" style="12"/>
  </cols>
  <sheetData>
    <row r="1" spans="1:10" s="177" customFormat="1" ht="15.95" customHeight="1">
      <c r="A1" s="629" t="s">
        <v>182</v>
      </c>
      <c r="B1" s="435"/>
      <c r="C1" s="435"/>
      <c r="D1" s="435"/>
      <c r="E1" s="435"/>
      <c r="F1" s="435"/>
      <c r="G1" s="435"/>
      <c r="H1" s="435"/>
      <c r="I1" s="436"/>
      <c r="J1" s="176"/>
    </row>
    <row r="2" spans="1:10" s="177" customFormat="1" ht="15.95" customHeight="1">
      <c r="A2" s="630" t="s">
        <v>179</v>
      </c>
      <c r="B2" s="438"/>
      <c r="C2" s="438"/>
      <c r="D2" s="438"/>
      <c r="E2" s="438"/>
      <c r="F2" s="438"/>
      <c r="G2" s="438"/>
      <c r="H2" s="438"/>
      <c r="I2" s="439"/>
      <c r="J2" s="176"/>
    </row>
    <row r="3" spans="1:10" s="177" customFormat="1" ht="15.95" customHeight="1" thickBot="1">
      <c r="A3" s="631"/>
      <c r="B3" s="444"/>
      <c r="C3" s="444"/>
      <c r="D3" s="444"/>
      <c r="E3" s="444"/>
      <c r="F3" s="444"/>
      <c r="G3" s="444"/>
      <c r="H3" s="444"/>
      <c r="I3" s="445"/>
      <c r="J3" s="176"/>
    </row>
    <row r="4" spans="1:10">
      <c r="A4" s="632"/>
      <c r="B4" s="89"/>
      <c r="C4" s="119"/>
      <c r="D4" s="121"/>
      <c r="E4" s="121"/>
      <c r="F4" s="121"/>
      <c r="G4" s="121"/>
      <c r="H4" s="121"/>
      <c r="I4" s="102"/>
      <c r="J4" s="77"/>
    </row>
    <row r="5" spans="1:10" ht="24">
      <c r="A5" s="633" t="s">
        <v>125</v>
      </c>
      <c r="B5" s="141"/>
      <c r="C5" s="147"/>
      <c r="D5" s="148" t="s">
        <v>183</v>
      </c>
      <c r="E5" s="148" t="s">
        <v>89</v>
      </c>
      <c r="F5" s="699" t="s">
        <v>76</v>
      </c>
      <c r="G5" s="148" t="s">
        <v>100</v>
      </c>
      <c r="H5" s="148" t="s">
        <v>96</v>
      </c>
      <c r="I5" s="149" t="s">
        <v>111</v>
      </c>
      <c r="J5" s="77"/>
    </row>
    <row r="6" spans="1:10" ht="13.5">
      <c r="A6" s="680" t="s">
        <v>132</v>
      </c>
      <c r="B6" s="178"/>
      <c r="C6" s="183"/>
      <c r="D6" s="190">
        <v>10221</v>
      </c>
      <c r="E6" s="190">
        <v>1371</v>
      </c>
      <c r="F6" s="190">
        <v>524</v>
      </c>
      <c r="G6" s="190">
        <v>624</v>
      </c>
      <c r="H6" s="190">
        <v>3863</v>
      </c>
      <c r="I6" s="190">
        <v>41898</v>
      </c>
      <c r="J6" s="77"/>
    </row>
    <row r="7" spans="1:10" ht="13.5">
      <c r="A7" s="681" t="s">
        <v>156</v>
      </c>
      <c r="B7" s="144"/>
      <c r="C7" s="116"/>
      <c r="D7" s="372">
        <v>11032</v>
      </c>
      <c r="E7" s="372">
        <v>653</v>
      </c>
      <c r="F7" s="372">
        <v>372</v>
      </c>
      <c r="G7" s="372">
        <v>353</v>
      </c>
      <c r="H7" s="372">
        <v>3775</v>
      </c>
      <c r="I7" s="372">
        <v>45109</v>
      </c>
      <c r="J7" s="77"/>
    </row>
    <row r="8" spans="1:10">
      <c r="A8" s="674">
        <v>2021</v>
      </c>
      <c r="B8" s="108" t="s">
        <v>138</v>
      </c>
      <c r="C8" s="165"/>
      <c r="D8" s="190">
        <v>7282.9999999999991</v>
      </c>
      <c r="E8" s="190">
        <v>1521</v>
      </c>
      <c r="F8" s="190">
        <v>343</v>
      </c>
      <c r="G8" s="190">
        <v>455</v>
      </c>
      <c r="H8" s="190">
        <v>2032</v>
      </c>
      <c r="I8" s="217">
        <v>36505</v>
      </c>
      <c r="J8" s="77"/>
    </row>
    <row r="9" spans="1:10">
      <c r="A9" s="677"/>
      <c r="B9" s="112" t="s">
        <v>139</v>
      </c>
      <c r="C9" s="166"/>
      <c r="D9" s="190">
        <v>9607</v>
      </c>
      <c r="E9" s="190">
        <v>643</v>
      </c>
      <c r="F9" s="190">
        <v>599</v>
      </c>
      <c r="G9" s="190">
        <v>1949</v>
      </c>
      <c r="H9" s="190">
        <v>4435</v>
      </c>
      <c r="I9" s="217">
        <v>23299</v>
      </c>
      <c r="J9" s="77"/>
    </row>
    <row r="10" spans="1:10">
      <c r="A10" s="677"/>
      <c r="B10" s="156" t="s">
        <v>140</v>
      </c>
      <c r="C10" s="184"/>
      <c r="D10" s="190">
        <v>13427</v>
      </c>
      <c r="E10" s="190">
        <v>3237</v>
      </c>
      <c r="F10" s="190">
        <v>542</v>
      </c>
      <c r="G10" s="190">
        <v>293</v>
      </c>
      <c r="H10" s="190">
        <v>5430</v>
      </c>
      <c r="I10" s="217">
        <v>62434</v>
      </c>
      <c r="J10" s="77"/>
    </row>
    <row r="11" spans="1:10">
      <c r="A11" s="682"/>
      <c r="B11" s="112" t="s">
        <v>141</v>
      </c>
      <c r="C11" s="166"/>
      <c r="D11" s="190">
        <v>11734</v>
      </c>
      <c r="E11" s="190">
        <v>716</v>
      </c>
      <c r="F11" s="190">
        <v>707.00000000000011</v>
      </c>
      <c r="G11" s="190">
        <v>248</v>
      </c>
      <c r="H11" s="190">
        <v>2993</v>
      </c>
      <c r="I11" s="217">
        <v>33399</v>
      </c>
      <c r="J11" s="77"/>
    </row>
    <row r="12" spans="1:10">
      <c r="A12" s="677"/>
      <c r="B12" s="112" t="s">
        <v>142</v>
      </c>
      <c r="C12" s="166"/>
      <c r="D12" s="190">
        <v>14091.000000000002</v>
      </c>
      <c r="E12" s="190">
        <v>579.00000000000011</v>
      </c>
      <c r="F12" s="190">
        <v>572.00000000000011</v>
      </c>
      <c r="G12" s="190">
        <v>299</v>
      </c>
      <c r="H12" s="190">
        <v>9431.0000000000018</v>
      </c>
      <c r="I12" s="217">
        <v>31286</v>
      </c>
      <c r="J12" s="77"/>
    </row>
    <row r="13" spans="1:10">
      <c r="A13" s="677"/>
      <c r="B13" s="156" t="s">
        <v>143</v>
      </c>
      <c r="C13" s="184"/>
      <c r="D13" s="190">
        <v>6705</v>
      </c>
      <c r="E13" s="190">
        <v>571</v>
      </c>
      <c r="F13" s="190">
        <v>435</v>
      </c>
      <c r="G13" s="190">
        <v>230</v>
      </c>
      <c r="H13" s="190">
        <v>4795</v>
      </c>
      <c r="I13" s="217">
        <v>36376.999999999993</v>
      </c>
      <c r="J13" s="77"/>
    </row>
    <row r="14" spans="1:10">
      <c r="A14" s="677"/>
      <c r="B14" s="112" t="s">
        <v>144</v>
      </c>
      <c r="C14" s="166"/>
      <c r="D14" s="190">
        <v>7072.9999999999991</v>
      </c>
      <c r="E14" s="190">
        <v>542</v>
      </c>
      <c r="F14" s="190">
        <v>454.99999999999994</v>
      </c>
      <c r="G14" s="190">
        <v>431</v>
      </c>
      <c r="H14" s="190">
        <v>3354</v>
      </c>
      <c r="I14" s="217">
        <v>46384</v>
      </c>
      <c r="J14" s="77"/>
    </row>
    <row r="15" spans="1:10">
      <c r="A15" s="677"/>
      <c r="B15" s="112" t="s">
        <v>145</v>
      </c>
      <c r="C15" s="166"/>
      <c r="D15" s="190">
        <v>10090</v>
      </c>
      <c r="E15" s="190">
        <v>665</v>
      </c>
      <c r="F15" s="190">
        <v>1019.0000000000001</v>
      </c>
      <c r="G15" s="190">
        <v>2267</v>
      </c>
      <c r="H15" s="190">
        <v>3090.0000000000005</v>
      </c>
      <c r="I15" s="217">
        <v>45851</v>
      </c>
      <c r="J15" s="77"/>
    </row>
    <row r="16" spans="1:10">
      <c r="A16" s="677"/>
      <c r="B16" s="156" t="s">
        <v>146</v>
      </c>
      <c r="C16" s="184"/>
      <c r="D16" s="190">
        <v>8858</v>
      </c>
      <c r="E16" s="190">
        <v>284</v>
      </c>
      <c r="F16" s="190">
        <v>368</v>
      </c>
      <c r="G16" s="190">
        <v>227</v>
      </c>
      <c r="H16" s="190">
        <v>3229</v>
      </c>
      <c r="I16" s="217">
        <v>55399</v>
      </c>
      <c r="J16" s="77"/>
    </row>
    <row r="17" spans="1:10">
      <c r="A17" s="677"/>
      <c r="B17" s="156" t="s">
        <v>147</v>
      </c>
      <c r="C17" s="184"/>
      <c r="D17" s="190">
        <v>14035.999999999998</v>
      </c>
      <c r="E17" s="190">
        <v>665</v>
      </c>
      <c r="F17" s="190">
        <v>535</v>
      </c>
      <c r="G17" s="190">
        <v>187</v>
      </c>
      <c r="H17" s="190">
        <v>4372</v>
      </c>
      <c r="I17" s="217">
        <v>32109</v>
      </c>
      <c r="J17" s="77"/>
    </row>
    <row r="18" spans="1:10">
      <c r="A18" s="677"/>
      <c r="B18" s="156" t="s">
        <v>148</v>
      </c>
      <c r="C18" s="184"/>
      <c r="D18" s="394">
        <v>16198</v>
      </c>
      <c r="E18" s="394">
        <v>6785</v>
      </c>
      <c r="F18" s="394">
        <v>381.00000000000006</v>
      </c>
      <c r="G18" s="394">
        <v>340</v>
      </c>
      <c r="H18" s="394">
        <v>2211.9999999999995</v>
      </c>
      <c r="I18" s="395">
        <v>70735</v>
      </c>
      <c r="J18" s="77"/>
    </row>
    <row r="19" spans="1:10">
      <c r="A19" s="683"/>
      <c r="B19" s="144" t="s">
        <v>149</v>
      </c>
      <c r="C19" s="185"/>
      <c r="D19" s="279">
        <v>4758</v>
      </c>
      <c r="E19" s="279">
        <v>552.99999999999989</v>
      </c>
      <c r="F19" s="279">
        <v>435.00000000000006</v>
      </c>
      <c r="G19" s="279">
        <v>565</v>
      </c>
      <c r="H19" s="279">
        <v>927.99999999999989</v>
      </c>
      <c r="I19" s="312">
        <v>29753.999999999996</v>
      </c>
      <c r="J19" s="77"/>
    </row>
    <row r="20" spans="1:10">
      <c r="A20" s="684">
        <v>2022</v>
      </c>
      <c r="B20" s="108" t="s">
        <v>138</v>
      </c>
      <c r="C20" s="165"/>
      <c r="D20" s="190">
        <v>5902</v>
      </c>
      <c r="E20" s="190">
        <v>1086</v>
      </c>
      <c r="F20" s="190">
        <v>371</v>
      </c>
      <c r="G20" s="190">
        <v>269</v>
      </c>
      <c r="H20" s="190">
        <v>1271</v>
      </c>
      <c r="I20" s="217">
        <v>21916</v>
      </c>
      <c r="J20" s="77"/>
    </row>
    <row r="21" spans="1:10">
      <c r="A21" s="677"/>
      <c r="B21" s="112" t="s">
        <v>139</v>
      </c>
      <c r="C21" s="166"/>
      <c r="D21" s="190">
        <v>6853</v>
      </c>
      <c r="E21" s="190">
        <v>283</v>
      </c>
      <c r="F21" s="190">
        <v>713</v>
      </c>
      <c r="G21" s="190">
        <v>376</v>
      </c>
      <c r="H21" s="190">
        <v>957</v>
      </c>
      <c r="I21" s="217">
        <v>64977.000000000007</v>
      </c>
      <c r="J21" s="77"/>
    </row>
    <row r="22" spans="1:10">
      <c r="A22" s="677"/>
      <c r="B22" s="156" t="s">
        <v>140</v>
      </c>
      <c r="C22" s="184"/>
      <c r="D22" s="190">
        <v>10104.000000000002</v>
      </c>
      <c r="E22" s="190">
        <v>131</v>
      </c>
      <c r="F22" s="190">
        <v>241</v>
      </c>
      <c r="G22" s="190">
        <v>488</v>
      </c>
      <c r="H22" s="190">
        <v>2100</v>
      </c>
      <c r="I22" s="217">
        <v>38970</v>
      </c>
      <c r="J22" s="77"/>
    </row>
    <row r="23" spans="1:10">
      <c r="A23" s="682"/>
      <c r="B23" s="112" t="s">
        <v>141</v>
      </c>
      <c r="C23" s="166"/>
      <c r="D23" s="190">
        <v>11630</v>
      </c>
      <c r="E23" s="190">
        <v>210.00000000000003</v>
      </c>
      <c r="F23" s="190">
        <v>364</v>
      </c>
      <c r="G23" s="190">
        <v>335</v>
      </c>
      <c r="H23" s="190">
        <v>4880</v>
      </c>
      <c r="I23" s="217">
        <v>24218</v>
      </c>
      <c r="J23" s="77"/>
    </row>
    <row r="24" spans="1:10">
      <c r="A24" s="677"/>
      <c r="B24" s="112" t="s">
        <v>142</v>
      </c>
      <c r="C24" s="166"/>
      <c r="D24" s="190">
        <v>8330</v>
      </c>
      <c r="E24" s="190">
        <v>2262</v>
      </c>
      <c r="F24" s="190">
        <v>579.00000000000011</v>
      </c>
      <c r="G24" s="190">
        <v>197</v>
      </c>
      <c r="H24" s="190">
        <v>4249.0000000000009</v>
      </c>
      <c r="I24" s="217">
        <v>39453</v>
      </c>
      <c r="J24" s="77"/>
    </row>
    <row r="25" spans="1:10">
      <c r="A25" s="677"/>
      <c r="B25" s="156" t="s">
        <v>143</v>
      </c>
      <c r="C25" s="184"/>
      <c r="D25" s="190">
        <v>8767</v>
      </c>
      <c r="E25" s="190">
        <v>606.00000000000011</v>
      </c>
      <c r="F25" s="190">
        <v>419.00000000000006</v>
      </c>
      <c r="G25" s="190">
        <v>399</v>
      </c>
      <c r="H25" s="190">
        <v>3554.0000000000005</v>
      </c>
      <c r="I25" s="217">
        <v>50076</v>
      </c>
      <c r="J25" s="77"/>
    </row>
    <row r="26" spans="1:10">
      <c r="A26" s="677"/>
      <c r="B26" s="112" t="s">
        <v>144</v>
      </c>
      <c r="C26" s="166"/>
      <c r="D26" s="190">
        <v>20866</v>
      </c>
      <c r="E26" s="190">
        <v>713.00000000000011</v>
      </c>
      <c r="F26" s="190">
        <v>255</v>
      </c>
      <c r="G26" s="190">
        <v>300</v>
      </c>
      <c r="H26" s="190">
        <v>3955</v>
      </c>
      <c r="I26" s="217">
        <v>39483.000000000007</v>
      </c>
      <c r="J26" s="77"/>
    </row>
    <row r="27" spans="1:10">
      <c r="A27" s="677"/>
      <c r="B27" s="112" t="s">
        <v>145</v>
      </c>
      <c r="C27" s="166"/>
      <c r="D27" s="190">
        <v>14838</v>
      </c>
      <c r="E27" s="190">
        <v>1436.0000000000002</v>
      </c>
      <c r="F27" s="190">
        <v>443.00000000000006</v>
      </c>
      <c r="G27" s="190">
        <v>391</v>
      </c>
      <c r="H27" s="190">
        <v>4143.0000000000009</v>
      </c>
      <c r="I27" s="217">
        <v>52146</v>
      </c>
      <c r="J27" s="77"/>
    </row>
    <row r="28" spans="1:10">
      <c r="A28" s="677"/>
      <c r="B28" s="156" t="s">
        <v>146</v>
      </c>
      <c r="C28" s="184"/>
      <c r="D28" s="190">
        <v>21803</v>
      </c>
      <c r="E28" s="190">
        <v>770</v>
      </c>
      <c r="F28" s="190">
        <v>470.00000000000006</v>
      </c>
      <c r="G28" s="190">
        <v>689</v>
      </c>
      <c r="H28" s="190">
        <v>3614</v>
      </c>
      <c r="I28" s="217">
        <v>65229.999999999993</v>
      </c>
      <c r="J28" s="77"/>
    </row>
    <row r="29" spans="1:10">
      <c r="A29" s="677"/>
      <c r="B29" s="156" t="s">
        <v>147</v>
      </c>
      <c r="C29" s="184"/>
      <c r="D29" s="190">
        <v>13144</v>
      </c>
      <c r="E29" s="190">
        <v>418.00000000000006</v>
      </c>
      <c r="F29" s="190">
        <v>263</v>
      </c>
      <c r="G29" s="190">
        <v>404</v>
      </c>
      <c r="H29" s="190">
        <v>9882</v>
      </c>
      <c r="I29" s="217">
        <v>34703</v>
      </c>
      <c r="J29" s="77"/>
    </row>
    <row r="30" spans="1:10">
      <c r="A30" s="677"/>
      <c r="B30" s="156" t="s">
        <v>148</v>
      </c>
      <c r="C30" s="184"/>
      <c r="D30" s="190">
        <v>6048</v>
      </c>
      <c r="E30" s="190">
        <v>186</v>
      </c>
      <c r="F30" s="190">
        <v>302</v>
      </c>
      <c r="G30" s="190">
        <v>268</v>
      </c>
      <c r="H30" s="190">
        <v>5461</v>
      </c>
      <c r="I30" s="217">
        <v>41489.000000000007</v>
      </c>
      <c r="J30" s="77"/>
    </row>
    <row r="31" spans="1:10">
      <c r="A31" s="683"/>
      <c r="B31" s="144" t="s">
        <v>149</v>
      </c>
      <c r="C31" s="185"/>
      <c r="D31" s="218">
        <v>4086.9999999999995</v>
      </c>
      <c r="E31" s="218">
        <v>35</v>
      </c>
      <c r="F31" s="218">
        <v>234</v>
      </c>
      <c r="G31" s="218">
        <v>154</v>
      </c>
      <c r="H31" s="218">
        <v>1093</v>
      </c>
      <c r="I31" s="219">
        <v>71363</v>
      </c>
      <c r="J31" s="77"/>
    </row>
    <row r="32" spans="1:10">
      <c r="A32" s="684">
        <v>2023</v>
      </c>
      <c r="B32" s="108" t="s">
        <v>138</v>
      </c>
      <c r="C32" s="165"/>
      <c r="D32" s="190">
        <v>1403</v>
      </c>
      <c r="E32" s="190">
        <v>715.00000000000011</v>
      </c>
      <c r="F32" s="190">
        <v>146</v>
      </c>
      <c r="G32" s="190">
        <v>122</v>
      </c>
      <c r="H32" s="190">
        <v>836</v>
      </c>
      <c r="I32" s="217">
        <v>33954</v>
      </c>
      <c r="J32" s="77"/>
    </row>
    <row r="33" spans="1:10">
      <c r="A33" s="677"/>
      <c r="B33" s="112" t="s">
        <v>139</v>
      </c>
      <c r="C33" s="166"/>
      <c r="D33" s="190">
        <v>6406.0000000000009</v>
      </c>
      <c r="E33" s="190">
        <v>1011.0000000000001</v>
      </c>
      <c r="F33" s="190">
        <v>551</v>
      </c>
      <c r="G33" s="190">
        <v>172</v>
      </c>
      <c r="H33" s="190">
        <v>753</v>
      </c>
      <c r="I33" s="217">
        <v>52208.999999999993</v>
      </c>
      <c r="J33" s="77"/>
    </row>
    <row r="34" spans="1:10">
      <c r="A34" s="677"/>
      <c r="B34" s="156" t="s">
        <v>140</v>
      </c>
      <c r="C34" s="184"/>
      <c r="D34" s="190">
        <v>13942</v>
      </c>
      <c r="E34" s="190">
        <v>454.99999999999994</v>
      </c>
      <c r="F34" s="190">
        <v>143.00000000000003</v>
      </c>
      <c r="G34" s="190">
        <v>250</v>
      </c>
      <c r="H34" s="190">
        <v>933</v>
      </c>
      <c r="I34" s="217">
        <v>38683</v>
      </c>
      <c r="J34" s="77"/>
    </row>
    <row r="35" spans="1:10">
      <c r="A35" s="682"/>
      <c r="B35" s="112" t="s">
        <v>141</v>
      </c>
      <c r="C35" s="166"/>
      <c r="D35" s="190">
        <v>11166</v>
      </c>
      <c r="E35" s="190">
        <v>3141</v>
      </c>
      <c r="F35" s="190">
        <v>731</v>
      </c>
      <c r="G35" s="190">
        <v>331</v>
      </c>
      <c r="H35" s="190">
        <v>5412</v>
      </c>
      <c r="I35" s="217">
        <v>59552</v>
      </c>
      <c r="J35" s="77"/>
    </row>
    <row r="36" spans="1:10">
      <c r="A36" s="677"/>
      <c r="B36" s="112" t="s">
        <v>142</v>
      </c>
      <c r="C36" s="166"/>
      <c r="D36" s="190">
        <v>3629</v>
      </c>
      <c r="E36" s="190">
        <v>374</v>
      </c>
      <c r="F36" s="190">
        <v>206.00000000000003</v>
      </c>
      <c r="G36" s="190">
        <v>170.99999999999997</v>
      </c>
      <c r="H36" s="190">
        <v>1889</v>
      </c>
      <c r="I36" s="217">
        <v>42855.999999999993</v>
      </c>
      <c r="J36" s="77"/>
    </row>
    <row r="37" spans="1:10">
      <c r="A37" s="677"/>
      <c r="B37" s="156" t="s">
        <v>143</v>
      </c>
      <c r="C37" s="184"/>
      <c r="D37" s="190">
        <v>6825</v>
      </c>
      <c r="E37" s="190">
        <v>240</v>
      </c>
      <c r="F37" s="190">
        <v>579</v>
      </c>
      <c r="G37" s="190">
        <v>33</v>
      </c>
      <c r="H37" s="190">
        <v>1796</v>
      </c>
      <c r="I37" s="217">
        <v>85774</v>
      </c>
      <c r="J37" s="77"/>
    </row>
    <row r="38" spans="1:10">
      <c r="A38" s="677"/>
      <c r="B38" s="112" t="s">
        <v>144</v>
      </c>
      <c r="C38" s="166"/>
      <c r="D38" s="190" t="s">
        <v>124</v>
      </c>
      <c r="E38" s="190" t="s">
        <v>124</v>
      </c>
      <c r="F38" s="190" t="s">
        <v>124</v>
      </c>
      <c r="G38" s="190" t="s">
        <v>124</v>
      </c>
      <c r="H38" s="190" t="s">
        <v>124</v>
      </c>
      <c r="I38" s="217" t="s">
        <v>124</v>
      </c>
      <c r="J38" s="77"/>
    </row>
    <row r="39" spans="1:10">
      <c r="A39" s="677"/>
      <c r="B39" s="112" t="s">
        <v>145</v>
      </c>
      <c r="C39" s="166"/>
      <c r="D39" s="190" t="s">
        <v>124</v>
      </c>
      <c r="E39" s="190" t="s">
        <v>124</v>
      </c>
      <c r="F39" s="190" t="s">
        <v>124</v>
      </c>
      <c r="G39" s="190" t="s">
        <v>124</v>
      </c>
      <c r="H39" s="190" t="s">
        <v>124</v>
      </c>
      <c r="I39" s="217" t="s">
        <v>124</v>
      </c>
      <c r="J39" s="77"/>
    </row>
    <row r="40" spans="1:10">
      <c r="A40" s="677"/>
      <c r="B40" s="156" t="s">
        <v>146</v>
      </c>
      <c r="C40" s="184"/>
      <c r="D40" s="190" t="s">
        <v>124</v>
      </c>
      <c r="E40" s="190" t="s">
        <v>124</v>
      </c>
      <c r="F40" s="190" t="s">
        <v>124</v>
      </c>
      <c r="G40" s="190" t="s">
        <v>124</v>
      </c>
      <c r="H40" s="190" t="s">
        <v>124</v>
      </c>
      <c r="I40" s="217" t="s">
        <v>124</v>
      </c>
      <c r="J40" s="77"/>
    </row>
    <row r="41" spans="1:10">
      <c r="A41" s="677"/>
      <c r="B41" s="156" t="s">
        <v>147</v>
      </c>
      <c r="C41" s="184"/>
      <c r="D41" s="190" t="s">
        <v>124</v>
      </c>
      <c r="E41" s="190" t="s">
        <v>124</v>
      </c>
      <c r="F41" s="190" t="s">
        <v>124</v>
      </c>
      <c r="G41" s="190" t="s">
        <v>124</v>
      </c>
      <c r="H41" s="190" t="s">
        <v>124</v>
      </c>
      <c r="I41" s="217" t="s">
        <v>124</v>
      </c>
      <c r="J41" s="77"/>
    </row>
    <row r="42" spans="1:10">
      <c r="A42" s="677"/>
      <c r="B42" s="156" t="s">
        <v>148</v>
      </c>
      <c r="C42" s="184"/>
      <c r="D42" s="394" t="s">
        <v>124</v>
      </c>
      <c r="E42" s="394" t="s">
        <v>124</v>
      </c>
      <c r="F42" s="394" t="s">
        <v>124</v>
      </c>
      <c r="G42" s="394" t="s">
        <v>124</v>
      </c>
      <c r="H42" s="394" t="s">
        <v>124</v>
      </c>
      <c r="I42" s="395" t="s">
        <v>124</v>
      </c>
      <c r="J42" s="77"/>
    </row>
    <row r="43" spans="1:10" ht="12.75" thickBot="1">
      <c r="A43" s="685"/>
      <c r="B43" s="158" t="s">
        <v>149</v>
      </c>
      <c r="C43" s="186"/>
      <c r="D43" s="313" t="s">
        <v>124</v>
      </c>
      <c r="E43" s="313" t="s">
        <v>124</v>
      </c>
      <c r="F43" s="313" t="s">
        <v>124</v>
      </c>
      <c r="G43" s="313" t="s">
        <v>124</v>
      </c>
      <c r="H43" s="313" t="s">
        <v>124</v>
      </c>
      <c r="I43" s="314" t="s">
        <v>124</v>
      </c>
      <c r="J43" s="77"/>
    </row>
    <row r="44" spans="1:10">
      <c r="A44" s="638" t="str">
        <f>Titles!$A$12</f>
        <v>1 Data for 2021 and 2022 based on 2016 Census Definitions and data for 2023 based on 2021 Census Definitions.</v>
      </c>
      <c r="B44" s="84"/>
      <c r="C44" s="359"/>
      <c r="D44" s="359"/>
      <c r="E44" s="359" t="s">
        <v>124</v>
      </c>
      <c r="F44" s="359"/>
      <c r="G44" s="319"/>
      <c r="H44" s="319"/>
      <c r="I44" s="77"/>
    </row>
    <row r="45" spans="1:10" s="307" customFormat="1">
      <c r="A45" s="620" t="s">
        <v>150</v>
      </c>
      <c r="B45" s="308"/>
      <c r="C45" s="308"/>
      <c r="D45" s="359"/>
      <c r="E45" s="359" t="s">
        <v>124</v>
      </c>
      <c r="F45" s="359"/>
      <c r="G45" s="306"/>
      <c r="H45" s="306"/>
    </row>
    <row r="46" spans="1:10" s="307" customFormat="1">
      <c r="A46" s="639" t="str">
        <f>Titles!$A$10</f>
        <v>Source: CMHC Starts and Completion Survey, Market Absorption Survey</v>
      </c>
      <c r="B46" s="308"/>
      <c r="C46" s="308"/>
      <c r="D46" s="308"/>
      <c r="E46" s="190" t="s">
        <v>124</v>
      </c>
      <c r="F46" s="321"/>
      <c r="G46" s="308"/>
      <c r="H46" s="308"/>
    </row>
    <row r="47" spans="1:10" ht="12" customHeight="1">
      <c r="A47" s="641"/>
      <c r="B47" s="90"/>
      <c r="C47" s="90"/>
      <c r="D47" s="169"/>
      <c r="E47" s="169"/>
      <c r="F47" s="169"/>
      <c r="G47" s="169"/>
      <c r="H47" s="194"/>
      <c r="I47" s="90"/>
      <c r="J47" s="13"/>
    </row>
    <row r="48" spans="1:10" ht="9.75" customHeight="1">
      <c r="A48" s="641"/>
      <c r="B48" s="90"/>
      <c r="C48" s="90"/>
      <c r="D48" s="169"/>
      <c r="E48" s="169"/>
      <c r="F48" s="169"/>
      <c r="G48" s="169"/>
      <c r="H48" s="194"/>
      <c r="I48" s="90"/>
      <c r="J48" s="13"/>
    </row>
    <row r="60" spans="1:7">
      <c r="A60" s="638"/>
      <c r="B60" s="82"/>
      <c r="C60" s="359"/>
      <c r="D60" s="360"/>
      <c r="E60" s="360"/>
      <c r="F60" s="360"/>
      <c r="G60" s="54"/>
    </row>
    <row r="61" spans="1:7" ht="15">
      <c r="A61" s="638"/>
      <c r="B61" s="170"/>
      <c r="C61" s="170"/>
      <c r="D61" s="170"/>
      <c r="E61" s="170"/>
      <c r="F61" s="170"/>
      <c r="G61" s="54"/>
    </row>
  </sheetData>
  <pageMargins left="0.7" right="0.7" top="0.75" bottom="0.75" header="0.3" footer="0.3"/>
  <pageSetup scale="88"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64"/>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9" s="177" customFormat="1" ht="15.95" customHeight="1">
      <c r="A1" s="629" t="s">
        <v>184</v>
      </c>
      <c r="B1" s="435"/>
      <c r="C1" s="435"/>
      <c r="D1" s="435"/>
      <c r="E1" s="435"/>
      <c r="F1" s="435"/>
      <c r="G1" s="435"/>
      <c r="H1" s="436"/>
      <c r="I1" s="176"/>
    </row>
    <row r="2" spans="1:9" s="177" customFormat="1" ht="15.95" customHeight="1">
      <c r="A2" s="630" t="s">
        <v>179</v>
      </c>
      <c r="B2" s="438"/>
      <c r="C2" s="438"/>
      <c r="D2" s="438"/>
      <c r="E2" s="438"/>
      <c r="F2" s="438"/>
      <c r="G2" s="438"/>
      <c r="H2" s="439"/>
      <c r="I2" s="176"/>
    </row>
    <row r="3" spans="1:9" s="177" customFormat="1" ht="15.95" customHeight="1" thickBot="1">
      <c r="A3" s="631"/>
      <c r="B3" s="475"/>
      <c r="C3" s="475"/>
      <c r="D3" s="475"/>
      <c r="E3" s="475"/>
      <c r="F3" s="475"/>
      <c r="G3" s="475"/>
      <c r="H3" s="476"/>
      <c r="I3" s="176"/>
    </row>
    <row r="4" spans="1:9" ht="38.25" customHeight="1">
      <c r="A4" s="632" t="s">
        <v>166</v>
      </c>
      <c r="B4" s="89"/>
      <c r="C4" s="119"/>
      <c r="D4" s="485" t="s">
        <v>86</v>
      </c>
      <c r="E4" s="485" t="s">
        <v>185</v>
      </c>
      <c r="F4" s="485" t="s">
        <v>90</v>
      </c>
      <c r="G4" s="485" t="s">
        <v>77</v>
      </c>
      <c r="H4" s="587" t="s">
        <v>84</v>
      </c>
      <c r="I4" s="77"/>
    </row>
    <row r="5" spans="1:9">
      <c r="A5" s="633" t="s">
        <v>166</v>
      </c>
      <c r="B5" s="141"/>
      <c r="C5" s="147"/>
      <c r="D5" s="486"/>
      <c r="E5" s="486"/>
      <c r="F5" s="486"/>
      <c r="G5" s="486"/>
      <c r="H5" s="588"/>
      <c r="I5" s="77"/>
    </row>
    <row r="6" spans="1:9" ht="13.5">
      <c r="A6" s="680" t="s">
        <v>132</v>
      </c>
      <c r="B6" s="178"/>
      <c r="C6" s="183"/>
      <c r="D6" s="372">
        <v>4187</v>
      </c>
      <c r="E6" s="372">
        <v>2635</v>
      </c>
      <c r="F6" s="372">
        <v>5602</v>
      </c>
      <c r="G6" s="372">
        <v>1307</v>
      </c>
      <c r="H6" s="373">
        <v>766</v>
      </c>
      <c r="I6" s="77"/>
    </row>
    <row r="7" spans="1:9" ht="13.5">
      <c r="A7" s="681" t="s">
        <v>163</v>
      </c>
      <c r="B7" s="144"/>
      <c r="C7" s="116"/>
      <c r="D7" s="372">
        <v>3530</v>
      </c>
      <c r="E7" s="372">
        <v>3168</v>
      </c>
      <c r="F7" s="372">
        <v>4847</v>
      </c>
      <c r="G7" s="372">
        <v>1760</v>
      </c>
      <c r="H7" s="373">
        <v>493</v>
      </c>
      <c r="I7" s="77"/>
    </row>
    <row r="8" spans="1:9">
      <c r="A8" s="617">
        <f>Titles!A21</f>
        <v>2021</v>
      </c>
      <c r="B8" s="108" t="s">
        <v>138</v>
      </c>
      <c r="C8" s="165"/>
      <c r="D8" s="190">
        <v>2411</v>
      </c>
      <c r="E8" s="190">
        <v>2540</v>
      </c>
      <c r="F8" s="190">
        <v>10274</v>
      </c>
      <c r="G8" s="190">
        <v>2172</v>
      </c>
      <c r="H8" s="217">
        <v>280</v>
      </c>
      <c r="I8" s="77"/>
    </row>
    <row r="9" spans="1:9">
      <c r="A9" s="619"/>
      <c r="B9" s="112" t="s">
        <v>139</v>
      </c>
      <c r="C9" s="166"/>
      <c r="D9" s="190">
        <v>7879</v>
      </c>
      <c r="E9" s="190">
        <v>2076</v>
      </c>
      <c r="F9" s="190">
        <v>1218</v>
      </c>
      <c r="G9" s="190">
        <v>1282</v>
      </c>
      <c r="H9" s="217">
        <v>863</v>
      </c>
      <c r="I9" s="77"/>
    </row>
    <row r="10" spans="1:9">
      <c r="A10" s="619"/>
      <c r="B10" s="156" t="s">
        <v>140</v>
      </c>
      <c r="C10" s="184"/>
      <c r="D10" s="190">
        <v>1519.0000000000002</v>
      </c>
      <c r="E10" s="190">
        <v>3822</v>
      </c>
      <c r="F10" s="190">
        <v>4475</v>
      </c>
      <c r="G10" s="190">
        <v>445</v>
      </c>
      <c r="H10" s="217">
        <v>314</v>
      </c>
      <c r="I10" s="77"/>
    </row>
    <row r="11" spans="1:9">
      <c r="A11" s="635"/>
      <c r="B11" s="112" t="s">
        <v>141</v>
      </c>
      <c r="C11" s="166"/>
      <c r="D11" s="190">
        <v>6435.0000000000009</v>
      </c>
      <c r="E11" s="190">
        <v>2483</v>
      </c>
      <c r="F11" s="190">
        <v>10797</v>
      </c>
      <c r="G11" s="190">
        <v>567</v>
      </c>
      <c r="H11" s="217">
        <v>1652.0000000000002</v>
      </c>
      <c r="I11" s="77"/>
    </row>
    <row r="12" spans="1:9">
      <c r="A12" s="619"/>
      <c r="B12" s="112" t="s">
        <v>142</v>
      </c>
      <c r="C12" s="166"/>
      <c r="D12" s="190">
        <v>3961.0000000000005</v>
      </c>
      <c r="E12" s="190">
        <v>3266</v>
      </c>
      <c r="F12" s="190">
        <v>6316</v>
      </c>
      <c r="G12" s="190">
        <v>1054</v>
      </c>
      <c r="H12" s="217">
        <v>247</v>
      </c>
      <c r="I12" s="77"/>
    </row>
    <row r="13" spans="1:9">
      <c r="A13" s="619"/>
      <c r="B13" s="156" t="s">
        <v>143</v>
      </c>
      <c r="C13" s="184"/>
      <c r="D13" s="190">
        <v>4764</v>
      </c>
      <c r="E13" s="190">
        <v>1767.9999999999998</v>
      </c>
      <c r="F13" s="190">
        <v>3122</v>
      </c>
      <c r="G13" s="190">
        <v>369</v>
      </c>
      <c r="H13" s="217">
        <v>2114</v>
      </c>
      <c r="I13" s="77"/>
    </row>
    <row r="14" spans="1:9">
      <c r="A14" s="619"/>
      <c r="B14" s="112" t="s">
        <v>144</v>
      </c>
      <c r="C14" s="166"/>
      <c r="D14" s="190">
        <v>2900</v>
      </c>
      <c r="E14" s="190">
        <v>2040</v>
      </c>
      <c r="F14" s="190">
        <v>5850</v>
      </c>
      <c r="G14" s="190">
        <v>106</v>
      </c>
      <c r="H14" s="217">
        <v>2088</v>
      </c>
      <c r="I14" s="77"/>
    </row>
    <row r="15" spans="1:9">
      <c r="A15" s="619"/>
      <c r="B15" s="112" t="s">
        <v>145</v>
      </c>
      <c r="C15" s="166"/>
      <c r="D15" s="190">
        <v>8248</v>
      </c>
      <c r="E15" s="190">
        <v>2058.0000000000005</v>
      </c>
      <c r="F15" s="190">
        <v>5532.9999999999991</v>
      </c>
      <c r="G15" s="190">
        <v>2862.9999999999995</v>
      </c>
      <c r="H15" s="217">
        <v>320.99999999999994</v>
      </c>
      <c r="I15" s="77"/>
    </row>
    <row r="16" spans="1:9">
      <c r="A16" s="619"/>
      <c r="B16" s="156" t="s">
        <v>146</v>
      </c>
      <c r="C16" s="184"/>
      <c r="D16" s="190">
        <v>942</v>
      </c>
      <c r="E16" s="190">
        <v>3918</v>
      </c>
      <c r="F16" s="190">
        <v>2746</v>
      </c>
      <c r="G16" s="190">
        <v>124</v>
      </c>
      <c r="H16" s="217">
        <v>225</v>
      </c>
      <c r="I16" s="77"/>
    </row>
    <row r="17" spans="1:9">
      <c r="A17" s="619"/>
      <c r="B17" s="156" t="s">
        <v>147</v>
      </c>
      <c r="C17" s="184"/>
      <c r="D17" s="190">
        <v>1091</v>
      </c>
      <c r="E17" s="190">
        <v>3370.9999999999995</v>
      </c>
      <c r="F17" s="190">
        <v>7292</v>
      </c>
      <c r="G17" s="190">
        <v>193</v>
      </c>
      <c r="H17" s="217">
        <v>193</v>
      </c>
      <c r="I17" s="77"/>
    </row>
    <row r="18" spans="1:9">
      <c r="A18" s="619"/>
      <c r="B18" s="156" t="s">
        <v>148</v>
      </c>
      <c r="C18" s="184"/>
      <c r="D18" s="190">
        <v>6587</v>
      </c>
      <c r="E18" s="190">
        <v>2578.0000000000005</v>
      </c>
      <c r="F18" s="190">
        <v>3256</v>
      </c>
      <c r="G18" s="190">
        <v>4442</v>
      </c>
      <c r="H18" s="217">
        <v>420</v>
      </c>
      <c r="I18" s="77"/>
    </row>
    <row r="19" spans="1:9">
      <c r="A19" s="633"/>
      <c r="B19" s="144" t="s">
        <v>149</v>
      </c>
      <c r="C19" s="185"/>
      <c r="D19" s="218">
        <v>3806</v>
      </c>
      <c r="E19" s="218">
        <v>1950.0000000000002</v>
      </c>
      <c r="F19" s="218">
        <v>6368</v>
      </c>
      <c r="G19" s="218">
        <v>2856</v>
      </c>
      <c r="H19" s="219">
        <v>524</v>
      </c>
      <c r="I19" s="77"/>
    </row>
    <row r="20" spans="1:9">
      <c r="A20" s="636">
        <f>Titles!A22</f>
        <v>2022</v>
      </c>
      <c r="B20" s="108" t="s">
        <v>138</v>
      </c>
      <c r="C20" s="165"/>
      <c r="D20" s="190">
        <v>1583.9999999999998</v>
      </c>
      <c r="E20" s="190">
        <v>2099</v>
      </c>
      <c r="F20" s="190">
        <v>1352</v>
      </c>
      <c r="G20" s="190">
        <v>985</v>
      </c>
      <c r="H20" s="217">
        <v>379</v>
      </c>
      <c r="I20" s="77"/>
    </row>
    <row r="21" spans="1:9">
      <c r="A21" s="619"/>
      <c r="B21" s="112" t="s">
        <v>139</v>
      </c>
      <c r="C21" s="166"/>
      <c r="D21" s="190">
        <v>2510</v>
      </c>
      <c r="E21" s="190">
        <v>1912</v>
      </c>
      <c r="F21" s="190">
        <v>2187.9999999999995</v>
      </c>
      <c r="G21" s="190">
        <v>503</v>
      </c>
      <c r="H21" s="217">
        <v>239</v>
      </c>
      <c r="I21" s="77"/>
    </row>
    <row r="22" spans="1:9">
      <c r="A22" s="619"/>
      <c r="B22" s="156" t="s">
        <v>140</v>
      </c>
      <c r="C22" s="184"/>
      <c r="D22" s="190">
        <v>2623</v>
      </c>
      <c r="E22" s="190">
        <v>1809</v>
      </c>
      <c r="F22" s="190">
        <v>4065.0000000000005</v>
      </c>
      <c r="G22" s="190">
        <v>617</v>
      </c>
      <c r="H22" s="217">
        <v>255</v>
      </c>
      <c r="I22" s="77"/>
    </row>
    <row r="23" spans="1:9">
      <c r="A23" s="635"/>
      <c r="B23" s="112" t="s">
        <v>141</v>
      </c>
      <c r="C23" s="166"/>
      <c r="D23" s="190">
        <v>5761</v>
      </c>
      <c r="E23" s="190">
        <v>5711</v>
      </c>
      <c r="F23" s="190">
        <v>2477</v>
      </c>
      <c r="G23" s="190">
        <v>1279</v>
      </c>
      <c r="H23" s="217">
        <v>199</v>
      </c>
      <c r="I23" s="77"/>
    </row>
    <row r="24" spans="1:9">
      <c r="A24" s="619"/>
      <c r="B24" s="112" t="s">
        <v>142</v>
      </c>
      <c r="C24" s="166"/>
      <c r="D24" s="190">
        <v>1701</v>
      </c>
      <c r="E24" s="190">
        <v>3377</v>
      </c>
      <c r="F24" s="190">
        <v>2429.0000000000005</v>
      </c>
      <c r="G24" s="190">
        <v>3977</v>
      </c>
      <c r="H24" s="217">
        <v>212.99999999999997</v>
      </c>
      <c r="I24" s="77"/>
    </row>
    <row r="25" spans="1:9">
      <c r="A25" s="619"/>
      <c r="B25" s="156" t="s">
        <v>143</v>
      </c>
      <c r="C25" s="184"/>
      <c r="D25" s="190">
        <v>4570</v>
      </c>
      <c r="E25" s="190">
        <v>1549</v>
      </c>
      <c r="F25" s="190">
        <v>6516.9999999999991</v>
      </c>
      <c r="G25" s="190">
        <v>2554</v>
      </c>
      <c r="H25" s="217">
        <v>921</v>
      </c>
      <c r="I25" s="77"/>
    </row>
    <row r="26" spans="1:9">
      <c r="A26" s="619"/>
      <c r="B26" s="112" t="s">
        <v>144</v>
      </c>
      <c r="C26" s="166"/>
      <c r="D26" s="190">
        <v>2314</v>
      </c>
      <c r="E26" s="190">
        <v>1473</v>
      </c>
      <c r="F26" s="190">
        <v>4736</v>
      </c>
      <c r="G26" s="190">
        <v>2163.9999999999995</v>
      </c>
      <c r="H26" s="217">
        <v>339</v>
      </c>
      <c r="I26" s="77"/>
    </row>
    <row r="27" spans="1:9">
      <c r="A27" s="619"/>
      <c r="B27" s="112" t="s">
        <v>145</v>
      </c>
      <c r="C27" s="166"/>
      <c r="D27" s="190">
        <v>1835.9999999999998</v>
      </c>
      <c r="E27" s="190">
        <v>2501.0000000000005</v>
      </c>
      <c r="F27" s="190">
        <v>4861.0000000000009</v>
      </c>
      <c r="G27" s="190">
        <v>2015.0000000000002</v>
      </c>
      <c r="H27" s="217">
        <v>616</v>
      </c>
      <c r="I27" s="77"/>
    </row>
    <row r="28" spans="1:9">
      <c r="A28" s="619"/>
      <c r="B28" s="156" t="s">
        <v>146</v>
      </c>
      <c r="C28" s="184"/>
      <c r="D28" s="190">
        <v>2227.9999999999995</v>
      </c>
      <c r="E28" s="190">
        <v>9666</v>
      </c>
      <c r="F28" s="190">
        <v>3577</v>
      </c>
      <c r="G28" s="190">
        <v>1226</v>
      </c>
      <c r="H28" s="217">
        <v>1562</v>
      </c>
      <c r="I28" s="77"/>
    </row>
    <row r="29" spans="1:9">
      <c r="A29" s="619"/>
      <c r="B29" s="156" t="s">
        <v>147</v>
      </c>
      <c r="C29" s="184"/>
      <c r="D29" s="190">
        <v>4348</v>
      </c>
      <c r="E29" s="190">
        <v>2168</v>
      </c>
      <c r="F29" s="190">
        <v>5570</v>
      </c>
      <c r="G29" s="190">
        <v>1943</v>
      </c>
      <c r="H29" s="217">
        <v>328</v>
      </c>
      <c r="I29" s="77"/>
    </row>
    <row r="30" spans="1:9">
      <c r="A30" s="619"/>
      <c r="B30" s="156" t="s">
        <v>148</v>
      </c>
      <c r="C30" s="184"/>
      <c r="D30" s="190">
        <v>10733.999999999998</v>
      </c>
      <c r="E30" s="190">
        <v>2686</v>
      </c>
      <c r="F30" s="190">
        <v>12227</v>
      </c>
      <c r="G30" s="190">
        <v>2050.9999999999995</v>
      </c>
      <c r="H30" s="217">
        <v>583</v>
      </c>
      <c r="I30" s="77"/>
    </row>
    <row r="31" spans="1:9">
      <c r="A31" s="633"/>
      <c r="B31" s="144" t="s">
        <v>149</v>
      </c>
      <c r="C31" s="185"/>
      <c r="D31" s="218">
        <v>1888</v>
      </c>
      <c r="E31" s="218">
        <v>2894</v>
      </c>
      <c r="F31" s="218">
        <v>8048.9999999999991</v>
      </c>
      <c r="G31" s="218">
        <v>1509</v>
      </c>
      <c r="H31" s="219">
        <v>212</v>
      </c>
      <c r="I31" s="77"/>
    </row>
    <row r="32" spans="1:9">
      <c r="A32" s="636">
        <f>Titles!A23</f>
        <v>2023</v>
      </c>
      <c r="B32" s="108" t="s">
        <v>138</v>
      </c>
      <c r="C32" s="165"/>
      <c r="D32" s="190">
        <v>2019.0000000000002</v>
      </c>
      <c r="E32" s="190">
        <v>4064</v>
      </c>
      <c r="F32" s="190">
        <v>5048.9999999999991</v>
      </c>
      <c r="G32" s="190">
        <v>1149</v>
      </c>
      <c r="H32" s="217">
        <v>193</v>
      </c>
      <c r="I32" s="77"/>
    </row>
    <row r="33" spans="1:9">
      <c r="A33" s="619"/>
      <c r="B33" s="112" t="s">
        <v>139</v>
      </c>
      <c r="C33" s="166"/>
      <c r="D33" s="190">
        <v>1229</v>
      </c>
      <c r="E33" s="190">
        <v>4700</v>
      </c>
      <c r="F33" s="190">
        <v>4876</v>
      </c>
      <c r="G33" s="190">
        <v>1236</v>
      </c>
      <c r="H33" s="217">
        <v>4151.9999999999991</v>
      </c>
      <c r="I33" s="77"/>
    </row>
    <row r="34" spans="1:9">
      <c r="A34" s="619"/>
      <c r="B34" s="156" t="s">
        <v>140</v>
      </c>
      <c r="C34" s="184"/>
      <c r="D34" s="190">
        <v>806</v>
      </c>
      <c r="E34" s="190">
        <v>1344</v>
      </c>
      <c r="F34" s="190">
        <v>1859</v>
      </c>
      <c r="G34" s="190">
        <v>651</v>
      </c>
      <c r="H34" s="217">
        <v>3107</v>
      </c>
      <c r="I34" s="77"/>
    </row>
    <row r="35" spans="1:9">
      <c r="A35" s="635"/>
      <c r="B35" s="112" t="s">
        <v>141</v>
      </c>
      <c r="C35" s="166"/>
      <c r="D35" s="190">
        <v>6755.9999999999991</v>
      </c>
      <c r="E35" s="190">
        <v>1677</v>
      </c>
      <c r="F35" s="190">
        <v>1254</v>
      </c>
      <c r="G35" s="190">
        <v>1587.0000000000002</v>
      </c>
      <c r="H35" s="217">
        <v>59</v>
      </c>
      <c r="I35" s="77"/>
    </row>
    <row r="36" spans="1:9">
      <c r="A36" s="619"/>
      <c r="B36" s="112" t="s">
        <v>142</v>
      </c>
      <c r="C36" s="166"/>
      <c r="D36" s="190">
        <v>1016.9999999999999</v>
      </c>
      <c r="E36" s="190">
        <v>2501</v>
      </c>
      <c r="F36" s="190">
        <v>2504</v>
      </c>
      <c r="G36" s="190">
        <v>1387</v>
      </c>
      <c r="H36" s="217">
        <v>125</v>
      </c>
      <c r="I36" s="77"/>
    </row>
    <row r="37" spans="1:9">
      <c r="A37" s="619"/>
      <c r="B37" s="156" t="s">
        <v>143</v>
      </c>
      <c r="C37" s="184"/>
      <c r="D37" s="190">
        <v>3766</v>
      </c>
      <c r="E37" s="190">
        <v>2100</v>
      </c>
      <c r="F37" s="190">
        <v>1821.0000000000002</v>
      </c>
      <c r="G37" s="190">
        <v>1305</v>
      </c>
      <c r="H37" s="217">
        <v>1672.9999999999998</v>
      </c>
      <c r="I37" s="77"/>
    </row>
    <row r="38" spans="1:9">
      <c r="A38" s="619"/>
      <c r="B38" s="112" t="s">
        <v>144</v>
      </c>
      <c r="C38" s="166"/>
      <c r="D38" s="190" t="s">
        <v>124</v>
      </c>
      <c r="E38" s="190" t="s">
        <v>124</v>
      </c>
      <c r="F38" s="190" t="s">
        <v>124</v>
      </c>
      <c r="G38" s="190" t="s">
        <v>124</v>
      </c>
      <c r="H38" s="217" t="s">
        <v>124</v>
      </c>
      <c r="I38" s="77"/>
    </row>
    <row r="39" spans="1:9">
      <c r="A39" s="619"/>
      <c r="B39" s="112" t="s">
        <v>145</v>
      </c>
      <c r="C39" s="166"/>
      <c r="D39" s="190" t="s">
        <v>124</v>
      </c>
      <c r="E39" s="190" t="s">
        <v>124</v>
      </c>
      <c r="F39" s="190" t="s">
        <v>124</v>
      </c>
      <c r="G39" s="190" t="s">
        <v>124</v>
      </c>
      <c r="H39" s="217" t="s">
        <v>124</v>
      </c>
      <c r="I39" s="77"/>
    </row>
    <row r="40" spans="1:9">
      <c r="A40" s="619"/>
      <c r="B40" s="156" t="s">
        <v>146</v>
      </c>
      <c r="C40" s="184"/>
      <c r="D40" s="190" t="s">
        <v>124</v>
      </c>
      <c r="E40" s="190" t="s">
        <v>124</v>
      </c>
      <c r="F40" s="190" t="s">
        <v>124</v>
      </c>
      <c r="G40" s="190" t="s">
        <v>124</v>
      </c>
      <c r="H40" s="217" t="s">
        <v>124</v>
      </c>
      <c r="I40" s="77"/>
    </row>
    <row r="41" spans="1:9">
      <c r="A41" s="619"/>
      <c r="B41" s="156" t="s">
        <v>147</v>
      </c>
      <c r="C41" s="184"/>
      <c r="D41" s="190" t="s">
        <v>124</v>
      </c>
      <c r="E41" s="190" t="s">
        <v>124</v>
      </c>
      <c r="F41" s="190" t="s">
        <v>124</v>
      </c>
      <c r="G41" s="190" t="s">
        <v>124</v>
      </c>
      <c r="H41" s="217" t="s">
        <v>124</v>
      </c>
      <c r="I41" s="77"/>
    </row>
    <row r="42" spans="1:9">
      <c r="A42" s="619"/>
      <c r="B42" s="156" t="s">
        <v>148</v>
      </c>
      <c r="C42" s="184"/>
      <c r="D42" s="394" t="s">
        <v>124</v>
      </c>
      <c r="E42" s="394" t="s">
        <v>124</v>
      </c>
      <c r="F42" s="394" t="s">
        <v>124</v>
      </c>
      <c r="G42" s="394" t="s">
        <v>124</v>
      </c>
      <c r="H42" s="395" t="s">
        <v>124</v>
      </c>
      <c r="I42" s="77"/>
    </row>
    <row r="43" spans="1:9" ht="12.75" thickBot="1">
      <c r="A43" s="637"/>
      <c r="B43" s="158" t="s">
        <v>149</v>
      </c>
      <c r="C43" s="186"/>
      <c r="D43" s="313" t="s">
        <v>124</v>
      </c>
      <c r="E43" s="313" t="s">
        <v>124</v>
      </c>
      <c r="F43" s="313" t="s">
        <v>124</v>
      </c>
      <c r="G43" s="313" t="s">
        <v>124</v>
      </c>
      <c r="H43" s="314" t="s">
        <v>124</v>
      </c>
      <c r="I43" s="77"/>
    </row>
    <row r="44" spans="1:9">
      <c r="A44" s="638" t="str">
        <f>Titles!$A$12</f>
        <v>1 Data for 2021 and 2022 based on 2016 Census Definitions and data for 2023 based on 2021 Census Definitions.</v>
      </c>
      <c r="B44" s="84"/>
      <c r="C44" s="359"/>
      <c r="D44" s="319"/>
      <c r="E44" s="54"/>
      <c r="F44" s="319"/>
      <c r="G44" s="319"/>
      <c r="H44" s="360"/>
      <c r="I44" s="77"/>
    </row>
    <row r="45" spans="1:9" s="307" customFormat="1" ht="10.9" customHeight="1">
      <c r="A45" s="620" t="s">
        <v>150</v>
      </c>
      <c r="B45" s="308"/>
      <c r="C45" s="308"/>
      <c r="D45" s="308"/>
      <c r="E45" s="353"/>
      <c r="F45" s="306"/>
      <c r="G45" s="306"/>
      <c r="H45" s="306"/>
    </row>
    <row r="46" spans="1:9" s="307" customFormat="1" ht="10.9" customHeight="1">
      <c r="A46" s="639" t="str">
        <f>Titles!$A$10</f>
        <v>Source: CMHC Starts and Completion Survey, Market Absorption Survey</v>
      </c>
      <c r="B46" s="308"/>
      <c r="C46" s="308"/>
      <c r="D46" s="308"/>
      <c r="E46" s="321"/>
      <c r="F46" s="308"/>
      <c r="G46" s="308"/>
      <c r="H46" s="308"/>
    </row>
    <row r="47" spans="1:9" ht="12" customHeight="1">
      <c r="A47" s="641"/>
      <c r="B47" s="90"/>
      <c r="C47" s="90"/>
      <c r="D47" s="169"/>
      <c r="E47" s="169"/>
      <c r="F47" s="169"/>
      <c r="G47" s="194"/>
      <c r="H47" s="90"/>
      <c r="I47" s="13"/>
    </row>
    <row r="49" spans="1:9" ht="9.75" customHeight="1">
      <c r="A49" s="12"/>
      <c r="I49" s="13"/>
    </row>
    <row r="50" spans="1:9">
      <c r="A50" s="12"/>
    </row>
    <row r="51" spans="1:9">
      <c r="A51" s="12"/>
    </row>
    <row r="52" spans="1:9">
      <c r="A52" s="12"/>
    </row>
    <row r="53" spans="1:9">
      <c r="A53" s="12"/>
    </row>
    <row r="54" spans="1:9">
      <c r="A54" s="12"/>
    </row>
    <row r="55" spans="1:9">
      <c r="A55" s="12"/>
    </row>
    <row r="58" spans="1:9">
      <c r="A58" s="12"/>
    </row>
    <row r="59" spans="1:9">
      <c r="A59" s="12"/>
    </row>
    <row r="60" spans="1:9">
      <c r="A60" s="12"/>
    </row>
    <row r="61" spans="1:9">
      <c r="A61" s="12"/>
    </row>
    <row r="62" spans="1:9">
      <c r="A62" s="12"/>
    </row>
    <row r="63" spans="1:9">
      <c r="A63" s="12"/>
    </row>
    <row r="64" spans="1:9">
      <c r="A64" s="12"/>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L62"/>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33203125" style="608" customWidth="1"/>
    <col min="2" max="2" width="9.21875" style="12" customWidth="1"/>
    <col min="3" max="3" width="8.77734375" style="12" customWidth="1"/>
    <col min="4" max="6" width="9.77734375" style="12" customWidth="1"/>
    <col min="7" max="7" width="10.88671875" style="12" customWidth="1"/>
    <col min="8" max="8" width="9.77734375" style="12" customWidth="1"/>
    <col min="9" max="16384" width="11.5546875" style="12"/>
  </cols>
  <sheetData>
    <row r="1" spans="1:9" s="177" customFormat="1" ht="15.95" customHeight="1">
      <c r="A1" s="629" t="s">
        <v>186</v>
      </c>
      <c r="B1" s="435"/>
      <c r="C1" s="435"/>
      <c r="D1" s="435"/>
      <c r="E1" s="435"/>
      <c r="F1" s="435"/>
      <c r="G1" s="435"/>
      <c r="H1" s="436"/>
      <c r="I1" s="176"/>
    </row>
    <row r="2" spans="1:9" s="177" customFormat="1" ht="15.95" customHeight="1">
      <c r="A2" s="630" t="s">
        <v>179</v>
      </c>
      <c r="B2" s="438"/>
      <c r="C2" s="438"/>
      <c r="D2" s="438"/>
      <c r="E2" s="438"/>
      <c r="F2" s="438"/>
      <c r="G2" s="438"/>
      <c r="H2" s="439"/>
      <c r="I2" s="176"/>
    </row>
    <row r="3" spans="1:9" s="177" customFormat="1" ht="15.95" customHeight="1" thickBot="1">
      <c r="A3" s="631"/>
      <c r="B3" s="475"/>
      <c r="C3" s="475"/>
      <c r="D3" s="475"/>
      <c r="E3" s="475"/>
      <c r="F3" s="475"/>
      <c r="G3" s="475"/>
      <c r="H3" s="476"/>
      <c r="I3" s="176"/>
    </row>
    <row r="4" spans="1:9" ht="26.25" customHeight="1">
      <c r="A4" s="642" t="s">
        <v>125</v>
      </c>
      <c r="B4" s="89"/>
      <c r="C4" s="119"/>
      <c r="D4" s="93" t="s">
        <v>92</v>
      </c>
      <c r="E4" s="93" t="s">
        <v>115</v>
      </c>
      <c r="F4" s="93" t="s">
        <v>75</v>
      </c>
      <c r="G4" s="485" t="s">
        <v>83</v>
      </c>
      <c r="H4" s="551" t="s">
        <v>110</v>
      </c>
      <c r="I4" s="77"/>
    </row>
    <row r="5" spans="1:9">
      <c r="A5" s="643"/>
      <c r="B5" s="586"/>
      <c r="C5" s="147"/>
      <c r="D5" s="147"/>
      <c r="E5" s="147"/>
      <c r="F5" s="147"/>
      <c r="G5" s="486"/>
      <c r="H5" s="312"/>
      <c r="I5" s="77"/>
    </row>
    <row r="6" spans="1:9" ht="13.5">
      <c r="A6" s="680" t="s">
        <v>132</v>
      </c>
      <c r="B6" s="131"/>
      <c r="C6" s="183"/>
      <c r="D6" s="372">
        <v>5592</v>
      </c>
      <c r="E6" s="581">
        <v>1458</v>
      </c>
      <c r="F6" s="581">
        <v>2225</v>
      </c>
      <c r="G6" s="581">
        <v>434</v>
      </c>
      <c r="H6" s="582">
        <v>193</v>
      </c>
      <c r="I6" s="77"/>
    </row>
    <row r="7" spans="1:9" ht="13.5">
      <c r="A7" s="681" t="s">
        <v>163</v>
      </c>
      <c r="B7" s="144"/>
      <c r="C7" s="116"/>
      <c r="D7" s="372">
        <v>3361</v>
      </c>
      <c r="E7" s="581">
        <v>1515</v>
      </c>
      <c r="F7" s="581">
        <v>3044</v>
      </c>
      <c r="G7" s="581">
        <v>282</v>
      </c>
      <c r="H7" s="582">
        <v>186</v>
      </c>
      <c r="I7" s="77"/>
    </row>
    <row r="8" spans="1:9">
      <c r="A8" s="617">
        <f>Titles!A21</f>
        <v>2021</v>
      </c>
      <c r="B8" s="108" t="s">
        <v>138</v>
      </c>
      <c r="C8" s="165"/>
      <c r="D8" s="190">
        <v>3469</v>
      </c>
      <c r="E8" s="190">
        <v>1851.9999999999998</v>
      </c>
      <c r="F8" s="190">
        <v>3326</v>
      </c>
      <c r="G8" s="190">
        <v>407</v>
      </c>
      <c r="H8" s="217">
        <v>74</v>
      </c>
      <c r="I8" s="77"/>
    </row>
    <row r="9" spans="1:9">
      <c r="A9" s="619"/>
      <c r="B9" s="112" t="s">
        <v>139</v>
      </c>
      <c r="C9" s="166"/>
      <c r="D9" s="190">
        <v>8991</v>
      </c>
      <c r="E9" s="190">
        <v>884.00000000000011</v>
      </c>
      <c r="F9" s="190">
        <v>811</v>
      </c>
      <c r="G9" s="190">
        <v>146</v>
      </c>
      <c r="H9" s="217">
        <v>94</v>
      </c>
      <c r="I9" s="77"/>
    </row>
    <row r="10" spans="1:9">
      <c r="A10" s="619"/>
      <c r="B10" s="156" t="s">
        <v>140</v>
      </c>
      <c r="C10" s="184"/>
      <c r="D10" s="190">
        <v>3293</v>
      </c>
      <c r="E10" s="190">
        <v>628</v>
      </c>
      <c r="F10" s="190">
        <v>442</v>
      </c>
      <c r="G10" s="190">
        <v>3294</v>
      </c>
      <c r="H10" s="217">
        <v>941</v>
      </c>
      <c r="I10" s="77"/>
    </row>
    <row r="11" spans="1:9">
      <c r="A11" s="635"/>
      <c r="B11" s="112" t="s">
        <v>141</v>
      </c>
      <c r="C11" s="166"/>
      <c r="D11" s="190">
        <v>9115</v>
      </c>
      <c r="E11" s="190">
        <v>2199.9999999999995</v>
      </c>
      <c r="F11" s="190">
        <v>2061</v>
      </c>
      <c r="G11" s="190">
        <v>458</v>
      </c>
      <c r="H11" s="217">
        <v>569.00000000000011</v>
      </c>
      <c r="I11" s="77"/>
    </row>
    <row r="12" spans="1:9">
      <c r="A12" s="619"/>
      <c r="B12" s="112" t="s">
        <v>142</v>
      </c>
      <c r="C12" s="166"/>
      <c r="D12" s="190">
        <v>6178</v>
      </c>
      <c r="E12" s="190">
        <v>2735</v>
      </c>
      <c r="F12" s="190">
        <v>2556</v>
      </c>
      <c r="G12" s="190">
        <v>514</v>
      </c>
      <c r="H12" s="217">
        <v>313</v>
      </c>
      <c r="I12" s="77"/>
    </row>
    <row r="13" spans="1:9">
      <c r="A13" s="619"/>
      <c r="B13" s="156" t="s">
        <v>143</v>
      </c>
      <c r="C13" s="184"/>
      <c r="D13" s="190">
        <v>10523</v>
      </c>
      <c r="E13" s="190">
        <v>1713</v>
      </c>
      <c r="F13" s="190">
        <v>1117</v>
      </c>
      <c r="G13" s="190">
        <v>437.00000000000006</v>
      </c>
      <c r="H13" s="217">
        <v>92</v>
      </c>
      <c r="I13" s="77"/>
    </row>
    <row r="14" spans="1:9">
      <c r="A14" s="619"/>
      <c r="B14" s="112" t="s">
        <v>144</v>
      </c>
      <c r="C14" s="166"/>
      <c r="D14" s="190">
        <v>6907</v>
      </c>
      <c r="E14" s="190">
        <v>991.00000000000011</v>
      </c>
      <c r="F14" s="190">
        <v>3477.9999999999995</v>
      </c>
      <c r="G14" s="190">
        <v>458.99999999999994</v>
      </c>
      <c r="H14" s="217">
        <v>838.00000000000011</v>
      </c>
      <c r="I14" s="77"/>
    </row>
    <row r="15" spans="1:9">
      <c r="A15" s="619"/>
      <c r="B15" s="112" t="s">
        <v>145</v>
      </c>
      <c r="C15" s="166"/>
      <c r="D15" s="190">
        <v>4527</v>
      </c>
      <c r="E15" s="190">
        <v>1465</v>
      </c>
      <c r="F15" s="190">
        <v>3596</v>
      </c>
      <c r="G15" s="190">
        <v>64</v>
      </c>
      <c r="H15" s="217">
        <v>70</v>
      </c>
      <c r="I15" s="77"/>
    </row>
    <row r="16" spans="1:9">
      <c r="A16" s="619"/>
      <c r="B16" s="156" t="s">
        <v>146</v>
      </c>
      <c r="C16" s="184"/>
      <c r="D16" s="190">
        <v>5013</v>
      </c>
      <c r="E16" s="190">
        <v>739.00000000000011</v>
      </c>
      <c r="F16" s="190">
        <v>2192</v>
      </c>
      <c r="G16" s="190">
        <v>2040</v>
      </c>
      <c r="H16" s="217">
        <v>106</v>
      </c>
      <c r="I16" s="77"/>
    </row>
    <row r="17" spans="1:9">
      <c r="A17" s="619"/>
      <c r="B17" s="156" t="s">
        <v>147</v>
      </c>
      <c r="C17" s="184"/>
      <c r="D17" s="190">
        <v>2850</v>
      </c>
      <c r="E17" s="190">
        <v>944</v>
      </c>
      <c r="F17" s="190">
        <v>2598</v>
      </c>
      <c r="G17" s="190">
        <v>378</v>
      </c>
      <c r="H17" s="217">
        <v>90</v>
      </c>
      <c r="I17" s="77"/>
    </row>
    <row r="18" spans="1:9">
      <c r="A18" s="619"/>
      <c r="B18" s="156" t="s">
        <v>148</v>
      </c>
      <c r="C18" s="184"/>
      <c r="D18" s="190">
        <v>3372</v>
      </c>
      <c r="E18" s="190">
        <v>1904.9999999999998</v>
      </c>
      <c r="F18" s="190">
        <v>2342</v>
      </c>
      <c r="G18" s="190">
        <v>303.00000000000006</v>
      </c>
      <c r="H18" s="217">
        <v>155</v>
      </c>
      <c r="I18" s="77"/>
    </row>
    <row r="19" spans="1:9">
      <c r="A19" s="633"/>
      <c r="B19" s="144" t="s">
        <v>149</v>
      </c>
      <c r="C19" s="185"/>
      <c r="D19" s="583">
        <v>3395.0000000000005</v>
      </c>
      <c r="E19" s="583">
        <v>1278</v>
      </c>
      <c r="F19" s="583">
        <v>2125</v>
      </c>
      <c r="G19" s="583">
        <v>170.99999999999997</v>
      </c>
      <c r="H19" s="584">
        <v>192</v>
      </c>
      <c r="I19" s="77"/>
    </row>
    <row r="20" spans="1:9">
      <c r="A20" s="636">
        <f>Titles!A22</f>
        <v>2022</v>
      </c>
      <c r="B20" s="108" t="s">
        <v>138</v>
      </c>
      <c r="C20" s="165"/>
      <c r="D20" s="190">
        <v>4893</v>
      </c>
      <c r="E20" s="190">
        <v>1553</v>
      </c>
      <c r="F20" s="190">
        <v>1423</v>
      </c>
      <c r="G20" s="190">
        <v>185</v>
      </c>
      <c r="H20" s="217">
        <v>139</v>
      </c>
      <c r="I20" s="77"/>
    </row>
    <row r="21" spans="1:9">
      <c r="A21" s="619"/>
      <c r="B21" s="112" t="s">
        <v>139</v>
      </c>
      <c r="C21" s="166"/>
      <c r="D21" s="190">
        <v>2185</v>
      </c>
      <c r="E21" s="190">
        <v>915</v>
      </c>
      <c r="F21" s="190">
        <v>1210</v>
      </c>
      <c r="G21" s="190">
        <v>121</v>
      </c>
      <c r="H21" s="217">
        <v>140</v>
      </c>
      <c r="I21" s="77"/>
    </row>
    <row r="22" spans="1:9">
      <c r="A22" s="619"/>
      <c r="B22" s="156" t="s">
        <v>140</v>
      </c>
      <c r="C22" s="184"/>
      <c r="D22" s="190">
        <v>2707</v>
      </c>
      <c r="E22" s="190">
        <v>1104</v>
      </c>
      <c r="F22" s="190">
        <v>5536</v>
      </c>
      <c r="G22" s="190">
        <v>6911</v>
      </c>
      <c r="H22" s="217">
        <v>82</v>
      </c>
      <c r="I22" s="77"/>
    </row>
    <row r="23" spans="1:9">
      <c r="A23" s="635"/>
      <c r="B23" s="112" t="s">
        <v>141</v>
      </c>
      <c r="C23" s="166"/>
      <c r="D23" s="190">
        <v>2455</v>
      </c>
      <c r="E23" s="190">
        <v>2351</v>
      </c>
      <c r="F23" s="190">
        <v>5044.0000000000009</v>
      </c>
      <c r="G23" s="190">
        <v>302</v>
      </c>
      <c r="H23" s="217">
        <v>5</v>
      </c>
      <c r="I23" s="77"/>
    </row>
    <row r="24" spans="1:9">
      <c r="A24" s="619"/>
      <c r="B24" s="112" t="s">
        <v>142</v>
      </c>
      <c r="C24" s="166"/>
      <c r="D24" s="190">
        <v>5899</v>
      </c>
      <c r="E24" s="190">
        <v>1611.0000000000002</v>
      </c>
      <c r="F24" s="190">
        <v>1290</v>
      </c>
      <c r="G24" s="190">
        <v>386</v>
      </c>
      <c r="H24" s="217">
        <v>130</v>
      </c>
      <c r="I24" s="77"/>
    </row>
    <row r="25" spans="1:9">
      <c r="A25" s="619"/>
      <c r="B25" s="156" t="s">
        <v>143</v>
      </c>
      <c r="C25" s="184"/>
      <c r="D25" s="190">
        <v>2909.9999999999995</v>
      </c>
      <c r="E25" s="190">
        <v>1356.9999999999998</v>
      </c>
      <c r="F25" s="190">
        <v>3556</v>
      </c>
      <c r="G25" s="190">
        <v>148.00000000000003</v>
      </c>
      <c r="H25" s="217">
        <v>580</v>
      </c>
      <c r="I25" s="77"/>
    </row>
    <row r="26" spans="1:9">
      <c r="A26" s="619"/>
      <c r="B26" s="112" t="s">
        <v>144</v>
      </c>
      <c r="C26" s="166"/>
      <c r="D26" s="190">
        <v>3364</v>
      </c>
      <c r="E26" s="190">
        <v>1754</v>
      </c>
      <c r="F26" s="190">
        <v>3093</v>
      </c>
      <c r="G26" s="190">
        <v>321</v>
      </c>
      <c r="H26" s="217">
        <v>371</v>
      </c>
      <c r="I26" s="77"/>
    </row>
    <row r="27" spans="1:9">
      <c r="A27" s="619"/>
      <c r="B27" s="112" t="s">
        <v>145</v>
      </c>
      <c r="C27" s="166"/>
      <c r="D27" s="190">
        <v>1809.0000000000002</v>
      </c>
      <c r="E27" s="190">
        <v>2722</v>
      </c>
      <c r="F27" s="190">
        <v>2005</v>
      </c>
      <c r="G27" s="190">
        <v>589</v>
      </c>
      <c r="H27" s="217">
        <v>123</v>
      </c>
      <c r="I27" s="77"/>
    </row>
    <row r="28" spans="1:9">
      <c r="A28" s="619"/>
      <c r="B28" s="156" t="s">
        <v>146</v>
      </c>
      <c r="C28" s="184"/>
      <c r="D28" s="190">
        <v>3616</v>
      </c>
      <c r="E28" s="190">
        <v>2123</v>
      </c>
      <c r="F28" s="190">
        <v>6012</v>
      </c>
      <c r="G28" s="190">
        <v>289</v>
      </c>
      <c r="H28" s="217">
        <v>201</v>
      </c>
      <c r="I28" s="77"/>
    </row>
    <row r="29" spans="1:9">
      <c r="A29" s="619"/>
      <c r="B29" s="156" t="s">
        <v>147</v>
      </c>
      <c r="C29" s="184"/>
      <c r="D29" s="190">
        <v>4587</v>
      </c>
      <c r="E29" s="190">
        <v>725</v>
      </c>
      <c r="F29" s="190">
        <v>1290</v>
      </c>
      <c r="G29" s="190">
        <v>88</v>
      </c>
      <c r="H29" s="217">
        <v>129</v>
      </c>
      <c r="I29" s="77"/>
    </row>
    <row r="30" spans="1:9">
      <c r="A30" s="619"/>
      <c r="B30" s="156" t="s">
        <v>148</v>
      </c>
      <c r="C30" s="184"/>
      <c r="D30" s="190">
        <v>3679</v>
      </c>
      <c r="E30" s="190">
        <v>1467</v>
      </c>
      <c r="F30" s="190">
        <v>6481</v>
      </c>
      <c r="G30" s="190">
        <v>204</v>
      </c>
      <c r="H30" s="217">
        <v>138</v>
      </c>
      <c r="I30" s="77"/>
    </row>
    <row r="31" spans="1:9">
      <c r="A31" s="633"/>
      <c r="B31" s="144" t="s">
        <v>149</v>
      </c>
      <c r="C31" s="585"/>
      <c r="D31" s="583">
        <v>2525</v>
      </c>
      <c r="E31" s="583">
        <v>684.99999999999989</v>
      </c>
      <c r="F31" s="583">
        <v>1303</v>
      </c>
      <c r="G31" s="583">
        <v>655.99999999999989</v>
      </c>
      <c r="H31" s="584">
        <v>70</v>
      </c>
      <c r="I31" s="77"/>
    </row>
    <row r="32" spans="1:9">
      <c r="A32" s="636">
        <f>Titles!A23</f>
        <v>2023</v>
      </c>
      <c r="B32" s="108" t="s">
        <v>138</v>
      </c>
      <c r="C32" s="167"/>
      <c r="D32" s="190">
        <v>4034</v>
      </c>
      <c r="E32" s="190">
        <v>3141</v>
      </c>
      <c r="F32" s="190">
        <v>1576</v>
      </c>
      <c r="G32" s="190">
        <v>101</v>
      </c>
      <c r="H32" s="217">
        <v>262</v>
      </c>
      <c r="I32" s="77"/>
    </row>
    <row r="33" spans="1:12">
      <c r="A33" s="619"/>
      <c r="B33" s="112" t="s">
        <v>139</v>
      </c>
      <c r="C33" s="166"/>
      <c r="D33" s="190">
        <v>648.00000000000011</v>
      </c>
      <c r="E33" s="190">
        <v>2668</v>
      </c>
      <c r="F33" s="190">
        <v>2685</v>
      </c>
      <c r="G33" s="190">
        <v>8148</v>
      </c>
      <c r="H33" s="217">
        <v>89</v>
      </c>
      <c r="I33" s="77"/>
    </row>
    <row r="34" spans="1:12">
      <c r="A34" s="619"/>
      <c r="B34" s="156" t="s">
        <v>140</v>
      </c>
      <c r="C34" s="184"/>
      <c r="D34" s="190">
        <v>2437.9999999999995</v>
      </c>
      <c r="E34" s="190">
        <v>766</v>
      </c>
      <c r="F34" s="190">
        <v>1664.0000000000002</v>
      </c>
      <c r="G34" s="190">
        <v>234</v>
      </c>
      <c r="H34" s="217">
        <v>80</v>
      </c>
      <c r="I34" s="77"/>
    </row>
    <row r="35" spans="1:12">
      <c r="A35" s="635"/>
      <c r="B35" s="112" t="s">
        <v>141</v>
      </c>
      <c r="C35" s="166"/>
      <c r="D35" s="190">
        <v>2609</v>
      </c>
      <c r="E35" s="190">
        <v>404.99999999999994</v>
      </c>
      <c r="F35" s="190">
        <v>6613</v>
      </c>
      <c r="G35" s="190">
        <v>170.99999999999997</v>
      </c>
      <c r="H35" s="217">
        <v>81</v>
      </c>
      <c r="I35" s="77"/>
    </row>
    <row r="36" spans="1:12">
      <c r="A36" s="619"/>
      <c r="B36" s="112" t="s">
        <v>142</v>
      </c>
      <c r="C36" s="166"/>
      <c r="D36" s="190">
        <v>2819</v>
      </c>
      <c r="E36" s="190">
        <v>788</v>
      </c>
      <c r="F36" s="190">
        <v>1472.9999999999998</v>
      </c>
      <c r="G36" s="190">
        <v>210</v>
      </c>
      <c r="H36" s="217">
        <v>81</v>
      </c>
      <c r="I36" s="77"/>
    </row>
    <row r="37" spans="1:12">
      <c r="A37" s="619"/>
      <c r="B37" s="156" t="s">
        <v>143</v>
      </c>
      <c r="C37" s="184"/>
      <c r="D37" s="190">
        <v>2904</v>
      </c>
      <c r="E37" s="190">
        <v>530</v>
      </c>
      <c r="F37" s="190">
        <v>5592.0000000000009</v>
      </c>
      <c r="G37" s="190">
        <v>44</v>
      </c>
      <c r="H37" s="217">
        <v>150</v>
      </c>
      <c r="I37" s="77"/>
    </row>
    <row r="38" spans="1:12">
      <c r="A38" s="619"/>
      <c r="B38" s="112" t="s">
        <v>144</v>
      </c>
      <c r="C38" s="166"/>
      <c r="D38" s="190" t="s">
        <v>124</v>
      </c>
      <c r="E38" s="190" t="s">
        <v>124</v>
      </c>
      <c r="F38" s="190" t="s">
        <v>124</v>
      </c>
      <c r="G38" s="190" t="s">
        <v>124</v>
      </c>
      <c r="H38" s="217" t="s">
        <v>124</v>
      </c>
      <c r="I38" s="77"/>
    </row>
    <row r="39" spans="1:12">
      <c r="A39" s="619"/>
      <c r="B39" s="112" t="s">
        <v>145</v>
      </c>
      <c r="C39" s="166"/>
      <c r="D39" s="190" t="s">
        <v>124</v>
      </c>
      <c r="E39" s="190" t="s">
        <v>124</v>
      </c>
      <c r="F39" s="190" t="s">
        <v>124</v>
      </c>
      <c r="G39" s="190" t="s">
        <v>124</v>
      </c>
      <c r="H39" s="217" t="s">
        <v>124</v>
      </c>
      <c r="I39" s="77"/>
    </row>
    <row r="40" spans="1:12">
      <c r="A40" s="619"/>
      <c r="B40" s="156" t="s">
        <v>146</v>
      </c>
      <c r="C40" s="184"/>
      <c r="D40" s="190" t="s">
        <v>124</v>
      </c>
      <c r="E40" s="190" t="s">
        <v>124</v>
      </c>
      <c r="F40" s="190" t="s">
        <v>124</v>
      </c>
      <c r="G40" s="190" t="s">
        <v>124</v>
      </c>
      <c r="H40" s="217" t="s">
        <v>124</v>
      </c>
      <c r="I40" s="77"/>
    </row>
    <row r="41" spans="1:12">
      <c r="A41" s="619"/>
      <c r="B41" s="156" t="s">
        <v>147</v>
      </c>
      <c r="C41" s="184"/>
      <c r="D41" s="190" t="s">
        <v>124</v>
      </c>
      <c r="E41" s="190" t="s">
        <v>124</v>
      </c>
      <c r="F41" s="190" t="s">
        <v>124</v>
      </c>
      <c r="G41" s="190" t="s">
        <v>124</v>
      </c>
      <c r="H41" s="217" t="s">
        <v>124</v>
      </c>
      <c r="I41" s="77"/>
    </row>
    <row r="42" spans="1:12">
      <c r="A42" s="619"/>
      <c r="B42" s="156" t="s">
        <v>148</v>
      </c>
      <c r="C42" s="184"/>
      <c r="D42" s="394" t="s">
        <v>124</v>
      </c>
      <c r="E42" s="394" t="s">
        <v>124</v>
      </c>
      <c r="F42" s="394" t="s">
        <v>124</v>
      </c>
      <c r="G42" s="394" t="s">
        <v>124</v>
      </c>
      <c r="H42" s="395" t="s">
        <v>124</v>
      </c>
      <c r="I42" s="77"/>
    </row>
    <row r="43" spans="1:12" ht="12.75" thickBot="1">
      <c r="A43" s="637"/>
      <c r="B43" s="158" t="s">
        <v>149</v>
      </c>
      <c r="C43" s="186"/>
      <c r="D43" s="313" t="s">
        <v>124</v>
      </c>
      <c r="E43" s="313" t="s">
        <v>124</v>
      </c>
      <c r="F43" s="313" t="s">
        <v>124</v>
      </c>
      <c r="G43" s="313" t="s">
        <v>124</v>
      </c>
      <c r="H43" s="314" t="s">
        <v>124</v>
      </c>
      <c r="I43" s="77"/>
    </row>
    <row r="44" spans="1:12" s="10" customFormat="1" ht="12" customHeight="1">
      <c r="A44" s="638" t="str">
        <f>Titles!$A$12</f>
        <v>1 Data for 2021 and 2022 based on 2016 Census Definitions and data for 2023 based on 2021 Census Definitions.</v>
      </c>
      <c r="B44" s="84"/>
      <c r="C44" s="359"/>
      <c r="D44" s="319"/>
      <c r="E44" s="54"/>
      <c r="F44" s="319"/>
      <c r="G44" s="319"/>
      <c r="H44" s="360"/>
      <c r="I44" s="229"/>
      <c r="J44" s="229"/>
      <c r="K44" s="301"/>
      <c r="L44" s="11"/>
    </row>
    <row r="45" spans="1:12">
      <c r="A45" s="620" t="s">
        <v>150</v>
      </c>
      <c r="B45" s="308"/>
      <c r="C45" s="308"/>
      <c r="D45" s="308"/>
      <c r="E45" s="353"/>
      <c r="F45" s="306"/>
      <c r="G45" s="306"/>
      <c r="H45" s="306"/>
      <c r="I45" s="77"/>
    </row>
    <row r="46" spans="1:12" s="307" customFormat="1" ht="10.9" customHeight="1">
      <c r="A46" s="639" t="str">
        <f>Titles!$A$10</f>
        <v>Source: CMHC Starts and Completion Survey, Market Absorption Survey</v>
      </c>
      <c r="B46" s="308"/>
      <c r="C46" s="308"/>
      <c r="D46" s="308"/>
      <c r="E46" s="321"/>
      <c r="F46" s="308"/>
      <c r="G46" s="308"/>
      <c r="H46" s="308"/>
    </row>
    <row r="47" spans="1:12" s="307" customFormat="1" ht="10.9" customHeight="1">
      <c r="A47" s="640"/>
    </row>
    <row r="48" spans="1:12" ht="12" customHeight="1">
      <c r="A48" s="641"/>
      <c r="B48" s="90"/>
      <c r="C48" s="90"/>
      <c r="D48" s="169"/>
      <c r="E48" s="169"/>
      <c r="F48" s="169"/>
      <c r="G48" s="194"/>
      <c r="H48" s="90"/>
      <c r="I48" s="13"/>
    </row>
    <row r="49" spans="1:9" ht="9.75" customHeight="1">
      <c r="I49" s="13"/>
    </row>
    <row r="61" spans="1:9">
      <c r="A61" s="638"/>
      <c r="B61" s="82"/>
      <c r="C61" s="359"/>
      <c r="D61" s="360"/>
      <c r="E61" s="360"/>
      <c r="F61" s="54"/>
    </row>
    <row r="62" spans="1:9" ht="15">
      <c r="A62" s="638"/>
      <c r="B62" s="170"/>
      <c r="C62" s="170"/>
      <c r="D62" s="170"/>
      <c r="E62" s="170"/>
      <c r="F62" s="54"/>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L62"/>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3" width="8.77734375" style="12" customWidth="1"/>
    <col min="4" max="8" width="9.77734375" style="12" customWidth="1"/>
    <col min="9" max="16384" width="11.5546875" style="12"/>
  </cols>
  <sheetData>
    <row r="1" spans="1:9" s="177" customFormat="1" ht="15.95" customHeight="1">
      <c r="A1" s="629" t="s">
        <v>187</v>
      </c>
      <c r="B1" s="435"/>
      <c r="C1" s="435"/>
      <c r="D1" s="435"/>
      <c r="E1" s="435"/>
      <c r="F1" s="435"/>
      <c r="G1" s="435"/>
      <c r="H1" s="435"/>
      <c r="I1" s="436"/>
    </row>
    <row r="2" spans="1:9" s="177" customFormat="1" ht="15.95" customHeight="1">
      <c r="A2" s="630" t="s">
        <v>179</v>
      </c>
      <c r="B2" s="438"/>
      <c r="C2" s="438"/>
      <c r="D2" s="438"/>
      <c r="E2" s="438"/>
      <c r="F2" s="438"/>
      <c r="G2" s="438"/>
      <c r="H2" s="438"/>
      <c r="I2" s="439"/>
    </row>
    <row r="3" spans="1:9" s="177" customFormat="1" ht="15.95" customHeight="1" thickBot="1">
      <c r="A3" s="631"/>
      <c r="B3" s="475"/>
      <c r="C3" s="475"/>
      <c r="D3" s="475"/>
      <c r="E3" s="475"/>
      <c r="F3" s="475"/>
      <c r="G3" s="475"/>
      <c r="H3" s="475"/>
      <c r="I3" s="476"/>
    </row>
    <row r="4" spans="1:9">
      <c r="A4" s="632"/>
      <c r="B4" s="89"/>
      <c r="C4" s="119"/>
      <c r="D4" s="121"/>
      <c r="E4" s="121"/>
      <c r="F4" s="121"/>
      <c r="G4" s="121"/>
      <c r="H4" s="121"/>
      <c r="I4" s="704"/>
    </row>
    <row r="5" spans="1:9">
      <c r="A5" s="633" t="s">
        <v>166</v>
      </c>
      <c r="B5" s="141"/>
      <c r="C5" s="147"/>
      <c r="D5" s="148" t="s">
        <v>116</v>
      </c>
      <c r="E5" s="148" t="s">
        <v>103</v>
      </c>
      <c r="F5" s="148" t="s">
        <v>108</v>
      </c>
      <c r="G5" s="148" t="s">
        <v>91</v>
      </c>
      <c r="H5" s="148" t="s">
        <v>78</v>
      </c>
      <c r="I5" s="705" t="s">
        <v>102</v>
      </c>
    </row>
    <row r="6" spans="1:9" ht="13.5">
      <c r="A6" s="680" t="s">
        <v>132</v>
      </c>
      <c r="B6" s="178"/>
      <c r="C6" s="183"/>
      <c r="D6" s="372">
        <v>5694</v>
      </c>
      <c r="E6" s="372">
        <v>983</v>
      </c>
      <c r="F6" s="372">
        <v>2640</v>
      </c>
      <c r="G6" s="372">
        <v>639</v>
      </c>
      <c r="H6" s="372">
        <v>15017</v>
      </c>
      <c r="I6" s="582">
        <v>207</v>
      </c>
    </row>
    <row r="7" spans="1:9" ht="13.5">
      <c r="A7" s="681" t="s">
        <v>163</v>
      </c>
      <c r="B7" s="144"/>
      <c r="C7" s="116"/>
      <c r="D7" s="372">
        <v>5870</v>
      </c>
      <c r="E7" s="372">
        <v>937</v>
      </c>
      <c r="F7" s="372">
        <v>2659</v>
      </c>
      <c r="G7" s="372">
        <v>816</v>
      </c>
      <c r="H7" s="372">
        <v>17306</v>
      </c>
      <c r="I7" s="582">
        <v>166</v>
      </c>
    </row>
    <row r="8" spans="1:9">
      <c r="A8" s="617">
        <f>Titles!A21</f>
        <v>2021</v>
      </c>
      <c r="B8" s="108" t="s">
        <v>138</v>
      </c>
      <c r="C8" s="165"/>
      <c r="D8" s="190">
        <v>7695</v>
      </c>
      <c r="E8" s="190">
        <v>619</v>
      </c>
      <c r="F8" s="190">
        <v>3630</v>
      </c>
      <c r="G8" s="190">
        <v>525</v>
      </c>
      <c r="H8" s="190">
        <v>14481</v>
      </c>
      <c r="I8" s="217">
        <v>149.00000000000003</v>
      </c>
    </row>
    <row r="9" spans="1:9">
      <c r="A9" s="619"/>
      <c r="B9" s="112" t="s">
        <v>139</v>
      </c>
      <c r="C9" s="166"/>
      <c r="D9" s="190">
        <v>5731</v>
      </c>
      <c r="E9" s="190">
        <v>1282</v>
      </c>
      <c r="F9" s="190">
        <v>1525.0000000000002</v>
      </c>
      <c r="G9" s="190">
        <v>1680</v>
      </c>
      <c r="H9" s="190">
        <v>8578.0000000000018</v>
      </c>
      <c r="I9" s="217">
        <v>118</v>
      </c>
    </row>
    <row r="10" spans="1:9">
      <c r="A10" s="619"/>
      <c r="B10" s="156" t="s">
        <v>140</v>
      </c>
      <c r="C10" s="184"/>
      <c r="D10" s="190">
        <v>3601</v>
      </c>
      <c r="E10" s="190">
        <v>1245</v>
      </c>
      <c r="F10" s="190">
        <v>4223</v>
      </c>
      <c r="G10" s="190">
        <v>596</v>
      </c>
      <c r="H10" s="190">
        <v>13730</v>
      </c>
      <c r="I10" s="217">
        <v>152</v>
      </c>
    </row>
    <row r="11" spans="1:9">
      <c r="A11" s="635"/>
      <c r="B11" s="112" t="s">
        <v>141</v>
      </c>
      <c r="C11" s="166"/>
      <c r="D11" s="190">
        <v>4537.0000000000009</v>
      </c>
      <c r="E11" s="190">
        <v>770</v>
      </c>
      <c r="F11" s="190">
        <v>3958</v>
      </c>
      <c r="G11" s="190">
        <v>651</v>
      </c>
      <c r="H11" s="190">
        <v>14634.999999999998</v>
      </c>
      <c r="I11" s="217">
        <v>294.00000000000006</v>
      </c>
    </row>
    <row r="12" spans="1:9">
      <c r="A12" s="619"/>
      <c r="B12" s="112" t="s">
        <v>142</v>
      </c>
      <c r="C12" s="166"/>
      <c r="D12" s="190">
        <v>5754</v>
      </c>
      <c r="E12" s="190">
        <v>694</v>
      </c>
      <c r="F12" s="190">
        <v>4227</v>
      </c>
      <c r="G12" s="190">
        <v>585.00000000000011</v>
      </c>
      <c r="H12" s="190">
        <v>18505.000000000004</v>
      </c>
      <c r="I12" s="217">
        <v>275</v>
      </c>
    </row>
    <row r="13" spans="1:9">
      <c r="A13" s="619"/>
      <c r="B13" s="156" t="s">
        <v>143</v>
      </c>
      <c r="C13" s="184"/>
      <c r="D13" s="190">
        <v>7963</v>
      </c>
      <c r="E13" s="190">
        <v>896</v>
      </c>
      <c r="F13" s="190">
        <v>2165</v>
      </c>
      <c r="G13" s="190">
        <v>448</v>
      </c>
      <c r="H13" s="190">
        <v>13604</v>
      </c>
      <c r="I13" s="217">
        <v>519</v>
      </c>
    </row>
    <row r="14" spans="1:9">
      <c r="A14" s="619"/>
      <c r="B14" s="112" t="s">
        <v>144</v>
      </c>
      <c r="C14" s="166"/>
      <c r="D14" s="190">
        <v>4827.9999999999991</v>
      </c>
      <c r="E14" s="190">
        <v>623</v>
      </c>
      <c r="F14" s="190">
        <v>1372</v>
      </c>
      <c r="G14" s="190">
        <v>731</v>
      </c>
      <c r="H14" s="190">
        <v>16759</v>
      </c>
      <c r="I14" s="217">
        <v>239.00000000000003</v>
      </c>
    </row>
    <row r="15" spans="1:9">
      <c r="A15" s="619"/>
      <c r="B15" s="112" t="s">
        <v>145</v>
      </c>
      <c r="C15" s="166"/>
      <c r="D15" s="190">
        <v>5628</v>
      </c>
      <c r="E15" s="190">
        <v>622</v>
      </c>
      <c r="F15" s="190">
        <v>1132.0000000000002</v>
      </c>
      <c r="G15" s="190">
        <v>528</v>
      </c>
      <c r="H15" s="190">
        <v>12980</v>
      </c>
      <c r="I15" s="217">
        <v>116</v>
      </c>
    </row>
    <row r="16" spans="1:9">
      <c r="A16" s="619"/>
      <c r="B16" s="156" t="s">
        <v>146</v>
      </c>
      <c r="C16" s="184"/>
      <c r="D16" s="190">
        <v>7933.9999999999991</v>
      </c>
      <c r="E16" s="190">
        <v>983</v>
      </c>
      <c r="F16" s="190">
        <v>5395</v>
      </c>
      <c r="G16" s="190">
        <v>308</v>
      </c>
      <c r="H16" s="190">
        <v>11691</v>
      </c>
      <c r="I16" s="217">
        <v>115</v>
      </c>
    </row>
    <row r="17" spans="1:9">
      <c r="A17" s="619"/>
      <c r="B17" s="156" t="s">
        <v>147</v>
      </c>
      <c r="C17" s="184"/>
      <c r="D17" s="190">
        <v>3569</v>
      </c>
      <c r="E17" s="190">
        <v>1015.0000000000001</v>
      </c>
      <c r="F17" s="190">
        <v>1339</v>
      </c>
      <c r="G17" s="190">
        <v>510</v>
      </c>
      <c r="H17" s="190">
        <v>14985</v>
      </c>
      <c r="I17" s="217">
        <v>75</v>
      </c>
    </row>
    <row r="18" spans="1:9">
      <c r="A18" s="619"/>
      <c r="B18" s="156" t="s">
        <v>148</v>
      </c>
      <c r="C18" s="184"/>
      <c r="D18" s="190">
        <v>4715</v>
      </c>
      <c r="E18" s="190">
        <v>1939</v>
      </c>
      <c r="F18" s="190">
        <v>1333</v>
      </c>
      <c r="G18" s="190">
        <v>647</v>
      </c>
      <c r="H18" s="190">
        <v>26119.999999999996</v>
      </c>
      <c r="I18" s="217">
        <v>193</v>
      </c>
    </row>
    <row r="19" spans="1:9">
      <c r="A19" s="633"/>
      <c r="B19" s="144" t="s">
        <v>149</v>
      </c>
      <c r="C19" s="597"/>
      <c r="D19" s="141">
        <v>6119</v>
      </c>
      <c r="E19" s="751">
        <v>1063</v>
      </c>
      <c r="F19" s="752">
        <v>1789</v>
      </c>
      <c r="G19" s="753">
        <v>511</v>
      </c>
      <c r="H19" s="583">
        <v>13833</v>
      </c>
      <c r="I19" s="584">
        <v>210.00000000000003</v>
      </c>
    </row>
    <row r="20" spans="1:9">
      <c r="A20" s="636">
        <f>Titles!A22</f>
        <v>2022</v>
      </c>
      <c r="B20" s="108" t="s">
        <v>138</v>
      </c>
      <c r="C20" s="165"/>
      <c r="D20" s="190">
        <v>6205.9999999999991</v>
      </c>
      <c r="E20" s="190">
        <v>756</v>
      </c>
      <c r="F20" s="190">
        <v>923.99999999999989</v>
      </c>
      <c r="G20" s="190">
        <v>1931</v>
      </c>
      <c r="H20" s="190">
        <v>7516</v>
      </c>
      <c r="I20" s="217">
        <v>95</v>
      </c>
    </row>
    <row r="21" spans="1:9">
      <c r="A21" s="619"/>
      <c r="B21" s="112" t="s">
        <v>139</v>
      </c>
      <c r="C21" s="166"/>
      <c r="D21" s="190">
        <v>6801</v>
      </c>
      <c r="E21" s="190">
        <v>499</v>
      </c>
      <c r="F21" s="190">
        <v>2785</v>
      </c>
      <c r="G21" s="190">
        <v>1509</v>
      </c>
      <c r="H21" s="190">
        <v>14909</v>
      </c>
      <c r="I21" s="217">
        <v>117</v>
      </c>
    </row>
    <row r="22" spans="1:9">
      <c r="A22" s="619"/>
      <c r="B22" s="156" t="s">
        <v>140</v>
      </c>
      <c r="C22" s="184"/>
      <c r="D22" s="190">
        <v>4631</v>
      </c>
      <c r="E22" s="190">
        <v>873</v>
      </c>
      <c r="F22" s="190">
        <v>1219</v>
      </c>
      <c r="G22" s="190">
        <v>209.00000000000003</v>
      </c>
      <c r="H22" s="190">
        <v>16509</v>
      </c>
      <c r="I22" s="217">
        <v>33</v>
      </c>
    </row>
    <row r="23" spans="1:9">
      <c r="A23" s="635"/>
      <c r="B23" s="112" t="s">
        <v>141</v>
      </c>
      <c r="C23" s="166"/>
      <c r="D23" s="190">
        <v>5648</v>
      </c>
      <c r="E23" s="190">
        <v>1186</v>
      </c>
      <c r="F23" s="190">
        <v>5261</v>
      </c>
      <c r="G23" s="190">
        <v>635</v>
      </c>
      <c r="H23" s="190">
        <v>17016</v>
      </c>
      <c r="I23" s="217">
        <v>150</v>
      </c>
    </row>
    <row r="24" spans="1:9">
      <c r="A24" s="619"/>
      <c r="B24" s="112" t="s">
        <v>142</v>
      </c>
      <c r="C24" s="166"/>
      <c r="D24" s="190">
        <v>5169.0000000000009</v>
      </c>
      <c r="E24" s="190">
        <v>1390.0000000000002</v>
      </c>
      <c r="F24" s="190">
        <v>2713</v>
      </c>
      <c r="G24" s="190">
        <v>585</v>
      </c>
      <c r="H24" s="190">
        <v>20721</v>
      </c>
      <c r="I24" s="217">
        <v>216.99999999999997</v>
      </c>
    </row>
    <row r="25" spans="1:9">
      <c r="A25" s="619"/>
      <c r="B25" s="156" t="s">
        <v>143</v>
      </c>
      <c r="C25" s="184"/>
      <c r="D25" s="190">
        <v>6041</v>
      </c>
      <c r="E25" s="190">
        <v>915</v>
      </c>
      <c r="F25" s="190">
        <v>5439</v>
      </c>
      <c r="G25" s="190">
        <v>416.00000000000006</v>
      </c>
      <c r="H25" s="190">
        <v>22147</v>
      </c>
      <c r="I25" s="217">
        <v>366</v>
      </c>
    </row>
    <row r="26" spans="1:9">
      <c r="A26" s="619"/>
      <c r="B26" s="112" t="s">
        <v>144</v>
      </c>
      <c r="C26" s="166"/>
      <c r="D26" s="190">
        <v>5151</v>
      </c>
      <c r="E26" s="190">
        <v>943</v>
      </c>
      <c r="F26" s="190">
        <v>1838</v>
      </c>
      <c r="G26" s="190">
        <v>364</v>
      </c>
      <c r="H26" s="190">
        <v>22430</v>
      </c>
      <c r="I26" s="217">
        <v>105.00000000000001</v>
      </c>
    </row>
    <row r="27" spans="1:9">
      <c r="A27" s="619"/>
      <c r="B27" s="112" t="s">
        <v>145</v>
      </c>
      <c r="C27" s="166"/>
      <c r="D27" s="190">
        <v>4968</v>
      </c>
      <c r="E27" s="190">
        <v>726</v>
      </c>
      <c r="F27" s="190">
        <v>4224</v>
      </c>
      <c r="G27" s="190">
        <v>2641</v>
      </c>
      <c r="H27" s="190">
        <v>13878</v>
      </c>
      <c r="I27" s="217">
        <v>147.00000000000003</v>
      </c>
    </row>
    <row r="28" spans="1:9">
      <c r="A28" s="619"/>
      <c r="B28" s="156" t="s">
        <v>146</v>
      </c>
      <c r="C28" s="184"/>
      <c r="D28" s="190">
        <v>3387.0000000000005</v>
      </c>
      <c r="E28" s="190">
        <v>981</v>
      </c>
      <c r="F28" s="190">
        <v>1460</v>
      </c>
      <c r="G28" s="190">
        <v>250</v>
      </c>
      <c r="H28" s="190">
        <v>19409</v>
      </c>
      <c r="I28" s="217">
        <v>126</v>
      </c>
    </row>
    <row r="29" spans="1:9">
      <c r="A29" s="619"/>
      <c r="B29" s="156" t="s">
        <v>147</v>
      </c>
      <c r="C29" s="184"/>
      <c r="D29" s="190">
        <v>8474</v>
      </c>
      <c r="E29" s="190">
        <v>1870</v>
      </c>
      <c r="F29" s="190">
        <v>2507</v>
      </c>
      <c r="G29" s="190">
        <v>309</v>
      </c>
      <c r="H29" s="190">
        <v>20116</v>
      </c>
      <c r="I29" s="217">
        <v>324</v>
      </c>
    </row>
    <row r="30" spans="1:9">
      <c r="A30" s="619"/>
      <c r="B30" s="156" t="s">
        <v>148</v>
      </c>
      <c r="C30" s="184"/>
      <c r="D30" s="190">
        <v>9091</v>
      </c>
      <c r="E30" s="190">
        <v>551.99999999999989</v>
      </c>
      <c r="F30" s="190">
        <v>1576</v>
      </c>
      <c r="G30" s="190">
        <v>230</v>
      </c>
      <c r="H30" s="190">
        <v>19987.000000000004</v>
      </c>
      <c r="I30" s="217">
        <v>162</v>
      </c>
    </row>
    <row r="31" spans="1:9">
      <c r="A31" s="633"/>
      <c r="B31" s="144" t="s">
        <v>149</v>
      </c>
      <c r="C31" s="597"/>
      <c r="D31" s="752">
        <v>4455</v>
      </c>
      <c r="E31" s="754">
        <v>554.99999999999989</v>
      </c>
      <c r="F31" s="752">
        <v>2067</v>
      </c>
      <c r="G31" s="141">
        <v>643</v>
      </c>
      <c r="H31" s="141">
        <v>12893.999999999998</v>
      </c>
      <c r="I31" s="584">
        <v>192</v>
      </c>
    </row>
    <row r="32" spans="1:9">
      <c r="A32" s="636">
        <f>Titles!A23</f>
        <v>2023</v>
      </c>
      <c r="B32" s="108" t="s">
        <v>138</v>
      </c>
      <c r="C32" s="165"/>
      <c r="D32" s="190">
        <v>3583</v>
      </c>
      <c r="E32" s="190">
        <v>465.99999999999994</v>
      </c>
      <c r="F32" s="190">
        <v>1292</v>
      </c>
      <c r="G32" s="190">
        <v>229</v>
      </c>
      <c r="H32" s="190">
        <v>16625</v>
      </c>
      <c r="I32" s="217">
        <v>248</v>
      </c>
    </row>
    <row r="33" spans="1:12">
      <c r="A33" s="619"/>
      <c r="B33" s="112" t="s">
        <v>139</v>
      </c>
      <c r="C33" s="166"/>
      <c r="D33" s="190">
        <v>7614</v>
      </c>
      <c r="E33" s="190">
        <v>2191</v>
      </c>
      <c r="F33" s="190">
        <v>3274</v>
      </c>
      <c r="G33" s="190">
        <v>172</v>
      </c>
      <c r="H33" s="190">
        <v>15697</v>
      </c>
      <c r="I33" s="217">
        <v>125</v>
      </c>
    </row>
    <row r="34" spans="1:12">
      <c r="A34" s="619"/>
      <c r="B34" s="156" t="s">
        <v>140</v>
      </c>
      <c r="C34" s="184"/>
      <c r="D34" s="190">
        <v>6576.0000000000009</v>
      </c>
      <c r="E34" s="190">
        <v>925.99999999999989</v>
      </c>
      <c r="F34" s="190">
        <v>1428</v>
      </c>
      <c r="G34" s="190">
        <v>116</v>
      </c>
      <c r="H34" s="190">
        <v>14255</v>
      </c>
      <c r="I34" s="217">
        <v>82.999999999999986</v>
      </c>
    </row>
    <row r="35" spans="1:12">
      <c r="A35" s="635"/>
      <c r="B35" s="112" t="s">
        <v>141</v>
      </c>
      <c r="C35" s="166"/>
      <c r="D35" s="190">
        <v>3494</v>
      </c>
      <c r="E35" s="190">
        <v>737</v>
      </c>
      <c r="F35" s="190">
        <v>1247</v>
      </c>
      <c r="G35" s="190">
        <v>230.00000000000003</v>
      </c>
      <c r="H35" s="190">
        <v>13213.000000000002</v>
      </c>
      <c r="I35" s="217">
        <v>316</v>
      </c>
    </row>
    <row r="36" spans="1:12">
      <c r="A36" s="619"/>
      <c r="B36" s="112" t="s">
        <v>142</v>
      </c>
      <c r="C36" s="166"/>
      <c r="D36" s="190">
        <v>6632</v>
      </c>
      <c r="E36" s="190">
        <v>458</v>
      </c>
      <c r="F36" s="190">
        <v>1566</v>
      </c>
      <c r="G36" s="190">
        <v>12</v>
      </c>
      <c r="H36" s="190">
        <v>24427.999999999996</v>
      </c>
      <c r="I36" s="217">
        <v>340.99999999999994</v>
      </c>
    </row>
    <row r="37" spans="1:12">
      <c r="A37" s="619"/>
      <c r="B37" s="156" t="s">
        <v>143</v>
      </c>
      <c r="C37" s="184"/>
      <c r="D37" s="190">
        <v>6538</v>
      </c>
      <c r="E37" s="190">
        <v>1878</v>
      </c>
      <c r="F37" s="190">
        <v>4754</v>
      </c>
      <c r="G37" s="190">
        <v>246</v>
      </c>
      <c r="H37" s="190">
        <v>14306.000000000002</v>
      </c>
      <c r="I37" s="217">
        <v>88</v>
      </c>
    </row>
    <row r="38" spans="1:12">
      <c r="A38" s="619"/>
      <c r="B38" s="112" t="s">
        <v>144</v>
      </c>
      <c r="C38" s="166"/>
      <c r="D38" s="190" t="s">
        <v>124</v>
      </c>
      <c r="E38" s="190" t="s">
        <v>124</v>
      </c>
      <c r="F38" s="190" t="s">
        <v>124</v>
      </c>
      <c r="G38" s="190" t="s">
        <v>124</v>
      </c>
      <c r="H38" s="190" t="s">
        <v>124</v>
      </c>
      <c r="I38" s="217" t="s">
        <v>124</v>
      </c>
    </row>
    <row r="39" spans="1:12">
      <c r="A39" s="619"/>
      <c r="B39" s="112" t="s">
        <v>145</v>
      </c>
      <c r="C39" s="166"/>
      <c r="D39" s="190" t="s">
        <v>124</v>
      </c>
      <c r="E39" s="190" t="s">
        <v>124</v>
      </c>
      <c r="F39" s="190" t="s">
        <v>124</v>
      </c>
      <c r="G39" s="190" t="s">
        <v>124</v>
      </c>
      <c r="H39" s="190" t="s">
        <v>124</v>
      </c>
      <c r="I39" s="217" t="s">
        <v>124</v>
      </c>
    </row>
    <row r="40" spans="1:12">
      <c r="A40" s="619"/>
      <c r="B40" s="156" t="s">
        <v>146</v>
      </c>
      <c r="C40" s="184"/>
      <c r="D40" s="190" t="s">
        <v>124</v>
      </c>
      <c r="E40" s="190" t="s">
        <v>124</v>
      </c>
      <c r="F40" s="190" t="s">
        <v>124</v>
      </c>
      <c r="G40" s="190" t="s">
        <v>124</v>
      </c>
      <c r="H40" s="190" t="s">
        <v>124</v>
      </c>
      <c r="I40" s="217" t="s">
        <v>124</v>
      </c>
    </row>
    <row r="41" spans="1:12">
      <c r="A41" s="619"/>
      <c r="B41" s="156" t="s">
        <v>147</v>
      </c>
      <c r="C41" s="184"/>
      <c r="D41" s="190" t="s">
        <v>124</v>
      </c>
      <c r="E41" s="190" t="s">
        <v>124</v>
      </c>
      <c r="F41" s="190" t="s">
        <v>124</v>
      </c>
      <c r="G41" s="190" t="s">
        <v>124</v>
      </c>
      <c r="H41" s="190" t="s">
        <v>124</v>
      </c>
      <c r="I41" s="217" t="s">
        <v>124</v>
      </c>
    </row>
    <row r="42" spans="1:12">
      <c r="A42" s="619"/>
      <c r="B42" s="156" t="s">
        <v>148</v>
      </c>
      <c r="C42" s="184"/>
      <c r="D42" s="394" t="s">
        <v>124</v>
      </c>
      <c r="E42" s="394" t="s">
        <v>124</v>
      </c>
      <c r="F42" s="394" t="s">
        <v>124</v>
      </c>
      <c r="G42" s="394" t="s">
        <v>124</v>
      </c>
      <c r="H42" s="394" t="s">
        <v>124</v>
      </c>
      <c r="I42" s="395" t="s">
        <v>124</v>
      </c>
    </row>
    <row r="43" spans="1:12" ht="12.75" thickBot="1">
      <c r="A43" s="637"/>
      <c r="B43" s="158" t="s">
        <v>149</v>
      </c>
      <c r="C43" s="186"/>
      <c r="D43" s="313" t="s">
        <v>124</v>
      </c>
      <c r="E43" s="313" t="s">
        <v>124</v>
      </c>
      <c r="F43" s="313" t="s">
        <v>124</v>
      </c>
      <c r="G43" s="313" t="s">
        <v>124</v>
      </c>
      <c r="H43" s="313" t="s">
        <v>124</v>
      </c>
      <c r="I43" s="314" t="s">
        <v>124</v>
      </c>
    </row>
    <row r="44" spans="1:12" s="10" customFormat="1" ht="12" customHeight="1">
      <c r="A44" s="638" t="str">
        <f>Titles!$A$12</f>
        <v>1 Data for 2021 and 2022 based on 2016 Census Definitions and data for 2023 based on 2021 Census Definitions.</v>
      </c>
      <c r="B44" s="84"/>
      <c r="C44" s="359"/>
      <c r="D44" s="319"/>
      <c r="E44" s="54"/>
      <c r="F44" s="319"/>
      <c r="G44" s="319"/>
      <c r="H44" s="360"/>
      <c r="I44" s="77"/>
      <c r="J44" s="229"/>
      <c r="K44" s="301"/>
      <c r="L44" s="11"/>
    </row>
    <row r="45" spans="1:12">
      <c r="A45" s="620" t="s">
        <v>150</v>
      </c>
      <c r="B45" s="308"/>
      <c r="C45" s="308"/>
      <c r="D45" s="308"/>
      <c r="E45" s="353"/>
      <c r="F45" s="306"/>
      <c r="G45" s="306"/>
      <c r="H45" s="306"/>
      <c r="I45" s="307"/>
    </row>
    <row r="46" spans="1:12" s="307" customFormat="1" ht="10.9" customHeight="1">
      <c r="A46" s="639" t="str">
        <f>Titles!$A$10</f>
        <v>Source: CMHC Starts and Completion Survey, Market Absorption Survey</v>
      </c>
      <c r="B46" s="308"/>
      <c r="C46" s="308"/>
      <c r="D46" s="308"/>
      <c r="E46" s="321"/>
      <c r="F46" s="308"/>
      <c r="G46" s="308"/>
      <c r="H46" s="308"/>
    </row>
    <row r="47" spans="1:12" s="307" customFormat="1" ht="10.9" customHeight="1">
      <c r="A47" s="640"/>
    </row>
    <row r="48" spans="1:12" ht="12" customHeight="1">
      <c r="A48" s="641"/>
      <c r="B48" s="90"/>
      <c r="C48" s="90"/>
      <c r="D48" s="169"/>
      <c r="E48" s="169"/>
      <c r="F48" s="169"/>
      <c r="G48" s="194"/>
      <c r="H48" s="90"/>
      <c r="I48" s="13"/>
    </row>
    <row r="49" spans="1:9" ht="9.75" customHeight="1">
      <c r="I49" s="13"/>
    </row>
    <row r="61" spans="1:9">
      <c r="A61" s="638"/>
      <c r="B61" s="82"/>
      <c r="C61" s="359"/>
      <c r="D61" s="360"/>
      <c r="E61" s="360"/>
      <c r="F61" s="54"/>
    </row>
    <row r="62" spans="1:9" ht="15">
      <c r="A62" s="638"/>
      <c r="B62" s="170"/>
      <c r="C62" s="170"/>
      <c r="D62" s="170"/>
      <c r="E62" s="170"/>
      <c r="F62" s="54"/>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L62"/>
  <sheetViews>
    <sheetView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8.77734375" style="608" customWidth="1"/>
    <col min="2" max="2" width="9.21875" style="12" customWidth="1"/>
    <col min="3" max="4" width="8.77734375" style="12" customWidth="1"/>
    <col min="5" max="8" width="11" style="12" customWidth="1"/>
    <col min="9" max="16384" width="11.5546875" style="12"/>
  </cols>
  <sheetData>
    <row r="1" spans="1:11" s="177" customFormat="1" ht="15.95" customHeight="1">
      <c r="A1" s="629" t="s">
        <v>188</v>
      </c>
      <c r="B1" s="435"/>
      <c r="C1" s="435"/>
      <c r="D1" s="435"/>
      <c r="E1" s="435"/>
      <c r="F1" s="435"/>
      <c r="G1" s="435"/>
      <c r="H1" s="435"/>
      <c r="I1" s="435"/>
      <c r="J1" s="435"/>
      <c r="K1" s="436"/>
    </row>
    <row r="2" spans="1:11" s="177" customFormat="1" ht="15.95" customHeight="1">
      <c r="A2" s="630" t="s">
        <v>179</v>
      </c>
      <c r="B2" s="438"/>
      <c r="C2" s="438"/>
      <c r="D2" s="438"/>
      <c r="E2" s="438"/>
      <c r="F2" s="438"/>
      <c r="G2" s="438"/>
      <c r="H2" s="438"/>
      <c r="I2" s="438"/>
      <c r="J2" s="438"/>
      <c r="K2" s="439"/>
    </row>
    <row r="3" spans="1:11" s="177" customFormat="1" ht="15.95" customHeight="1" thickBot="1">
      <c r="A3" s="631"/>
      <c r="B3" s="475"/>
      <c r="C3" s="475"/>
      <c r="D3" s="475"/>
      <c r="E3" s="475"/>
      <c r="F3" s="475"/>
      <c r="G3" s="475"/>
      <c r="H3" s="475"/>
      <c r="I3" s="475"/>
      <c r="J3" s="475"/>
      <c r="K3" s="476"/>
    </row>
    <row r="4" spans="1:11" ht="23.25" customHeight="1">
      <c r="A4" s="632"/>
      <c r="B4" s="89"/>
      <c r="C4" s="119"/>
      <c r="D4" s="93" t="s">
        <v>81</v>
      </c>
      <c r="E4" s="93" t="s">
        <v>88</v>
      </c>
      <c r="F4" s="485" t="s">
        <v>74</v>
      </c>
      <c r="G4" s="93" t="s">
        <v>113</v>
      </c>
      <c r="H4" s="93" t="s">
        <v>114</v>
      </c>
      <c r="I4" s="712" t="s">
        <v>79</v>
      </c>
      <c r="J4" s="712" t="s">
        <v>87</v>
      </c>
      <c r="K4" s="713" t="s">
        <v>95</v>
      </c>
    </row>
    <row r="5" spans="1:11">
      <c r="A5" s="633" t="s">
        <v>166</v>
      </c>
      <c r="B5" s="141"/>
      <c r="C5" s="147"/>
      <c r="D5" s="116"/>
      <c r="E5" s="116"/>
      <c r="F5" s="486"/>
      <c r="G5" s="116"/>
      <c r="H5" s="116"/>
      <c r="I5" s="148"/>
      <c r="J5" s="148"/>
      <c r="K5" s="705"/>
    </row>
    <row r="6" spans="1:11" ht="13.5">
      <c r="A6" s="680" t="s">
        <v>132</v>
      </c>
      <c r="B6" s="178"/>
      <c r="C6" s="183"/>
      <c r="D6" s="372">
        <v>12546</v>
      </c>
      <c r="E6" s="372">
        <v>3266</v>
      </c>
      <c r="F6" s="372">
        <v>1078</v>
      </c>
      <c r="G6" s="372">
        <v>26013</v>
      </c>
      <c r="H6" s="372">
        <v>4809</v>
      </c>
      <c r="I6" s="372">
        <v>1362</v>
      </c>
      <c r="J6" s="372">
        <v>690</v>
      </c>
      <c r="K6" s="582">
        <v>1084</v>
      </c>
    </row>
    <row r="7" spans="1:11" ht="13.5">
      <c r="A7" s="681" t="s">
        <v>163</v>
      </c>
      <c r="B7" s="144"/>
      <c r="C7" s="116"/>
      <c r="D7" s="372">
        <v>14586</v>
      </c>
      <c r="E7" s="372">
        <v>3382</v>
      </c>
      <c r="F7" s="372">
        <v>1467</v>
      </c>
      <c r="G7" s="372">
        <v>25983</v>
      </c>
      <c r="H7" s="372">
        <v>4787</v>
      </c>
      <c r="I7" s="372">
        <v>1232</v>
      </c>
      <c r="J7" s="372">
        <v>522</v>
      </c>
      <c r="K7" s="582">
        <v>1184</v>
      </c>
    </row>
    <row r="8" spans="1:11">
      <c r="A8" s="617">
        <f>Titles!A21</f>
        <v>2021</v>
      </c>
      <c r="B8" s="108" t="s">
        <v>138</v>
      </c>
      <c r="C8" s="165"/>
      <c r="D8" s="190">
        <v>11066</v>
      </c>
      <c r="E8" s="190">
        <v>1256</v>
      </c>
      <c r="F8" s="190">
        <v>987</v>
      </c>
      <c r="G8" s="190">
        <v>17936</v>
      </c>
      <c r="H8" s="190">
        <v>2785</v>
      </c>
      <c r="I8" s="190">
        <v>2145</v>
      </c>
      <c r="J8" s="190">
        <v>1780.0000000000002</v>
      </c>
      <c r="K8" s="217">
        <v>801</v>
      </c>
    </row>
    <row r="9" spans="1:11">
      <c r="A9" s="619"/>
      <c r="B9" s="112" t="s">
        <v>139</v>
      </c>
      <c r="C9" s="166"/>
      <c r="D9" s="190">
        <v>12462</v>
      </c>
      <c r="E9" s="190">
        <v>3186</v>
      </c>
      <c r="F9" s="190">
        <v>1993</v>
      </c>
      <c r="G9" s="190">
        <v>27098</v>
      </c>
      <c r="H9" s="190">
        <v>2053</v>
      </c>
      <c r="I9" s="190">
        <v>1283</v>
      </c>
      <c r="J9" s="190">
        <v>1203</v>
      </c>
      <c r="K9" s="217">
        <v>384</v>
      </c>
    </row>
    <row r="10" spans="1:11">
      <c r="A10" s="619"/>
      <c r="B10" s="156" t="s">
        <v>140</v>
      </c>
      <c r="C10" s="184"/>
      <c r="D10" s="190">
        <v>9903</v>
      </c>
      <c r="E10" s="190">
        <v>3086</v>
      </c>
      <c r="F10" s="190">
        <v>787.99999999999989</v>
      </c>
      <c r="G10" s="190">
        <v>44795</v>
      </c>
      <c r="H10" s="190">
        <v>7225.9999999999991</v>
      </c>
      <c r="I10" s="190">
        <v>2017</v>
      </c>
      <c r="J10" s="190">
        <v>534</v>
      </c>
      <c r="K10" s="217">
        <v>604</v>
      </c>
    </row>
    <row r="11" spans="1:11">
      <c r="A11" s="635"/>
      <c r="B11" s="112" t="s">
        <v>141</v>
      </c>
      <c r="C11" s="166"/>
      <c r="D11" s="190">
        <v>13965</v>
      </c>
      <c r="E11" s="190">
        <v>1488</v>
      </c>
      <c r="F11" s="190">
        <v>625</v>
      </c>
      <c r="G11" s="190">
        <v>18993.000000000004</v>
      </c>
      <c r="H11" s="190">
        <v>4140</v>
      </c>
      <c r="I11" s="190">
        <v>722.00000000000011</v>
      </c>
      <c r="J11" s="190">
        <v>667</v>
      </c>
      <c r="K11" s="217">
        <v>2929.0000000000005</v>
      </c>
    </row>
    <row r="12" spans="1:11">
      <c r="A12" s="619"/>
      <c r="B12" s="112" t="s">
        <v>142</v>
      </c>
      <c r="C12" s="166"/>
      <c r="D12" s="190">
        <v>12311</v>
      </c>
      <c r="E12" s="190">
        <v>1105.9999999999998</v>
      </c>
      <c r="F12" s="190">
        <v>607</v>
      </c>
      <c r="G12" s="190">
        <v>30610</v>
      </c>
      <c r="H12" s="190">
        <v>2340</v>
      </c>
      <c r="I12" s="190">
        <v>1491</v>
      </c>
      <c r="J12" s="190">
        <v>583</v>
      </c>
      <c r="K12" s="217">
        <v>767</v>
      </c>
    </row>
    <row r="13" spans="1:11">
      <c r="A13" s="619"/>
      <c r="B13" s="156" t="s">
        <v>143</v>
      </c>
      <c r="C13" s="184"/>
      <c r="D13" s="190">
        <v>11904</v>
      </c>
      <c r="E13" s="190">
        <v>3252</v>
      </c>
      <c r="F13" s="190">
        <v>1688.0000000000002</v>
      </c>
      <c r="G13" s="190">
        <v>45038.999999999993</v>
      </c>
      <c r="H13" s="190">
        <v>4077</v>
      </c>
      <c r="I13" s="190">
        <v>817</v>
      </c>
      <c r="J13" s="190">
        <v>444</v>
      </c>
      <c r="K13" s="217">
        <v>318</v>
      </c>
    </row>
    <row r="14" spans="1:11">
      <c r="A14" s="619"/>
      <c r="B14" s="112" t="s">
        <v>144</v>
      </c>
      <c r="C14" s="166"/>
      <c r="D14" s="190">
        <v>11315</v>
      </c>
      <c r="E14" s="190">
        <v>5471</v>
      </c>
      <c r="F14" s="190">
        <v>514</v>
      </c>
      <c r="G14" s="190">
        <v>24580</v>
      </c>
      <c r="H14" s="190">
        <v>7158</v>
      </c>
      <c r="I14" s="190">
        <v>2450</v>
      </c>
      <c r="J14" s="190">
        <v>896</v>
      </c>
      <c r="K14" s="217">
        <v>972</v>
      </c>
    </row>
    <row r="15" spans="1:11">
      <c r="A15" s="619"/>
      <c r="B15" s="112" t="s">
        <v>145</v>
      </c>
      <c r="C15" s="166"/>
      <c r="D15" s="190">
        <v>14600.000000000002</v>
      </c>
      <c r="E15" s="190">
        <v>5231</v>
      </c>
      <c r="F15" s="190">
        <v>571</v>
      </c>
      <c r="G15" s="190">
        <v>22479</v>
      </c>
      <c r="H15" s="190">
        <v>6936</v>
      </c>
      <c r="I15" s="190">
        <v>651</v>
      </c>
      <c r="J15" s="190">
        <v>586</v>
      </c>
      <c r="K15" s="217">
        <v>890</v>
      </c>
    </row>
    <row r="16" spans="1:11">
      <c r="A16" s="619"/>
      <c r="B16" s="156" t="s">
        <v>146</v>
      </c>
      <c r="C16" s="184"/>
      <c r="D16" s="190">
        <v>10730</v>
      </c>
      <c r="E16" s="190">
        <v>2461.9999999999995</v>
      </c>
      <c r="F16" s="190">
        <v>1477.9999999999998</v>
      </c>
      <c r="G16" s="190">
        <v>14210</v>
      </c>
      <c r="H16" s="190">
        <v>5004</v>
      </c>
      <c r="I16" s="190">
        <v>1989</v>
      </c>
      <c r="J16" s="190">
        <v>503</v>
      </c>
      <c r="K16" s="217">
        <v>2524</v>
      </c>
    </row>
    <row r="17" spans="1:11">
      <c r="A17" s="619"/>
      <c r="B17" s="156" t="s">
        <v>147</v>
      </c>
      <c r="C17" s="184"/>
      <c r="D17" s="190">
        <v>17566</v>
      </c>
      <c r="E17" s="190">
        <v>1104</v>
      </c>
      <c r="F17" s="190">
        <v>830</v>
      </c>
      <c r="G17" s="190">
        <v>21176.000000000004</v>
      </c>
      <c r="H17" s="190">
        <v>4086.0000000000005</v>
      </c>
      <c r="I17" s="190">
        <v>792</v>
      </c>
      <c r="J17" s="190">
        <v>158</v>
      </c>
      <c r="K17" s="217">
        <v>236</v>
      </c>
    </row>
    <row r="18" spans="1:11">
      <c r="A18" s="619"/>
      <c r="B18" s="156" t="s">
        <v>148</v>
      </c>
      <c r="C18" s="184"/>
      <c r="D18" s="190">
        <v>11616</v>
      </c>
      <c r="E18" s="190">
        <v>5036</v>
      </c>
      <c r="F18" s="190">
        <v>668</v>
      </c>
      <c r="G18" s="190">
        <v>18921</v>
      </c>
      <c r="H18" s="190">
        <v>4229</v>
      </c>
      <c r="I18" s="190">
        <v>0</v>
      </c>
      <c r="J18" s="190">
        <v>308</v>
      </c>
      <c r="K18" s="217">
        <v>2304</v>
      </c>
    </row>
    <row r="19" spans="1:11">
      <c r="A19" s="633"/>
      <c r="B19" s="144" t="s">
        <v>149</v>
      </c>
      <c r="C19" s="597"/>
      <c r="D19" s="752">
        <v>13238</v>
      </c>
      <c r="E19" s="754">
        <v>6510</v>
      </c>
      <c r="F19" s="752">
        <v>2215</v>
      </c>
      <c r="G19" s="754">
        <v>26704</v>
      </c>
      <c r="H19" s="754">
        <v>7823</v>
      </c>
      <c r="I19" s="753">
        <v>2033.9999999999998</v>
      </c>
      <c r="J19" s="583">
        <v>1177</v>
      </c>
      <c r="K19" s="584">
        <v>242</v>
      </c>
    </row>
    <row r="20" spans="1:11">
      <c r="A20" s="636">
        <f>Titles!A22</f>
        <v>2022</v>
      </c>
      <c r="B20" s="108" t="s">
        <v>138</v>
      </c>
      <c r="C20" s="165"/>
      <c r="D20" s="190">
        <v>11843</v>
      </c>
      <c r="E20" s="190">
        <v>1327.9999999999998</v>
      </c>
      <c r="F20" s="190">
        <v>2032</v>
      </c>
      <c r="G20" s="190">
        <v>22305</v>
      </c>
      <c r="H20" s="190">
        <v>3583</v>
      </c>
      <c r="I20" s="190">
        <v>561</v>
      </c>
      <c r="J20" s="190">
        <v>303.00000000000006</v>
      </c>
      <c r="K20" s="217">
        <v>222.99999999999997</v>
      </c>
    </row>
    <row r="21" spans="1:11">
      <c r="A21" s="619"/>
      <c r="B21" s="112" t="s">
        <v>139</v>
      </c>
      <c r="C21" s="166"/>
      <c r="D21" s="190">
        <v>10609</v>
      </c>
      <c r="E21" s="190">
        <v>798.99999999999989</v>
      </c>
      <c r="F21" s="190">
        <v>1458</v>
      </c>
      <c r="G21" s="190">
        <v>16945</v>
      </c>
      <c r="H21" s="190">
        <v>5048</v>
      </c>
      <c r="I21" s="190">
        <v>634</v>
      </c>
      <c r="J21" s="190">
        <v>333</v>
      </c>
      <c r="K21" s="217">
        <v>2336.9999999999995</v>
      </c>
    </row>
    <row r="22" spans="1:11">
      <c r="A22" s="619"/>
      <c r="B22" s="156" t="s">
        <v>140</v>
      </c>
      <c r="C22" s="184"/>
      <c r="D22" s="190">
        <v>11863.999999999998</v>
      </c>
      <c r="E22" s="190">
        <v>2399</v>
      </c>
      <c r="F22" s="190">
        <v>1051.0000000000002</v>
      </c>
      <c r="G22" s="190">
        <v>14170</v>
      </c>
      <c r="H22" s="190">
        <v>1466</v>
      </c>
      <c r="I22" s="190">
        <v>2516</v>
      </c>
      <c r="J22" s="190">
        <v>589.00000000000011</v>
      </c>
      <c r="K22" s="217">
        <v>677</v>
      </c>
    </row>
    <row r="23" spans="1:11">
      <c r="A23" s="635"/>
      <c r="B23" s="112" t="s">
        <v>141</v>
      </c>
      <c r="C23" s="166"/>
      <c r="D23" s="190">
        <v>19405</v>
      </c>
      <c r="E23" s="190">
        <v>3272.0000000000005</v>
      </c>
      <c r="F23" s="190">
        <v>2437.0000000000005</v>
      </c>
      <c r="G23" s="190">
        <v>30807.000000000004</v>
      </c>
      <c r="H23" s="190">
        <v>3817.9999999999995</v>
      </c>
      <c r="I23" s="190">
        <v>3856</v>
      </c>
      <c r="J23" s="190">
        <v>423</v>
      </c>
      <c r="K23" s="217">
        <v>1323</v>
      </c>
    </row>
    <row r="24" spans="1:11">
      <c r="A24" s="619"/>
      <c r="B24" s="112" t="s">
        <v>142</v>
      </c>
      <c r="C24" s="166"/>
      <c r="D24" s="190">
        <v>20708</v>
      </c>
      <c r="E24" s="190">
        <v>2116</v>
      </c>
      <c r="F24" s="190">
        <v>970</v>
      </c>
      <c r="G24" s="190">
        <v>24462.000000000004</v>
      </c>
      <c r="H24" s="190">
        <v>3994.9999999999995</v>
      </c>
      <c r="I24" s="190">
        <v>1184.0000000000002</v>
      </c>
      <c r="J24" s="190">
        <v>526</v>
      </c>
      <c r="K24" s="217">
        <v>538.99999999999989</v>
      </c>
    </row>
    <row r="25" spans="1:11">
      <c r="A25" s="619"/>
      <c r="B25" s="156" t="s">
        <v>143</v>
      </c>
      <c r="C25" s="184"/>
      <c r="D25" s="190">
        <v>11836</v>
      </c>
      <c r="E25" s="190">
        <v>8539</v>
      </c>
      <c r="F25" s="190">
        <v>1948</v>
      </c>
      <c r="G25" s="190">
        <v>32414</v>
      </c>
      <c r="H25" s="190">
        <v>2641</v>
      </c>
      <c r="I25" s="190">
        <v>398</v>
      </c>
      <c r="J25" s="190">
        <v>170.99999999999997</v>
      </c>
      <c r="K25" s="217">
        <v>540.99999999999989</v>
      </c>
    </row>
    <row r="26" spans="1:11">
      <c r="A26" s="619"/>
      <c r="B26" s="112" t="s">
        <v>144</v>
      </c>
      <c r="C26" s="166"/>
      <c r="D26" s="190">
        <v>15726</v>
      </c>
      <c r="E26" s="190">
        <v>1111</v>
      </c>
      <c r="F26" s="190">
        <v>1942</v>
      </c>
      <c r="G26" s="190">
        <v>23383.000000000004</v>
      </c>
      <c r="H26" s="190">
        <v>11299.999999999998</v>
      </c>
      <c r="I26" s="190">
        <v>222</v>
      </c>
      <c r="J26" s="190">
        <v>287.00000000000006</v>
      </c>
      <c r="K26" s="217">
        <v>1276</v>
      </c>
    </row>
    <row r="27" spans="1:11">
      <c r="A27" s="619"/>
      <c r="B27" s="112" t="s">
        <v>145</v>
      </c>
      <c r="C27" s="166"/>
      <c r="D27" s="190">
        <v>12918.999999999998</v>
      </c>
      <c r="E27" s="190">
        <v>7578</v>
      </c>
      <c r="F27" s="190">
        <v>651</v>
      </c>
      <c r="G27" s="190">
        <v>23196</v>
      </c>
      <c r="H27" s="190">
        <v>4496</v>
      </c>
      <c r="I27" s="190">
        <v>464</v>
      </c>
      <c r="J27" s="190">
        <v>1186</v>
      </c>
      <c r="K27" s="217">
        <v>3110.9999999999995</v>
      </c>
    </row>
    <row r="28" spans="1:11">
      <c r="A28" s="619"/>
      <c r="B28" s="156" t="s">
        <v>146</v>
      </c>
      <c r="C28" s="184"/>
      <c r="D28" s="190">
        <v>16894</v>
      </c>
      <c r="E28" s="190">
        <v>3073</v>
      </c>
      <c r="F28" s="190">
        <v>1911</v>
      </c>
      <c r="G28" s="190">
        <v>32036</v>
      </c>
      <c r="H28" s="190">
        <v>3219.9999999999995</v>
      </c>
      <c r="I28" s="190">
        <v>2903</v>
      </c>
      <c r="J28" s="190">
        <v>153</v>
      </c>
      <c r="K28" s="217">
        <v>1851</v>
      </c>
    </row>
    <row r="29" spans="1:11">
      <c r="A29" s="619"/>
      <c r="B29" s="156" t="s">
        <v>147</v>
      </c>
      <c r="C29" s="184"/>
      <c r="D29" s="190">
        <v>23679.000000000004</v>
      </c>
      <c r="E29" s="190">
        <v>2457</v>
      </c>
      <c r="F29" s="190">
        <v>762</v>
      </c>
      <c r="G29" s="190">
        <v>26012</v>
      </c>
      <c r="H29" s="190">
        <v>7290</v>
      </c>
      <c r="I29" s="190">
        <v>572</v>
      </c>
      <c r="J29" s="190">
        <v>173.00000000000003</v>
      </c>
      <c r="K29" s="217">
        <v>607.00000000000011</v>
      </c>
    </row>
    <row r="30" spans="1:11">
      <c r="A30" s="619"/>
      <c r="B30" s="156" t="s">
        <v>148</v>
      </c>
      <c r="C30" s="184"/>
      <c r="D30" s="190">
        <v>8594</v>
      </c>
      <c r="E30" s="190">
        <v>3373.9999999999995</v>
      </c>
      <c r="F30" s="190">
        <v>684</v>
      </c>
      <c r="G30" s="190">
        <v>27968.999999999996</v>
      </c>
      <c r="H30" s="190">
        <v>7249.0000000000009</v>
      </c>
      <c r="I30" s="190">
        <v>805.99999999999989</v>
      </c>
      <c r="J30" s="190">
        <v>1647</v>
      </c>
      <c r="K30" s="217">
        <v>219</v>
      </c>
    </row>
    <row r="31" spans="1:11">
      <c r="A31" s="633"/>
      <c r="B31" s="144" t="s">
        <v>149</v>
      </c>
      <c r="C31" s="597"/>
      <c r="D31" s="752">
        <v>9683</v>
      </c>
      <c r="E31" s="754">
        <v>4564</v>
      </c>
      <c r="F31" s="752">
        <v>1628</v>
      </c>
      <c r="G31" s="752">
        <v>37940</v>
      </c>
      <c r="H31" s="754">
        <v>3267.0000000000005</v>
      </c>
      <c r="I31" s="141">
        <v>348</v>
      </c>
      <c r="J31" s="141">
        <v>801</v>
      </c>
      <c r="K31" s="584">
        <v>1471</v>
      </c>
    </row>
    <row r="32" spans="1:11">
      <c r="A32" s="636">
        <f>Titles!A23</f>
        <v>2023</v>
      </c>
      <c r="B32" s="108" t="s">
        <v>138</v>
      </c>
      <c r="C32" s="165"/>
      <c r="D32" s="190">
        <v>7564</v>
      </c>
      <c r="E32" s="190">
        <v>4696</v>
      </c>
      <c r="F32" s="190">
        <v>185</v>
      </c>
      <c r="G32" s="190">
        <v>32293.999999999996</v>
      </c>
      <c r="H32" s="190">
        <v>5678</v>
      </c>
      <c r="I32" s="190">
        <v>306</v>
      </c>
      <c r="J32" s="190">
        <v>227.99999999999997</v>
      </c>
      <c r="K32" s="217">
        <v>208</v>
      </c>
    </row>
    <row r="33" spans="1:12">
      <c r="A33" s="619"/>
      <c r="B33" s="112" t="s">
        <v>139</v>
      </c>
      <c r="C33" s="166"/>
      <c r="D33" s="190">
        <v>11082</v>
      </c>
      <c r="E33" s="190">
        <v>5741</v>
      </c>
      <c r="F33" s="190">
        <v>1202</v>
      </c>
      <c r="G33" s="190">
        <v>18350</v>
      </c>
      <c r="H33" s="190">
        <v>3662</v>
      </c>
      <c r="I33" s="190">
        <v>204</v>
      </c>
      <c r="J33" s="190">
        <v>66</v>
      </c>
      <c r="K33" s="217">
        <v>1454</v>
      </c>
    </row>
    <row r="34" spans="1:12">
      <c r="A34" s="619"/>
      <c r="B34" s="156" t="s">
        <v>140</v>
      </c>
      <c r="C34" s="184"/>
      <c r="D34" s="190">
        <v>10199</v>
      </c>
      <c r="E34" s="190">
        <v>3121</v>
      </c>
      <c r="F34" s="190">
        <v>400</v>
      </c>
      <c r="G34" s="190">
        <v>36435</v>
      </c>
      <c r="H34" s="190">
        <v>3920</v>
      </c>
      <c r="I34" s="190">
        <v>93</v>
      </c>
      <c r="J34" s="190">
        <v>159</v>
      </c>
      <c r="K34" s="217">
        <v>223</v>
      </c>
    </row>
    <row r="35" spans="1:12">
      <c r="A35" s="635"/>
      <c r="B35" s="112" t="s">
        <v>141</v>
      </c>
      <c r="C35" s="166"/>
      <c r="D35" s="190">
        <v>11765</v>
      </c>
      <c r="E35" s="190">
        <v>1274</v>
      </c>
      <c r="F35" s="190">
        <v>417</v>
      </c>
      <c r="G35" s="190">
        <v>49529</v>
      </c>
      <c r="H35" s="190">
        <v>978</v>
      </c>
      <c r="I35" s="190">
        <v>191</v>
      </c>
      <c r="J35" s="190">
        <v>1820</v>
      </c>
      <c r="K35" s="217">
        <v>547</v>
      </c>
    </row>
    <row r="36" spans="1:12">
      <c r="A36" s="619"/>
      <c r="B36" s="112" t="s">
        <v>142</v>
      </c>
      <c r="C36" s="166"/>
      <c r="D36" s="190">
        <v>9902.0000000000018</v>
      </c>
      <c r="E36" s="190">
        <v>1843.0000000000002</v>
      </c>
      <c r="F36" s="190">
        <v>2150</v>
      </c>
      <c r="G36" s="190">
        <v>27152</v>
      </c>
      <c r="H36" s="190">
        <v>1633</v>
      </c>
      <c r="I36" s="190">
        <v>932</v>
      </c>
      <c r="J36" s="190">
        <v>94.999999999999986</v>
      </c>
      <c r="K36" s="217">
        <v>742</v>
      </c>
    </row>
    <row r="37" spans="1:12">
      <c r="A37" s="619"/>
      <c r="B37" s="156" t="s">
        <v>143</v>
      </c>
      <c r="C37" s="184"/>
      <c r="D37" s="190">
        <v>10193.999999999998</v>
      </c>
      <c r="E37" s="190">
        <v>4398</v>
      </c>
      <c r="F37" s="190">
        <v>839</v>
      </c>
      <c r="G37" s="190">
        <v>46298</v>
      </c>
      <c r="H37" s="190">
        <v>5951</v>
      </c>
      <c r="I37" s="190">
        <v>449.99999999999994</v>
      </c>
      <c r="J37" s="190">
        <v>69</v>
      </c>
      <c r="K37" s="217">
        <v>205.00000000000003</v>
      </c>
    </row>
    <row r="38" spans="1:12">
      <c r="A38" s="619"/>
      <c r="B38" s="112" t="s">
        <v>144</v>
      </c>
      <c r="C38" s="166"/>
      <c r="D38" s="190" t="s">
        <v>124</v>
      </c>
      <c r="E38" s="190" t="s">
        <v>124</v>
      </c>
      <c r="F38" s="190" t="s">
        <v>124</v>
      </c>
      <c r="G38" s="190" t="s">
        <v>124</v>
      </c>
      <c r="H38" s="190" t="s">
        <v>124</v>
      </c>
      <c r="I38" s="190" t="s">
        <v>124</v>
      </c>
      <c r="J38" s="190" t="s">
        <v>124</v>
      </c>
      <c r="K38" s="217" t="s">
        <v>124</v>
      </c>
    </row>
    <row r="39" spans="1:12">
      <c r="A39" s="619"/>
      <c r="B39" s="112" t="s">
        <v>145</v>
      </c>
      <c r="C39" s="166"/>
      <c r="D39" s="190" t="s">
        <v>124</v>
      </c>
      <c r="E39" s="190" t="s">
        <v>124</v>
      </c>
      <c r="F39" s="190" t="s">
        <v>124</v>
      </c>
      <c r="G39" s="190" t="s">
        <v>124</v>
      </c>
      <c r="H39" s="190" t="s">
        <v>124</v>
      </c>
      <c r="I39" s="190" t="s">
        <v>124</v>
      </c>
      <c r="J39" s="190" t="s">
        <v>124</v>
      </c>
      <c r="K39" s="217" t="s">
        <v>124</v>
      </c>
    </row>
    <row r="40" spans="1:12">
      <c r="A40" s="619"/>
      <c r="B40" s="156" t="s">
        <v>146</v>
      </c>
      <c r="C40" s="184"/>
      <c r="D40" s="190" t="s">
        <v>124</v>
      </c>
      <c r="E40" s="190" t="s">
        <v>124</v>
      </c>
      <c r="F40" s="190" t="s">
        <v>124</v>
      </c>
      <c r="G40" s="190" t="s">
        <v>124</v>
      </c>
      <c r="H40" s="190" t="s">
        <v>124</v>
      </c>
      <c r="I40" s="190" t="s">
        <v>124</v>
      </c>
      <c r="J40" s="190" t="s">
        <v>124</v>
      </c>
      <c r="K40" s="217" t="s">
        <v>124</v>
      </c>
    </row>
    <row r="41" spans="1:12">
      <c r="A41" s="619"/>
      <c r="B41" s="156" t="s">
        <v>147</v>
      </c>
      <c r="C41" s="184"/>
      <c r="D41" s="190" t="s">
        <v>124</v>
      </c>
      <c r="E41" s="190" t="s">
        <v>124</v>
      </c>
      <c r="F41" s="190" t="s">
        <v>124</v>
      </c>
      <c r="G41" s="190" t="s">
        <v>124</v>
      </c>
      <c r="H41" s="190" t="s">
        <v>124</v>
      </c>
      <c r="I41" s="190" t="s">
        <v>124</v>
      </c>
      <c r="J41" s="190" t="s">
        <v>124</v>
      </c>
      <c r="K41" s="217" t="s">
        <v>124</v>
      </c>
    </row>
    <row r="42" spans="1:12">
      <c r="A42" s="619"/>
      <c r="B42" s="156" t="s">
        <v>148</v>
      </c>
      <c r="C42" s="184"/>
      <c r="D42" s="190" t="s">
        <v>124</v>
      </c>
      <c r="E42" s="190" t="s">
        <v>124</v>
      </c>
      <c r="F42" s="190" t="s">
        <v>124</v>
      </c>
      <c r="G42" s="190" t="s">
        <v>124</v>
      </c>
      <c r="H42" s="190" t="s">
        <v>124</v>
      </c>
      <c r="I42" s="394" t="s">
        <v>124</v>
      </c>
      <c r="J42" s="394" t="s">
        <v>124</v>
      </c>
      <c r="K42" s="395" t="s">
        <v>124</v>
      </c>
    </row>
    <row r="43" spans="1:12" ht="13.5" customHeight="1" thickBot="1">
      <c r="A43" s="637"/>
      <c r="B43" s="158" t="s">
        <v>149</v>
      </c>
      <c r="C43" s="186"/>
      <c r="D43" s="215" t="s">
        <v>124</v>
      </c>
      <c r="E43" s="215" t="s">
        <v>124</v>
      </c>
      <c r="F43" s="215" t="s">
        <v>124</v>
      </c>
      <c r="G43" s="215" t="s">
        <v>124</v>
      </c>
      <c r="H43" s="215" t="s">
        <v>124</v>
      </c>
      <c r="I43" s="313" t="s">
        <v>124</v>
      </c>
      <c r="J43" s="313" t="s">
        <v>124</v>
      </c>
      <c r="K43" s="314" t="s">
        <v>124</v>
      </c>
    </row>
    <row r="44" spans="1:12" s="189" customFormat="1" ht="12" customHeight="1">
      <c r="A44" s="644" t="str">
        <f>Titles!$A$12</f>
        <v>1 Data for 2021 and 2022 based on 2016 Census Definitions and data for 2023 based on 2021 Census Definitions.</v>
      </c>
      <c r="B44" s="384"/>
      <c r="C44" s="384"/>
      <c r="D44" s="384"/>
      <c r="E44" s="367"/>
      <c r="G44" s="384"/>
      <c r="H44" s="385"/>
      <c r="I44" s="384"/>
      <c r="J44" s="384"/>
      <c r="K44" s="298"/>
      <c r="L44" s="386"/>
    </row>
    <row r="45" spans="1:12" s="189" customFormat="1" ht="15" customHeight="1">
      <c r="A45" s="638" t="s">
        <v>189</v>
      </c>
      <c r="B45" s="387"/>
      <c r="C45" s="388"/>
      <c r="D45" s="389"/>
      <c r="E45" s="54"/>
      <c r="F45" s="389"/>
      <c r="G45" s="389"/>
      <c r="H45" s="390"/>
      <c r="I45" s="386"/>
    </row>
    <row r="46" spans="1:12" s="392" customFormat="1" ht="13.5" customHeight="1">
      <c r="A46" s="639" t="str">
        <f>Titles!$A$10</f>
        <v>Source: CMHC Starts and Completion Survey, Market Absorption Survey</v>
      </c>
      <c r="B46" s="309"/>
      <c r="C46" s="309"/>
      <c r="D46" s="309"/>
      <c r="E46" s="321"/>
      <c r="F46" s="391"/>
      <c r="G46" s="391"/>
      <c r="H46" s="391"/>
    </row>
    <row r="47" spans="1:12" s="307" customFormat="1" ht="10.9" customHeight="1">
      <c r="A47" s="639"/>
      <c r="B47" s="308"/>
      <c r="C47" s="308"/>
      <c r="D47" s="308"/>
      <c r="E47" s="321"/>
      <c r="F47" s="308"/>
      <c r="G47" s="308"/>
      <c r="H47" s="308"/>
    </row>
    <row r="48" spans="1:12" ht="12" customHeight="1">
      <c r="A48" s="641"/>
      <c r="B48" s="90"/>
      <c r="C48" s="90"/>
      <c r="D48" s="90"/>
      <c r="E48" s="169"/>
      <c r="G48" s="169"/>
      <c r="H48" s="90"/>
      <c r="I48" s="13"/>
    </row>
    <row r="49" spans="1:9" ht="9.75" customHeight="1">
      <c r="I49" s="13"/>
    </row>
    <row r="61" spans="1:9">
      <c r="A61" s="638"/>
      <c r="B61" s="82"/>
      <c r="C61" s="359"/>
      <c r="D61" s="359"/>
      <c r="E61" s="360"/>
      <c r="F61" s="360"/>
      <c r="G61" s="54"/>
    </row>
    <row r="62" spans="1:9" ht="15">
      <c r="A62" s="638"/>
      <c r="B62" s="170"/>
      <c r="C62" s="170"/>
      <c r="D62" s="170"/>
      <c r="E62" s="170"/>
      <c r="F62" s="170"/>
      <c r="G62" s="54"/>
    </row>
  </sheetData>
  <pageMargins left="0.7" right="0.7" top="0.75" bottom="0.75" header="0.3" footer="0.3"/>
  <pageSetup scale="9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60"/>
  <sheetViews>
    <sheetView showGridLines="0" zoomScaleNormal="100" workbookViewId="0">
      <pane xSplit="3" ySplit="5" topLeftCell="D6" activePane="bottomRight" state="frozen"/>
      <selection pane="bottomRight"/>
      <selection pane="bottomLeft"/>
      <selection pane="topRight"/>
    </sheetView>
  </sheetViews>
  <sheetFormatPr defaultColWidth="11.5546875" defaultRowHeight="12"/>
  <cols>
    <col min="1" max="1" width="14.77734375" style="12" customWidth="1"/>
    <col min="2" max="3" width="10.77734375" style="12" customWidth="1"/>
    <col min="4" max="6" width="12.77734375" style="12" customWidth="1"/>
    <col min="7" max="16384" width="11.5546875" style="12"/>
  </cols>
  <sheetData>
    <row r="1" spans="1:7" s="10" customFormat="1" ht="15.95" customHeight="1">
      <c r="A1" s="434" t="s">
        <v>190</v>
      </c>
      <c r="B1" s="435"/>
      <c r="C1" s="435"/>
      <c r="D1" s="435"/>
      <c r="E1" s="435"/>
      <c r="F1" s="436"/>
      <c r="G1" s="11"/>
    </row>
    <row r="2" spans="1:7" s="10" customFormat="1" ht="15.95" customHeight="1">
      <c r="A2" s="437" t="s">
        <v>179</v>
      </c>
      <c r="B2" s="438"/>
      <c r="C2" s="438"/>
      <c r="D2" s="438"/>
      <c r="E2" s="438"/>
      <c r="F2" s="439"/>
      <c r="G2" s="11"/>
    </row>
    <row r="3" spans="1:7" s="10" customFormat="1" ht="15.95" customHeight="1" thickBot="1">
      <c r="A3" s="443"/>
      <c r="B3" s="475"/>
      <c r="C3" s="475"/>
      <c r="D3" s="475"/>
      <c r="E3" s="475"/>
      <c r="F3" s="476"/>
      <c r="G3" s="11"/>
    </row>
    <row r="4" spans="1:7">
      <c r="A4" s="118"/>
      <c r="B4" s="92"/>
      <c r="C4" s="119"/>
      <c r="D4" s="121"/>
      <c r="E4" s="121"/>
      <c r="F4" s="122"/>
      <c r="G4" s="77"/>
    </row>
    <row r="5" spans="1:7">
      <c r="A5" s="146" t="s">
        <v>166</v>
      </c>
      <c r="B5" s="141"/>
      <c r="C5" s="147"/>
      <c r="D5" s="148" t="s">
        <v>94</v>
      </c>
      <c r="E5" s="148" t="s">
        <v>111</v>
      </c>
      <c r="F5" s="149" t="s">
        <v>113</v>
      </c>
      <c r="G5" s="77"/>
    </row>
    <row r="6" spans="1:7">
      <c r="A6" s="658">
        <f>Titles!A23</f>
        <v>2023</v>
      </c>
      <c r="B6" s="89"/>
      <c r="C6" s="100"/>
      <c r="D6" s="311"/>
      <c r="E6" s="311"/>
      <c r="F6" s="315"/>
      <c r="G6" s="77"/>
    </row>
    <row r="7" spans="1:7">
      <c r="A7" s="130" t="s">
        <v>157</v>
      </c>
      <c r="B7" s="134" t="s">
        <v>138</v>
      </c>
      <c r="C7" s="167"/>
      <c r="D7" s="190">
        <v>1756</v>
      </c>
      <c r="E7" s="190">
        <v>6294</v>
      </c>
      <c r="F7" s="217">
        <v>3050</v>
      </c>
      <c r="G7" s="77"/>
    </row>
    <row r="8" spans="1:7">
      <c r="A8" s="191"/>
      <c r="B8" s="112" t="s">
        <v>139</v>
      </c>
      <c r="C8" s="166"/>
      <c r="D8" s="190">
        <v>1103</v>
      </c>
      <c r="E8" s="190">
        <v>7113</v>
      </c>
      <c r="F8" s="217">
        <v>2990</v>
      </c>
      <c r="G8" s="77"/>
    </row>
    <row r="9" spans="1:7">
      <c r="A9" s="192"/>
      <c r="B9" s="156" t="s">
        <v>140</v>
      </c>
      <c r="C9" s="184"/>
      <c r="D9" s="190">
        <v>968</v>
      </c>
      <c r="E9" s="190">
        <v>5323</v>
      </c>
      <c r="F9" s="217">
        <v>2559</v>
      </c>
      <c r="G9" s="77"/>
    </row>
    <row r="10" spans="1:7">
      <c r="A10" s="193"/>
      <c r="B10" s="112" t="s">
        <v>141</v>
      </c>
      <c r="C10" s="166"/>
      <c r="D10" s="190">
        <v>753</v>
      </c>
      <c r="E10" s="190">
        <v>4040</v>
      </c>
      <c r="F10" s="217">
        <v>3029</v>
      </c>
      <c r="G10" s="77"/>
    </row>
    <row r="11" spans="1:7">
      <c r="A11" s="111"/>
      <c r="B11" s="112" t="s">
        <v>142</v>
      </c>
      <c r="C11" s="166"/>
      <c r="D11" s="190">
        <v>857</v>
      </c>
      <c r="E11" s="190">
        <v>4132</v>
      </c>
      <c r="F11" s="217">
        <v>3428</v>
      </c>
      <c r="G11" s="77"/>
    </row>
    <row r="12" spans="1:7">
      <c r="A12" s="192"/>
      <c r="B12" s="156" t="s">
        <v>143</v>
      </c>
      <c r="C12" s="184"/>
      <c r="D12" s="190">
        <v>1088</v>
      </c>
      <c r="E12" s="190">
        <v>4162</v>
      </c>
      <c r="F12" s="217">
        <v>3638</v>
      </c>
      <c r="G12" s="77"/>
    </row>
    <row r="13" spans="1:7">
      <c r="A13" s="155"/>
      <c r="B13" s="112" t="s">
        <v>144</v>
      </c>
      <c r="C13" s="166"/>
      <c r="D13" s="190" t="s">
        <v>124</v>
      </c>
      <c r="E13" s="190" t="s">
        <v>124</v>
      </c>
      <c r="F13" s="217" t="s">
        <v>124</v>
      </c>
      <c r="G13" s="77"/>
    </row>
    <row r="14" spans="1:7">
      <c r="A14" s="111"/>
      <c r="B14" s="112" t="s">
        <v>145</v>
      </c>
      <c r="C14" s="166"/>
      <c r="D14" s="190" t="s">
        <v>124</v>
      </c>
      <c r="E14" s="190" t="s">
        <v>124</v>
      </c>
      <c r="F14" s="217" t="s">
        <v>124</v>
      </c>
      <c r="G14" s="77"/>
    </row>
    <row r="15" spans="1:7">
      <c r="A15" s="111"/>
      <c r="B15" s="156" t="s">
        <v>146</v>
      </c>
      <c r="C15" s="184"/>
      <c r="D15" s="190" t="s">
        <v>124</v>
      </c>
      <c r="E15" s="190" t="s">
        <v>124</v>
      </c>
      <c r="F15" s="217" t="s">
        <v>124</v>
      </c>
      <c r="G15" s="77"/>
    </row>
    <row r="16" spans="1:7">
      <c r="A16" s="111"/>
      <c r="B16" s="156" t="s">
        <v>147</v>
      </c>
      <c r="C16" s="184"/>
      <c r="D16" s="190" t="s">
        <v>124</v>
      </c>
      <c r="E16" s="190" t="s">
        <v>124</v>
      </c>
      <c r="F16" s="217" t="s">
        <v>124</v>
      </c>
      <c r="G16" s="77"/>
    </row>
    <row r="17" spans="1:7">
      <c r="A17" s="111"/>
      <c r="B17" s="156" t="s">
        <v>148</v>
      </c>
      <c r="C17" s="184"/>
      <c r="D17" s="190" t="s">
        <v>124</v>
      </c>
      <c r="E17" s="190" t="s">
        <v>124</v>
      </c>
      <c r="F17" s="217" t="s">
        <v>124</v>
      </c>
      <c r="G17" s="77"/>
    </row>
    <row r="18" spans="1:7">
      <c r="A18" s="188"/>
      <c r="B18" s="144" t="s">
        <v>149</v>
      </c>
      <c r="C18" s="185"/>
      <c r="D18" s="279" t="s">
        <v>124</v>
      </c>
      <c r="E18" s="279" t="s">
        <v>124</v>
      </c>
      <c r="F18" s="217" t="s">
        <v>124</v>
      </c>
      <c r="G18" s="77"/>
    </row>
    <row r="19" spans="1:7">
      <c r="A19" s="130" t="s">
        <v>56</v>
      </c>
      <c r="B19" s="134" t="s">
        <v>138</v>
      </c>
      <c r="C19" s="167"/>
      <c r="D19" s="278">
        <v>14835</v>
      </c>
      <c r="E19" s="278">
        <v>27660</v>
      </c>
      <c r="F19" s="216">
        <v>29244</v>
      </c>
      <c r="G19" s="77"/>
    </row>
    <row r="20" spans="1:7">
      <c r="A20" s="191"/>
      <c r="B20" s="112" t="s">
        <v>139</v>
      </c>
      <c r="C20" s="166"/>
      <c r="D20" s="190">
        <v>10250</v>
      </c>
      <c r="E20" s="190">
        <v>45096</v>
      </c>
      <c r="F20" s="217">
        <v>15360</v>
      </c>
      <c r="G20" s="77"/>
    </row>
    <row r="21" spans="1:7">
      <c r="A21" s="192"/>
      <c r="B21" s="156" t="s">
        <v>140</v>
      </c>
      <c r="C21" s="184"/>
      <c r="D21" s="190">
        <v>9087</v>
      </c>
      <c r="E21" s="190">
        <v>33360</v>
      </c>
      <c r="F21" s="217">
        <v>33876.000000000007</v>
      </c>
      <c r="G21" s="77"/>
    </row>
    <row r="22" spans="1:7">
      <c r="A22" s="193"/>
      <c r="B22" s="112" t="s">
        <v>141</v>
      </c>
      <c r="C22" s="166"/>
      <c r="D22" s="190">
        <v>13546.999999999998</v>
      </c>
      <c r="E22" s="190">
        <v>55512</v>
      </c>
      <c r="F22" s="217">
        <v>46500</v>
      </c>
      <c r="G22" s="77"/>
    </row>
    <row r="23" spans="1:7">
      <c r="A23" s="111"/>
      <c r="B23" s="112" t="s">
        <v>142</v>
      </c>
      <c r="C23" s="166"/>
      <c r="D23" s="190">
        <v>8511</v>
      </c>
      <c r="E23" s="190">
        <v>38724</v>
      </c>
      <c r="F23" s="217">
        <v>23724</v>
      </c>
      <c r="G23" s="77"/>
    </row>
    <row r="24" spans="1:7">
      <c r="A24" s="192"/>
      <c r="B24" s="156" t="s">
        <v>143</v>
      </c>
      <c r="C24" s="184"/>
      <c r="D24" s="190">
        <v>9053</v>
      </c>
      <c r="E24" s="190">
        <v>81612</v>
      </c>
      <c r="F24" s="217">
        <v>42660.000000000007</v>
      </c>
      <c r="G24" s="77"/>
    </row>
    <row r="25" spans="1:7">
      <c r="A25" s="155"/>
      <c r="B25" s="112" t="s">
        <v>144</v>
      </c>
      <c r="C25" s="166"/>
      <c r="D25" s="190" t="s">
        <v>124</v>
      </c>
      <c r="E25" s="190" t="s">
        <v>124</v>
      </c>
      <c r="F25" s="217" t="s">
        <v>124</v>
      </c>
      <c r="G25" s="77"/>
    </row>
    <row r="26" spans="1:7">
      <c r="A26" s="111"/>
      <c r="B26" s="112" t="s">
        <v>145</v>
      </c>
      <c r="C26" s="166"/>
      <c r="D26" s="190" t="s">
        <v>124</v>
      </c>
      <c r="E26" s="190" t="s">
        <v>124</v>
      </c>
      <c r="F26" s="217" t="s">
        <v>124</v>
      </c>
      <c r="G26" s="77"/>
    </row>
    <row r="27" spans="1:7">
      <c r="A27" s="111"/>
      <c r="B27" s="156" t="s">
        <v>146</v>
      </c>
      <c r="C27" s="184"/>
      <c r="D27" s="190" t="s">
        <v>124</v>
      </c>
      <c r="E27" s="190" t="s">
        <v>124</v>
      </c>
      <c r="F27" s="217" t="s">
        <v>124</v>
      </c>
      <c r="G27" s="77"/>
    </row>
    <row r="28" spans="1:7">
      <c r="A28" s="111"/>
      <c r="B28" s="156" t="s">
        <v>147</v>
      </c>
      <c r="C28" s="184"/>
      <c r="D28" s="190" t="s">
        <v>124</v>
      </c>
      <c r="E28" s="190" t="s">
        <v>124</v>
      </c>
      <c r="F28" s="217" t="s">
        <v>124</v>
      </c>
      <c r="G28" s="77"/>
    </row>
    <row r="29" spans="1:7">
      <c r="A29" s="111"/>
      <c r="B29" s="156" t="s">
        <v>148</v>
      </c>
      <c r="C29" s="184"/>
      <c r="D29" s="190" t="s">
        <v>124</v>
      </c>
      <c r="E29" s="190" t="s">
        <v>124</v>
      </c>
      <c r="F29" s="217" t="s">
        <v>124</v>
      </c>
      <c r="G29" s="77"/>
    </row>
    <row r="30" spans="1:7">
      <c r="A30" s="188"/>
      <c r="B30" s="144" t="s">
        <v>149</v>
      </c>
      <c r="C30" s="185"/>
      <c r="D30" s="279" t="s">
        <v>124</v>
      </c>
      <c r="E30" s="279" t="s">
        <v>124</v>
      </c>
      <c r="F30" s="312" t="s">
        <v>124</v>
      </c>
      <c r="G30" s="77"/>
    </row>
    <row r="31" spans="1:7">
      <c r="A31" s="130" t="s">
        <v>57</v>
      </c>
      <c r="B31" s="134" t="s">
        <v>138</v>
      </c>
      <c r="C31" s="167"/>
      <c r="D31" s="278">
        <v>16591</v>
      </c>
      <c r="E31" s="278">
        <v>33954</v>
      </c>
      <c r="F31" s="216">
        <v>32293.999999999996</v>
      </c>
      <c r="G31" s="77"/>
    </row>
    <row r="32" spans="1:7">
      <c r="A32" s="191"/>
      <c r="B32" s="112" t="s">
        <v>139</v>
      </c>
      <c r="C32" s="166"/>
      <c r="D32" s="190">
        <v>11353.000000000002</v>
      </c>
      <c r="E32" s="190">
        <v>52208.999999999993</v>
      </c>
      <c r="F32" s="217">
        <v>18350</v>
      </c>
      <c r="G32" s="77"/>
    </row>
    <row r="33" spans="1:8">
      <c r="A33" s="192"/>
      <c r="B33" s="156" t="s">
        <v>140</v>
      </c>
      <c r="C33" s="184"/>
      <c r="D33" s="190">
        <v>10055</v>
      </c>
      <c r="E33" s="190">
        <v>38683</v>
      </c>
      <c r="F33" s="217">
        <v>36435</v>
      </c>
      <c r="G33" s="77"/>
    </row>
    <row r="34" spans="1:8">
      <c r="A34" s="193"/>
      <c r="B34" s="112" t="s">
        <v>141</v>
      </c>
      <c r="C34" s="166"/>
      <c r="D34" s="190">
        <v>14299.999999999998</v>
      </c>
      <c r="E34" s="190">
        <v>59552</v>
      </c>
      <c r="F34" s="217">
        <v>49529</v>
      </c>
      <c r="G34" s="77"/>
    </row>
    <row r="35" spans="1:8">
      <c r="A35" s="111"/>
      <c r="B35" s="112" t="s">
        <v>142</v>
      </c>
      <c r="C35" s="166"/>
      <c r="D35" s="190">
        <v>9368</v>
      </c>
      <c r="E35" s="190">
        <v>42855.999999999993</v>
      </c>
      <c r="F35" s="217">
        <v>27152</v>
      </c>
      <c r="G35" s="77"/>
    </row>
    <row r="36" spans="1:8">
      <c r="A36" s="192"/>
      <c r="B36" s="156" t="s">
        <v>143</v>
      </c>
      <c r="C36" s="184"/>
      <c r="D36" s="190">
        <v>10141</v>
      </c>
      <c r="E36" s="190">
        <v>85774</v>
      </c>
      <c r="F36" s="217">
        <v>46298</v>
      </c>
      <c r="G36" s="77"/>
    </row>
    <row r="37" spans="1:8">
      <c r="A37" s="155"/>
      <c r="B37" s="112" t="s">
        <v>144</v>
      </c>
      <c r="C37" s="166"/>
      <c r="D37" s="190" t="s">
        <v>124</v>
      </c>
      <c r="E37" s="190" t="s">
        <v>124</v>
      </c>
      <c r="F37" s="217" t="s">
        <v>124</v>
      </c>
      <c r="G37" s="77"/>
    </row>
    <row r="38" spans="1:8">
      <c r="A38" s="111"/>
      <c r="B38" s="112" t="s">
        <v>145</v>
      </c>
      <c r="C38" s="166"/>
      <c r="D38" s="190" t="s">
        <v>124</v>
      </c>
      <c r="E38" s="190" t="s">
        <v>124</v>
      </c>
      <c r="F38" s="217" t="s">
        <v>124</v>
      </c>
      <c r="G38" s="77"/>
    </row>
    <row r="39" spans="1:8">
      <c r="A39" s="111"/>
      <c r="B39" s="156" t="s">
        <v>146</v>
      </c>
      <c r="C39" s="184"/>
      <c r="D39" s="190" t="s">
        <v>124</v>
      </c>
      <c r="E39" s="190" t="s">
        <v>124</v>
      </c>
      <c r="F39" s="217" t="s">
        <v>124</v>
      </c>
      <c r="G39" s="77"/>
    </row>
    <row r="40" spans="1:8">
      <c r="A40" s="111"/>
      <c r="B40" s="156" t="s">
        <v>147</v>
      </c>
      <c r="C40" s="184"/>
      <c r="D40" s="190" t="s">
        <v>124</v>
      </c>
      <c r="E40" s="190" t="s">
        <v>124</v>
      </c>
      <c r="F40" s="217" t="s">
        <v>124</v>
      </c>
      <c r="G40" s="77"/>
    </row>
    <row r="41" spans="1:8">
      <c r="A41" s="111"/>
      <c r="B41" s="156" t="s">
        <v>148</v>
      </c>
      <c r="C41" s="184"/>
      <c r="D41" s="190" t="s">
        <v>124</v>
      </c>
      <c r="E41" s="190" t="s">
        <v>124</v>
      </c>
      <c r="F41" s="217" t="s">
        <v>124</v>
      </c>
      <c r="G41" s="77"/>
    </row>
    <row r="42" spans="1:8" ht="12.75" thickBot="1">
      <c r="A42" s="187"/>
      <c r="B42" s="158" t="s">
        <v>149</v>
      </c>
      <c r="C42" s="186"/>
      <c r="D42" s="313" t="s">
        <v>124</v>
      </c>
      <c r="E42" s="313" t="s">
        <v>124</v>
      </c>
      <c r="F42" s="314" t="s">
        <v>124</v>
      </c>
      <c r="G42" s="77"/>
    </row>
    <row r="43" spans="1:8" ht="12" customHeight="1">
      <c r="A43" s="53" t="str">
        <f>Titles!$A$14</f>
        <v>1 2023 data based on 2021 Census Definitions.</v>
      </c>
      <c r="B43" s="89"/>
      <c r="C43" s="89"/>
      <c r="D43" s="54"/>
      <c r="F43" s="300"/>
      <c r="G43" s="195"/>
      <c r="H43" s="89"/>
    </row>
    <row r="44" spans="1:8" ht="12" customHeight="1">
      <c r="A44" s="91" t="str">
        <f>Titles!$A$10</f>
        <v>Source: CMHC Starts and Completion Survey, Market Absorption Survey</v>
      </c>
      <c r="B44" s="90"/>
      <c r="C44" s="90"/>
      <c r="D44" s="169"/>
      <c r="E44" s="90"/>
      <c r="F44" s="90"/>
    </row>
    <row r="45" spans="1:8">
      <c r="D45" s="189"/>
    </row>
    <row r="59" spans="1:6">
      <c r="A59" s="53"/>
      <c r="B59" s="82"/>
      <c r="C59" s="359"/>
      <c r="D59" s="360"/>
      <c r="E59" s="360"/>
      <c r="F59" s="54"/>
    </row>
    <row r="60" spans="1:6" ht="15">
      <c r="A60" s="53"/>
      <c r="B60" s="170"/>
      <c r="C60" s="170"/>
      <c r="D60" s="170"/>
      <c r="E60" s="170"/>
      <c r="F60" s="54"/>
    </row>
  </sheetData>
  <phoneticPr fontId="11" type="noConversion"/>
  <pageMargins left="0.78740157480314965" right="0.51181102362204722" top="0.51181102362204722" bottom="0.51181102362204722" header="0.51181102362204722" footer="0.51181102362204722"/>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J47"/>
  <sheetViews>
    <sheetView showGridLines="0" zoomScale="115" zoomScaleNormal="115" workbookViewId="0">
      <pane xSplit="3" ySplit="10" topLeftCell="D11" activePane="bottomRight" state="frozen"/>
      <selection pane="bottomRight"/>
      <selection pane="bottomLeft"/>
      <selection pane="topRight"/>
    </sheetView>
  </sheetViews>
  <sheetFormatPr defaultColWidth="11.5546875" defaultRowHeight="12"/>
  <cols>
    <col min="1" max="1" width="4.77734375" style="608" customWidth="1"/>
    <col min="2" max="3" width="7.21875" style="12" customWidth="1"/>
    <col min="4" max="5" width="9.77734375" style="12" customWidth="1"/>
    <col min="6" max="6" width="8.77734375" style="12" customWidth="1"/>
    <col min="7" max="8" width="9.77734375" style="12" customWidth="1"/>
    <col min="9" max="9" width="8.77734375" style="12" customWidth="1"/>
    <col min="10" max="16384" width="11.5546875" style="12"/>
  </cols>
  <sheetData>
    <row r="1" spans="1:10" s="10" customFormat="1" ht="16.5" customHeight="1">
      <c r="A1" s="647" t="s">
        <v>191</v>
      </c>
      <c r="B1" s="450"/>
      <c r="C1" s="450"/>
      <c r="D1" s="450"/>
      <c r="E1" s="450"/>
      <c r="F1" s="450"/>
      <c r="G1" s="450"/>
      <c r="H1" s="450"/>
      <c r="I1" s="451"/>
      <c r="J1" s="11"/>
    </row>
    <row r="2" spans="1:10" s="10" customFormat="1" ht="16.5" customHeight="1">
      <c r="A2" s="648" t="s">
        <v>192</v>
      </c>
      <c r="B2" s="452"/>
      <c r="C2" s="452"/>
      <c r="D2" s="452"/>
      <c r="E2" s="452"/>
      <c r="F2" s="452"/>
      <c r="G2" s="452"/>
      <c r="H2" s="452"/>
      <c r="I2" s="453"/>
      <c r="J2" s="11"/>
    </row>
    <row r="3" spans="1:10" s="10" customFormat="1" ht="18.75">
      <c r="A3" s="648" t="s">
        <v>193</v>
      </c>
      <c r="B3" s="454"/>
      <c r="C3" s="454"/>
      <c r="D3" s="454"/>
      <c r="E3" s="454"/>
      <c r="F3" s="454"/>
      <c r="G3" s="454"/>
      <c r="H3" s="454"/>
      <c r="I3" s="455"/>
      <c r="J3" s="11"/>
    </row>
    <row r="4" spans="1:10" s="10" customFormat="1" ht="15.75" thickBot="1">
      <c r="A4" s="649"/>
      <c r="B4" s="483"/>
      <c r="C4" s="483"/>
      <c r="D4" s="483"/>
      <c r="E4" s="483"/>
      <c r="F4" s="483"/>
      <c r="G4" s="483"/>
      <c r="H4" s="483"/>
      <c r="I4" s="484"/>
      <c r="J4" s="11"/>
    </row>
    <row r="5" spans="1:10">
      <c r="A5" s="634"/>
      <c r="B5" s="89"/>
      <c r="C5" s="119"/>
      <c r="D5" s="487" t="s">
        <v>194</v>
      </c>
      <c r="E5" s="409"/>
      <c r="F5" s="410"/>
      <c r="G5" s="488" t="s">
        <v>195</v>
      </c>
      <c r="H5" s="411"/>
      <c r="I5" s="412"/>
      <c r="J5" s="77"/>
    </row>
    <row r="6" spans="1:10" ht="12" customHeight="1">
      <c r="A6" s="634"/>
      <c r="B6" s="89"/>
      <c r="C6" s="100"/>
      <c r="D6" s="489"/>
      <c r="E6" s="488"/>
      <c r="F6" s="490"/>
      <c r="G6" s="491"/>
      <c r="H6" s="492"/>
      <c r="I6" s="493"/>
      <c r="J6" s="77"/>
    </row>
    <row r="7" spans="1:10" ht="12" customHeight="1">
      <c r="A7" s="634"/>
      <c r="B7" s="89"/>
      <c r="C7" s="100"/>
      <c r="D7" s="494"/>
      <c r="E7" s="495"/>
      <c r="F7" s="338"/>
      <c r="G7" s="494"/>
      <c r="H7" s="495"/>
      <c r="I7" s="496"/>
      <c r="J7" s="77"/>
    </row>
    <row r="8" spans="1:10" ht="12" customHeight="1">
      <c r="A8" s="645" t="s">
        <v>125</v>
      </c>
      <c r="B8" s="89"/>
      <c r="C8" s="100"/>
      <c r="D8" s="324" t="s">
        <v>196</v>
      </c>
      <c r="E8" s="323" t="s">
        <v>197</v>
      </c>
      <c r="F8" s="324" t="s">
        <v>198</v>
      </c>
      <c r="G8" s="324" t="s">
        <v>199</v>
      </c>
      <c r="H8" s="323" t="s">
        <v>197</v>
      </c>
      <c r="I8" s="325" t="s">
        <v>198</v>
      </c>
      <c r="J8" s="77"/>
    </row>
    <row r="9" spans="1:10" ht="12" customHeight="1">
      <c r="A9" s="632"/>
      <c r="B9" s="89"/>
      <c r="C9" s="100"/>
      <c r="D9" s="324" t="s">
        <v>200</v>
      </c>
      <c r="E9" s="324" t="s">
        <v>201</v>
      </c>
      <c r="F9" s="324" t="s">
        <v>202</v>
      </c>
      <c r="G9" s="324" t="s">
        <v>203</v>
      </c>
      <c r="H9" s="324" t="s">
        <v>201</v>
      </c>
      <c r="I9" s="325" t="s">
        <v>202</v>
      </c>
      <c r="J9" s="77"/>
    </row>
    <row r="10" spans="1:10" ht="12.75" customHeight="1">
      <c r="A10" s="632"/>
      <c r="B10" s="89"/>
      <c r="C10" s="100"/>
      <c r="E10" s="324" t="s">
        <v>204</v>
      </c>
      <c r="F10" s="100"/>
      <c r="H10" s="324" t="s">
        <v>204</v>
      </c>
      <c r="I10" s="400"/>
      <c r="J10" s="77"/>
    </row>
    <row r="11" spans="1:10" ht="12" customHeight="1">
      <c r="A11" s="650">
        <f>Titles!A22</f>
        <v>2022</v>
      </c>
      <c r="B11" s="326" t="s">
        <v>134</v>
      </c>
      <c r="C11" s="327"/>
      <c r="D11" s="341">
        <v>86</v>
      </c>
      <c r="E11" s="342">
        <v>3720</v>
      </c>
      <c r="F11" s="343">
        <v>44883</v>
      </c>
      <c r="G11" s="341">
        <v>89</v>
      </c>
      <c r="H11" s="343">
        <v>4136</v>
      </c>
      <c r="I11" s="344">
        <v>154264</v>
      </c>
      <c r="J11" s="77"/>
    </row>
    <row r="12" spans="1:10" ht="12" customHeight="1">
      <c r="A12" s="646"/>
      <c r="B12" s="328" t="s">
        <v>135</v>
      </c>
      <c r="C12" s="329"/>
      <c r="D12" s="342">
        <v>82</v>
      </c>
      <c r="E12" s="342">
        <v>3962</v>
      </c>
      <c r="F12" s="342">
        <v>48370</v>
      </c>
      <c r="G12" s="342">
        <v>94</v>
      </c>
      <c r="H12" s="343">
        <v>2754</v>
      </c>
      <c r="I12" s="344">
        <v>159690</v>
      </c>
      <c r="J12" s="77"/>
    </row>
    <row r="13" spans="1:10" ht="12" customHeight="1">
      <c r="A13" s="646"/>
      <c r="B13" s="330" t="s">
        <v>136</v>
      </c>
      <c r="C13" s="329"/>
      <c r="D13" s="343">
        <v>80</v>
      </c>
      <c r="E13" s="343">
        <v>4298</v>
      </c>
      <c r="F13" s="343">
        <v>51361</v>
      </c>
      <c r="G13" s="343">
        <v>92</v>
      </c>
      <c r="H13" s="343">
        <v>2876</v>
      </c>
      <c r="I13" s="344">
        <v>167572</v>
      </c>
      <c r="J13" s="77"/>
    </row>
    <row r="14" spans="1:10" ht="12" customHeight="1">
      <c r="A14" s="651"/>
      <c r="B14" s="331" t="s">
        <v>137</v>
      </c>
      <c r="C14" s="332"/>
      <c r="D14" s="345">
        <v>78</v>
      </c>
      <c r="E14" s="346">
        <v>5161</v>
      </c>
      <c r="F14" s="346">
        <v>49930</v>
      </c>
      <c r="G14" s="345">
        <v>90</v>
      </c>
      <c r="H14" s="346">
        <v>2880</v>
      </c>
      <c r="I14" s="347">
        <v>174547</v>
      </c>
      <c r="J14" s="77"/>
    </row>
    <row r="15" spans="1:10" ht="12" customHeight="1">
      <c r="A15" s="650">
        <f>Titles!A23</f>
        <v>2023</v>
      </c>
      <c r="B15" s="326" t="s">
        <v>134</v>
      </c>
      <c r="C15" s="327"/>
      <c r="D15" s="343">
        <v>77</v>
      </c>
      <c r="E15" s="342">
        <v>5627</v>
      </c>
      <c r="F15" s="343">
        <v>42862</v>
      </c>
      <c r="G15" s="343">
        <v>96</v>
      </c>
      <c r="H15" s="343">
        <v>3096</v>
      </c>
      <c r="I15" s="344">
        <v>170949</v>
      </c>
      <c r="J15" s="77"/>
    </row>
    <row r="16" spans="1:10" ht="12" customHeight="1">
      <c r="A16" s="646"/>
      <c r="B16" s="328" t="s">
        <v>135</v>
      </c>
      <c r="C16" s="329"/>
      <c r="D16" s="342">
        <v>74</v>
      </c>
      <c r="E16" s="342">
        <v>6025</v>
      </c>
      <c r="F16" s="342">
        <v>40698</v>
      </c>
      <c r="G16" s="342">
        <v>89</v>
      </c>
      <c r="H16" s="343">
        <v>3685</v>
      </c>
      <c r="I16" s="344">
        <v>179206</v>
      </c>
      <c r="J16" s="77"/>
    </row>
    <row r="17" spans="1:10" ht="12" customHeight="1">
      <c r="A17" s="646"/>
      <c r="B17" s="330" t="s">
        <v>136</v>
      </c>
      <c r="C17" s="329"/>
      <c r="D17" s="343"/>
      <c r="E17" s="343"/>
      <c r="F17" s="343"/>
      <c r="G17" s="343"/>
      <c r="H17" s="343"/>
      <c r="I17" s="344"/>
      <c r="J17" s="77"/>
    </row>
    <row r="18" spans="1:10" ht="12" customHeight="1">
      <c r="A18" s="651"/>
      <c r="B18" s="331" t="s">
        <v>137</v>
      </c>
      <c r="C18" s="332"/>
      <c r="D18" s="345"/>
      <c r="E18" s="346"/>
      <c r="F18" s="346"/>
      <c r="G18" s="345"/>
      <c r="H18" s="346"/>
      <c r="I18" s="347"/>
      <c r="J18" s="77"/>
    </row>
    <row r="19" spans="1:10" ht="12" customHeight="1">
      <c r="A19" s="650">
        <f>Titles!A22</f>
        <v>2022</v>
      </c>
      <c r="B19" s="326" t="s">
        <v>138</v>
      </c>
      <c r="C19" s="333"/>
      <c r="D19" s="348">
        <v>84</v>
      </c>
      <c r="E19" s="343">
        <v>3968</v>
      </c>
      <c r="F19" s="348">
        <v>45050</v>
      </c>
      <c r="G19" s="348">
        <v>93</v>
      </c>
      <c r="H19" s="348">
        <v>3998</v>
      </c>
      <c r="I19" s="349">
        <v>154811</v>
      </c>
      <c r="J19" s="77"/>
    </row>
    <row r="20" spans="1:10" ht="12" customHeight="1">
      <c r="A20" s="646"/>
      <c r="B20" s="328" t="s">
        <v>139</v>
      </c>
      <c r="C20" s="334"/>
      <c r="D20" s="343">
        <v>87</v>
      </c>
      <c r="E20" s="343">
        <v>3815</v>
      </c>
      <c r="F20" s="343">
        <v>44613</v>
      </c>
      <c r="G20" s="343">
        <v>92</v>
      </c>
      <c r="H20" s="343">
        <v>4090</v>
      </c>
      <c r="I20" s="344">
        <v>156078</v>
      </c>
      <c r="J20" s="77"/>
    </row>
    <row r="21" spans="1:10" ht="12" customHeight="1">
      <c r="A21" s="646"/>
      <c r="B21" s="335" t="s">
        <v>140</v>
      </c>
      <c r="C21" s="336"/>
      <c r="D21" s="343">
        <v>86</v>
      </c>
      <c r="E21" s="342">
        <v>3720</v>
      </c>
      <c r="F21" s="343">
        <v>44883</v>
      </c>
      <c r="G21" s="343">
        <v>92</v>
      </c>
      <c r="H21" s="343">
        <v>4136</v>
      </c>
      <c r="I21" s="344">
        <v>154264</v>
      </c>
      <c r="J21" s="77"/>
    </row>
    <row r="22" spans="1:10" ht="12" customHeight="1">
      <c r="A22" s="652"/>
      <c r="B22" s="328" t="s">
        <v>141</v>
      </c>
      <c r="C22" s="334"/>
      <c r="D22" s="343">
        <v>85</v>
      </c>
      <c r="E22" s="342">
        <v>3685</v>
      </c>
      <c r="F22" s="343">
        <v>46184</v>
      </c>
      <c r="G22" s="343">
        <v>95</v>
      </c>
      <c r="H22" s="343">
        <v>3417</v>
      </c>
      <c r="I22" s="344">
        <v>157457</v>
      </c>
      <c r="J22" s="77"/>
    </row>
    <row r="23" spans="1:10" ht="12" customHeight="1">
      <c r="A23" s="646"/>
      <c r="B23" s="328" t="s">
        <v>142</v>
      </c>
      <c r="C23" s="334"/>
      <c r="D23" s="343">
        <v>83</v>
      </c>
      <c r="E23" s="342">
        <v>3705</v>
      </c>
      <c r="F23" s="343">
        <v>47322</v>
      </c>
      <c r="G23" s="343">
        <v>95</v>
      </c>
      <c r="H23" s="343">
        <v>2949</v>
      </c>
      <c r="I23" s="344">
        <v>155977</v>
      </c>
      <c r="J23" s="77"/>
    </row>
    <row r="24" spans="1:10" ht="12" customHeight="1">
      <c r="A24" s="646"/>
      <c r="B24" s="335" t="s">
        <v>143</v>
      </c>
      <c r="C24" s="336"/>
      <c r="D24" s="342">
        <v>79</v>
      </c>
      <c r="E24" s="342">
        <v>3962</v>
      </c>
      <c r="F24" s="342">
        <v>48370</v>
      </c>
      <c r="G24" s="342">
        <v>91</v>
      </c>
      <c r="H24" s="343">
        <v>2754</v>
      </c>
      <c r="I24" s="344">
        <v>159690</v>
      </c>
      <c r="J24" s="77"/>
    </row>
    <row r="25" spans="1:10" ht="12" customHeight="1">
      <c r="A25" s="646"/>
      <c r="B25" s="328" t="s">
        <v>144</v>
      </c>
      <c r="C25" s="334"/>
      <c r="D25" s="343">
        <v>80</v>
      </c>
      <c r="E25" s="343">
        <v>4054</v>
      </c>
      <c r="F25" s="343">
        <v>49392</v>
      </c>
      <c r="G25" s="343">
        <v>95</v>
      </c>
      <c r="H25" s="343">
        <v>2643</v>
      </c>
      <c r="I25" s="344">
        <v>159693</v>
      </c>
      <c r="J25" s="77"/>
    </row>
    <row r="26" spans="1:10" ht="12" customHeight="1">
      <c r="A26" s="646"/>
      <c r="B26" s="328" t="s">
        <v>145</v>
      </c>
      <c r="C26" s="334"/>
      <c r="D26" s="343">
        <v>79</v>
      </c>
      <c r="E26" s="343">
        <v>4080</v>
      </c>
      <c r="F26" s="343">
        <v>50380</v>
      </c>
      <c r="G26" s="343">
        <v>88</v>
      </c>
      <c r="H26" s="343">
        <v>2946</v>
      </c>
      <c r="I26" s="344">
        <v>162023</v>
      </c>
      <c r="J26" s="77"/>
    </row>
    <row r="27" spans="1:10" ht="12" customHeight="1">
      <c r="A27" s="646"/>
      <c r="B27" s="335" t="s">
        <v>146</v>
      </c>
      <c r="C27" s="336"/>
      <c r="D27" s="343">
        <v>79</v>
      </c>
      <c r="E27" s="343">
        <v>4298</v>
      </c>
      <c r="F27" s="343">
        <v>51361</v>
      </c>
      <c r="G27" s="343">
        <v>94</v>
      </c>
      <c r="H27" s="343">
        <v>2876</v>
      </c>
      <c r="I27" s="344">
        <v>167572</v>
      </c>
      <c r="J27" s="77"/>
    </row>
    <row r="28" spans="1:10" ht="12" customHeight="1">
      <c r="A28" s="646"/>
      <c r="B28" s="335" t="s">
        <v>147</v>
      </c>
      <c r="C28" s="336"/>
      <c r="D28" s="343">
        <v>80</v>
      </c>
      <c r="E28" s="343">
        <v>4493</v>
      </c>
      <c r="F28" s="343">
        <v>51648</v>
      </c>
      <c r="G28" s="343">
        <v>93</v>
      </c>
      <c r="H28" s="343">
        <v>2832</v>
      </c>
      <c r="I28" s="593">
        <v>168078</v>
      </c>
      <c r="J28" s="77"/>
    </row>
    <row r="29" spans="1:10" ht="12" customHeight="1">
      <c r="A29" s="646"/>
      <c r="B29" s="335" t="s">
        <v>148</v>
      </c>
      <c r="C29" s="336"/>
      <c r="D29" s="343">
        <v>77</v>
      </c>
      <c r="E29" s="343">
        <v>4822</v>
      </c>
      <c r="F29" s="343">
        <v>51335</v>
      </c>
      <c r="G29" s="343">
        <v>86</v>
      </c>
      <c r="H29" s="343">
        <v>2940</v>
      </c>
      <c r="I29" s="344">
        <v>172731</v>
      </c>
      <c r="J29" s="77"/>
    </row>
    <row r="30" spans="1:10" ht="12" customHeight="1" thickBot="1">
      <c r="A30" s="651"/>
      <c r="B30" s="337" t="s">
        <v>149</v>
      </c>
      <c r="C30" s="338"/>
      <c r="D30" s="350">
        <v>77</v>
      </c>
      <c r="E30" s="350">
        <v>5161</v>
      </c>
      <c r="F30" s="350">
        <v>49930</v>
      </c>
      <c r="G30" s="350">
        <v>91</v>
      </c>
      <c r="H30" s="350">
        <v>2880</v>
      </c>
      <c r="I30" s="351">
        <v>174547</v>
      </c>
      <c r="J30" s="77"/>
    </row>
    <row r="31" spans="1:10" ht="12" customHeight="1">
      <c r="A31" s="650">
        <f>Titles!A23</f>
        <v>2023</v>
      </c>
      <c r="B31" s="326" t="s">
        <v>138</v>
      </c>
      <c r="C31" s="333"/>
      <c r="D31" s="348">
        <v>78</v>
      </c>
      <c r="E31" s="343">
        <v>5169</v>
      </c>
      <c r="F31" s="348">
        <v>45980</v>
      </c>
      <c r="G31" s="348">
        <v>93</v>
      </c>
      <c r="H31" s="348">
        <v>2788</v>
      </c>
      <c r="I31" s="349">
        <v>175140</v>
      </c>
      <c r="J31" s="77"/>
    </row>
    <row r="32" spans="1:10" ht="12" customHeight="1">
      <c r="A32" s="646"/>
      <c r="B32" s="328" t="s">
        <v>139</v>
      </c>
      <c r="C32" s="334"/>
      <c r="D32" s="343">
        <v>77</v>
      </c>
      <c r="E32" s="343">
        <v>5486</v>
      </c>
      <c r="F32" s="343">
        <v>44323</v>
      </c>
      <c r="G32" s="343">
        <v>93</v>
      </c>
      <c r="H32" s="343">
        <v>3108</v>
      </c>
      <c r="I32" s="344">
        <v>172376</v>
      </c>
      <c r="J32" s="77"/>
    </row>
    <row r="33" spans="1:10" ht="12" customHeight="1">
      <c r="A33" s="646"/>
      <c r="B33" s="335" t="s">
        <v>140</v>
      </c>
      <c r="C33" s="336"/>
      <c r="D33" s="343">
        <v>77</v>
      </c>
      <c r="E33" s="342">
        <v>5627</v>
      </c>
      <c r="F33" s="343">
        <v>42862</v>
      </c>
      <c r="G33" s="343">
        <v>96</v>
      </c>
      <c r="H33" s="343">
        <v>3096</v>
      </c>
      <c r="I33" s="344">
        <v>170949</v>
      </c>
      <c r="J33" s="77"/>
    </row>
    <row r="34" spans="1:10" ht="12" customHeight="1">
      <c r="A34" s="652"/>
      <c r="B34" s="328" t="s">
        <v>141</v>
      </c>
      <c r="C34" s="334"/>
      <c r="D34" s="343">
        <v>72</v>
      </c>
      <c r="E34" s="342">
        <v>6066</v>
      </c>
      <c r="F34" s="343">
        <v>41661</v>
      </c>
      <c r="G34" s="343">
        <v>92</v>
      </c>
      <c r="H34" s="343">
        <v>3068</v>
      </c>
      <c r="I34" s="344">
        <v>174973</v>
      </c>
      <c r="J34" s="77"/>
    </row>
    <row r="35" spans="1:10" ht="12" customHeight="1">
      <c r="A35" s="646"/>
      <c r="B35" s="328" t="s">
        <v>142</v>
      </c>
      <c r="C35" s="334"/>
      <c r="D35" s="343">
        <v>74</v>
      </c>
      <c r="E35" s="342">
        <v>6024</v>
      </c>
      <c r="F35" s="343">
        <v>41235</v>
      </c>
      <c r="G35" s="343">
        <v>87</v>
      </c>
      <c r="H35" s="343">
        <v>3051</v>
      </c>
      <c r="I35" s="344">
        <v>174570</v>
      </c>
      <c r="J35" s="77"/>
    </row>
    <row r="36" spans="1:10" ht="12" customHeight="1">
      <c r="A36" s="646"/>
      <c r="B36" s="335" t="s">
        <v>143</v>
      </c>
      <c r="C36" s="336"/>
      <c r="D36" s="342">
        <v>75</v>
      </c>
      <c r="E36" s="342">
        <v>6025</v>
      </c>
      <c r="F36" s="342">
        <v>40698</v>
      </c>
      <c r="G36" s="342">
        <v>88</v>
      </c>
      <c r="H36" s="343">
        <v>3685</v>
      </c>
      <c r="I36" s="344">
        <v>179206</v>
      </c>
      <c r="J36" s="77"/>
    </row>
    <row r="37" spans="1:10" ht="12" customHeight="1">
      <c r="A37" s="646"/>
      <c r="B37" s="328" t="s">
        <v>144</v>
      </c>
      <c r="C37" s="334"/>
      <c r="D37" s="343"/>
      <c r="E37" s="343"/>
      <c r="F37" s="343"/>
      <c r="G37" s="343"/>
      <c r="H37" s="343"/>
      <c r="I37" s="344"/>
      <c r="J37" s="77"/>
    </row>
    <row r="38" spans="1:10" ht="12" customHeight="1">
      <c r="A38" s="646"/>
      <c r="B38" s="328" t="s">
        <v>145</v>
      </c>
      <c r="C38" s="334"/>
      <c r="D38" s="343"/>
      <c r="E38" s="343"/>
      <c r="F38" s="343"/>
      <c r="G38" s="343"/>
      <c r="H38" s="343"/>
      <c r="I38" s="344"/>
      <c r="J38" s="77"/>
    </row>
    <row r="39" spans="1:10" ht="12" customHeight="1">
      <c r="A39" s="646"/>
      <c r="B39" s="335" t="s">
        <v>146</v>
      </c>
      <c r="C39" s="336"/>
      <c r="D39" s="343"/>
      <c r="E39" s="343"/>
      <c r="F39" s="343"/>
      <c r="G39" s="343"/>
      <c r="H39" s="343"/>
      <c r="I39" s="344"/>
      <c r="J39" s="77"/>
    </row>
    <row r="40" spans="1:10" ht="12" customHeight="1">
      <c r="A40" s="646"/>
      <c r="B40" s="335" t="s">
        <v>147</v>
      </c>
      <c r="C40" s="336"/>
      <c r="D40" s="343"/>
      <c r="E40" s="343"/>
      <c r="F40" s="343"/>
      <c r="G40" s="343"/>
      <c r="H40" s="343"/>
      <c r="I40" s="593"/>
      <c r="J40" s="77"/>
    </row>
    <row r="41" spans="1:10" ht="12" customHeight="1">
      <c r="A41" s="646"/>
      <c r="B41" s="335" t="s">
        <v>148</v>
      </c>
      <c r="C41" s="336"/>
      <c r="D41" s="343"/>
      <c r="E41" s="343"/>
      <c r="F41" s="343"/>
      <c r="G41" s="343"/>
      <c r="H41" s="343"/>
      <c r="I41" s="344"/>
      <c r="J41" s="77"/>
    </row>
    <row r="42" spans="1:10" ht="12" customHeight="1" thickBot="1">
      <c r="A42" s="653"/>
      <c r="B42" s="339" t="s">
        <v>149</v>
      </c>
      <c r="C42" s="340"/>
      <c r="D42" s="350"/>
      <c r="E42" s="350"/>
      <c r="F42" s="350"/>
      <c r="G42" s="350"/>
      <c r="H42" s="350"/>
      <c r="I42" s="351"/>
      <c r="J42" s="77"/>
    </row>
    <row r="43" spans="1:10" ht="12" customHeight="1">
      <c r="A43" s="731" t="s">
        <v>205</v>
      </c>
      <c r="B43" s="89"/>
      <c r="C43" s="89"/>
      <c r="D43" s="300"/>
      <c r="F43" s="54"/>
      <c r="G43" s="300"/>
      <c r="H43" s="195"/>
      <c r="I43" s="361"/>
      <c r="J43" s="77"/>
    </row>
    <row r="44" spans="1:10" ht="12" customHeight="1">
      <c r="A44" s="638" t="s">
        <v>206</v>
      </c>
      <c r="B44" s="89"/>
      <c r="C44" s="89"/>
      <c r="D44" s="300"/>
      <c r="F44" s="54"/>
      <c r="G44" s="300"/>
      <c r="H44" s="195"/>
      <c r="I44" s="89"/>
    </row>
    <row r="45" spans="1:10" s="382" customFormat="1" ht="12" customHeight="1">
      <c r="A45" s="638" t="str">
        <f>Titles!$A$10</f>
        <v>Source: CMHC Starts and Completion Survey, Market Absorption Survey</v>
      </c>
      <c r="B45" s="381"/>
      <c r="C45" s="381"/>
      <c r="D45" s="393"/>
      <c r="E45" s="393"/>
      <c r="F45" s="169"/>
      <c r="G45" s="381"/>
      <c r="H45" s="381"/>
      <c r="I45" s="381"/>
    </row>
    <row r="46" spans="1:10" ht="12" customHeight="1">
      <c r="A46" s="654"/>
      <c r="B46" s="362"/>
      <c r="C46" s="362"/>
      <c r="D46" s="363"/>
      <c r="E46" s="363"/>
      <c r="F46" s="364"/>
      <c r="G46" s="316"/>
      <c r="H46" s="90"/>
      <c r="I46" s="90"/>
    </row>
    <row r="47" spans="1:10" ht="9.75" customHeight="1"/>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15:IV15" numberStoredAsText="1"/>
    <ignoredError sqref="A45" unlocked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tabSelected="1" workbookViewId="0"/>
  </sheetViews>
  <sheetFormatPr defaultColWidth="6.77734375" defaultRowHeight="15"/>
  <cols>
    <col min="1" max="1" width="3.21875" style="523" customWidth="1"/>
    <col min="2" max="2" width="121.5546875" style="536" customWidth="1"/>
    <col min="3" max="3" width="9.44140625" style="523" customWidth="1"/>
    <col min="4" max="4" width="3.109375" style="523" customWidth="1"/>
    <col min="5" max="5" width="6.77734375" style="523" customWidth="1"/>
    <col min="6" max="16384" width="6.77734375" style="523"/>
  </cols>
  <sheetData>
    <row r="1" spans="1:5" ht="15" customHeight="1">
      <c r="A1" s="518"/>
      <c r="B1" s="519" t="s">
        <v>9</v>
      </c>
      <c r="C1" s="520"/>
      <c r="D1" s="521"/>
      <c r="E1" s="522"/>
    </row>
    <row r="2" spans="1:5" ht="31.5" customHeight="1">
      <c r="A2" s="524"/>
      <c r="B2" s="525" t="s">
        <v>10</v>
      </c>
      <c r="C2" s="525"/>
      <c r="E2" s="522"/>
    </row>
    <row r="3" spans="1:5" s="527" customFormat="1" ht="18" customHeight="1">
      <c r="A3" s="526"/>
      <c r="B3" s="520"/>
      <c r="C3" s="520"/>
      <c r="E3" s="528"/>
    </row>
    <row r="4" spans="1:5">
      <c r="A4" s="524"/>
      <c r="B4" s="529" t="s">
        <v>11</v>
      </c>
      <c r="E4" s="522"/>
    </row>
    <row r="5" spans="1:5">
      <c r="A5" s="524"/>
      <c r="B5" s="529" t="s">
        <v>12</v>
      </c>
      <c r="E5" s="522"/>
    </row>
    <row r="6" spans="1:5">
      <c r="A6" s="524"/>
      <c r="B6" s="530"/>
      <c r="E6" s="522"/>
    </row>
    <row r="7" spans="1:5">
      <c r="A7" s="524"/>
      <c r="B7" s="530" t="s">
        <v>13</v>
      </c>
      <c r="E7" s="522"/>
    </row>
    <row r="8" spans="1:5">
      <c r="A8" s="524"/>
      <c r="B8" s="531" t="s">
        <v>14</v>
      </c>
      <c r="E8" s="522"/>
    </row>
    <row r="9" spans="1:5">
      <c r="A9" s="524"/>
      <c r="B9" s="531"/>
      <c r="E9" s="522"/>
    </row>
    <row r="10" spans="1:5" ht="15.75">
      <c r="A10" s="524"/>
      <c r="B10" s="532" t="s">
        <v>15</v>
      </c>
      <c r="E10" s="522"/>
    </row>
    <row r="11" spans="1:5">
      <c r="A11" s="524"/>
      <c r="B11" s="531"/>
      <c r="E11" s="522"/>
    </row>
    <row r="12" spans="1:5" ht="15" customHeight="1">
      <c r="A12" s="524"/>
      <c r="B12" s="532" t="s">
        <v>16</v>
      </c>
      <c r="E12" s="522"/>
    </row>
    <row r="13" spans="1:5">
      <c r="A13" s="524"/>
      <c r="B13" s="533"/>
      <c r="E13" s="522"/>
    </row>
    <row r="14" spans="1:5" ht="14.45" customHeight="1">
      <c r="B14" s="532" t="s">
        <v>17</v>
      </c>
      <c r="E14" s="522"/>
    </row>
    <row r="15" spans="1:5">
      <c r="B15" s="533"/>
      <c r="E15" s="522"/>
    </row>
    <row r="16" spans="1:5" ht="15" customHeight="1">
      <c r="B16" s="532" t="s">
        <v>18</v>
      </c>
      <c r="E16" s="522"/>
    </row>
    <row r="17" spans="2:5" ht="15" customHeight="1">
      <c r="B17" s="534"/>
      <c r="E17" s="522"/>
    </row>
    <row r="18" spans="2:5" ht="15" customHeight="1">
      <c r="B18" s="532" t="s">
        <v>19</v>
      </c>
      <c r="E18" s="522"/>
    </row>
    <row r="19" spans="2:5" ht="15" customHeight="1">
      <c r="B19" s="534"/>
      <c r="E19" s="522"/>
    </row>
    <row r="20" spans="2:5" ht="15" customHeight="1">
      <c r="B20" s="532" t="s">
        <v>20</v>
      </c>
      <c r="E20" s="522"/>
    </row>
    <row r="21" spans="2:5" ht="15" customHeight="1">
      <c r="B21" s="534"/>
      <c r="E21" s="522"/>
    </row>
    <row r="22" spans="2:5" ht="15" customHeight="1">
      <c r="B22" s="532" t="s">
        <v>21</v>
      </c>
      <c r="E22" s="522"/>
    </row>
    <row r="23" spans="2:5" ht="15" customHeight="1">
      <c r="B23" s="534"/>
      <c r="E23" s="522"/>
    </row>
    <row r="24" spans="2:5" ht="15" customHeight="1">
      <c r="B24" s="532" t="s">
        <v>22</v>
      </c>
      <c r="E24" s="522"/>
    </row>
    <row r="25" spans="2:5" ht="15" customHeight="1">
      <c r="B25" s="534"/>
      <c r="E25" s="522"/>
    </row>
    <row r="26" spans="2:5" ht="15" customHeight="1">
      <c r="B26" s="535" t="s">
        <v>23</v>
      </c>
      <c r="E26" s="522"/>
    </row>
    <row r="27" spans="2:5" ht="15" customHeight="1">
      <c r="B27" s="534"/>
      <c r="E27" s="522"/>
    </row>
    <row r="28" spans="2:5" ht="15" customHeight="1">
      <c r="B28" s="532" t="s">
        <v>24</v>
      </c>
      <c r="E28" s="522"/>
    </row>
    <row r="29" spans="2:5" ht="15" customHeight="1">
      <c r="B29" s="534"/>
      <c r="E29" s="522"/>
    </row>
    <row r="30" spans="2:5" ht="15" customHeight="1">
      <c r="B30" s="547" t="s">
        <v>25</v>
      </c>
      <c r="E30" s="522"/>
    </row>
    <row r="31" spans="2:5" ht="15" customHeight="1">
      <c r="B31" s="548"/>
      <c r="E31" s="522"/>
    </row>
    <row r="32" spans="2:5" ht="15" customHeight="1">
      <c r="B32" s="548" t="s">
        <v>26</v>
      </c>
      <c r="E32" s="522"/>
    </row>
    <row r="33" spans="1:5" ht="15" customHeight="1">
      <c r="B33" s="548"/>
      <c r="E33" s="522"/>
    </row>
    <row r="34" spans="1:5" ht="15" customHeight="1">
      <c r="B34" s="548" t="s">
        <v>27</v>
      </c>
      <c r="E34" s="522"/>
    </row>
    <row r="35" spans="1:5" ht="15" customHeight="1">
      <c r="B35" s="548"/>
      <c r="E35" s="522"/>
    </row>
    <row r="36" spans="1:5" ht="15" customHeight="1">
      <c r="B36" s="532" t="s">
        <v>28</v>
      </c>
      <c r="E36" s="522"/>
    </row>
    <row r="37" spans="1:5" ht="15" customHeight="1">
      <c r="B37" s="534"/>
      <c r="E37" s="522"/>
    </row>
    <row r="38" spans="1:5" ht="15" customHeight="1">
      <c r="B38" s="532" t="s">
        <v>29</v>
      </c>
      <c r="E38" s="522"/>
    </row>
    <row r="39" spans="1:5" ht="15" customHeight="1">
      <c r="B39" s="534"/>
      <c r="E39" s="522"/>
    </row>
    <row r="40" spans="1:5" ht="15" customHeight="1">
      <c r="B40" s="532" t="s">
        <v>30</v>
      </c>
      <c r="E40" s="522"/>
    </row>
    <row r="41" spans="1:5">
      <c r="A41" s="544"/>
      <c r="B41" s="546"/>
      <c r="C41" s="544"/>
      <c r="D41" s="545"/>
    </row>
  </sheetData>
  <hyperlinks>
    <hyperlink ref="B12" location="'Table 1'!Print_Area" display="Table 1: Housing Start Data in Centres 10,000 Population and Over" xr:uid="{00000000-0004-0000-0100-000000000000}"/>
    <hyperlink ref="B14" location="'Table 2'!A1" display="Table 2: Housing Start Data in Centres 10,000 Population and Over (Cumulative)" xr:uid="{00000000-0004-0000-0100-000001000000}"/>
    <hyperlink ref="B16" location="'Table 3'!A1" display="Table 3: Dwelling Starts in Urban Centres and Canada, Seasonally Adjusted at Annual Rates " xr:uid="{00000000-0004-0000-0100-000002000000}"/>
    <hyperlink ref="B18" location="'Table 4'!A1" display="Table 4: Dwelling Starts in Urban Centres, by Region, Seasonally Adjusted at Annual Rates " xr:uid="{00000000-0004-0000-0100-000003000000}"/>
    <hyperlink ref="B20" location="'Table 5'!A1" display="Table 5: Dwelling Starts in Urban Centres,  by Region, Seasonally Adjusted at Annual Rates " xr:uid="{00000000-0004-0000-0100-000004000000}"/>
    <hyperlink ref="B22" location="'Table 6'!A1" display="Table 6: Dwelling Starts in Urban Centres, Atlantic Provinces, Seasonally Adjusted at Annual Rates " xr:uid="{00000000-0004-0000-0100-000005000000}"/>
    <hyperlink ref="B24" location="'Table 7'!A1" display="Table 7: Dwelling Starts in Urban Centres, Prairie Provinces, Seasonally Adjusted at Annual Rates" xr:uid="{00000000-0004-0000-0100-000006000000}"/>
    <hyperlink ref="B26" location="'Table 8'!A1" display="Table 8 to Table 15: Dwelling Starts - Seasonally Adjusted at Annual Rates" xr:uid="{00000000-0004-0000-0100-000007000000}"/>
    <hyperlink ref="B36" location="'Survey Coverage'!A1" display="Survey Coverage" xr:uid="{00000000-0004-0000-0100-000008000000}"/>
    <hyperlink ref="B38" location="Definitions!A1" display="Concepts and Definitions " xr:uid="{00000000-0004-0000-0100-000009000000}"/>
    <hyperlink ref="B40" location="'Type of Dwelling'!A1" display="Type of Dwelling" xr:uid="{00000000-0004-0000-0100-00000A000000}"/>
    <hyperlink ref="B28" location="'Table 16'!Print_Area" display="Table 16: Absorption of Homeowner and Condominium Units by Dwelling Type,in Metropolitan Areas, Large Urban Centres and Census Agglomerations" xr:uid="{00000000-0004-0000-0100-00000B000000}"/>
    <hyperlink ref="B30" location="'Tables 17-18'!Print_Area" display="Table 17-18: Dwelling Starts in Urban Centres and Canada, Seasonally Adjusted at Annual Rates" xr:uid="{00000000-0004-0000-0100-00000C000000}"/>
    <hyperlink ref="B32" location="'Tables 19-20'!Print_Area" display="Table 19-20: Dwelling Starts in Canada1, Atlantic Provinces, Seasonally Adjusted at Annual Rates" xr:uid="{00000000-0004-0000-0100-00000D000000}"/>
    <hyperlink ref="B34" location="Symbols!A1" display="Symbols  " xr:uid="{00000000-0004-0000-0100-00000E000000}"/>
    <hyperlink ref="B10" location="Notes!A1" display="Note to readers " xr:uid="{00000000-0004-0000-0100-00000F000000}"/>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O57"/>
  <sheetViews>
    <sheetView showGridLines="0" zoomScaleNormal="100" workbookViewId="0"/>
  </sheetViews>
  <sheetFormatPr defaultColWidth="11.5546875" defaultRowHeight="15"/>
  <cols>
    <col min="1" max="1" width="4.21875" customWidth="1"/>
    <col min="2" max="2" width="8.5546875" customWidth="1"/>
    <col min="3" max="3" width="8.44140625" customWidth="1"/>
    <col min="4" max="4" width="7.33203125" customWidth="1"/>
    <col min="5" max="5" width="6.21875" customWidth="1"/>
    <col min="6" max="6" width="6.88671875" customWidth="1"/>
    <col min="7" max="7" width="7.33203125" customWidth="1"/>
    <col min="8" max="8" width="6.33203125" customWidth="1"/>
    <col min="9" max="9" width="6.21875" customWidth="1"/>
    <col min="10" max="10" width="7.33203125" customWidth="1"/>
    <col min="11" max="11" width="6.21875" customWidth="1"/>
    <col min="12" max="12" width="6.33203125" customWidth="1"/>
    <col min="13" max="13" width="7.6640625" customWidth="1"/>
  </cols>
  <sheetData>
    <row r="1" spans="1:13" ht="15.95" customHeight="1">
      <c r="A1" s="425" t="s">
        <v>207</v>
      </c>
      <c r="B1" s="426"/>
      <c r="C1" s="426"/>
      <c r="D1" s="426"/>
      <c r="E1" s="426"/>
      <c r="F1" s="426"/>
      <c r="G1" s="426"/>
      <c r="H1" s="426"/>
      <c r="I1" s="426"/>
      <c r="J1" s="426"/>
      <c r="K1" s="426"/>
      <c r="L1" s="427"/>
    </row>
    <row r="2" spans="1:13" ht="15.95" customHeight="1">
      <c r="A2" s="428" t="s">
        <v>208</v>
      </c>
      <c r="B2" s="429"/>
      <c r="C2" s="429"/>
      <c r="D2" s="429"/>
      <c r="E2" s="429"/>
      <c r="F2" s="429"/>
      <c r="G2" s="429"/>
      <c r="H2" s="429"/>
      <c r="I2" s="429"/>
      <c r="J2" s="429"/>
      <c r="K2" s="429"/>
      <c r="L2" s="430"/>
    </row>
    <row r="3" spans="1:13" ht="15.95" customHeight="1">
      <c r="A3" s="497"/>
      <c r="B3" s="498"/>
      <c r="C3" s="499"/>
      <c r="D3" s="499"/>
      <c r="E3" s="499"/>
      <c r="F3" s="499"/>
      <c r="G3" s="499"/>
      <c r="H3" s="499"/>
      <c r="I3" s="499"/>
      <c r="J3" s="499"/>
      <c r="K3" s="499"/>
      <c r="L3" s="500"/>
    </row>
    <row r="4" spans="1:13" ht="15.95" customHeight="1" thickBot="1">
      <c r="A4" s="501"/>
      <c r="B4" s="502"/>
      <c r="C4" s="503"/>
      <c r="D4" s="503"/>
      <c r="E4" s="503"/>
      <c r="F4" s="503"/>
      <c r="G4" s="503"/>
      <c r="H4" s="503"/>
      <c r="I4" s="503"/>
      <c r="J4" s="503"/>
      <c r="K4" s="503"/>
      <c r="L4" s="504"/>
    </row>
    <row r="5" spans="1:13" ht="12" customHeight="1">
      <c r="A5" s="50"/>
      <c r="B5" s="228"/>
      <c r="C5" s="56"/>
      <c r="D5" s="459" t="s">
        <v>209</v>
      </c>
      <c r="E5" s="460"/>
      <c r="F5" s="461"/>
      <c r="G5" s="459" t="s">
        <v>210</v>
      </c>
      <c r="H5" s="460"/>
      <c r="I5" s="461"/>
      <c r="J5" s="459" t="s">
        <v>72</v>
      </c>
      <c r="K5" s="460"/>
      <c r="L5" s="462"/>
    </row>
    <row r="6" spans="1:13" ht="12" customHeight="1">
      <c r="A6" s="50"/>
      <c r="B6" s="228"/>
      <c r="C6" s="56"/>
      <c r="D6" s="459" t="s">
        <v>211</v>
      </c>
      <c r="E6" s="413"/>
      <c r="F6" s="505"/>
      <c r="G6" s="459"/>
      <c r="H6" s="460"/>
      <c r="I6" s="461"/>
      <c r="J6" s="402"/>
      <c r="K6" s="52"/>
      <c r="L6" s="403"/>
    </row>
    <row r="7" spans="1:13" ht="24.75" customHeight="1">
      <c r="A7" s="48" t="s">
        <v>166</v>
      </c>
      <c r="B7" s="229"/>
      <c r="C7" s="56"/>
      <c r="D7" s="506"/>
      <c r="E7" s="507"/>
      <c r="F7" s="508"/>
      <c r="G7" s="463"/>
      <c r="H7" s="464"/>
      <c r="I7" s="465"/>
      <c r="L7" s="401"/>
    </row>
    <row r="8" spans="1:13" ht="12" customHeight="1">
      <c r="A8" s="48"/>
      <c r="B8" s="229"/>
      <c r="C8" s="56"/>
      <c r="D8" s="223" t="s">
        <v>126</v>
      </c>
      <c r="E8" s="226" t="s">
        <v>127</v>
      </c>
      <c r="F8" s="404" t="s">
        <v>57</v>
      </c>
      <c r="G8" s="223" t="s">
        <v>126</v>
      </c>
      <c r="H8" s="226" t="s">
        <v>127</v>
      </c>
      <c r="I8" s="404" t="s">
        <v>57</v>
      </c>
      <c r="J8" s="223" t="s">
        <v>126</v>
      </c>
      <c r="K8" s="223" t="s">
        <v>127</v>
      </c>
      <c r="L8" s="406" t="s">
        <v>57</v>
      </c>
      <c r="M8" s="150"/>
    </row>
    <row r="9" spans="1:13" ht="12" customHeight="1">
      <c r="A9" s="48"/>
      <c r="B9" s="229"/>
      <c r="C9" s="56"/>
      <c r="D9" s="224" t="s">
        <v>129</v>
      </c>
      <c r="E9" s="226" t="s">
        <v>130</v>
      </c>
      <c r="F9" s="405"/>
      <c r="G9" s="224" t="s">
        <v>129</v>
      </c>
      <c r="H9" s="226" t="s">
        <v>130</v>
      </c>
      <c r="I9" s="405"/>
      <c r="J9" s="224" t="s">
        <v>129</v>
      </c>
      <c r="K9" s="226" t="s">
        <v>130</v>
      </c>
      <c r="L9" s="227"/>
      <c r="M9" s="150"/>
    </row>
    <row r="10" spans="1:13" ht="12" customHeight="1">
      <c r="A10" s="48"/>
      <c r="B10" s="229"/>
      <c r="C10" s="56"/>
      <c r="D10" s="225"/>
      <c r="E10" s="226"/>
      <c r="F10" s="222"/>
      <c r="G10" s="225"/>
      <c r="H10" s="226"/>
      <c r="I10" s="222"/>
      <c r="J10" s="225"/>
      <c r="L10" s="227"/>
      <c r="M10" s="150"/>
    </row>
    <row r="11" spans="1:13" ht="12" customHeight="1">
      <c r="A11" s="48"/>
      <c r="B11" s="229"/>
      <c r="C11" s="56"/>
      <c r="D11" s="225"/>
      <c r="E11" s="226"/>
      <c r="F11" s="222"/>
      <c r="G11" s="225"/>
      <c r="H11" s="226"/>
      <c r="I11" s="222"/>
      <c r="J11" s="225"/>
      <c r="L11" s="227"/>
      <c r="M11" s="150"/>
    </row>
    <row r="12" spans="1:13" ht="12" customHeight="1">
      <c r="A12" s="51"/>
      <c r="B12" s="230"/>
      <c r="C12" s="57"/>
      <c r="D12" s="221"/>
      <c r="E12" s="221"/>
      <c r="G12" s="221"/>
      <c r="H12" s="221"/>
      <c r="J12" s="221"/>
      <c r="K12" s="221"/>
      <c r="L12" s="227"/>
      <c r="M12" s="150"/>
    </row>
    <row r="13" spans="1:13" ht="12" customHeight="1">
      <c r="A13" s="282" t="s">
        <v>212</v>
      </c>
      <c r="B13" s="283" t="s">
        <v>134</v>
      </c>
      <c r="C13" s="284"/>
      <c r="D13" s="40">
        <v>44302.000000000007</v>
      </c>
      <c r="E13" s="40">
        <v>157385</v>
      </c>
      <c r="F13" s="40">
        <v>201686.99999999997</v>
      </c>
      <c r="G13" s="40">
        <v>14807.000000000002</v>
      </c>
      <c r="H13" s="40">
        <v>3731.9999999999995</v>
      </c>
      <c r="I13" s="40">
        <v>18539</v>
      </c>
      <c r="J13" s="40">
        <f t="shared" ref="J13:K13" si="0">IF(OR(D13="",G13=""),"",D13+G13)</f>
        <v>59109.000000000007</v>
      </c>
      <c r="K13" s="40">
        <f t="shared" si="0"/>
        <v>161117</v>
      </c>
      <c r="L13" s="23">
        <f>IF(J13="","",J13+K13)</f>
        <v>220226</v>
      </c>
      <c r="M13" s="150"/>
    </row>
    <row r="14" spans="1:13" ht="12" customHeight="1">
      <c r="A14" s="285"/>
      <c r="B14" s="286" t="s">
        <v>135</v>
      </c>
      <c r="C14" s="287"/>
      <c r="D14" s="41">
        <v>41111.999999999993</v>
      </c>
      <c r="E14" s="41">
        <v>182156</v>
      </c>
      <c r="F14" s="41">
        <v>223267.99999999997</v>
      </c>
      <c r="G14" s="40">
        <v>13241</v>
      </c>
      <c r="H14" s="41">
        <v>4588</v>
      </c>
      <c r="I14" s="41">
        <v>17829</v>
      </c>
      <c r="J14" s="41">
        <f t="shared" ref="J14:J16" si="1">IF(OR(D14="",G14=""),"",D14+G14)</f>
        <v>54352.999999999993</v>
      </c>
      <c r="K14" s="41">
        <f t="shared" ref="K14:K16" si="2">IF(OR(E14="",H14=""),"",E14+H14)</f>
        <v>186744</v>
      </c>
      <c r="L14" s="29">
        <f t="shared" ref="L14:L16" si="3">IF(J14="","",J14+K14)</f>
        <v>241097</v>
      </c>
    </row>
    <row r="15" spans="1:13" ht="12" customHeight="1">
      <c r="A15" s="285"/>
      <c r="B15" s="286" t="s">
        <v>136</v>
      </c>
      <c r="C15" s="287"/>
      <c r="D15" s="41" t="s">
        <v>124</v>
      </c>
      <c r="E15" s="41" t="s">
        <v>124</v>
      </c>
      <c r="F15" s="41" t="s">
        <v>124</v>
      </c>
      <c r="G15" s="41"/>
      <c r="H15" s="41"/>
      <c r="I15" s="41"/>
      <c r="J15" s="41" t="str">
        <f t="shared" si="1"/>
        <v/>
      </c>
      <c r="K15" s="41" t="str">
        <f t="shared" si="2"/>
        <v/>
      </c>
      <c r="L15" s="29" t="str">
        <f t="shared" si="3"/>
        <v/>
      </c>
    </row>
    <row r="16" spans="1:13" ht="12" customHeight="1">
      <c r="A16" s="288"/>
      <c r="B16" s="289" t="s">
        <v>137</v>
      </c>
      <c r="C16" s="290"/>
      <c r="D16" s="41" t="s">
        <v>124</v>
      </c>
      <c r="E16" s="41" t="s">
        <v>124</v>
      </c>
      <c r="F16" s="41" t="s">
        <v>124</v>
      </c>
      <c r="G16" s="41"/>
      <c r="H16" s="41"/>
      <c r="I16" s="41"/>
      <c r="J16" s="41" t="str">
        <f t="shared" si="1"/>
        <v/>
      </c>
      <c r="K16" s="41" t="str">
        <f t="shared" si="2"/>
        <v/>
      </c>
      <c r="L16" s="29" t="str">
        <f t="shared" si="3"/>
        <v/>
      </c>
    </row>
    <row r="17" spans="1:12" ht="12" customHeight="1">
      <c r="A17" s="657">
        <f>Titles!A23</f>
        <v>2023</v>
      </c>
      <c r="B17" s="283" t="s">
        <v>138</v>
      </c>
      <c r="C17" s="284"/>
      <c r="D17" s="40">
        <v>44591</v>
      </c>
      <c r="E17" s="40">
        <v>144418</v>
      </c>
      <c r="F17" s="40">
        <v>189009</v>
      </c>
      <c r="G17" s="266"/>
      <c r="H17" s="270"/>
      <c r="I17" s="40">
        <v>25726</v>
      </c>
      <c r="J17" s="266"/>
      <c r="K17" s="266"/>
      <c r="L17" s="23">
        <f>IF(F17="","",F17+I17)</f>
        <v>214735</v>
      </c>
    </row>
    <row r="18" spans="1:12" ht="12" customHeight="1">
      <c r="A18" s="285"/>
      <c r="B18" s="286" t="s">
        <v>139</v>
      </c>
      <c r="C18" s="287"/>
      <c r="D18" s="41">
        <v>48846.999999999993</v>
      </c>
      <c r="E18" s="41">
        <v>170813</v>
      </c>
      <c r="F18" s="41">
        <v>219660.00000000003</v>
      </c>
      <c r="G18" s="267"/>
      <c r="H18" s="271"/>
      <c r="I18" s="41">
        <v>21398.999999999996</v>
      </c>
      <c r="J18" s="267"/>
      <c r="K18" s="267"/>
      <c r="L18" s="29">
        <f>IF(F18="","",F18+I18)</f>
        <v>241059.00000000003</v>
      </c>
    </row>
    <row r="19" spans="1:12" ht="12" customHeight="1">
      <c r="A19" s="285"/>
      <c r="B19" s="286" t="s">
        <v>140</v>
      </c>
      <c r="C19" s="287"/>
      <c r="D19" s="41">
        <v>40938</v>
      </c>
      <c r="E19" s="41">
        <v>151471</v>
      </c>
      <c r="F19" s="41">
        <v>192409.00000000003</v>
      </c>
      <c r="G19" s="267"/>
      <c r="H19" s="271"/>
      <c r="I19" s="41">
        <v>21089</v>
      </c>
      <c r="J19" s="267"/>
      <c r="K19" s="267"/>
      <c r="L19" s="29">
        <f t="shared" ref="L19:L27" si="4">IF(F19="","",F19+I19)</f>
        <v>213498.00000000003</v>
      </c>
    </row>
    <row r="20" spans="1:12" ht="12" customHeight="1">
      <c r="A20" s="285"/>
      <c r="B20" s="286" t="s">
        <v>141</v>
      </c>
      <c r="C20" s="287"/>
      <c r="D20" s="41">
        <v>39989</v>
      </c>
      <c r="E20" s="41">
        <v>199548</v>
      </c>
      <c r="F20" s="41">
        <v>239537</v>
      </c>
      <c r="G20" s="267"/>
      <c r="H20" s="271"/>
      <c r="I20" s="41">
        <v>19625.999999999996</v>
      </c>
      <c r="J20" s="267"/>
      <c r="K20" s="267"/>
      <c r="L20" s="29">
        <f t="shared" si="4"/>
        <v>259163</v>
      </c>
    </row>
    <row r="21" spans="1:12" ht="12" customHeight="1">
      <c r="A21" s="285"/>
      <c r="B21" s="286" t="s">
        <v>142</v>
      </c>
      <c r="C21" s="287"/>
      <c r="D21" s="41">
        <v>41748.000000000007</v>
      </c>
      <c r="E21" s="41">
        <v>138615</v>
      </c>
      <c r="F21" s="41">
        <v>180363</v>
      </c>
      <c r="G21" s="267"/>
      <c r="H21" s="271"/>
      <c r="I21" s="41">
        <v>19655</v>
      </c>
      <c r="J21" s="267"/>
      <c r="K21" s="267"/>
      <c r="L21" s="29">
        <f t="shared" si="4"/>
        <v>200018</v>
      </c>
    </row>
    <row r="22" spans="1:12" ht="12" customHeight="1">
      <c r="A22" s="285"/>
      <c r="B22" s="286" t="s">
        <v>143</v>
      </c>
      <c r="C22" s="287"/>
      <c r="D22" s="41">
        <v>42900.999999999993</v>
      </c>
      <c r="E22" s="41">
        <v>219914</v>
      </c>
      <c r="F22" s="41">
        <v>262814.99999999994</v>
      </c>
      <c r="G22" s="267"/>
      <c r="H22" s="271"/>
      <c r="I22" s="41">
        <v>18558</v>
      </c>
      <c r="J22" s="268"/>
      <c r="K22" s="268"/>
      <c r="L22" s="29">
        <f t="shared" si="4"/>
        <v>281372.99999999994</v>
      </c>
    </row>
    <row r="23" spans="1:12" ht="12" customHeight="1">
      <c r="A23" s="285"/>
      <c r="B23" s="286" t="s">
        <v>144</v>
      </c>
      <c r="C23" s="287"/>
      <c r="D23" s="41" t="s">
        <v>124</v>
      </c>
      <c r="E23" s="41" t="s">
        <v>124</v>
      </c>
      <c r="F23" s="41" t="s">
        <v>124</v>
      </c>
      <c r="G23" s="267"/>
      <c r="H23" s="271"/>
      <c r="I23" s="41" t="s">
        <v>124</v>
      </c>
      <c r="J23" s="268"/>
      <c r="K23" s="268"/>
      <c r="L23" s="29" t="str">
        <f t="shared" si="4"/>
        <v/>
      </c>
    </row>
    <row r="24" spans="1:12" ht="12" customHeight="1">
      <c r="A24" s="285"/>
      <c r="B24" s="286" t="s">
        <v>145</v>
      </c>
      <c r="C24" s="287"/>
      <c r="D24" s="41" t="s">
        <v>124</v>
      </c>
      <c r="E24" s="41" t="s">
        <v>124</v>
      </c>
      <c r="F24" s="41" t="s">
        <v>124</v>
      </c>
      <c r="G24" s="267"/>
      <c r="H24" s="271"/>
      <c r="I24" s="41" t="s">
        <v>124</v>
      </c>
      <c r="J24" s="267"/>
      <c r="K24" s="267"/>
      <c r="L24" s="29" t="str">
        <f t="shared" si="4"/>
        <v/>
      </c>
    </row>
    <row r="25" spans="1:12" ht="12" customHeight="1">
      <c r="A25" s="285"/>
      <c r="B25" s="286" t="s">
        <v>146</v>
      </c>
      <c r="C25" s="287"/>
      <c r="D25" s="41" t="s">
        <v>124</v>
      </c>
      <c r="E25" s="41" t="s">
        <v>124</v>
      </c>
      <c r="F25" s="41" t="s">
        <v>124</v>
      </c>
      <c r="G25" s="267"/>
      <c r="H25" s="271"/>
      <c r="I25" s="41" t="s">
        <v>124</v>
      </c>
      <c r="J25" s="267"/>
      <c r="K25" s="267"/>
      <c r="L25" s="29" t="str">
        <f t="shared" si="4"/>
        <v/>
      </c>
    </row>
    <row r="26" spans="1:12" ht="12" customHeight="1">
      <c r="A26" s="285"/>
      <c r="B26" s="286" t="s">
        <v>147</v>
      </c>
      <c r="C26" s="287"/>
      <c r="D26" s="41" t="s">
        <v>124</v>
      </c>
      <c r="E26" s="41" t="s">
        <v>124</v>
      </c>
      <c r="F26" s="41" t="s">
        <v>124</v>
      </c>
      <c r="G26" s="267"/>
      <c r="H26" s="271"/>
      <c r="I26" s="41" t="s">
        <v>124</v>
      </c>
      <c r="J26" s="268"/>
      <c r="K26" s="268"/>
      <c r="L26" s="29" t="str">
        <f t="shared" si="4"/>
        <v/>
      </c>
    </row>
    <row r="27" spans="1:12" ht="12" customHeight="1">
      <c r="A27" s="285"/>
      <c r="B27" s="286" t="s">
        <v>148</v>
      </c>
      <c r="C27" s="287"/>
      <c r="D27" s="41" t="s">
        <v>124</v>
      </c>
      <c r="E27" s="41" t="s">
        <v>124</v>
      </c>
      <c r="F27" s="41" t="s">
        <v>124</v>
      </c>
      <c r="G27" s="267"/>
      <c r="H27" s="271"/>
      <c r="I27" s="41" t="s">
        <v>124</v>
      </c>
      <c r="J27" s="267"/>
      <c r="K27" s="267"/>
      <c r="L27" s="29" t="str">
        <f t="shared" si="4"/>
        <v/>
      </c>
    </row>
    <row r="28" spans="1:12" ht="12" customHeight="1" thickBot="1">
      <c r="A28" s="291"/>
      <c r="B28" s="292" t="s">
        <v>149</v>
      </c>
      <c r="C28" s="293"/>
      <c r="D28" s="231" t="s">
        <v>124</v>
      </c>
      <c r="E28" s="232" t="s">
        <v>124</v>
      </c>
      <c r="F28" s="232" t="s">
        <v>124</v>
      </c>
      <c r="G28" s="269"/>
      <c r="H28" s="272"/>
      <c r="I28" s="232" t="s">
        <v>124</v>
      </c>
      <c r="J28" s="269"/>
      <c r="K28" s="269"/>
      <c r="L28" s="233" t="str">
        <f>IF(F28="","",F28+I28)</f>
        <v/>
      </c>
    </row>
    <row r="29" spans="1:12" ht="12" customHeight="1">
      <c r="A29" s="234"/>
      <c r="B29" s="170"/>
      <c r="C29" s="170"/>
      <c r="D29" s="170"/>
      <c r="E29" s="170"/>
      <c r="F29" s="235"/>
      <c r="G29" s="170"/>
      <c r="H29" s="170"/>
      <c r="I29" s="170"/>
      <c r="J29" s="150"/>
      <c r="K29" s="150"/>
      <c r="L29" s="150"/>
    </row>
    <row r="30" spans="1:12" ht="12" customHeight="1">
      <c r="A30" s="91"/>
      <c r="B30" s="171"/>
      <c r="C30" s="171"/>
      <c r="D30" s="171"/>
      <c r="E30" s="171"/>
      <c r="F30" s="169"/>
      <c r="G30" s="171"/>
      <c r="H30" s="171"/>
      <c r="I30" s="171"/>
    </row>
    <row r="32" spans="1:12" ht="15.75" thickBot="1">
      <c r="J32" s="150"/>
      <c r="K32" s="150"/>
      <c r="L32" s="150"/>
    </row>
    <row r="33" spans="1:15" ht="15.75" customHeight="1">
      <c r="A33" s="425" t="s">
        <v>213</v>
      </c>
      <c r="B33" s="426"/>
      <c r="C33" s="426"/>
      <c r="D33" s="426"/>
      <c r="E33" s="426"/>
      <c r="F33" s="426"/>
      <c r="G33" s="426"/>
      <c r="H33" s="426"/>
      <c r="I33" s="427"/>
      <c r="J33" s="238"/>
      <c r="K33" s="220"/>
      <c r="L33" s="220"/>
      <c r="M33" s="150"/>
    </row>
    <row r="34" spans="1:15" ht="15.75" customHeight="1">
      <c r="A34" s="428" t="s">
        <v>214</v>
      </c>
      <c r="B34" s="429"/>
      <c r="C34" s="429"/>
      <c r="D34" s="429"/>
      <c r="E34" s="429"/>
      <c r="F34" s="429"/>
      <c r="G34" s="429"/>
      <c r="H34" s="429"/>
      <c r="I34" s="430"/>
      <c r="J34" s="238"/>
      <c r="K34" s="220"/>
      <c r="L34" s="220"/>
      <c r="M34" s="150"/>
    </row>
    <row r="35" spans="1:15" ht="15.75" customHeight="1">
      <c r="A35" s="428" t="s">
        <v>215</v>
      </c>
      <c r="B35" s="429"/>
      <c r="C35" s="429"/>
      <c r="D35" s="429"/>
      <c r="E35" s="429"/>
      <c r="F35" s="429"/>
      <c r="G35" s="429"/>
      <c r="H35" s="429"/>
      <c r="I35" s="430"/>
      <c r="J35" s="238"/>
      <c r="K35" s="220"/>
      <c r="L35" s="220"/>
      <c r="M35" s="150"/>
    </row>
    <row r="36" spans="1:15" ht="15.75" customHeight="1">
      <c r="A36" s="497"/>
      <c r="B36" s="473"/>
      <c r="C36" s="473"/>
      <c r="D36" s="473"/>
      <c r="E36" s="473"/>
      <c r="F36" s="473"/>
      <c r="G36" s="473"/>
      <c r="H36" s="473"/>
      <c r="I36" s="474"/>
      <c r="J36" s="238"/>
      <c r="K36" s="220"/>
      <c r="L36" s="220"/>
      <c r="M36" s="150"/>
    </row>
    <row r="37" spans="1:15" ht="15.75" customHeight="1" thickBot="1">
      <c r="A37" s="501"/>
      <c r="B37" s="503"/>
      <c r="C37" s="503"/>
      <c r="D37" s="503"/>
      <c r="E37" s="503"/>
      <c r="F37" s="503"/>
      <c r="G37" s="503"/>
      <c r="H37" s="503"/>
      <c r="I37" s="504"/>
      <c r="J37" s="238"/>
      <c r="K37" s="220"/>
      <c r="L37" s="220"/>
      <c r="M37" s="150"/>
      <c r="O37" s="242"/>
    </row>
    <row r="38" spans="1:15" ht="12" customHeight="1">
      <c r="A38" s="48" t="s">
        <v>166</v>
      </c>
      <c r="B38" s="63"/>
      <c r="C38" s="34"/>
      <c r="D38" s="243" t="s">
        <v>64</v>
      </c>
      <c r="E38" s="243" t="s">
        <v>101</v>
      </c>
      <c r="F38" s="243" t="s">
        <v>154</v>
      </c>
      <c r="G38" s="243" t="s">
        <v>70</v>
      </c>
      <c r="H38" s="243" t="s">
        <v>216</v>
      </c>
      <c r="I38" s="726" t="s">
        <v>57</v>
      </c>
      <c r="J38" s="63"/>
      <c r="K38" s="63"/>
      <c r="L38" s="63"/>
      <c r="M38" s="150"/>
    </row>
    <row r="39" spans="1:15" ht="12" customHeight="1">
      <c r="A39" s="51"/>
      <c r="B39" s="230"/>
      <c r="C39" s="236"/>
      <c r="D39" s="221"/>
      <c r="E39" s="221"/>
      <c r="F39" s="221"/>
      <c r="G39" s="221"/>
      <c r="H39" s="221"/>
      <c r="I39" s="414"/>
      <c r="J39" s="239"/>
      <c r="K39" s="241"/>
      <c r="L39" s="240"/>
      <c r="M39" s="150"/>
    </row>
    <row r="40" spans="1:15" ht="12" customHeight="1">
      <c r="A40" s="680" t="s">
        <v>132</v>
      </c>
      <c r="B40" s="283"/>
      <c r="C40" s="284"/>
      <c r="D40" s="375">
        <v>12085</v>
      </c>
      <c r="E40" s="376">
        <v>67810</v>
      </c>
      <c r="F40" s="376">
        <v>99566</v>
      </c>
      <c r="G40" s="375">
        <v>44130</v>
      </c>
      <c r="H40" s="377">
        <v>47607</v>
      </c>
      <c r="I40" s="374">
        <v>271198</v>
      </c>
      <c r="J40" s="30"/>
      <c r="K40" s="63"/>
      <c r="L40" s="64"/>
      <c r="M40" s="150"/>
    </row>
    <row r="41" spans="1:15" ht="12" customHeight="1">
      <c r="A41" s="681" t="s">
        <v>163</v>
      </c>
      <c r="B41" s="294"/>
      <c r="C41" s="295"/>
      <c r="D41" s="375">
        <v>13091</v>
      </c>
      <c r="E41" s="376">
        <v>57107</v>
      </c>
      <c r="F41" s="376">
        <v>96080</v>
      </c>
      <c r="G41" s="375">
        <v>48850</v>
      </c>
      <c r="H41" s="377">
        <v>46721</v>
      </c>
      <c r="I41" s="374">
        <v>261849</v>
      </c>
      <c r="J41" s="30"/>
      <c r="K41" s="63"/>
      <c r="L41" s="64"/>
      <c r="M41" s="150"/>
    </row>
    <row r="42" spans="1:15" ht="12" customHeight="1">
      <c r="A42" s="655">
        <f>Titles!A22</f>
        <v>2022</v>
      </c>
      <c r="B42" s="296" t="s">
        <v>134</v>
      </c>
      <c r="C42" s="297"/>
      <c r="D42" s="41">
        <v>12629.000000000002</v>
      </c>
      <c r="E42" s="41">
        <v>61505</v>
      </c>
      <c r="F42" s="41">
        <v>81692</v>
      </c>
      <c r="G42" s="26">
        <v>41331</v>
      </c>
      <c r="H42" s="27">
        <v>38747</v>
      </c>
      <c r="I42" s="237">
        <f t="shared" ref="I42" si="5">IF(D42="","",SUM(D42:H42))</f>
        <v>235904</v>
      </c>
      <c r="J42" s="30"/>
      <c r="K42" s="63"/>
      <c r="L42" s="64"/>
      <c r="M42" s="150"/>
    </row>
    <row r="43" spans="1:15" ht="12" customHeight="1">
      <c r="A43" s="285"/>
      <c r="B43" s="286" t="s">
        <v>135</v>
      </c>
      <c r="C43" s="287"/>
      <c r="D43" s="41">
        <v>15141</v>
      </c>
      <c r="E43" s="41">
        <v>62861.000000000007</v>
      </c>
      <c r="F43" s="41">
        <v>88734.000000000015</v>
      </c>
      <c r="G43" s="26">
        <v>55294.999999999993</v>
      </c>
      <c r="H43" s="27">
        <v>46724</v>
      </c>
      <c r="I43" s="237">
        <f t="shared" ref="I43:I45" si="6">IF(D43="","",SUM(D43:H43))</f>
        <v>268755</v>
      </c>
      <c r="J43" s="30"/>
      <c r="K43" s="63"/>
      <c r="L43" s="64"/>
      <c r="M43" s="150"/>
    </row>
    <row r="44" spans="1:15" ht="12" customHeight="1">
      <c r="A44" s="285"/>
      <c r="B44" s="286" t="s">
        <v>136</v>
      </c>
      <c r="C44" s="287"/>
      <c r="D44" s="41">
        <v>13568</v>
      </c>
      <c r="E44" s="41">
        <v>54761</v>
      </c>
      <c r="F44" s="41">
        <v>110809.99999999999</v>
      </c>
      <c r="G44" s="26">
        <v>49784.000000000007</v>
      </c>
      <c r="H44" s="27">
        <v>50832</v>
      </c>
      <c r="I44" s="237">
        <f t="shared" si="6"/>
        <v>279755</v>
      </c>
      <c r="J44" s="30"/>
      <c r="K44" s="63"/>
      <c r="L44" s="64"/>
      <c r="M44" s="150"/>
    </row>
    <row r="45" spans="1:15" ht="12" customHeight="1">
      <c r="A45" s="285"/>
      <c r="B45" s="286" t="s">
        <v>137</v>
      </c>
      <c r="C45" s="287"/>
      <c r="D45" s="41">
        <v>11821</v>
      </c>
      <c r="E45" s="41">
        <v>50394</v>
      </c>
      <c r="F45" s="41">
        <v>103243</v>
      </c>
      <c r="G45" s="26">
        <v>48281</v>
      </c>
      <c r="H45" s="27">
        <v>52044</v>
      </c>
      <c r="I45" s="237">
        <f t="shared" si="6"/>
        <v>265783</v>
      </c>
      <c r="J45" s="30"/>
      <c r="K45" s="63"/>
      <c r="L45" s="64"/>
      <c r="M45" s="64"/>
    </row>
    <row r="46" spans="1:15" ht="12" customHeight="1">
      <c r="A46" s="285"/>
      <c r="B46" s="296"/>
      <c r="C46" s="297"/>
      <c r="D46" s="113"/>
      <c r="E46" s="113"/>
      <c r="F46" s="113"/>
      <c r="G46" s="113"/>
      <c r="H46" s="113"/>
      <c r="I46" s="211"/>
      <c r="J46" s="30"/>
      <c r="K46" s="63"/>
      <c r="L46" s="64"/>
      <c r="M46" s="64"/>
    </row>
    <row r="47" spans="1:15" ht="12" customHeight="1">
      <c r="A47" s="656">
        <f>Titles!A23</f>
        <v>2023</v>
      </c>
      <c r="B47" s="296" t="s">
        <v>134</v>
      </c>
      <c r="C47" s="297"/>
      <c r="D47" s="109">
        <v>9962</v>
      </c>
      <c r="E47" s="109">
        <v>36076</v>
      </c>
      <c r="F47" s="109">
        <v>83402.000000000015</v>
      </c>
      <c r="G47" s="109">
        <v>40402.999999999993</v>
      </c>
      <c r="H47" s="109">
        <v>50382.999999999993</v>
      </c>
      <c r="I47" s="210">
        <f>IF(D47="","",SUM(D47:H47))</f>
        <v>220226</v>
      </c>
      <c r="J47" s="30"/>
      <c r="K47" s="63"/>
      <c r="L47" s="64"/>
      <c r="M47" s="150"/>
    </row>
    <row r="48" spans="1:15" ht="12" customHeight="1">
      <c r="A48" s="285"/>
      <c r="B48" s="286" t="s">
        <v>135</v>
      </c>
      <c r="C48" s="287"/>
      <c r="D48" s="113">
        <v>14619</v>
      </c>
      <c r="E48" s="113">
        <v>33640</v>
      </c>
      <c r="F48" s="113">
        <v>100919</v>
      </c>
      <c r="G48" s="113">
        <v>39938</v>
      </c>
      <c r="H48" s="113">
        <v>51981</v>
      </c>
      <c r="I48" s="211">
        <f t="shared" ref="I48:I50" si="7">IF(D48="","",SUM(D48:H48))</f>
        <v>241097</v>
      </c>
      <c r="J48" s="30"/>
      <c r="K48" s="63"/>
      <c r="L48" s="64"/>
      <c r="M48" s="150"/>
    </row>
    <row r="49" spans="1:13" ht="12" customHeight="1">
      <c r="A49" s="285"/>
      <c r="B49" s="286" t="s">
        <v>136</v>
      </c>
      <c r="C49" s="287"/>
      <c r="D49" s="113" t="s">
        <v>124</v>
      </c>
      <c r="E49" s="113" t="s">
        <v>124</v>
      </c>
      <c r="F49" s="113" t="s">
        <v>124</v>
      </c>
      <c r="G49" s="113" t="s">
        <v>124</v>
      </c>
      <c r="H49" s="113" t="s">
        <v>124</v>
      </c>
      <c r="I49" s="211" t="str">
        <f t="shared" si="7"/>
        <v/>
      </c>
      <c r="J49" s="30"/>
      <c r="K49" s="63"/>
      <c r="L49" s="64"/>
      <c r="M49" s="150"/>
    </row>
    <row r="50" spans="1:13" ht="12" customHeight="1" thickBot="1">
      <c r="A50" s="291"/>
      <c r="B50" s="292" t="s">
        <v>137</v>
      </c>
      <c r="C50" s="293"/>
      <c r="D50" s="202" t="s">
        <v>124</v>
      </c>
      <c r="E50" s="202" t="s">
        <v>124</v>
      </c>
      <c r="F50" s="202" t="s">
        <v>124</v>
      </c>
      <c r="G50" s="202" t="s">
        <v>124</v>
      </c>
      <c r="H50" s="202" t="s">
        <v>124</v>
      </c>
      <c r="I50" s="213" t="str">
        <f t="shared" si="7"/>
        <v/>
      </c>
      <c r="J50" s="30"/>
      <c r="K50" s="63"/>
      <c r="L50" s="64"/>
      <c r="M50" s="150"/>
    </row>
    <row r="51" spans="1:13" ht="1.9" customHeight="1">
      <c r="A51" s="229"/>
      <c r="B51" s="229"/>
      <c r="C51" s="317"/>
      <c r="D51" s="63"/>
      <c r="E51" s="64"/>
      <c r="F51" s="64"/>
      <c r="G51" s="63"/>
      <c r="H51" s="318"/>
      <c r="I51" s="64"/>
      <c r="J51" s="63"/>
      <c r="K51" s="63"/>
      <c r="L51" s="64"/>
      <c r="M51" s="150"/>
    </row>
    <row r="52" spans="1:13" s="10" customFormat="1" ht="12" customHeight="1">
      <c r="A52" s="366" t="str">
        <f>Titles!$A$12</f>
        <v>1 Data for 2021 and 2022 based on 2016 Census Definitions and data for 2023 based on 2021 Census Definitions.</v>
      </c>
      <c r="B52" s="229"/>
      <c r="C52" s="229"/>
      <c r="D52" s="229"/>
      <c r="E52" s="367"/>
      <c r="G52" s="229"/>
      <c r="H52" s="365"/>
      <c r="I52" s="229"/>
      <c r="J52" s="229"/>
      <c r="K52" s="301"/>
      <c r="L52" s="11"/>
    </row>
    <row r="53" spans="1:13" s="12" customFormat="1" ht="12">
      <c r="A53" s="354" t="s">
        <v>150</v>
      </c>
      <c r="B53" s="84"/>
      <c r="C53" s="359"/>
      <c r="D53" s="319"/>
      <c r="E53" s="54"/>
      <c r="F53" s="319"/>
      <c r="G53" s="319"/>
      <c r="H53" s="360"/>
      <c r="I53" s="77"/>
    </row>
    <row r="54" spans="1:13" s="307" customFormat="1" ht="10.9" customHeight="1">
      <c r="A54" s="320" t="s">
        <v>217</v>
      </c>
      <c r="B54" s="308"/>
      <c r="C54" s="308"/>
      <c r="D54" s="308"/>
      <c r="E54" s="353"/>
      <c r="F54" s="306"/>
      <c r="G54" s="306"/>
      <c r="H54" s="306"/>
    </row>
    <row r="55" spans="1:13" s="307" customFormat="1" ht="10.9" customHeight="1">
      <c r="B55" s="308"/>
      <c r="C55" s="308"/>
      <c r="D55" s="308"/>
      <c r="E55" s="321"/>
      <c r="F55" s="308"/>
      <c r="G55" s="308"/>
      <c r="H55" s="308"/>
    </row>
    <row r="56" spans="1:13" s="12" customFormat="1" ht="9.75" customHeight="1">
      <c r="A56" s="91"/>
      <c r="B56" s="171"/>
      <c r="C56" s="171"/>
      <c r="D56" s="171"/>
      <c r="E56" s="169"/>
      <c r="F56"/>
      <c r="G56" s="171"/>
      <c r="H56" s="171"/>
      <c r="I56" s="171"/>
    </row>
    <row r="57" spans="1:13" ht="9.75" customHeight="1"/>
  </sheetData>
  <phoneticPr fontId="11" type="noConversion"/>
  <pageMargins left="0.51181102362204722" right="0.51181102362204722" top="0.51181102362204722" bottom="0.51181102362204722" header="0.31496062992125984" footer="0.31496062992125984"/>
  <pageSetup scale="98" orientation="portrait" r:id="rId1"/>
  <headerFooter alignWithMargins="0"/>
  <ignoredErrors>
    <ignoredError sqref="J19:L28 J13:L13 J17:L17 J18:L18 G17:H17 G28:H28 G18:H18 G19:H19 G20:H20 G21:H21 G22:H22 G23:H23 G24:H24 G25:H25 G26:H26 G27:H27" unlockedFormula="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41"/>
  <sheetViews>
    <sheetView showGridLines="0" zoomScaleNormal="100" workbookViewId="0"/>
  </sheetViews>
  <sheetFormatPr defaultColWidth="11.5546875" defaultRowHeight="15"/>
  <cols>
    <col min="1" max="1" width="4.77734375"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8" ht="15.95" customHeight="1">
      <c r="A1" s="434" t="s">
        <v>218</v>
      </c>
      <c r="B1" s="435"/>
      <c r="C1" s="435"/>
      <c r="D1" s="435"/>
      <c r="E1" s="435"/>
      <c r="F1" s="435"/>
      <c r="G1" s="435"/>
      <c r="H1" s="436"/>
    </row>
    <row r="2" spans="1:8" ht="15.95" customHeight="1">
      <c r="A2" s="437" t="s">
        <v>219</v>
      </c>
      <c r="B2" s="438"/>
      <c r="C2" s="438"/>
      <c r="D2" s="438"/>
      <c r="E2" s="438"/>
      <c r="F2" s="438"/>
      <c r="G2" s="438"/>
      <c r="H2" s="439"/>
    </row>
    <row r="3" spans="1:8" ht="31.5" customHeight="1" thickBot="1">
      <c r="A3" s="509"/>
      <c r="B3" s="510"/>
      <c r="C3" s="510"/>
      <c r="D3" s="510"/>
      <c r="E3" s="510"/>
      <c r="F3" s="510"/>
      <c r="G3" s="510"/>
      <c r="H3" s="511"/>
    </row>
    <row r="4" spans="1:8" ht="12" customHeight="1">
      <c r="A4" s="118"/>
      <c r="B4" s="92"/>
      <c r="C4" s="119"/>
      <c r="D4" s="95" t="s">
        <v>167</v>
      </c>
      <c r="E4" s="120" t="s">
        <v>168</v>
      </c>
      <c r="F4" s="95" t="s">
        <v>169</v>
      </c>
      <c r="G4" s="95" t="s">
        <v>170</v>
      </c>
      <c r="H4" s="101" t="s">
        <v>57</v>
      </c>
    </row>
    <row r="5" spans="1:8" ht="12" customHeight="1">
      <c r="A5" s="81"/>
      <c r="B5" s="89"/>
      <c r="C5" s="100"/>
      <c r="D5" s="96"/>
      <c r="E5" s="95" t="s">
        <v>171</v>
      </c>
      <c r="F5" s="96"/>
      <c r="G5" s="95"/>
      <c r="H5" s="408"/>
    </row>
    <row r="6" spans="1:8" ht="12" customHeight="1">
      <c r="A6" s="81"/>
      <c r="B6" s="89"/>
      <c r="C6" s="100"/>
      <c r="D6" s="407"/>
      <c r="E6" s="96"/>
      <c r="F6" s="407"/>
      <c r="G6" s="95"/>
      <c r="H6" s="102"/>
    </row>
    <row r="7" spans="1:8" ht="12" customHeight="1">
      <c r="A7" s="146" t="s">
        <v>166</v>
      </c>
      <c r="B7" s="141"/>
      <c r="C7" s="147"/>
      <c r="D7" s="147"/>
      <c r="E7" s="145"/>
      <c r="F7" s="147"/>
      <c r="G7" s="145"/>
      <c r="H7" s="149"/>
    </row>
    <row r="8" spans="1:8" ht="12" customHeight="1">
      <c r="A8" s="680" t="s">
        <v>132</v>
      </c>
      <c r="B8" s="151"/>
      <c r="C8" s="179"/>
      <c r="D8" s="370">
        <v>1021</v>
      </c>
      <c r="E8" s="370">
        <v>1260</v>
      </c>
      <c r="F8" s="370">
        <v>5975</v>
      </c>
      <c r="G8" s="370">
        <v>3829</v>
      </c>
      <c r="H8" s="378">
        <v>12085</v>
      </c>
    </row>
    <row r="9" spans="1:8" ht="12" customHeight="1">
      <c r="A9" s="681" t="s">
        <v>163</v>
      </c>
      <c r="B9" s="90"/>
      <c r="C9" s="100"/>
      <c r="D9" s="370">
        <v>1379</v>
      </c>
      <c r="E9" s="370">
        <v>1318</v>
      </c>
      <c r="F9" s="370">
        <v>5714</v>
      </c>
      <c r="G9" s="370">
        <v>4680</v>
      </c>
      <c r="H9" s="595">
        <v>13091</v>
      </c>
    </row>
    <row r="10" spans="1:8" ht="12" customHeight="1">
      <c r="A10" s="107">
        <f>Titles!A22</f>
        <v>2022</v>
      </c>
      <c r="B10" s="152" t="s">
        <v>134</v>
      </c>
      <c r="C10" s="161"/>
      <c r="D10" s="109">
        <v>1953.0000000000002</v>
      </c>
      <c r="E10" s="109">
        <v>1238</v>
      </c>
      <c r="F10" s="109">
        <v>4856.9999999999991</v>
      </c>
      <c r="G10" s="210">
        <v>4581</v>
      </c>
      <c r="H10" s="210">
        <f t="shared" ref="H10:H13" si="0">IF(D10="","",SUM(D10:G10))</f>
        <v>12629</v>
      </c>
    </row>
    <row r="11" spans="1:8" ht="12" customHeight="1">
      <c r="A11" s="117"/>
      <c r="B11" s="136" t="s">
        <v>135</v>
      </c>
      <c r="C11" s="162"/>
      <c r="D11" s="113">
        <v>1335</v>
      </c>
      <c r="E11" s="113">
        <v>1599</v>
      </c>
      <c r="F11" s="113">
        <v>6724</v>
      </c>
      <c r="G11" s="211">
        <v>5483</v>
      </c>
      <c r="H11" s="211">
        <f t="shared" si="0"/>
        <v>15141</v>
      </c>
    </row>
    <row r="12" spans="1:8" ht="12" customHeight="1">
      <c r="A12" s="117"/>
      <c r="B12" s="136" t="s">
        <v>136</v>
      </c>
      <c r="C12" s="162"/>
      <c r="D12" s="113">
        <v>1514.0000000000002</v>
      </c>
      <c r="E12" s="113">
        <v>959.00000000000011</v>
      </c>
      <c r="F12" s="113">
        <v>6342</v>
      </c>
      <c r="G12" s="211">
        <v>4752.9999999999991</v>
      </c>
      <c r="H12" s="211">
        <f t="shared" si="0"/>
        <v>13568</v>
      </c>
    </row>
    <row r="13" spans="1:8" ht="12" customHeight="1">
      <c r="A13" s="146"/>
      <c r="B13" s="153" t="s">
        <v>137</v>
      </c>
      <c r="C13" s="180"/>
      <c r="D13" s="113">
        <v>1187</v>
      </c>
      <c r="E13" s="113">
        <v>1580</v>
      </c>
      <c r="F13" s="113">
        <v>4590</v>
      </c>
      <c r="G13" s="211">
        <v>4464</v>
      </c>
      <c r="H13" s="211">
        <f t="shared" si="0"/>
        <v>11821</v>
      </c>
    </row>
    <row r="14" spans="1:8" ht="12" customHeight="1">
      <c r="A14" s="107">
        <f>Titles!A23</f>
        <v>2023</v>
      </c>
      <c r="B14" s="152" t="s">
        <v>134</v>
      </c>
      <c r="C14" s="161"/>
      <c r="D14" s="109">
        <v>924</v>
      </c>
      <c r="E14" s="109">
        <v>903</v>
      </c>
      <c r="F14" s="109">
        <v>3939</v>
      </c>
      <c r="G14" s="210">
        <v>4196</v>
      </c>
      <c r="H14" s="210">
        <f t="shared" ref="H14" si="1">IF(D14="","",SUM(D14:G14))</f>
        <v>9962</v>
      </c>
    </row>
    <row r="15" spans="1:8" ht="12" customHeight="1">
      <c r="A15" s="117"/>
      <c r="B15" s="136" t="s">
        <v>135</v>
      </c>
      <c r="C15" s="162"/>
      <c r="D15" s="113">
        <v>809</v>
      </c>
      <c r="E15" s="113">
        <v>1249</v>
      </c>
      <c r="F15" s="113">
        <v>8385</v>
      </c>
      <c r="G15" s="113">
        <v>4176</v>
      </c>
      <c r="H15" s="211">
        <f t="shared" ref="H15:H17" si="2">IF(D15="","",SUM(D15:G15))</f>
        <v>14619</v>
      </c>
    </row>
    <row r="16" spans="1:8" ht="12" customHeight="1">
      <c r="A16" s="117"/>
      <c r="B16" s="136" t="s">
        <v>136</v>
      </c>
      <c r="C16" s="162"/>
      <c r="D16" s="113" t="s">
        <v>124</v>
      </c>
      <c r="E16" s="113" t="s">
        <v>124</v>
      </c>
      <c r="F16" s="113" t="s">
        <v>124</v>
      </c>
      <c r="G16" s="113" t="s">
        <v>124</v>
      </c>
      <c r="H16" s="211" t="str">
        <f t="shared" si="2"/>
        <v/>
      </c>
    </row>
    <row r="17" spans="1:9" ht="12" customHeight="1" thickBot="1">
      <c r="A17" s="245"/>
      <c r="B17" s="246" t="s">
        <v>137</v>
      </c>
      <c r="C17" s="247"/>
      <c r="D17" s="202" t="s">
        <v>124</v>
      </c>
      <c r="E17" s="202" t="s">
        <v>124</v>
      </c>
      <c r="F17" s="202" t="s">
        <v>124</v>
      </c>
      <c r="G17" s="202" t="s">
        <v>124</v>
      </c>
      <c r="H17" s="213" t="str">
        <f t="shared" si="2"/>
        <v/>
      </c>
    </row>
    <row r="18" spans="1:9" ht="12" customHeight="1">
      <c r="A18" s="250"/>
      <c r="B18" s="85"/>
      <c r="C18" s="244"/>
      <c r="D18" s="244"/>
      <c r="E18" s="244"/>
      <c r="F18" s="244"/>
      <c r="G18" s="244"/>
      <c r="H18" s="244"/>
      <c r="I18" s="150"/>
    </row>
    <row r="19" spans="1:9" ht="12" customHeight="1">
      <c r="A19" s="85"/>
      <c r="B19" s="85"/>
      <c r="C19" s="244"/>
      <c r="D19" s="244"/>
      <c r="E19" s="244"/>
      <c r="F19" s="244"/>
      <c r="G19" s="244"/>
      <c r="H19" s="244"/>
      <c r="I19" s="150"/>
    </row>
    <row r="20" spans="1:9" ht="12" customHeight="1">
      <c r="A20" s="85"/>
      <c r="B20" s="85"/>
      <c r="C20" s="244"/>
      <c r="D20" s="244"/>
      <c r="E20" s="244"/>
      <c r="F20" s="244"/>
      <c r="G20" s="244"/>
      <c r="H20" s="244"/>
      <c r="I20" s="150"/>
    </row>
    <row r="21" spans="1:9" ht="12" customHeight="1" thickBot="1">
      <c r="A21" s="251"/>
      <c r="B21" s="85"/>
      <c r="C21" s="244"/>
      <c r="D21" s="244"/>
      <c r="E21" s="244"/>
      <c r="F21" s="244"/>
      <c r="G21" s="244"/>
      <c r="H21" s="244"/>
      <c r="I21" s="150"/>
    </row>
    <row r="22" spans="1:9" ht="15.95" customHeight="1">
      <c r="A22" s="434" t="s">
        <v>220</v>
      </c>
      <c r="B22" s="435"/>
      <c r="C22" s="435"/>
      <c r="D22" s="435"/>
      <c r="E22" s="435"/>
      <c r="F22" s="435"/>
      <c r="G22" s="436"/>
      <c r="H22" s="248"/>
      <c r="I22" s="150"/>
    </row>
    <row r="23" spans="1:9" ht="15.95" customHeight="1">
      <c r="A23" s="437" t="s">
        <v>221</v>
      </c>
      <c r="B23" s="438"/>
      <c r="C23" s="438"/>
      <c r="D23" s="438"/>
      <c r="E23" s="438"/>
      <c r="F23" s="438"/>
      <c r="G23" s="439"/>
      <c r="H23" s="248"/>
      <c r="I23" s="150"/>
    </row>
    <row r="24" spans="1:9" ht="15.95" customHeight="1">
      <c r="A24" s="437" t="s">
        <v>215</v>
      </c>
      <c r="B24" s="438"/>
      <c r="C24" s="438"/>
      <c r="D24" s="438"/>
      <c r="E24" s="438"/>
      <c r="F24" s="438"/>
      <c r="G24" s="439"/>
      <c r="H24" s="248"/>
      <c r="I24" s="150"/>
    </row>
    <row r="25" spans="1:9" ht="15.95" customHeight="1">
      <c r="A25" s="440"/>
      <c r="B25" s="454"/>
      <c r="C25" s="454"/>
      <c r="D25" s="454"/>
      <c r="E25" s="454"/>
      <c r="F25" s="454"/>
      <c r="G25" s="455"/>
      <c r="H25" s="248"/>
      <c r="I25" s="150"/>
    </row>
    <row r="26" spans="1:9" ht="15.95" customHeight="1" thickBot="1">
      <c r="A26" s="443"/>
      <c r="B26" s="512"/>
      <c r="C26" s="512"/>
      <c r="D26" s="512"/>
      <c r="E26" s="512"/>
      <c r="F26" s="512"/>
      <c r="G26" s="513"/>
      <c r="H26" s="249"/>
      <c r="I26" s="150"/>
    </row>
    <row r="27" spans="1:9" ht="12" customHeight="1">
      <c r="A27" s="146" t="s">
        <v>166</v>
      </c>
      <c r="B27" s="92"/>
      <c r="C27" s="119"/>
      <c r="D27" s="281" t="s">
        <v>175</v>
      </c>
      <c r="E27" s="281" t="s">
        <v>176</v>
      </c>
      <c r="F27" s="281" t="s">
        <v>177</v>
      </c>
      <c r="G27" s="594" t="s">
        <v>57</v>
      </c>
      <c r="H27" s="244"/>
      <c r="I27" s="150"/>
    </row>
    <row r="28" spans="1:9" ht="12" customHeight="1">
      <c r="A28" s="680" t="s">
        <v>132</v>
      </c>
      <c r="B28" s="151"/>
      <c r="C28" s="179"/>
      <c r="D28" s="370">
        <v>8023</v>
      </c>
      <c r="E28" s="370">
        <v>4172</v>
      </c>
      <c r="F28" s="370">
        <v>31935</v>
      </c>
      <c r="G28" s="595">
        <v>44130</v>
      </c>
      <c r="H28" s="244"/>
      <c r="I28" s="150"/>
    </row>
    <row r="29" spans="1:9" ht="12" customHeight="1">
      <c r="A29" s="681" t="s">
        <v>163</v>
      </c>
      <c r="B29" s="90"/>
      <c r="C29" s="100"/>
      <c r="D29" s="370">
        <v>8095</v>
      </c>
      <c r="E29" s="370">
        <v>4211</v>
      </c>
      <c r="F29" s="370">
        <v>36544</v>
      </c>
      <c r="G29" s="595">
        <v>48850</v>
      </c>
      <c r="H29" s="244"/>
      <c r="I29" s="244"/>
    </row>
    <row r="30" spans="1:9" ht="12" customHeight="1">
      <c r="A30" s="107">
        <f>Titles!A22</f>
        <v>2022</v>
      </c>
      <c r="B30" s="152" t="s">
        <v>134</v>
      </c>
      <c r="C30" s="161"/>
      <c r="D30" s="109">
        <v>8656</v>
      </c>
      <c r="E30" s="109">
        <v>2977</v>
      </c>
      <c r="F30" s="109">
        <v>29698</v>
      </c>
      <c r="G30" s="210">
        <f t="shared" ref="G30:G33" si="3">IF(F30="","",SUM(D30:F30))</f>
        <v>41331</v>
      </c>
      <c r="H30" s="244"/>
      <c r="I30" s="150"/>
    </row>
    <row r="31" spans="1:9" ht="12" customHeight="1">
      <c r="A31" s="273"/>
      <c r="B31" s="136" t="s">
        <v>135</v>
      </c>
      <c r="C31" s="162"/>
      <c r="D31" s="113">
        <v>7822.9999999999991</v>
      </c>
      <c r="E31" s="113">
        <v>6045</v>
      </c>
      <c r="F31" s="113">
        <v>41426.999999999993</v>
      </c>
      <c r="G31" s="211">
        <f t="shared" si="3"/>
        <v>55294.999999999993</v>
      </c>
      <c r="H31" s="170"/>
    </row>
    <row r="32" spans="1:9" ht="12" customHeight="1">
      <c r="A32" s="273"/>
      <c r="B32" s="136" t="s">
        <v>136</v>
      </c>
      <c r="C32" s="162"/>
      <c r="D32" s="113">
        <v>6521.9999999999991</v>
      </c>
      <c r="E32" s="113">
        <v>4036.0000000000005</v>
      </c>
      <c r="F32" s="113">
        <v>39226.000000000007</v>
      </c>
      <c r="G32" s="211">
        <f t="shared" si="3"/>
        <v>49784.000000000007</v>
      </c>
      <c r="H32" s="171"/>
    </row>
    <row r="33" spans="1:12" ht="12" customHeight="1">
      <c r="A33" s="274"/>
      <c r="B33" s="153" t="s">
        <v>137</v>
      </c>
      <c r="C33" s="180"/>
      <c r="D33" s="113">
        <v>9339</v>
      </c>
      <c r="E33" s="113">
        <v>3689.0000000000005</v>
      </c>
      <c r="F33" s="113">
        <v>35253.000000000007</v>
      </c>
      <c r="G33" s="211">
        <f t="shared" si="3"/>
        <v>48281.000000000007</v>
      </c>
      <c r="H33" s="171"/>
    </row>
    <row r="34" spans="1:12" ht="12" customHeight="1">
      <c r="A34" s="107">
        <f>Titles!A23</f>
        <v>2023</v>
      </c>
      <c r="B34" s="152" t="s">
        <v>134</v>
      </c>
      <c r="C34" s="161"/>
      <c r="D34" s="109">
        <v>7688</v>
      </c>
      <c r="E34" s="109">
        <v>4000.9999999999995</v>
      </c>
      <c r="F34" s="109">
        <v>28714</v>
      </c>
      <c r="G34" s="210">
        <f t="shared" ref="G34:G35" si="4">IF(F34="","",SUM(D34:F34))</f>
        <v>40403</v>
      </c>
    </row>
    <row r="35" spans="1:12" ht="12" customHeight="1">
      <c r="A35" s="117"/>
      <c r="B35" s="136" t="s">
        <v>135</v>
      </c>
      <c r="C35" s="162"/>
      <c r="D35" s="113">
        <v>6538</v>
      </c>
      <c r="E35" s="113">
        <v>4002</v>
      </c>
      <c r="F35" s="113">
        <v>29398</v>
      </c>
      <c r="G35" s="732">
        <f t="shared" si="4"/>
        <v>39938</v>
      </c>
    </row>
    <row r="36" spans="1:12" ht="12" customHeight="1">
      <c r="A36" s="117"/>
      <c r="B36" s="136" t="s">
        <v>136</v>
      </c>
      <c r="C36" s="162"/>
      <c r="D36" s="113" t="s">
        <v>124</v>
      </c>
      <c r="E36" s="113" t="s">
        <v>124</v>
      </c>
      <c r="F36" s="113" t="s">
        <v>124</v>
      </c>
      <c r="G36" s="211" t="str">
        <f t="shared" ref="G36:G37" si="5">IF(F36="","",SUM(D36:F36))</f>
        <v/>
      </c>
    </row>
    <row r="37" spans="1:12" ht="12" customHeight="1" thickBot="1">
      <c r="A37" s="245"/>
      <c r="B37" s="246" t="s">
        <v>137</v>
      </c>
      <c r="C37" s="247"/>
      <c r="D37" s="202" t="s">
        <v>124</v>
      </c>
      <c r="E37" s="202" t="s">
        <v>124</v>
      </c>
      <c r="F37" s="202" t="s">
        <v>124</v>
      </c>
      <c r="G37" s="213" t="str">
        <f t="shared" si="5"/>
        <v/>
      </c>
    </row>
    <row r="38" spans="1:12" s="10" customFormat="1" ht="12" customHeight="1">
      <c r="A38" s="366" t="str">
        <f>+Titles!A12</f>
        <v>1 Data for 2021 and 2022 based on 2016 Census Definitions and data for 2023 based on 2021 Census Definitions.</v>
      </c>
      <c r="B38" s="229"/>
      <c r="C38" s="229"/>
      <c r="D38" s="229"/>
      <c r="E38" s="367"/>
      <c r="G38" s="229"/>
      <c r="H38" s="365"/>
      <c r="I38" s="229"/>
      <c r="J38" s="229"/>
      <c r="K38" s="301"/>
      <c r="L38" s="11"/>
    </row>
    <row r="39" spans="1:12" s="307" customFormat="1" ht="10.9" customHeight="1">
      <c r="A39" s="320" t="str">
        <f>+Titles!A10</f>
        <v>Source: CMHC Starts and Completion Survey, Market Absorption Survey</v>
      </c>
      <c r="B39" s="308"/>
      <c r="C39" s="308"/>
      <c r="D39" s="308"/>
      <c r="E39" s="321"/>
      <c r="F39" s="308"/>
      <c r="G39" s="308"/>
      <c r="H39" s="308"/>
    </row>
    <row r="40" spans="1:12" ht="12" customHeight="1">
      <c r="A40" s="91"/>
      <c r="B40" s="171"/>
      <c r="C40" s="171"/>
      <c r="D40" s="171"/>
      <c r="E40" s="169"/>
      <c r="G40" s="171"/>
      <c r="H40" s="90"/>
      <c r="I40" s="90"/>
    </row>
    <row r="41" spans="1:12" ht="9.75" customHeight="1">
      <c r="H41" s="171"/>
      <c r="I41" s="171"/>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A15:A17 A11:A13 A31:A33"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A7"/>
  <sheetViews>
    <sheetView workbookViewId="0"/>
  </sheetViews>
  <sheetFormatPr defaultColWidth="8.88671875" defaultRowHeight="15"/>
  <cols>
    <col min="1" max="16384" width="8.88671875" style="523"/>
  </cols>
  <sheetData>
    <row r="1" spans="1:1" ht="18.75">
      <c r="A1" s="537" t="s">
        <v>222</v>
      </c>
    </row>
    <row r="3" spans="1:1">
      <c r="A3" s="523" t="s">
        <v>223</v>
      </c>
    </row>
    <row r="4" spans="1:1">
      <c r="A4" s="538" t="s">
        <v>224</v>
      </c>
    </row>
    <row r="5" spans="1:1">
      <c r="A5" s="538" t="s">
        <v>225</v>
      </c>
    </row>
    <row r="6" spans="1:1">
      <c r="A6" s="538" t="s">
        <v>226</v>
      </c>
    </row>
    <row r="7" spans="1:1">
      <c r="A7" s="523" t="s">
        <v>227</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A5"/>
  <sheetViews>
    <sheetView workbookViewId="0"/>
  </sheetViews>
  <sheetFormatPr defaultColWidth="8.88671875" defaultRowHeight="15"/>
  <cols>
    <col min="1" max="1" width="98.88671875" style="523" customWidth="1"/>
    <col min="2" max="16384" width="8.88671875" style="523"/>
  </cols>
  <sheetData>
    <row r="1" spans="1:1" ht="18.75">
      <c r="A1" s="537" t="s">
        <v>228</v>
      </c>
    </row>
    <row r="2" spans="1:1" ht="135">
      <c r="A2" s="536" t="s">
        <v>229</v>
      </c>
    </row>
    <row r="3" spans="1:1">
      <c r="A3" s="536"/>
    </row>
    <row r="4" spans="1:1" ht="60">
      <c r="A4" s="536" t="s">
        <v>230</v>
      </c>
    </row>
    <row r="5" spans="1:1">
      <c r="A5" s="523" t="s">
        <v>231</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21"/>
  <sheetViews>
    <sheetView workbookViewId="0"/>
  </sheetViews>
  <sheetFormatPr defaultColWidth="8.88671875" defaultRowHeight="14.25"/>
  <cols>
    <col min="1" max="1" width="198.88671875" style="540" bestFit="1" customWidth="1"/>
    <col min="2" max="16384" width="8.88671875" style="540"/>
  </cols>
  <sheetData>
    <row r="1" spans="1:1" ht="23.25" customHeight="1">
      <c r="A1" s="537" t="s">
        <v>232</v>
      </c>
    </row>
    <row r="2" spans="1:1" ht="40.5" customHeight="1">
      <c r="A2" s="541" t="s">
        <v>233</v>
      </c>
    </row>
    <row r="3" spans="1:1" ht="40.5" customHeight="1">
      <c r="A3" s="541" t="s">
        <v>234</v>
      </c>
    </row>
    <row r="4" spans="1:1">
      <c r="A4" s="542" t="s">
        <v>235</v>
      </c>
    </row>
    <row r="5" spans="1:1">
      <c r="A5" s="542"/>
    </row>
    <row r="6" spans="1:1" ht="29.25">
      <c r="A6" s="541" t="s">
        <v>236</v>
      </c>
    </row>
    <row r="7" spans="1:1">
      <c r="A7" s="542"/>
    </row>
    <row r="8" spans="1:1" ht="15">
      <c r="A8" s="542" t="s">
        <v>237</v>
      </c>
    </row>
    <row r="9" spans="1:1">
      <c r="A9" s="542"/>
    </row>
    <row r="10" spans="1:1" ht="15">
      <c r="A10" s="542" t="s">
        <v>238</v>
      </c>
    </row>
    <row r="11" spans="1:1" ht="60.75" customHeight="1">
      <c r="A11" s="541" t="s">
        <v>239</v>
      </c>
    </row>
    <row r="12" spans="1:1" ht="15">
      <c r="A12" s="542" t="s">
        <v>240</v>
      </c>
    </row>
    <row r="13" spans="1:1">
      <c r="A13" s="542"/>
    </row>
    <row r="14" spans="1:1" ht="15">
      <c r="A14" s="542" t="s">
        <v>241</v>
      </c>
    </row>
    <row r="15" spans="1:1">
      <c r="A15" s="542"/>
    </row>
    <row r="16" spans="1:1" ht="15">
      <c r="A16" s="542" t="s">
        <v>242</v>
      </c>
    </row>
    <row r="17" spans="1:1">
      <c r="A17" s="542"/>
    </row>
    <row r="18" spans="1:1" ht="42.75" customHeight="1">
      <c r="A18" s="541" t="s">
        <v>243</v>
      </c>
    </row>
    <row r="20" spans="1:1" ht="15">
      <c r="A20" s="539" t="s">
        <v>244</v>
      </c>
    </row>
    <row r="21" spans="1:1" ht="28.5">
      <c r="A21" s="543" t="s">
        <v>245</v>
      </c>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A6"/>
  <sheetViews>
    <sheetView workbookViewId="0"/>
  </sheetViews>
  <sheetFormatPr defaultColWidth="8.88671875" defaultRowHeight="15"/>
  <cols>
    <col min="1" max="16384" width="8.88671875" style="523"/>
  </cols>
  <sheetData>
    <row r="1" spans="1:1" ht="18.75">
      <c r="A1" s="537" t="s">
        <v>246</v>
      </c>
    </row>
    <row r="2" spans="1:1" s="540" customFormat="1" ht="14.25">
      <c r="A2" s="540" t="s">
        <v>247</v>
      </c>
    </row>
    <row r="3" spans="1:1" s="540" customFormat="1">
      <c r="A3" s="540" t="s">
        <v>248</v>
      </c>
    </row>
    <row r="4" spans="1:1" s="540" customFormat="1">
      <c r="A4" s="540" t="s">
        <v>249</v>
      </c>
    </row>
    <row r="5" spans="1:1" s="540" customFormat="1">
      <c r="A5" s="540" t="s">
        <v>250</v>
      </c>
    </row>
    <row r="6" spans="1:1" s="540" customFormat="1">
      <c r="A6" s="540" t="s">
        <v>251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27"/>
  <sheetViews>
    <sheetView workbookViewId="0"/>
  </sheetViews>
  <sheetFormatPr defaultColWidth="8.88671875" defaultRowHeight="15"/>
  <cols>
    <col min="1" max="1" width="125.109375" style="523" customWidth="1"/>
    <col min="2" max="2" width="8.88671875" style="523" customWidth="1"/>
    <col min="3" max="16384" width="8.88671875" style="523"/>
  </cols>
  <sheetData>
    <row r="1" spans="1:16" ht="18.75">
      <c r="A1" s="702" t="s">
        <v>31</v>
      </c>
      <c r="B1" s="702"/>
      <c r="C1" s="702"/>
      <c r="D1" s="702"/>
      <c r="E1" s="702"/>
      <c r="F1" s="702"/>
      <c r="G1" s="702"/>
      <c r="H1" s="702"/>
      <c r="I1" s="702"/>
      <c r="J1" s="702"/>
      <c r="K1" s="702"/>
      <c r="L1" s="702"/>
      <c r="M1" s="702"/>
      <c r="N1" s="702"/>
      <c r="O1" s="702"/>
      <c r="P1" s="702"/>
    </row>
    <row r="2" spans="1:16">
      <c r="A2" s="667"/>
      <c r="B2" s="667"/>
      <c r="C2" s="667"/>
      <c r="D2" s="667"/>
      <c r="E2" s="667"/>
      <c r="F2" s="667"/>
      <c r="G2" s="667"/>
      <c r="H2" s="667"/>
      <c r="I2" s="667"/>
      <c r="J2" s="667"/>
      <c r="K2" s="667"/>
      <c r="L2" s="667"/>
      <c r="M2" s="667"/>
      <c r="N2" s="667"/>
      <c r="O2" s="667"/>
      <c r="P2" s="667"/>
    </row>
    <row r="3" spans="1:16" s="667" customFormat="1" ht="30" customHeight="1">
      <c r="A3" s="723" t="s">
        <v>32</v>
      </c>
      <c r="B3" s="701"/>
      <c r="C3" s="701"/>
      <c r="D3" s="701"/>
      <c r="E3" s="701"/>
      <c r="F3" s="701"/>
      <c r="G3" s="701"/>
      <c r="H3" s="701"/>
      <c r="I3" s="701"/>
      <c r="J3" s="701"/>
      <c r="K3" s="701"/>
      <c r="L3" s="701"/>
      <c r="M3" s="701"/>
      <c r="N3" s="701"/>
      <c r="O3" s="701"/>
      <c r="P3" s="701"/>
    </row>
    <row r="4" spans="1:16" s="667" customFormat="1"/>
    <row r="5" spans="1:16" s="667" customFormat="1" ht="15.75">
      <c r="A5" s="724" t="s">
        <v>33</v>
      </c>
    </row>
    <row r="6" spans="1:16" s="667" customFormat="1">
      <c r="A6" s="667" t="s">
        <v>34</v>
      </c>
    </row>
    <row r="7" spans="1:16" s="667" customFormat="1">
      <c r="A7" s="667" t="s">
        <v>35</v>
      </c>
    </row>
    <row r="8" spans="1:16" s="667" customFormat="1">
      <c r="A8" s="667" t="s">
        <v>36</v>
      </c>
    </row>
    <row r="9" spans="1:16" s="667" customFormat="1">
      <c r="A9" s="667" t="s">
        <v>37</v>
      </c>
    </row>
    <row r="10" spans="1:16" s="667" customFormat="1">
      <c r="A10" s="667" t="s">
        <v>38</v>
      </c>
    </row>
    <row r="11" spans="1:16" s="667" customFormat="1">
      <c r="A11" s="667" t="s">
        <v>39</v>
      </c>
    </row>
    <row r="12" spans="1:16" s="667" customFormat="1">
      <c r="A12" s="667" t="s">
        <v>40</v>
      </c>
    </row>
    <row r="13" spans="1:16" s="667" customFormat="1">
      <c r="A13" s="667" t="s">
        <v>41</v>
      </c>
    </row>
    <row r="14" spans="1:16" s="667" customFormat="1">
      <c r="A14" s="667" t="s">
        <v>42</v>
      </c>
    </row>
    <row r="15" spans="1:16" s="667" customFormat="1">
      <c r="A15" s="667" t="s">
        <v>43</v>
      </c>
    </row>
    <row r="16" spans="1:16">
      <c r="A16" s="667" t="s">
        <v>44</v>
      </c>
      <c r="B16" s="667"/>
      <c r="C16" s="667"/>
      <c r="D16" s="667"/>
      <c r="E16" s="667"/>
      <c r="F16" s="667"/>
      <c r="G16" s="667"/>
      <c r="H16" s="667"/>
      <c r="I16" s="667"/>
      <c r="J16" s="667"/>
      <c r="K16" s="667"/>
      <c r="L16" s="667"/>
      <c r="M16" s="667"/>
      <c r="N16" s="667"/>
      <c r="O16" s="667"/>
      <c r="P16" s="667"/>
    </row>
    <row r="17" spans="1:16">
      <c r="A17" s="667" t="s">
        <v>45</v>
      </c>
      <c r="B17" s="667"/>
      <c r="C17" s="667"/>
      <c r="D17" s="667"/>
      <c r="E17" s="667"/>
      <c r="F17" s="667"/>
      <c r="G17" s="667"/>
      <c r="H17" s="667"/>
      <c r="I17" s="667"/>
      <c r="J17" s="667"/>
      <c r="K17" s="667"/>
      <c r="L17" s="667"/>
      <c r="M17" s="667"/>
      <c r="N17" s="667"/>
      <c r="O17" s="667"/>
      <c r="P17" s="667"/>
    </row>
    <row r="18" spans="1:16">
      <c r="A18" s="667" t="s">
        <v>46</v>
      </c>
      <c r="B18" s="667"/>
      <c r="C18" s="667"/>
      <c r="D18" s="667"/>
      <c r="E18" s="667"/>
      <c r="F18" s="667"/>
      <c r="G18" s="667"/>
      <c r="H18" s="667"/>
      <c r="I18" s="667"/>
      <c r="J18" s="667"/>
      <c r="K18" s="667"/>
      <c r="L18" s="667"/>
      <c r="M18" s="667"/>
      <c r="N18" s="667"/>
      <c r="O18" s="667"/>
      <c r="P18" s="667"/>
    </row>
    <row r="19" spans="1:16">
      <c r="A19" s="667"/>
      <c r="B19" s="667"/>
      <c r="C19" s="667"/>
      <c r="D19" s="667"/>
      <c r="E19" s="667"/>
      <c r="F19" s="667"/>
      <c r="G19" s="667"/>
      <c r="H19" s="667"/>
      <c r="I19" s="667"/>
      <c r="J19" s="667"/>
      <c r="K19" s="667"/>
      <c r="L19" s="667"/>
      <c r="M19" s="667"/>
      <c r="N19" s="667"/>
      <c r="O19" s="667"/>
      <c r="P19" s="667"/>
    </row>
    <row r="20" spans="1:16" s="700" customFormat="1" ht="15.75" customHeight="1">
      <c r="A20" s="701" t="s">
        <v>47</v>
      </c>
      <c r="B20" s="667"/>
      <c r="C20" s="667"/>
      <c r="D20" s="667"/>
      <c r="E20" s="667"/>
      <c r="F20" s="667"/>
      <c r="G20" s="667"/>
      <c r="H20" s="667"/>
      <c r="I20" s="667"/>
      <c r="J20" s="667"/>
      <c r="K20" s="667"/>
      <c r="L20" s="667"/>
      <c r="M20" s="667"/>
      <c r="N20" s="667"/>
      <c r="O20" s="667"/>
      <c r="P20" s="667"/>
    </row>
    <row r="21" spans="1:16">
      <c r="A21" s="667" t="s">
        <v>48</v>
      </c>
      <c r="B21" s="667"/>
      <c r="C21" s="667"/>
      <c r="D21" s="667"/>
      <c r="E21" s="667"/>
      <c r="F21" s="667"/>
      <c r="G21" s="667"/>
      <c r="H21" s="667"/>
      <c r="I21" s="667"/>
      <c r="J21" s="667"/>
      <c r="K21" s="667"/>
      <c r="L21" s="667"/>
      <c r="M21" s="667"/>
      <c r="N21" s="667"/>
      <c r="O21" s="667"/>
      <c r="P21" s="667"/>
    </row>
    <row r="22" spans="1:16">
      <c r="A22" s="667" t="s">
        <v>49</v>
      </c>
      <c r="B22" s="667"/>
      <c r="C22" s="667"/>
      <c r="D22" s="667"/>
      <c r="E22" s="667"/>
      <c r="F22" s="667"/>
      <c r="G22" s="667"/>
      <c r="H22" s="667"/>
      <c r="I22" s="667"/>
      <c r="J22" s="667"/>
      <c r="K22" s="667"/>
      <c r="L22" s="667"/>
      <c r="M22" s="667"/>
      <c r="N22" s="667"/>
      <c r="O22" s="667"/>
      <c r="P22" s="667"/>
    </row>
    <row r="23" spans="1:16">
      <c r="A23" s="667" t="s">
        <v>50</v>
      </c>
      <c r="B23" s="667"/>
      <c r="C23" s="667"/>
      <c r="D23" s="667"/>
      <c r="E23" s="667"/>
      <c r="F23" s="667"/>
      <c r="G23" s="667"/>
      <c r="H23" s="667"/>
      <c r="I23" s="667"/>
      <c r="J23" s="667"/>
      <c r="K23" s="667"/>
      <c r="L23" s="667"/>
      <c r="M23" s="667"/>
      <c r="N23" s="667"/>
      <c r="O23" s="667"/>
      <c r="P23" s="667"/>
    </row>
    <row r="24" spans="1:16" ht="19.5" customHeight="1">
      <c r="B24" s="667"/>
      <c r="C24" s="667"/>
      <c r="D24" s="667"/>
      <c r="E24" s="667"/>
      <c r="F24" s="667"/>
      <c r="G24" s="667"/>
      <c r="H24" s="667"/>
      <c r="I24" s="667"/>
      <c r="J24" s="667"/>
      <c r="K24" s="667"/>
      <c r="L24" s="667"/>
      <c r="M24" s="667"/>
      <c r="N24" s="667"/>
      <c r="O24" s="667"/>
      <c r="P24" s="667"/>
    </row>
    <row r="25" spans="1:16" ht="34.5" customHeight="1">
      <c r="A25" s="667" t="s">
        <v>51</v>
      </c>
      <c r="B25"/>
      <c r="C25"/>
      <c r="D25"/>
      <c r="E25"/>
      <c r="F25"/>
      <c r="G25"/>
      <c r="H25"/>
      <c r="I25"/>
      <c r="J25"/>
      <c r="K25"/>
      <c r="L25"/>
      <c r="M25"/>
      <c r="N25"/>
      <c r="O25"/>
      <c r="P25"/>
    </row>
    <row r="26" spans="1:16">
      <c r="A26" s="667" t="s">
        <v>52</v>
      </c>
    </row>
    <row r="27" spans="1:16">
      <c r="A27" s="667"/>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V125"/>
  <sheetViews>
    <sheetView zoomScale="115" zoomScaleNormal="115" workbookViewId="0">
      <pane xSplit="2" ySplit="7" topLeftCell="C8" activePane="bottomRight" state="frozen"/>
      <selection pane="bottomRight"/>
      <selection pane="bottomLeft"/>
      <selection pane="topRight"/>
    </sheetView>
  </sheetViews>
  <sheetFormatPr defaultColWidth="9.6640625" defaultRowHeight="15"/>
  <cols>
    <col min="1" max="1" width="7.6640625" style="7" customWidth="1"/>
    <col min="2" max="2" width="8" style="7" customWidth="1"/>
    <col min="3" max="4" width="7.6640625" style="7" customWidth="1"/>
    <col min="5" max="5" width="4.6640625" style="7" customWidth="1"/>
    <col min="6" max="7" width="7.6640625" style="7" customWidth="1"/>
    <col min="8" max="8" width="4.88671875" style="7" customWidth="1"/>
    <col min="9" max="10" width="7.6640625" style="7" customWidth="1"/>
    <col min="11" max="11" width="4.6640625" style="7" customWidth="1"/>
    <col min="12" max="16384" width="9.6640625" style="7"/>
  </cols>
  <sheetData>
    <row r="1" spans="1:256" ht="15.95" customHeight="1">
      <c r="A1" s="425" t="s">
        <v>53</v>
      </c>
      <c r="B1" s="426"/>
      <c r="C1" s="426"/>
      <c r="D1" s="426"/>
      <c r="E1" s="426"/>
      <c r="F1" s="426"/>
      <c r="G1" s="426"/>
      <c r="H1" s="426"/>
      <c r="I1" s="426"/>
      <c r="J1" s="426"/>
      <c r="K1" s="427"/>
      <c r="L1" s="1"/>
      <c r="M1" s="1"/>
      <c r="N1" s="1"/>
      <c r="O1" s="1"/>
      <c r="P1" s="1"/>
      <c r="Q1" s="1"/>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row>
    <row r="2" spans="1:256" ht="15.95" customHeight="1">
      <c r="A2" s="428" t="str">
        <f>Titles!A2</f>
        <v>Housing Start Data in Centres 10,000 Population and Over</v>
      </c>
      <c r="B2" s="429"/>
      <c r="C2" s="429"/>
      <c r="D2" s="429"/>
      <c r="E2" s="429"/>
      <c r="F2" s="429"/>
      <c r="G2" s="429"/>
      <c r="H2" s="429"/>
      <c r="I2" s="429"/>
      <c r="J2" s="429"/>
      <c r="K2" s="430"/>
      <c r="L2" s="1"/>
      <c r="M2" s="1"/>
      <c r="N2" s="1"/>
      <c r="O2" s="1"/>
      <c r="P2" s="1"/>
      <c r="Q2" s="1"/>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row>
    <row r="3" spans="1:256" ht="15.95" customHeight="1">
      <c r="A3" s="456"/>
      <c r="B3" s="457"/>
      <c r="C3" s="457"/>
      <c r="D3" s="457"/>
      <c r="E3" s="457"/>
      <c r="F3" s="457"/>
      <c r="G3" s="457"/>
      <c r="H3" s="457"/>
      <c r="I3" s="457"/>
      <c r="J3" s="457"/>
      <c r="K3" s="458"/>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row>
    <row r="4" spans="1:256" ht="15.95" customHeight="1" thickBot="1">
      <c r="A4" s="431" t="str">
        <f>Titles!A4</f>
        <v>June 2022 - 2023</v>
      </c>
      <c r="B4" s="432"/>
      <c r="C4" s="432"/>
      <c r="D4" s="432"/>
      <c r="E4" s="432"/>
      <c r="F4" s="432"/>
      <c r="G4" s="432"/>
      <c r="H4" s="432"/>
      <c r="I4" s="432"/>
      <c r="J4" s="432"/>
      <c r="K4" s="433"/>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c r="HJ4" s="2"/>
      <c r="HK4" s="2"/>
      <c r="HL4" s="2"/>
      <c r="HM4" s="2"/>
      <c r="HN4" s="2"/>
      <c r="HO4" s="2"/>
      <c r="HP4" s="2"/>
      <c r="HQ4" s="2"/>
      <c r="HR4" s="2"/>
      <c r="HS4" s="2"/>
      <c r="HT4" s="2"/>
      <c r="HU4" s="2"/>
      <c r="HV4" s="2"/>
      <c r="HW4" s="2"/>
      <c r="HX4" s="2"/>
      <c r="HY4" s="2"/>
      <c r="HZ4" s="2"/>
      <c r="IA4" s="2"/>
      <c r="IB4" s="2"/>
      <c r="IC4" s="2"/>
      <c r="ID4" s="2"/>
      <c r="IE4" s="2"/>
      <c r="IF4" s="2"/>
      <c r="IG4" s="2"/>
      <c r="IH4" s="2"/>
      <c r="II4" s="2"/>
      <c r="IJ4" s="2"/>
      <c r="IK4" s="2"/>
      <c r="IL4" s="2"/>
      <c r="IM4" s="2"/>
      <c r="IN4" s="2"/>
      <c r="IO4" s="2"/>
      <c r="IP4" s="2"/>
      <c r="IQ4" s="2"/>
      <c r="IR4" s="2"/>
      <c r="IS4" s="2"/>
      <c r="IT4" s="2"/>
      <c r="IU4" s="2"/>
      <c r="IV4" s="2"/>
    </row>
    <row r="5" spans="1:256" ht="11.1" customHeight="1">
      <c r="A5" s="48" t="s">
        <v>54</v>
      </c>
      <c r="B5" s="56"/>
      <c r="C5" s="743" t="s">
        <v>55</v>
      </c>
      <c r="D5" s="744"/>
      <c r="E5" s="745"/>
      <c r="F5" s="743" t="s">
        <v>56</v>
      </c>
      <c r="G5" s="744"/>
      <c r="H5" s="745"/>
      <c r="I5" s="743" t="s">
        <v>57</v>
      </c>
      <c r="J5" s="744"/>
      <c r="K5" s="749"/>
      <c r="L5" s="8"/>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ht="11.1" customHeight="1">
      <c r="A6" s="49" t="s">
        <v>58</v>
      </c>
      <c r="B6" s="56"/>
      <c r="C6" s="746"/>
      <c r="D6" s="747"/>
      <c r="E6" s="748"/>
      <c r="F6" s="746"/>
      <c r="G6" s="747"/>
      <c r="H6" s="748"/>
      <c r="I6" s="746"/>
      <c r="J6" s="747"/>
      <c r="K6" s="750"/>
      <c r="L6" s="8"/>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ht="12" customHeight="1">
      <c r="A7" s="415"/>
      <c r="B7" s="57"/>
      <c r="C7" s="14">
        <f>Titles!A22</f>
        <v>2022</v>
      </c>
      <c r="D7" s="14">
        <f>Titles!A23</f>
        <v>2023</v>
      </c>
      <c r="E7" s="15" t="s">
        <v>59</v>
      </c>
      <c r="F7" s="14">
        <f>Titles!A22</f>
        <v>2022</v>
      </c>
      <c r="G7" s="14">
        <f>Titles!A23</f>
        <v>2023</v>
      </c>
      <c r="H7" s="15" t="s">
        <v>59</v>
      </c>
      <c r="I7" s="14">
        <f>Titles!A22</f>
        <v>2022</v>
      </c>
      <c r="J7" s="14">
        <f>Titles!A23</f>
        <v>2023</v>
      </c>
      <c r="K7" s="16" t="s">
        <v>59</v>
      </c>
      <c r="L7" s="8"/>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ht="11.85" customHeight="1">
      <c r="A8" s="18" t="s">
        <v>60</v>
      </c>
      <c r="B8" s="19"/>
      <c r="C8" s="20">
        <v>83</v>
      </c>
      <c r="D8" s="20">
        <v>54</v>
      </c>
      <c r="E8" s="252">
        <f>IF(C8=D8,"-",IF((C8=0),"##",IF(ABS((D8/C8-1)*100)&gt;=500,"##",(D8/C8-1)*100)))</f>
        <v>-34.939759036144579</v>
      </c>
      <c r="F8" s="20">
        <v>5</v>
      </c>
      <c r="G8" s="21">
        <v>5</v>
      </c>
      <c r="H8" s="252" t="str">
        <f t="shared" ref="H8:H20" si="0">IF(F8=G8,"-",IF((F8=0),"##",IF(ABS((G8/F8-1)*100)&gt;=500,"##",(G8/F8-1)*100)))</f>
        <v>-</v>
      </c>
      <c r="I8" s="20">
        <f>C8+F8</f>
        <v>88</v>
      </c>
      <c r="J8" s="22">
        <f>D8+G8</f>
        <v>59</v>
      </c>
      <c r="K8" s="259">
        <f t="shared" ref="K8:K20" si="1">IF(I8=J8,"-",IF((I8=0),"##",IF(ABS((J8/I8-1)*100)&gt;=500,"##",(J8/I8-1)*100)))</f>
        <v>-32.95454545454546</v>
      </c>
      <c r="L8" s="8"/>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ht="11.85" customHeight="1">
      <c r="A9" s="24" t="s">
        <v>61</v>
      </c>
      <c r="B9" s="25"/>
      <c r="C9" s="26">
        <v>16</v>
      </c>
      <c r="D9" s="26">
        <v>13</v>
      </c>
      <c r="E9" s="253">
        <f t="shared" ref="E9:E20" si="2">IF(C9=D9,"-",IF((C9=0),"##",IF(ABS((D9/C9-1)*100)&gt;=500,"##",(D9/C9-1)*100)))</f>
        <v>-18.75</v>
      </c>
      <c r="F9" s="26">
        <v>52</v>
      </c>
      <c r="G9" s="27">
        <v>10</v>
      </c>
      <c r="H9" s="253">
        <f t="shared" si="0"/>
        <v>-80.769230769230774</v>
      </c>
      <c r="I9" s="26">
        <f t="shared" ref="I9:I20" si="3">C9+F9</f>
        <v>68</v>
      </c>
      <c r="J9" s="28">
        <f t="shared" ref="J9:J20" si="4">D9+G9</f>
        <v>23</v>
      </c>
      <c r="K9" s="260">
        <f t="shared" si="1"/>
        <v>-66.17647058823529</v>
      </c>
      <c r="L9" s="8"/>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ht="11.85" customHeight="1">
      <c r="A10" s="24" t="s">
        <v>62</v>
      </c>
      <c r="B10" s="25"/>
      <c r="C10" s="26">
        <v>167</v>
      </c>
      <c r="D10" s="26">
        <v>201</v>
      </c>
      <c r="E10" s="253">
        <f t="shared" si="2"/>
        <v>20.359281437125752</v>
      </c>
      <c r="F10" s="26">
        <v>282</v>
      </c>
      <c r="G10" s="27">
        <v>923</v>
      </c>
      <c r="H10" s="253">
        <f t="shared" si="0"/>
        <v>227.3049645390071</v>
      </c>
      <c r="I10" s="26">
        <f t="shared" si="3"/>
        <v>449</v>
      </c>
      <c r="J10" s="28">
        <f t="shared" si="4"/>
        <v>1124</v>
      </c>
      <c r="K10" s="260">
        <f t="shared" si="1"/>
        <v>150.33407572383072</v>
      </c>
      <c r="L10" s="8"/>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ht="11.85" customHeight="1">
      <c r="A11" s="24" t="s">
        <v>63</v>
      </c>
      <c r="B11" s="25"/>
      <c r="C11" s="26">
        <v>133</v>
      </c>
      <c r="D11" s="26">
        <v>145</v>
      </c>
      <c r="E11" s="253">
        <f t="shared" si="2"/>
        <v>9.0225563909774422</v>
      </c>
      <c r="F11" s="26">
        <v>356</v>
      </c>
      <c r="G11" s="27">
        <v>254</v>
      </c>
      <c r="H11" s="253">
        <f t="shared" si="0"/>
        <v>-28.651685393258429</v>
      </c>
      <c r="I11" s="26">
        <f t="shared" si="3"/>
        <v>489</v>
      </c>
      <c r="J11" s="28">
        <f t="shared" si="4"/>
        <v>399</v>
      </c>
      <c r="K11" s="260">
        <f t="shared" si="1"/>
        <v>-18.404907975460127</v>
      </c>
      <c r="L11" s="8"/>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ht="11.85" customHeight="1">
      <c r="A12" s="24" t="s">
        <v>64</v>
      </c>
      <c r="B12" s="25"/>
      <c r="C12" s="26">
        <f>SUM(C8:C11)</f>
        <v>399</v>
      </c>
      <c r="D12" s="26">
        <f>SUM(D8:D11)</f>
        <v>413</v>
      </c>
      <c r="E12" s="253">
        <f t="shared" si="2"/>
        <v>3.5087719298245723</v>
      </c>
      <c r="F12" s="26">
        <f>SUM(F8:F11)</f>
        <v>695</v>
      </c>
      <c r="G12" s="27">
        <f>SUM(G8:G11)</f>
        <v>1192</v>
      </c>
      <c r="H12" s="253">
        <f t="shared" si="0"/>
        <v>71.510791366906474</v>
      </c>
      <c r="I12" s="26">
        <f t="shared" si="3"/>
        <v>1094</v>
      </c>
      <c r="J12" s="28">
        <f t="shared" si="4"/>
        <v>1605</v>
      </c>
      <c r="K12" s="260">
        <f t="shared" si="1"/>
        <v>46.709323583180982</v>
      </c>
      <c r="L12" s="8"/>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ht="11.85" customHeight="1">
      <c r="A13" s="24" t="s">
        <v>65</v>
      </c>
      <c r="B13" s="25"/>
      <c r="C13" s="26">
        <v>898</v>
      </c>
      <c r="D13" s="26">
        <v>454</v>
      </c>
      <c r="E13" s="253">
        <f t="shared" si="2"/>
        <v>-49.443207126948771</v>
      </c>
      <c r="F13" s="26">
        <v>4301</v>
      </c>
      <c r="G13" s="27">
        <v>2443</v>
      </c>
      <c r="H13" s="253">
        <f t="shared" si="0"/>
        <v>-43.199255986979765</v>
      </c>
      <c r="I13" s="26">
        <f t="shared" si="3"/>
        <v>5199</v>
      </c>
      <c r="J13" s="28">
        <f t="shared" si="4"/>
        <v>2897</v>
      </c>
      <c r="K13" s="260">
        <f t="shared" si="1"/>
        <v>-44.277745720330827</v>
      </c>
      <c r="L13" s="8"/>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ht="11.85" customHeight="1">
      <c r="A14" s="24" t="s">
        <v>66</v>
      </c>
      <c r="B14" s="25"/>
      <c r="C14" s="26">
        <v>2123</v>
      </c>
      <c r="D14" s="26">
        <v>1491</v>
      </c>
      <c r="E14" s="253">
        <f t="shared" si="2"/>
        <v>-29.769194536033915</v>
      </c>
      <c r="F14" s="26">
        <v>6139</v>
      </c>
      <c r="G14" s="27">
        <v>8623</v>
      </c>
      <c r="H14" s="253">
        <f t="shared" si="0"/>
        <v>40.462616061247772</v>
      </c>
      <c r="I14" s="26">
        <f t="shared" si="3"/>
        <v>8262</v>
      </c>
      <c r="J14" s="28">
        <f t="shared" si="4"/>
        <v>10114</v>
      </c>
      <c r="K14" s="260">
        <f t="shared" si="1"/>
        <v>22.415879932219806</v>
      </c>
      <c r="L14" s="8"/>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ht="11.85" customHeight="1">
      <c r="A15" s="24" t="s">
        <v>67</v>
      </c>
      <c r="B15" s="25"/>
      <c r="C15" s="26">
        <v>245</v>
      </c>
      <c r="D15" s="26">
        <v>153</v>
      </c>
      <c r="E15" s="253">
        <f t="shared" si="2"/>
        <v>-37.551020408163261</v>
      </c>
      <c r="F15" s="26">
        <v>413</v>
      </c>
      <c r="G15" s="27">
        <v>434</v>
      </c>
      <c r="H15" s="253">
        <f t="shared" si="0"/>
        <v>5.0847457627118731</v>
      </c>
      <c r="I15" s="26">
        <f t="shared" si="3"/>
        <v>658</v>
      </c>
      <c r="J15" s="28">
        <f t="shared" si="4"/>
        <v>587</v>
      </c>
      <c r="K15" s="260">
        <f t="shared" si="1"/>
        <v>-10.790273556231</v>
      </c>
      <c r="L15" s="8"/>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ht="11.85" customHeight="1">
      <c r="A16" s="24" t="s">
        <v>68</v>
      </c>
      <c r="B16" s="25"/>
      <c r="C16" s="26">
        <v>131</v>
      </c>
      <c r="D16" s="26">
        <v>89</v>
      </c>
      <c r="E16" s="253">
        <f t="shared" si="2"/>
        <v>-32.061068702290072</v>
      </c>
      <c r="F16" s="26">
        <v>430</v>
      </c>
      <c r="G16" s="27">
        <v>483</v>
      </c>
      <c r="H16" s="253">
        <f t="shared" si="0"/>
        <v>12.325581395348827</v>
      </c>
      <c r="I16" s="26">
        <f t="shared" si="3"/>
        <v>561</v>
      </c>
      <c r="J16" s="28">
        <f t="shared" si="4"/>
        <v>572</v>
      </c>
      <c r="K16" s="260">
        <f t="shared" si="1"/>
        <v>1.9607843137254832</v>
      </c>
      <c r="L16" s="8"/>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256" ht="11.85" customHeight="1">
      <c r="A17" s="24" t="s">
        <v>69</v>
      </c>
      <c r="B17" s="25"/>
      <c r="C17" s="26">
        <v>1558</v>
      </c>
      <c r="D17" s="26">
        <v>1149</v>
      </c>
      <c r="E17" s="253">
        <f t="shared" si="2"/>
        <v>-26.251604621309365</v>
      </c>
      <c r="F17" s="26">
        <v>1787</v>
      </c>
      <c r="G17" s="27">
        <v>1219</v>
      </c>
      <c r="H17" s="253">
        <f t="shared" si="0"/>
        <v>-31.785114717403474</v>
      </c>
      <c r="I17" s="26">
        <f t="shared" si="3"/>
        <v>3345</v>
      </c>
      <c r="J17" s="28">
        <f t="shared" si="4"/>
        <v>2368</v>
      </c>
      <c r="K17" s="260">
        <f t="shared" si="1"/>
        <v>-29.207772795216748</v>
      </c>
      <c r="L17" s="8"/>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c r="BJ17" s="2"/>
      <c r="BK17" s="2"/>
      <c r="BL17" s="2"/>
      <c r="BM17" s="2"/>
      <c r="BN17" s="2"/>
      <c r="BO17" s="2"/>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c r="DU17" s="2"/>
      <c r="DV17" s="2"/>
      <c r="DW17" s="2"/>
      <c r="DX17" s="2"/>
      <c r="DY17" s="2"/>
      <c r="DZ17" s="2"/>
      <c r="EA17" s="2"/>
      <c r="EB17" s="2"/>
      <c r="EC17" s="2"/>
      <c r="ED17" s="2"/>
      <c r="EE17" s="2"/>
      <c r="EF17" s="2"/>
      <c r="EG17" s="2"/>
      <c r="EH17" s="2"/>
      <c r="EI17" s="2"/>
      <c r="EJ17" s="2"/>
      <c r="EK17" s="2"/>
      <c r="EL17" s="2"/>
      <c r="EM17" s="2"/>
      <c r="EN17" s="2"/>
      <c r="EO17" s="2"/>
      <c r="EP17" s="2"/>
      <c r="EQ17" s="2"/>
      <c r="ER17" s="2"/>
      <c r="ES17" s="2"/>
      <c r="ET17" s="2"/>
      <c r="EU17" s="2"/>
      <c r="EV17" s="2"/>
      <c r="EW17" s="2"/>
      <c r="EX17" s="2"/>
      <c r="EY17" s="2"/>
      <c r="EZ17" s="2"/>
      <c r="FA17" s="2"/>
      <c r="FB17" s="2"/>
      <c r="FC17" s="2"/>
      <c r="FD17" s="2"/>
      <c r="FE17" s="2"/>
      <c r="FF17" s="2"/>
      <c r="FG17" s="2"/>
      <c r="FH17" s="2"/>
      <c r="FI17" s="2"/>
      <c r="FJ17" s="2"/>
      <c r="FK17" s="2"/>
      <c r="FL17" s="2"/>
      <c r="FM17" s="2"/>
      <c r="FN17" s="2"/>
      <c r="FO17" s="2"/>
      <c r="FP17" s="2"/>
      <c r="FQ17" s="2"/>
      <c r="FR17" s="2"/>
      <c r="FS17" s="2"/>
      <c r="FT17" s="2"/>
      <c r="FU17" s="2"/>
      <c r="FV17" s="2"/>
      <c r="FW17" s="2"/>
      <c r="FX17" s="2"/>
      <c r="FY17" s="2"/>
      <c r="FZ17" s="2"/>
      <c r="GA17" s="2"/>
      <c r="GB17" s="2"/>
      <c r="GC17" s="2"/>
      <c r="GD17" s="2"/>
      <c r="GE17" s="2"/>
      <c r="GF17" s="2"/>
      <c r="GG17" s="2"/>
      <c r="GH17" s="2"/>
      <c r="GI17" s="2"/>
      <c r="GJ17" s="2"/>
      <c r="GK17" s="2"/>
      <c r="GL17" s="2"/>
      <c r="GM17" s="2"/>
      <c r="GN17" s="2"/>
      <c r="GO17" s="2"/>
      <c r="GP17" s="2"/>
      <c r="GQ17" s="2"/>
      <c r="GR17" s="2"/>
      <c r="GS17" s="2"/>
      <c r="GT17" s="2"/>
      <c r="GU17" s="2"/>
      <c r="GV17" s="2"/>
      <c r="GW17" s="2"/>
      <c r="GX17" s="2"/>
      <c r="GY17" s="2"/>
      <c r="GZ17" s="2"/>
      <c r="HA17" s="2"/>
      <c r="HB17" s="2"/>
      <c r="HC17" s="2"/>
      <c r="HD17" s="2"/>
      <c r="HE17" s="2"/>
      <c r="HF17" s="2"/>
      <c r="HG17" s="2"/>
      <c r="HH17" s="2"/>
      <c r="HI17" s="2"/>
      <c r="HJ17" s="2"/>
      <c r="HK17" s="2"/>
      <c r="HL17" s="2"/>
      <c r="HM17" s="2"/>
      <c r="HN17" s="2"/>
      <c r="HO17" s="2"/>
      <c r="HP17" s="2"/>
      <c r="HQ17" s="2"/>
      <c r="HR17" s="2"/>
      <c r="HS17" s="2"/>
      <c r="HT17" s="2"/>
      <c r="HU17" s="2"/>
      <c r="HV17" s="2"/>
      <c r="HW17" s="2"/>
      <c r="HX17" s="2"/>
      <c r="HY17" s="2"/>
      <c r="HZ17" s="2"/>
      <c r="IA17" s="2"/>
      <c r="IB17" s="2"/>
      <c r="IC17" s="2"/>
      <c r="ID17" s="2"/>
      <c r="IE17" s="2"/>
      <c r="IF17" s="2"/>
      <c r="IG17" s="2"/>
      <c r="IH17" s="2"/>
      <c r="II17" s="2"/>
      <c r="IJ17" s="2"/>
      <c r="IK17" s="2"/>
      <c r="IL17" s="2"/>
      <c r="IM17" s="2"/>
      <c r="IN17" s="2"/>
      <c r="IO17" s="2"/>
      <c r="IP17" s="2"/>
      <c r="IQ17" s="2"/>
      <c r="IR17" s="2"/>
      <c r="IS17" s="2"/>
      <c r="IT17" s="2"/>
      <c r="IU17" s="2"/>
      <c r="IV17" s="2"/>
    </row>
    <row r="18" spans="1:256" ht="11.85" customHeight="1">
      <c r="A18" s="24" t="s">
        <v>70</v>
      </c>
      <c r="B18" s="25"/>
      <c r="C18" s="26">
        <f>SUM(C15:C17)</f>
        <v>1934</v>
      </c>
      <c r="D18" s="26">
        <f>SUM(D15:D17)</f>
        <v>1391</v>
      </c>
      <c r="E18" s="253">
        <f t="shared" si="2"/>
        <v>-28.076525336091006</v>
      </c>
      <c r="F18" s="26">
        <f>SUM(F15:F17)</f>
        <v>2630</v>
      </c>
      <c r="G18" s="27">
        <f>SUM(G15:G17)</f>
        <v>2136</v>
      </c>
      <c r="H18" s="253">
        <f t="shared" si="0"/>
        <v>-18.78326996197719</v>
      </c>
      <c r="I18" s="26">
        <f t="shared" si="3"/>
        <v>4564</v>
      </c>
      <c r="J18" s="28">
        <f t="shared" si="4"/>
        <v>3527</v>
      </c>
      <c r="K18" s="260">
        <f t="shared" si="1"/>
        <v>-22.721297107800176</v>
      </c>
      <c r="L18" s="8"/>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c r="AZ18" s="2"/>
      <c r="BA18" s="2"/>
      <c r="BB18" s="2"/>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c r="DU18" s="2"/>
      <c r="DV18" s="2"/>
      <c r="DW18" s="2"/>
      <c r="DX18" s="2"/>
      <c r="DY18" s="2"/>
      <c r="DZ18" s="2"/>
      <c r="EA18" s="2"/>
      <c r="EB18" s="2"/>
      <c r="EC18" s="2"/>
      <c r="ED18" s="2"/>
      <c r="EE18" s="2"/>
      <c r="EF18" s="2"/>
      <c r="EG18" s="2"/>
      <c r="EH18" s="2"/>
      <c r="EI18" s="2"/>
      <c r="EJ18" s="2"/>
      <c r="EK18" s="2"/>
      <c r="EL18" s="2"/>
      <c r="EM18" s="2"/>
      <c r="EN18" s="2"/>
      <c r="EO18" s="2"/>
      <c r="EP18" s="2"/>
      <c r="EQ18" s="2"/>
      <c r="ER18" s="2"/>
      <c r="ES18" s="2"/>
      <c r="ET18" s="2"/>
      <c r="EU18" s="2"/>
      <c r="EV18" s="2"/>
      <c r="EW18" s="2"/>
      <c r="EX18" s="2"/>
      <c r="EY18" s="2"/>
      <c r="EZ18" s="2"/>
      <c r="FA18" s="2"/>
      <c r="FB18" s="2"/>
      <c r="FC18" s="2"/>
      <c r="FD18" s="2"/>
      <c r="FE18" s="2"/>
      <c r="FF18" s="2"/>
      <c r="FG18" s="2"/>
      <c r="FH18" s="2"/>
      <c r="FI18" s="2"/>
      <c r="FJ18" s="2"/>
      <c r="FK18" s="2"/>
      <c r="FL18" s="2"/>
      <c r="FM18" s="2"/>
      <c r="FN18" s="2"/>
      <c r="FO18" s="2"/>
      <c r="FP18" s="2"/>
      <c r="FQ18" s="2"/>
      <c r="FR18" s="2"/>
      <c r="FS18" s="2"/>
      <c r="FT18" s="2"/>
      <c r="FU18" s="2"/>
      <c r="FV18" s="2"/>
      <c r="FW18" s="2"/>
      <c r="FX18" s="2"/>
      <c r="FY18" s="2"/>
      <c r="FZ18" s="2"/>
      <c r="GA18" s="2"/>
      <c r="GB18" s="2"/>
      <c r="GC18" s="2"/>
      <c r="GD18" s="2"/>
      <c r="GE18" s="2"/>
      <c r="GF18" s="2"/>
      <c r="GG18" s="2"/>
      <c r="GH18" s="2"/>
      <c r="GI18" s="2"/>
      <c r="GJ18" s="2"/>
      <c r="GK18" s="2"/>
      <c r="GL18" s="2"/>
      <c r="GM18" s="2"/>
      <c r="GN18" s="2"/>
      <c r="GO18" s="2"/>
      <c r="GP18" s="2"/>
      <c r="GQ18" s="2"/>
      <c r="GR18" s="2"/>
      <c r="GS18" s="2"/>
      <c r="GT18" s="2"/>
      <c r="GU18" s="2"/>
      <c r="GV18" s="2"/>
      <c r="GW18" s="2"/>
      <c r="GX18" s="2"/>
      <c r="GY18" s="2"/>
      <c r="GZ18" s="2"/>
      <c r="HA18" s="2"/>
      <c r="HB18" s="2"/>
      <c r="HC18" s="2"/>
      <c r="HD18" s="2"/>
      <c r="HE18" s="2"/>
      <c r="HF18" s="2"/>
      <c r="HG18" s="2"/>
      <c r="HH18" s="2"/>
      <c r="HI18" s="2"/>
      <c r="HJ18" s="2"/>
      <c r="HK18" s="2"/>
      <c r="HL18" s="2"/>
      <c r="HM18" s="2"/>
      <c r="HN18" s="2"/>
      <c r="HO18" s="2"/>
      <c r="HP18" s="2"/>
      <c r="HQ18" s="2"/>
      <c r="HR18" s="2"/>
      <c r="HS18" s="2"/>
      <c r="HT18" s="2"/>
      <c r="HU18" s="2"/>
      <c r="HV18" s="2"/>
      <c r="HW18" s="2"/>
      <c r="HX18" s="2"/>
      <c r="HY18" s="2"/>
      <c r="HZ18" s="2"/>
      <c r="IA18" s="2"/>
      <c r="IB18" s="2"/>
      <c r="IC18" s="2"/>
      <c r="ID18" s="2"/>
      <c r="IE18" s="2"/>
      <c r="IF18" s="2"/>
      <c r="IG18" s="2"/>
      <c r="IH18" s="2"/>
      <c r="II18" s="2"/>
      <c r="IJ18" s="2"/>
      <c r="IK18" s="2"/>
      <c r="IL18" s="2"/>
      <c r="IM18" s="2"/>
      <c r="IN18" s="2"/>
      <c r="IO18" s="2"/>
      <c r="IP18" s="2"/>
      <c r="IQ18" s="2"/>
      <c r="IR18" s="2"/>
      <c r="IS18" s="2"/>
      <c r="IT18" s="2"/>
      <c r="IU18" s="2"/>
      <c r="IV18" s="2"/>
    </row>
    <row r="19" spans="1:256" ht="11.85" customHeight="1">
      <c r="A19" s="30" t="s">
        <v>71</v>
      </c>
      <c r="B19" s="31"/>
      <c r="C19" s="32">
        <v>656</v>
      </c>
      <c r="D19" s="32">
        <v>599</v>
      </c>
      <c r="E19" s="254">
        <f t="shared" si="2"/>
        <v>-8.6890243902439046</v>
      </c>
      <c r="F19" s="32">
        <v>3837</v>
      </c>
      <c r="G19" s="33">
        <v>4776</v>
      </c>
      <c r="H19" s="254">
        <f t="shared" si="0"/>
        <v>24.472243940578586</v>
      </c>
      <c r="I19" s="32">
        <f t="shared" si="3"/>
        <v>4493</v>
      </c>
      <c r="J19" s="34">
        <f t="shared" si="4"/>
        <v>5375</v>
      </c>
      <c r="K19" s="261">
        <f t="shared" si="1"/>
        <v>19.630536389939902</v>
      </c>
      <c r="L19" s="8"/>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c r="DR19" s="2"/>
      <c r="DS19" s="2"/>
      <c r="DT19" s="2"/>
      <c r="DU19" s="2"/>
      <c r="DV19" s="2"/>
      <c r="DW19" s="2"/>
      <c r="DX19" s="2"/>
      <c r="DY19" s="2"/>
      <c r="DZ19" s="2"/>
      <c r="EA19" s="2"/>
      <c r="EB19" s="2"/>
      <c r="EC19" s="2"/>
      <c r="ED19" s="2"/>
      <c r="EE19" s="2"/>
      <c r="EF19" s="2"/>
      <c r="EG19" s="2"/>
      <c r="EH19" s="2"/>
      <c r="EI19" s="2"/>
      <c r="EJ19" s="2"/>
      <c r="EK19" s="2"/>
      <c r="EL19" s="2"/>
      <c r="EM19" s="2"/>
      <c r="EN19" s="2"/>
      <c r="EO19" s="2"/>
      <c r="EP19" s="2"/>
      <c r="EQ19" s="2"/>
      <c r="ER19" s="2"/>
      <c r="ES19" s="2"/>
      <c r="ET19" s="2"/>
      <c r="EU19" s="2"/>
      <c r="EV19" s="2"/>
      <c r="EW19" s="2"/>
      <c r="EX19" s="2"/>
      <c r="EY19" s="2"/>
      <c r="EZ19" s="2"/>
      <c r="FA19" s="2"/>
      <c r="FB19" s="2"/>
      <c r="FC19" s="2"/>
      <c r="FD19" s="2"/>
      <c r="FE19" s="2"/>
      <c r="FF19" s="2"/>
      <c r="FG19" s="2"/>
      <c r="FH19" s="2"/>
      <c r="FI19" s="2"/>
      <c r="FJ19" s="2"/>
      <c r="FK19" s="2"/>
      <c r="FL19" s="2"/>
      <c r="FM19" s="2"/>
      <c r="FN19" s="2"/>
      <c r="FO19" s="2"/>
      <c r="FP19" s="2"/>
      <c r="FQ19" s="2"/>
      <c r="FR19" s="2"/>
      <c r="FS19" s="2"/>
      <c r="FT19" s="2"/>
      <c r="FU19" s="2"/>
      <c r="FV19" s="2"/>
      <c r="FW19" s="2"/>
      <c r="FX19" s="2"/>
      <c r="FY19" s="2"/>
      <c r="FZ19" s="2"/>
      <c r="GA19" s="2"/>
      <c r="GB19" s="2"/>
      <c r="GC19" s="2"/>
      <c r="GD19" s="2"/>
      <c r="GE19" s="2"/>
      <c r="GF19" s="2"/>
      <c r="GG19" s="2"/>
      <c r="GH19" s="2"/>
      <c r="GI19" s="2"/>
      <c r="GJ19" s="2"/>
      <c r="GK19" s="2"/>
      <c r="GL19" s="2"/>
      <c r="GM19" s="2"/>
      <c r="GN19" s="2"/>
      <c r="GO19" s="2"/>
      <c r="GP19" s="2"/>
      <c r="GQ19" s="2"/>
      <c r="GR19" s="2"/>
      <c r="GS19" s="2"/>
      <c r="GT19" s="2"/>
      <c r="GU19" s="2"/>
      <c r="GV19" s="2"/>
      <c r="GW19" s="2"/>
      <c r="GX19" s="2"/>
      <c r="GY19" s="2"/>
      <c r="GZ19" s="2"/>
      <c r="HA19" s="2"/>
      <c r="HB19" s="2"/>
      <c r="HC19" s="2"/>
      <c r="HD19" s="2"/>
      <c r="HE19" s="2"/>
      <c r="HF19" s="2"/>
      <c r="HG19" s="2"/>
      <c r="HH19" s="2"/>
      <c r="HI19" s="2"/>
      <c r="HJ19" s="2"/>
      <c r="HK19" s="2"/>
      <c r="HL19" s="2"/>
      <c r="HM19" s="2"/>
      <c r="HN19" s="2"/>
      <c r="HO19" s="2"/>
      <c r="HP19" s="2"/>
      <c r="HQ19" s="2"/>
      <c r="HR19" s="2"/>
      <c r="HS19" s="2"/>
      <c r="HT19" s="2"/>
      <c r="HU19" s="2"/>
      <c r="HV19" s="2"/>
      <c r="HW19" s="2"/>
      <c r="HX19" s="2"/>
      <c r="HY19" s="2"/>
      <c r="HZ19" s="2"/>
      <c r="IA19" s="2"/>
      <c r="IB19" s="2"/>
      <c r="IC19" s="2"/>
      <c r="ID19" s="2"/>
      <c r="IE19" s="2"/>
      <c r="IF19" s="2"/>
      <c r="IG19" s="2"/>
      <c r="IH19" s="2"/>
      <c r="II19" s="2"/>
      <c r="IJ19" s="2"/>
      <c r="IK19" s="2"/>
      <c r="IL19" s="2"/>
      <c r="IM19" s="2"/>
      <c r="IN19" s="2"/>
      <c r="IO19" s="2"/>
      <c r="IP19" s="2"/>
      <c r="IQ19" s="2"/>
      <c r="IR19" s="2"/>
      <c r="IS19" s="2"/>
      <c r="IT19" s="2"/>
      <c r="IU19" s="2"/>
      <c r="IV19" s="2"/>
    </row>
    <row r="20" spans="1:256" ht="13.5" customHeight="1">
      <c r="A20" s="36" t="s">
        <v>72</v>
      </c>
      <c r="B20" s="37"/>
      <c r="C20" s="38">
        <f>SUM(C12:C14,C18:C19)</f>
        <v>6010</v>
      </c>
      <c r="D20" s="38">
        <f>SUM(D12:D14,D18:D19)</f>
        <v>4348</v>
      </c>
      <c r="E20" s="255">
        <f t="shared" si="2"/>
        <v>-27.653910149750416</v>
      </c>
      <c r="F20" s="38">
        <f>SUM(F12:F14,F18:F19)</f>
        <v>17602</v>
      </c>
      <c r="G20" s="38">
        <f>SUM(G12:G14,G18:G19)</f>
        <v>19170</v>
      </c>
      <c r="H20" s="255">
        <f t="shared" si="0"/>
        <v>8.908078627428706</v>
      </c>
      <c r="I20" s="38">
        <f t="shared" si="3"/>
        <v>23612</v>
      </c>
      <c r="J20" s="38">
        <f t="shared" si="4"/>
        <v>23518</v>
      </c>
      <c r="K20" s="262">
        <f t="shared" si="1"/>
        <v>-0.3981026596645787</v>
      </c>
      <c r="L20" s="8"/>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c r="DR20" s="2"/>
      <c r="DS20" s="2"/>
      <c r="DT20" s="2"/>
      <c r="DU20" s="2"/>
      <c r="DV20" s="2"/>
      <c r="DW20" s="2"/>
      <c r="DX20" s="2"/>
      <c r="DY20" s="2"/>
      <c r="DZ20" s="2"/>
      <c r="EA20" s="2"/>
      <c r="EB20" s="2"/>
      <c r="EC20" s="2"/>
      <c r="ED20" s="2"/>
      <c r="EE20" s="2"/>
      <c r="EF20" s="2"/>
      <c r="EG20" s="2"/>
      <c r="EH20" s="2"/>
      <c r="EI20" s="2"/>
      <c r="EJ20" s="2"/>
      <c r="EK20" s="2"/>
      <c r="EL20" s="2"/>
      <c r="EM20" s="2"/>
      <c r="EN20" s="2"/>
      <c r="EO20" s="2"/>
      <c r="EP20" s="2"/>
      <c r="EQ20" s="2"/>
      <c r="ER20" s="2"/>
      <c r="ES20" s="2"/>
      <c r="ET20" s="2"/>
      <c r="EU20" s="2"/>
      <c r="EV20" s="2"/>
      <c r="EW20" s="2"/>
      <c r="EX20" s="2"/>
      <c r="EY20" s="2"/>
      <c r="EZ20" s="2"/>
      <c r="FA20" s="2"/>
      <c r="FB20" s="2"/>
      <c r="FC20" s="2"/>
      <c r="FD20" s="2"/>
      <c r="FE20" s="2"/>
      <c r="FF20" s="2"/>
      <c r="FG20" s="2"/>
      <c r="FH20" s="2"/>
      <c r="FI20" s="2"/>
      <c r="FJ20" s="2"/>
      <c r="FK20" s="2"/>
      <c r="FL20" s="2"/>
      <c r="FM20" s="2"/>
      <c r="FN20" s="2"/>
      <c r="FO20" s="2"/>
      <c r="FP20" s="2"/>
      <c r="FQ20" s="2"/>
      <c r="FR20" s="2"/>
      <c r="FS20" s="2"/>
      <c r="FT20" s="2"/>
      <c r="FU20" s="2"/>
      <c r="FV20" s="2"/>
      <c r="FW20" s="2"/>
      <c r="FX20" s="2"/>
      <c r="FY20" s="2"/>
      <c r="FZ20" s="2"/>
      <c r="GA20" s="2"/>
      <c r="GB20" s="2"/>
      <c r="GC20" s="2"/>
      <c r="GD20" s="2"/>
      <c r="GE20" s="2"/>
      <c r="GF20" s="2"/>
      <c r="GG20" s="2"/>
      <c r="GH20" s="2"/>
      <c r="GI20" s="2"/>
      <c r="GJ20" s="2"/>
      <c r="GK20" s="2"/>
      <c r="GL20" s="2"/>
      <c r="GM20" s="2"/>
      <c r="GN20" s="2"/>
      <c r="GO20" s="2"/>
      <c r="GP20" s="2"/>
      <c r="GQ20" s="2"/>
      <c r="GR20" s="2"/>
      <c r="GS20" s="2"/>
      <c r="GT20" s="2"/>
      <c r="GU20" s="2"/>
      <c r="GV20" s="2"/>
      <c r="GW20" s="2"/>
      <c r="GX20" s="2"/>
      <c r="GY20" s="2"/>
      <c r="GZ20" s="2"/>
      <c r="HA20" s="2"/>
      <c r="HB20" s="2"/>
      <c r="HC20" s="2"/>
      <c r="HD20" s="2"/>
      <c r="HE20" s="2"/>
      <c r="HF20" s="2"/>
      <c r="HG20" s="2"/>
      <c r="HH20" s="2"/>
      <c r="HI20" s="2"/>
      <c r="HJ20" s="2"/>
      <c r="HK20" s="2"/>
      <c r="HL20" s="2"/>
      <c r="HM20" s="2"/>
      <c r="HN20" s="2"/>
      <c r="HO20" s="2"/>
      <c r="HP20" s="2"/>
      <c r="HQ20" s="2"/>
      <c r="HR20" s="2"/>
      <c r="HS20" s="2"/>
      <c r="HT20" s="2"/>
      <c r="HU20" s="2"/>
      <c r="HV20" s="2"/>
      <c r="HW20" s="2"/>
      <c r="HX20" s="2"/>
      <c r="HY20" s="2"/>
      <c r="HZ20" s="2"/>
      <c r="IA20" s="2"/>
      <c r="IB20" s="2"/>
      <c r="IC20" s="2"/>
      <c r="ID20" s="2"/>
      <c r="IE20" s="2"/>
      <c r="IF20" s="2"/>
      <c r="IG20" s="2"/>
      <c r="IH20" s="2"/>
      <c r="II20" s="2"/>
      <c r="IJ20" s="2"/>
      <c r="IK20" s="2"/>
      <c r="IL20" s="2"/>
      <c r="IM20" s="2"/>
      <c r="IN20" s="2"/>
      <c r="IO20" s="2"/>
      <c r="IP20" s="2"/>
      <c r="IQ20" s="2"/>
      <c r="IR20" s="2"/>
      <c r="IS20" s="2"/>
      <c r="IT20" s="2"/>
      <c r="IU20" s="2"/>
      <c r="IV20" s="2"/>
    </row>
    <row r="21" spans="1:256" ht="12" customHeight="1">
      <c r="A21" s="48" t="s">
        <v>73</v>
      </c>
      <c r="B21" s="196"/>
      <c r="C21" s="72"/>
      <c r="D21" s="72"/>
      <c r="E21" s="256"/>
      <c r="F21" s="72"/>
      <c r="G21" s="72"/>
      <c r="H21" s="256"/>
      <c r="I21" s="72"/>
      <c r="J21" s="72"/>
      <c r="K21" s="263"/>
      <c r="L21" s="8"/>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c r="AY21" s="2"/>
      <c r="AZ21" s="2"/>
      <c r="BA21" s="2"/>
      <c r="BB21" s="2"/>
      <c r="BC21" s="2"/>
      <c r="BD21" s="2"/>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c r="DK21" s="2"/>
      <c r="DL21" s="2"/>
      <c r="DM21" s="2"/>
      <c r="DN21" s="2"/>
      <c r="DO21" s="2"/>
      <c r="DP21" s="2"/>
      <c r="DQ21" s="2"/>
      <c r="DR21" s="2"/>
      <c r="DS21" s="2"/>
      <c r="DT21" s="2"/>
      <c r="DU21" s="2"/>
      <c r="DV21" s="2"/>
      <c r="DW21" s="2"/>
      <c r="DX21" s="2"/>
      <c r="DY21" s="2"/>
      <c r="DZ21" s="2"/>
      <c r="EA21" s="2"/>
      <c r="EB21" s="2"/>
      <c r="EC21" s="2"/>
      <c r="ED21" s="2"/>
      <c r="EE21" s="2"/>
      <c r="EF21" s="2"/>
      <c r="EG21" s="2"/>
      <c r="EH21" s="2"/>
      <c r="EI21" s="2"/>
      <c r="EJ21" s="2"/>
      <c r="EK21" s="2"/>
      <c r="EL21" s="2"/>
      <c r="EM21" s="2"/>
      <c r="EN21" s="2"/>
      <c r="EO21" s="2"/>
      <c r="EP21" s="2"/>
      <c r="EQ21" s="2"/>
      <c r="ER21" s="2"/>
      <c r="ES21" s="2"/>
      <c r="ET21" s="2"/>
      <c r="EU21" s="2"/>
      <c r="EV21" s="2"/>
      <c r="EW21" s="2"/>
      <c r="EX21" s="2"/>
      <c r="EY21" s="2"/>
      <c r="EZ21" s="2"/>
      <c r="FA21" s="2"/>
      <c r="FB21" s="2"/>
      <c r="FC21" s="2"/>
      <c r="FD21" s="2"/>
      <c r="FE21" s="2"/>
      <c r="FF21" s="2"/>
      <c r="FG21" s="2"/>
      <c r="FH21" s="2"/>
      <c r="FI21" s="2"/>
      <c r="FJ21" s="2"/>
      <c r="FK21" s="2"/>
      <c r="FL21" s="2"/>
      <c r="FM21" s="2"/>
      <c r="FN21" s="2"/>
      <c r="FO21" s="2"/>
      <c r="FP21" s="2"/>
      <c r="FQ21" s="2"/>
      <c r="FR21" s="2"/>
      <c r="FS21" s="2"/>
      <c r="FT21" s="2"/>
      <c r="FU21" s="2"/>
      <c r="FV21" s="2"/>
      <c r="FW21" s="2"/>
      <c r="FX21" s="2"/>
      <c r="FY21" s="2"/>
      <c r="FZ21" s="2"/>
      <c r="GA21" s="2"/>
      <c r="GB21" s="2"/>
      <c r="GC21" s="2"/>
      <c r="GD21" s="2"/>
      <c r="GE21" s="2"/>
      <c r="GF21" s="2"/>
      <c r="GG21" s="2"/>
      <c r="GH21" s="2"/>
      <c r="GI21" s="2"/>
      <c r="GJ21" s="2"/>
      <c r="GK21" s="2"/>
      <c r="GL21" s="2"/>
      <c r="GM21" s="2"/>
      <c r="GN21" s="2"/>
      <c r="GO21" s="2"/>
      <c r="GP21" s="2"/>
      <c r="GQ21" s="2"/>
      <c r="GR21" s="2"/>
      <c r="GS21" s="2"/>
      <c r="GT21" s="2"/>
      <c r="GU21" s="2"/>
      <c r="GV21" s="2"/>
      <c r="GW21" s="2"/>
      <c r="GX21" s="2"/>
      <c r="GY21" s="2"/>
      <c r="GZ21" s="2"/>
      <c r="HA21" s="2"/>
      <c r="HB21" s="2"/>
      <c r="HC21" s="2"/>
      <c r="HD21" s="2"/>
      <c r="HE21" s="2"/>
      <c r="HF21" s="2"/>
      <c r="HG21" s="2"/>
      <c r="HH21" s="2"/>
      <c r="HI21" s="2"/>
      <c r="HJ21" s="2"/>
      <c r="HK21" s="2"/>
      <c r="HL21" s="2"/>
      <c r="HM21" s="2"/>
      <c r="HN21" s="2"/>
      <c r="HO21" s="2"/>
      <c r="HP21" s="2"/>
      <c r="HQ21" s="2"/>
      <c r="HR21" s="2"/>
      <c r="HS21" s="2"/>
      <c r="HT21" s="2"/>
      <c r="HU21" s="2"/>
      <c r="HV21" s="2"/>
      <c r="HW21" s="2"/>
      <c r="HX21" s="2"/>
      <c r="HY21" s="2"/>
      <c r="HZ21" s="2"/>
      <c r="IA21" s="2"/>
      <c r="IB21" s="2"/>
      <c r="IC21" s="2"/>
      <c r="ID21" s="2"/>
      <c r="IE21" s="2"/>
      <c r="IF21" s="2"/>
      <c r="IG21" s="2"/>
      <c r="IH21" s="2"/>
      <c r="II21" s="2"/>
      <c r="IJ21" s="2"/>
      <c r="IK21" s="2"/>
      <c r="IL21" s="2"/>
      <c r="IM21" s="2"/>
      <c r="IN21" s="2"/>
      <c r="IO21" s="2"/>
      <c r="IP21" s="2"/>
      <c r="IQ21" s="2"/>
      <c r="IR21" s="2"/>
      <c r="IS21" s="2"/>
      <c r="IT21" s="2"/>
      <c r="IU21" s="2"/>
      <c r="IV21" s="2"/>
    </row>
    <row r="22" spans="1:256" ht="12" customHeight="1">
      <c r="A22" s="49"/>
      <c r="B22" s="196"/>
      <c r="C22" s="72"/>
      <c r="D22" s="72"/>
      <c r="E22" s="256"/>
      <c r="F22" s="72"/>
      <c r="G22" s="72"/>
      <c r="H22" s="256"/>
      <c r="I22" s="72"/>
      <c r="J22" s="72"/>
      <c r="K22" s="263"/>
      <c r="L22" s="8"/>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c r="AY22" s="2"/>
      <c r="AZ22" s="2"/>
      <c r="BA22" s="2"/>
      <c r="BB22" s="2"/>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c r="DK22" s="2"/>
      <c r="DL22" s="2"/>
      <c r="DM22" s="2"/>
      <c r="DN22" s="2"/>
      <c r="DO22" s="2"/>
      <c r="DP22" s="2"/>
      <c r="DQ22" s="2"/>
      <c r="DR22" s="2"/>
      <c r="DS22" s="2"/>
      <c r="DT22" s="2"/>
      <c r="DU22" s="2"/>
      <c r="DV22" s="2"/>
      <c r="DW22" s="2"/>
      <c r="DX22" s="2"/>
      <c r="DY22" s="2"/>
      <c r="DZ22" s="2"/>
      <c r="EA22" s="2"/>
      <c r="EB22" s="2"/>
      <c r="EC22" s="2"/>
      <c r="ED22" s="2"/>
      <c r="EE22" s="2"/>
      <c r="EF22" s="2"/>
      <c r="EG22" s="2"/>
      <c r="EH22" s="2"/>
      <c r="EI22" s="2"/>
      <c r="EJ22" s="2"/>
      <c r="EK22" s="2"/>
      <c r="EL22" s="2"/>
      <c r="EM22" s="2"/>
      <c r="EN22" s="2"/>
      <c r="EO22" s="2"/>
      <c r="EP22" s="2"/>
      <c r="EQ22" s="2"/>
      <c r="ER22" s="2"/>
      <c r="ES22" s="2"/>
      <c r="ET22" s="2"/>
      <c r="EU22" s="2"/>
      <c r="EV22" s="2"/>
      <c r="EW22" s="2"/>
      <c r="EX22" s="2"/>
      <c r="EY22" s="2"/>
      <c r="EZ22" s="2"/>
      <c r="FA22" s="2"/>
      <c r="FB22" s="2"/>
      <c r="FC22" s="2"/>
      <c r="FD22" s="2"/>
      <c r="FE22" s="2"/>
      <c r="FF22" s="2"/>
      <c r="FG22" s="2"/>
      <c r="FH22" s="2"/>
      <c r="FI22" s="2"/>
      <c r="FJ22" s="2"/>
      <c r="FK22" s="2"/>
      <c r="FL22" s="2"/>
      <c r="FM22" s="2"/>
      <c r="FN22" s="2"/>
      <c r="FO22" s="2"/>
      <c r="FP22" s="2"/>
      <c r="FQ22" s="2"/>
      <c r="FR22" s="2"/>
      <c r="FS22" s="2"/>
      <c r="FT22" s="2"/>
      <c r="FU22" s="2"/>
      <c r="FV22" s="2"/>
      <c r="FW22" s="2"/>
      <c r="FX22" s="2"/>
      <c r="FY22" s="2"/>
      <c r="FZ22" s="2"/>
      <c r="GA22" s="2"/>
      <c r="GB22" s="2"/>
      <c r="GC22" s="2"/>
      <c r="GD22" s="2"/>
      <c r="GE22" s="2"/>
      <c r="GF22" s="2"/>
      <c r="GG22" s="2"/>
      <c r="GH22" s="2"/>
      <c r="GI22" s="2"/>
      <c r="GJ22" s="2"/>
      <c r="GK22" s="2"/>
      <c r="GL22" s="2"/>
      <c r="GM22" s="2"/>
      <c r="GN22" s="2"/>
      <c r="GO22" s="2"/>
      <c r="GP22" s="2"/>
      <c r="GQ22" s="2"/>
      <c r="GR22" s="2"/>
      <c r="GS22" s="2"/>
      <c r="GT22" s="2"/>
      <c r="GU22" s="2"/>
      <c r="GV22" s="2"/>
      <c r="GW22" s="2"/>
      <c r="GX22" s="2"/>
      <c r="GY22" s="2"/>
      <c r="GZ22" s="2"/>
      <c r="HA22" s="2"/>
      <c r="HB22" s="2"/>
      <c r="HC22" s="2"/>
      <c r="HD22" s="2"/>
      <c r="HE22" s="2"/>
      <c r="HF22" s="2"/>
      <c r="HG22" s="2"/>
      <c r="HH22" s="2"/>
      <c r="HI22" s="2"/>
      <c r="HJ22" s="2"/>
      <c r="HK22" s="2"/>
      <c r="HL22" s="2"/>
      <c r="HM22" s="2"/>
      <c r="HN22" s="2"/>
      <c r="HO22" s="2"/>
      <c r="HP22" s="2"/>
      <c r="HQ22" s="2"/>
      <c r="HR22" s="2"/>
      <c r="HS22" s="2"/>
      <c r="HT22" s="2"/>
      <c r="HU22" s="2"/>
      <c r="HV22" s="2"/>
      <c r="HW22" s="2"/>
      <c r="HX22" s="2"/>
      <c r="HY22" s="2"/>
      <c r="HZ22" s="2"/>
      <c r="IA22" s="2"/>
      <c r="IB22" s="2"/>
      <c r="IC22" s="2"/>
      <c r="ID22" s="2"/>
      <c r="IE22" s="2"/>
      <c r="IF22" s="2"/>
      <c r="IG22" s="2"/>
      <c r="IH22" s="2"/>
      <c r="II22" s="2"/>
      <c r="IJ22" s="2"/>
      <c r="IK22" s="2"/>
      <c r="IL22" s="2"/>
      <c r="IM22" s="2"/>
      <c r="IN22" s="2"/>
      <c r="IO22" s="2"/>
      <c r="IP22" s="2"/>
      <c r="IQ22" s="2"/>
      <c r="IR22" s="2"/>
      <c r="IS22" s="2"/>
      <c r="IT22" s="2"/>
      <c r="IU22" s="2"/>
      <c r="IV22" s="2"/>
    </row>
    <row r="23" spans="1:256" ht="11.85" customHeight="1">
      <c r="A23" s="18" t="s">
        <v>74</v>
      </c>
      <c r="B23" s="22"/>
      <c r="C23" s="40">
        <v>41</v>
      </c>
      <c r="D23" s="40">
        <v>18</v>
      </c>
      <c r="E23" s="252">
        <f t="shared" ref="E23:E66" si="5">IF(C23=D23,"-",IF((C23=0),"##",IF(ABS((D23/C23-1)*100)&gt;=500,"##",(D23/C23-1)*100)))</f>
        <v>-56.09756097560976</v>
      </c>
      <c r="F23" s="20">
        <v>127</v>
      </c>
      <c r="G23" s="21">
        <v>53</v>
      </c>
      <c r="H23" s="252">
        <f t="shared" ref="H23:H66" si="6">IF(F23=G23,"-",IF((F23=0),"##",IF(ABS((G23/F23-1)*100)&gt;=500,"##",(G23/F23-1)*100)))</f>
        <v>-58.267716535433081</v>
      </c>
      <c r="I23" s="20">
        <f t="shared" ref="I23:I66" si="7">C23+F23</f>
        <v>168</v>
      </c>
      <c r="J23" s="20">
        <f t="shared" ref="I23:J66" si="8">D23+G23</f>
        <v>71</v>
      </c>
      <c r="K23" s="264">
        <f t="shared" ref="K23:K66" si="9">IF(I23=J23,"-",IF((I23=0),"##",IF(ABS((J23/I23-1)*100)&gt;=500,"##",(J23/I23-1)*100)))</f>
        <v>-57.738095238095234</v>
      </c>
      <c r="L23" s="8"/>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c r="DK23" s="2"/>
      <c r="DL23" s="2"/>
      <c r="DM23" s="2"/>
      <c r="DN23" s="2"/>
      <c r="DO23" s="2"/>
      <c r="DP23" s="2"/>
      <c r="DQ23" s="2"/>
      <c r="DR23" s="2"/>
      <c r="DS23" s="2"/>
      <c r="DT23" s="2"/>
      <c r="DU23" s="2"/>
      <c r="DV23" s="2"/>
      <c r="DW23" s="2"/>
      <c r="DX23" s="2"/>
      <c r="DY23" s="2"/>
      <c r="DZ23" s="2"/>
      <c r="EA23" s="2"/>
      <c r="EB23" s="2"/>
      <c r="EC23" s="2"/>
      <c r="ED23" s="2"/>
      <c r="EE23" s="2"/>
      <c r="EF23" s="2"/>
      <c r="EG23" s="2"/>
      <c r="EH23" s="2"/>
      <c r="EI23" s="2"/>
      <c r="EJ23" s="2"/>
      <c r="EK23" s="2"/>
      <c r="EL23" s="2"/>
      <c r="EM23" s="2"/>
      <c r="EN23" s="2"/>
      <c r="EO23" s="2"/>
      <c r="EP23" s="2"/>
      <c r="EQ23" s="2"/>
      <c r="ER23" s="2"/>
      <c r="ES23" s="2"/>
      <c r="ET23" s="2"/>
      <c r="EU23" s="2"/>
      <c r="EV23" s="2"/>
      <c r="EW23" s="2"/>
      <c r="EX23" s="2"/>
      <c r="EY23" s="2"/>
      <c r="EZ23" s="2"/>
      <c r="FA23" s="2"/>
      <c r="FB23" s="2"/>
      <c r="FC23" s="2"/>
      <c r="FD23" s="2"/>
      <c r="FE23" s="2"/>
      <c r="FF23" s="2"/>
      <c r="FG23" s="2"/>
      <c r="FH23" s="2"/>
      <c r="FI23" s="2"/>
      <c r="FJ23" s="2"/>
      <c r="FK23" s="2"/>
      <c r="FL23" s="2"/>
      <c r="FM23" s="2"/>
      <c r="FN23" s="2"/>
      <c r="FO23" s="2"/>
      <c r="FP23" s="2"/>
      <c r="FQ23" s="2"/>
      <c r="FR23" s="2"/>
      <c r="FS23" s="2"/>
      <c r="FT23" s="2"/>
      <c r="FU23" s="2"/>
      <c r="FV23" s="2"/>
      <c r="FW23" s="2"/>
      <c r="FX23" s="2"/>
      <c r="FY23" s="2"/>
      <c r="FZ23" s="2"/>
      <c r="GA23" s="2"/>
      <c r="GB23" s="2"/>
      <c r="GC23" s="2"/>
      <c r="GD23" s="2"/>
      <c r="GE23" s="2"/>
      <c r="GF23" s="2"/>
      <c r="GG23" s="2"/>
      <c r="GH23" s="2"/>
      <c r="GI23" s="2"/>
      <c r="GJ23" s="2"/>
      <c r="GK23" s="2"/>
      <c r="GL23" s="2"/>
      <c r="GM23" s="2"/>
      <c r="GN23" s="2"/>
      <c r="GO23" s="2"/>
      <c r="GP23" s="2"/>
      <c r="GQ23" s="2"/>
      <c r="GR23" s="2"/>
      <c r="GS23" s="2"/>
      <c r="GT23" s="2"/>
      <c r="GU23" s="2"/>
      <c r="GV23" s="2"/>
      <c r="GW23" s="2"/>
      <c r="GX23" s="2"/>
      <c r="GY23" s="2"/>
      <c r="GZ23" s="2"/>
      <c r="HA23" s="2"/>
      <c r="HB23" s="2"/>
      <c r="HC23" s="2"/>
      <c r="HD23" s="2"/>
      <c r="HE23" s="2"/>
      <c r="HF23" s="2"/>
      <c r="HG23" s="2"/>
      <c r="HH23" s="2"/>
      <c r="HI23" s="2"/>
      <c r="HJ23" s="2"/>
      <c r="HK23" s="2"/>
      <c r="HL23" s="2"/>
      <c r="HM23" s="2"/>
      <c r="HN23" s="2"/>
      <c r="HO23" s="2"/>
      <c r="HP23" s="2"/>
      <c r="HQ23" s="2"/>
      <c r="HR23" s="2"/>
      <c r="HS23" s="2"/>
      <c r="HT23" s="2"/>
      <c r="HU23" s="2"/>
      <c r="HV23" s="2"/>
      <c r="HW23" s="2"/>
      <c r="HX23" s="2"/>
      <c r="HY23" s="2"/>
      <c r="HZ23" s="2"/>
      <c r="IA23" s="2"/>
      <c r="IB23" s="2"/>
      <c r="IC23" s="2"/>
      <c r="ID23" s="2"/>
      <c r="IE23" s="2"/>
      <c r="IF23" s="2"/>
      <c r="IG23" s="2"/>
      <c r="IH23" s="2"/>
      <c r="II23" s="2"/>
      <c r="IJ23" s="2"/>
      <c r="IK23" s="2"/>
      <c r="IL23" s="2"/>
      <c r="IM23" s="2"/>
      <c r="IN23" s="2"/>
      <c r="IO23" s="2"/>
      <c r="IP23" s="2"/>
      <c r="IQ23" s="2"/>
      <c r="IR23" s="2"/>
      <c r="IS23" s="2"/>
      <c r="IT23" s="2"/>
      <c r="IU23" s="2"/>
      <c r="IV23" s="2"/>
    </row>
    <row r="24" spans="1:256" ht="11.85" customHeight="1">
      <c r="A24" s="24" t="s">
        <v>75</v>
      </c>
      <c r="B24" s="28"/>
      <c r="C24" s="41">
        <v>107</v>
      </c>
      <c r="D24" s="41">
        <v>103</v>
      </c>
      <c r="E24" s="257">
        <f t="shared" si="5"/>
        <v>-3.7383177570093462</v>
      </c>
      <c r="F24" s="26">
        <v>197</v>
      </c>
      <c r="G24" s="27">
        <v>363</v>
      </c>
      <c r="H24" s="252">
        <f t="shared" si="6"/>
        <v>84.263959390862951</v>
      </c>
      <c r="I24" s="26">
        <f t="shared" si="7"/>
        <v>304</v>
      </c>
      <c r="J24" s="20">
        <f t="shared" si="8"/>
        <v>466</v>
      </c>
      <c r="K24" s="260">
        <f t="shared" si="9"/>
        <v>53.289473684210535</v>
      </c>
      <c r="L24" s="8"/>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c r="DR24" s="2"/>
      <c r="DS24" s="2"/>
      <c r="DT24" s="2"/>
      <c r="DU24" s="2"/>
      <c r="DV24" s="2"/>
      <c r="DW24" s="2"/>
      <c r="DX24" s="2"/>
      <c r="DY24" s="2"/>
      <c r="DZ24" s="2"/>
      <c r="EA24" s="2"/>
      <c r="EB24" s="2"/>
      <c r="EC24" s="2"/>
      <c r="ED24" s="2"/>
      <c r="EE24" s="2"/>
      <c r="EF24" s="2"/>
      <c r="EG24" s="2"/>
      <c r="EH24" s="2"/>
      <c r="EI24" s="2"/>
      <c r="EJ24" s="2"/>
      <c r="EK24" s="2"/>
      <c r="EL24" s="2"/>
      <c r="EM24" s="2"/>
      <c r="EN24" s="2"/>
      <c r="EO24" s="2"/>
      <c r="EP24" s="2"/>
      <c r="EQ24" s="2"/>
      <c r="ER24" s="2"/>
      <c r="ES24" s="2"/>
      <c r="ET24" s="2"/>
      <c r="EU24" s="2"/>
      <c r="EV24" s="2"/>
      <c r="EW24" s="2"/>
      <c r="EX24" s="2"/>
      <c r="EY24" s="2"/>
      <c r="EZ24" s="2"/>
      <c r="FA24" s="2"/>
      <c r="FB24" s="2"/>
      <c r="FC24" s="2"/>
      <c r="FD24" s="2"/>
      <c r="FE24" s="2"/>
      <c r="FF24" s="2"/>
      <c r="FG24" s="2"/>
      <c r="FH24" s="2"/>
      <c r="FI24" s="2"/>
      <c r="FJ24" s="2"/>
      <c r="FK24" s="2"/>
      <c r="FL24" s="2"/>
      <c r="FM24" s="2"/>
      <c r="FN24" s="2"/>
      <c r="FO24" s="2"/>
      <c r="FP24" s="2"/>
      <c r="FQ24" s="2"/>
      <c r="FR24" s="2"/>
      <c r="FS24" s="2"/>
      <c r="FT24" s="2"/>
      <c r="FU24" s="2"/>
      <c r="FV24" s="2"/>
      <c r="FW24" s="2"/>
      <c r="FX24" s="2"/>
      <c r="FY24" s="2"/>
      <c r="FZ24" s="2"/>
      <c r="GA24" s="2"/>
      <c r="GB24" s="2"/>
      <c r="GC24" s="2"/>
      <c r="GD24" s="2"/>
      <c r="GE24" s="2"/>
      <c r="GF24" s="2"/>
      <c r="GG24" s="2"/>
      <c r="GH24" s="2"/>
      <c r="GI24" s="2"/>
      <c r="GJ24" s="2"/>
      <c r="GK24" s="2"/>
      <c r="GL24" s="2"/>
      <c r="GM24" s="2"/>
      <c r="GN24" s="2"/>
      <c r="GO24" s="2"/>
      <c r="GP24" s="2"/>
      <c r="GQ24" s="2"/>
      <c r="GR24" s="2"/>
      <c r="GS24" s="2"/>
      <c r="GT24" s="2"/>
      <c r="GU24" s="2"/>
      <c r="GV24" s="2"/>
      <c r="GW24" s="2"/>
      <c r="GX24" s="2"/>
      <c r="GY24" s="2"/>
      <c r="GZ24" s="2"/>
      <c r="HA24" s="2"/>
      <c r="HB24" s="2"/>
      <c r="HC24" s="2"/>
      <c r="HD24" s="2"/>
      <c r="HE24" s="2"/>
      <c r="HF24" s="2"/>
      <c r="HG24" s="2"/>
      <c r="HH24" s="2"/>
      <c r="HI24" s="2"/>
      <c r="HJ24" s="2"/>
      <c r="HK24" s="2"/>
      <c r="HL24" s="2"/>
      <c r="HM24" s="2"/>
      <c r="HN24" s="2"/>
      <c r="HO24" s="2"/>
      <c r="HP24" s="2"/>
      <c r="HQ24" s="2"/>
      <c r="HR24" s="2"/>
      <c r="HS24" s="2"/>
      <c r="HT24" s="2"/>
      <c r="HU24" s="2"/>
      <c r="HV24" s="2"/>
      <c r="HW24" s="2"/>
      <c r="HX24" s="2"/>
      <c r="HY24" s="2"/>
      <c r="HZ24" s="2"/>
      <c r="IA24" s="2"/>
      <c r="IB24" s="2"/>
      <c r="IC24" s="2"/>
      <c r="ID24" s="2"/>
      <c r="IE24" s="2"/>
      <c r="IF24" s="2"/>
      <c r="IG24" s="2"/>
      <c r="IH24" s="2"/>
      <c r="II24" s="2"/>
      <c r="IJ24" s="2"/>
      <c r="IK24" s="2"/>
      <c r="IL24" s="2"/>
      <c r="IM24" s="2"/>
      <c r="IN24" s="2"/>
      <c r="IO24" s="2"/>
      <c r="IP24" s="2"/>
      <c r="IQ24" s="2"/>
      <c r="IR24" s="2"/>
      <c r="IS24" s="2"/>
      <c r="IT24" s="2"/>
      <c r="IU24" s="2"/>
      <c r="IV24" s="2"/>
    </row>
    <row r="25" spans="1:256" ht="11.85" customHeight="1">
      <c r="A25" s="24" t="s">
        <v>76</v>
      </c>
      <c r="B25" s="28"/>
      <c r="C25" s="41">
        <v>37</v>
      </c>
      <c r="D25" s="41">
        <v>24</v>
      </c>
      <c r="E25" s="257">
        <f t="shared" si="5"/>
        <v>-35.13513513513513</v>
      </c>
      <c r="F25" s="41">
        <v>8</v>
      </c>
      <c r="G25" s="27">
        <v>32</v>
      </c>
      <c r="H25" s="252">
        <f t="shared" si="6"/>
        <v>300</v>
      </c>
      <c r="I25" s="41">
        <f t="shared" si="8"/>
        <v>45</v>
      </c>
      <c r="J25" s="20">
        <f t="shared" si="8"/>
        <v>56</v>
      </c>
      <c r="K25" s="257">
        <f t="shared" si="9"/>
        <v>24.444444444444446</v>
      </c>
      <c r="L25" s="8"/>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c r="DT25" s="2"/>
      <c r="DU25" s="2"/>
      <c r="DV25" s="2"/>
      <c r="DW25" s="2"/>
      <c r="DX25" s="2"/>
      <c r="DY25" s="2"/>
      <c r="DZ25" s="2"/>
      <c r="EA25" s="2"/>
      <c r="EB25" s="2"/>
      <c r="EC25" s="2"/>
      <c r="ED25" s="2"/>
      <c r="EE25" s="2"/>
      <c r="EF25" s="2"/>
      <c r="EG25" s="2"/>
      <c r="EH25" s="2"/>
      <c r="EI25" s="2"/>
      <c r="EJ25" s="2"/>
      <c r="EK25" s="2"/>
      <c r="EL25" s="2"/>
      <c r="EM25" s="2"/>
      <c r="EN25" s="2"/>
      <c r="EO25" s="2"/>
      <c r="EP25" s="2"/>
      <c r="EQ25" s="2"/>
      <c r="ER25" s="2"/>
      <c r="ES25" s="2"/>
      <c r="ET25" s="2"/>
      <c r="EU25" s="2"/>
      <c r="EV25" s="2"/>
      <c r="EW25" s="2"/>
      <c r="EX25" s="2"/>
      <c r="EY25" s="2"/>
      <c r="EZ25" s="2"/>
      <c r="FA25" s="2"/>
      <c r="FB25" s="2"/>
      <c r="FC25" s="2"/>
      <c r="FD25" s="2"/>
      <c r="FE25" s="2"/>
      <c r="FF25" s="2"/>
      <c r="FG25" s="2"/>
      <c r="FH25" s="2"/>
      <c r="FI25" s="2"/>
      <c r="FJ25" s="2"/>
      <c r="FK25" s="2"/>
      <c r="FL25" s="2"/>
      <c r="FM25" s="2"/>
      <c r="FN25" s="2"/>
      <c r="FO25" s="2"/>
      <c r="FP25" s="2"/>
      <c r="FQ25" s="2"/>
      <c r="FR25" s="2"/>
      <c r="FS25" s="2"/>
      <c r="FT25" s="2"/>
      <c r="FU25" s="2"/>
      <c r="FV25" s="2"/>
      <c r="FW25" s="2"/>
      <c r="FX25" s="2"/>
      <c r="FY25" s="2"/>
      <c r="FZ25" s="2"/>
      <c r="GA25" s="2"/>
      <c r="GB25" s="2"/>
      <c r="GC25" s="2"/>
      <c r="GD25" s="2"/>
      <c r="GE25" s="2"/>
      <c r="GF25" s="2"/>
      <c r="GG25" s="2"/>
      <c r="GH25" s="2"/>
      <c r="GI25" s="2"/>
      <c r="GJ25" s="2"/>
      <c r="GK25" s="2"/>
      <c r="GL25" s="2"/>
      <c r="GM25" s="2"/>
      <c r="GN25" s="2"/>
      <c r="GO25" s="2"/>
      <c r="GP25" s="2"/>
      <c r="GQ25" s="2"/>
      <c r="GR25" s="2"/>
      <c r="GS25" s="2"/>
      <c r="GT25" s="2"/>
      <c r="GU25" s="2"/>
      <c r="GV25" s="2"/>
      <c r="GW25" s="2"/>
      <c r="GX25" s="2"/>
      <c r="GY25" s="2"/>
      <c r="GZ25" s="2"/>
      <c r="HA25" s="2"/>
      <c r="HB25" s="2"/>
      <c r="HC25" s="2"/>
      <c r="HD25" s="2"/>
      <c r="HE25" s="2"/>
      <c r="HF25" s="2"/>
      <c r="HG25" s="2"/>
      <c r="HH25" s="2"/>
      <c r="HI25" s="2"/>
      <c r="HJ25" s="2"/>
      <c r="HK25" s="2"/>
      <c r="HL25" s="2"/>
      <c r="HM25" s="2"/>
      <c r="HN25" s="2"/>
      <c r="HO25" s="2"/>
      <c r="HP25" s="2"/>
      <c r="HQ25" s="2"/>
      <c r="HR25" s="2"/>
      <c r="HS25" s="2"/>
      <c r="HT25" s="2"/>
      <c r="HU25" s="2"/>
      <c r="HV25" s="2"/>
      <c r="HW25" s="2"/>
      <c r="HX25" s="2"/>
      <c r="HY25" s="2"/>
      <c r="HZ25" s="2"/>
      <c r="IA25" s="2"/>
      <c r="IB25" s="2"/>
      <c r="IC25" s="2"/>
      <c r="ID25" s="2"/>
      <c r="IE25" s="2"/>
      <c r="IF25" s="2"/>
      <c r="IG25" s="2"/>
      <c r="IH25" s="2"/>
      <c r="II25" s="2"/>
      <c r="IJ25" s="2"/>
      <c r="IK25" s="2"/>
      <c r="IL25" s="2"/>
      <c r="IM25" s="2"/>
      <c r="IN25" s="2"/>
      <c r="IO25" s="2"/>
      <c r="IP25" s="2"/>
      <c r="IQ25" s="2"/>
      <c r="IR25" s="2"/>
      <c r="IS25" s="2"/>
      <c r="IT25" s="2"/>
      <c r="IU25" s="2"/>
      <c r="IV25" s="2"/>
    </row>
    <row r="26" spans="1:256" ht="11.85" customHeight="1">
      <c r="A26" s="24" t="s">
        <v>77</v>
      </c>
      <c r="B26" s="28"/>
      <c r="C26" s="41">
        <v>22</v>
      </c>
      <c r="D26" s="41">
        <v>53</v>
      </c>
      <c r="E26" s="257">
        <f t="shared" si="5"/>
        <v>140.90909090909091</v>
      </c>
      <c r="F26" s="26">
        <v>162</v>
      </c>
      <c r="G26" s="27">
        <v>2</v>
      </c>
      <c r="H26" s="252">
        <f t="shared" si="6"/>
        <v>-98.76543209876543</v>
      </c>
      <c r="I26" s="26">
        <f t="shared" si="7"/>
        <v>184</v>
      </c>
      <c r="J26" s="20">
        <f t="shared" si="8"/>
        <v>55</v>
      </c>
      <c r="K26" s="260">
        <f t="shared" si="9"/>
        <v>-70.108695652173907</v>
      </c>
      <c r="L26" s="8"/>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c r="EE26" s="2"/>
      <c r="EF26" s="2"/>
      <c r="EG26" s="2"/>
      <c r="EH26" s="2"/>
      <c r="EI26" s="2"/>
      <c r="EJ26" s="2"/>
      <c r="EK26" s="2"/>
      <c r="EL26" s="2"/>
      <c r="EM26" s="2"/>
      <c r="EN26" s="2"/>
      <c r="EO26" s="2"/>
      <c r="EP26" s="2"/>
      <c r="EQ26" s="2"/>
      <c r="ER26" s="2"/>
      <c r="ES26" s="2"/>
      <c r="ET26" s="2"/>
      <c r="EU26" s="2"/>
      <c r="EV26" s="2"/>
      <c r="EW26" s="2"/>
      <c r="EX26" s="2"/>
      <c r="EY26" s="2"/>
      <c r="EZ26" s="2"/>
      <c r="FA26" s="2"/>
      <c r="FB26" s="2"/>
      <c r="FC26" s="2"/>
      <c r="FD26" s="2"/>
      <c r="FE26" s="2"/>
      <c r="FF26" s="2"/>
      <c r="FG26" s="2"/>
      <c r="FH26" s="2"/>
      <c r="FI26" s="2"/>
      <c r="FJ26" s="2"/>
      <c r="FK26" s="2"/>
      <c r="FL26" s="2"/>
      <c r="FM26" s="2"/>
      <c r="FN26" s="2"/>
      <c r="FO26" s="2"/>
      <c r="FP26" s="2"/>
      <c r="FQ26" s="2"/>
      <c r="FR26" s="2"/>
      <c r="FS26" s="2"/>
      <c r="FT26" s="2"/>
      <c r="FU26" s="2"/>
      <c r="FV26" s="2"/>
      <c r="FW26" s="2"/>
      <c r="FX26" s="2"/>
      <c r="FY26" s="2"/>
      <c r="FZ26" s="2"/>
      <c r="GA26" s="2"/>
      <c r="GB26" s="2"/>
      <c r="GC26" s="2"/>
      <c r="GD26" s="2"/>
      <c r="GE26" s="2"/>
      <c r="GF26" s="2"/>
      <c r="GG26" s="2"/>
      <c r="GH26" s="2"/>
      <c r="GI26" s="2"/>
      <c r="GJ26" s="2"/>
      <c r="GK26" s="2"/>
      <c r="GL26" s="2"/>
      <c r="GM26" s="2"/>
      <c r="GN26" s="2"/>
      <c r="GO26" s="2"/>
      <c r="GP26" s="2"/>
      <c r="GQ26" s="2"/>
      <c r="GR26" s="2"/>
      <c r="GS26" s="2"/>
      <c r="GT26" s="2"/>
      <c r="GU26" s="2"/>
      <c r="GV26" s="2"/>
      <c r="GW26" s="2"/>
      <c r="GX26" s="2"/>
      <c r="GY26" s="2"/>
      <c r="GZ26" s="2"/>
      <c r="HA26" s="2"/>
      <c r="HB26" s="2"/>
      <c r="HC26" s="2"/>
      <c r="HD26" s="2"/>
      <c r="HE26" s="2"/>
      <c r="HF26" s="2"/>
      <c r="HG26" s="2"/>
      <c r="HH26" s="2"/>
      <c r="HI26" s="2"/>
      <c r="HJ26" s="2"/>
      <c r="HK26" s="2"/>
      <c r="HL26" s="2"/>
      <c r="HM26" s="2"/>
      <c r="HN26" s="2"/>
      <c r="HO26" s="2"/>
      <c r="HP26" s="2"/>
      <c r="HQ26" s="2"/>
      <c r="HR26" s="2"/>
      <c r="HS26" s="2"/>
      <c r="HT26" s="2"/>
      <c r="HU26" s="2"/>
      <c r="HV26" s="2"/>
      <c r="HW26" s="2"/>
      <c r="HX26" s="2"/>
      <c r="HY26" s="2"/>
      <c r="HZ26" s="2"/>
      <c r="IA26" s="2"/>
      <c r="IB26" s="2"/>
      <c r="IC26" s="2"/>
      <c r="ID26" s="2"/>
      <c r="IE26" s="2"/>
      <c r="IF26" s="2"/>
      <c r="IG26" s="2"/>
      <c r="IH26" s="2"/>
      <c r="II26" s="2"/>
      <c r="IJ26" s="2"/>
      <c r="IK26" s="2"/>
      <c r="IL26" s="2"/>
      <c r="IM26" s="2"/>
      <c r="IN26" s="2"/>
      <c r="IO26" s="2"/>
      <c r="IP26" s="2"/>
      <c r="IQ26" s="2"/>
      <c r="IR26" s="2"/>
      <c r="IS26" s="2"/>
      <c r="IT26" s="2"/>
      <c r="IU26" s="2"/>
      <c r="IV26" s="2"/>
    </row>
    <row r="27" spans="1:256" ht="11.85" customHeight="1">
      <c r="A27" s="714" t="s">
        <v>78</v>
      </c>
      <c r="B27" s="28"/>
      <c r="C27" s="26">
        <v>551</v>
      </c>
      <c r="D27" s="41">
        <v>518</v>
      </c>
      <c r="E27" s="257">
        <f t="shared" si="5"/>
        <v>-5.9891107078039907</v>
      </c>
      <c r="F27" s="26">
        <v>1332</v>
      </c>
      <c r="G27" s="27">
        <v>721</v>
      </c>
      <c r="H27" s="252">
        <f t="shared" si="6"/>
        <v>-45.870870870870874</v>
      </c>
      <c r="I27" s="26">
        <f t="shared" si="7"/>
        <v>1883</v>
      </c>
      <c r="J27" s="20">
        <f t="shared" si="8"/>
        <v>1239</v>
      </c>
      <c r="K27" s="260">
        <f t="shared" si="9"/>
        <v>-34.20074349442379</v>
      </c>
      <c r="L27" s="8"/>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c r="DK27" s="2"/>
      <c r="DL27" s="2"/>
      <c r="DM27" s="2"/>
      <c r="DN27" s="2"/>
      <c r="DO27" s="2"/>
      <c r="DP27" s="2"/>
      <c r="DQ27" s="2"/>
      <c r="DR27" s="2"/>
      <c r="DS27" s="2"/>
      <c r="DT27" s="2"/>
      <c r="DU27" s="2"/>
      <c r="DV27" s="2"/>
      <c r="DW27" s="2"/>
      <c r="DX27" s="2"/>
      <c r="DY27" s="2"/>
      <c r="DZ27" s="2"/>
      <c r="EA27" s="2"/>
      <c r="EB27" s="2"/>
      <c r="EC27" s="2"/>
      <c r="ED27" s="2"/>
      <c r="EE27" s="2"/>
      <c r="EF27" s="2"/>
      <c r="EG27" s="2"/>
      <c r="EH27" s="2"/>
      <c r="EI27" s="2"/>
      <c r="EJ27" s="2"/>
      <c r="EK27" s="2"/>
      <c r="EL27" s="2"/>
      <c r="EM27" s="2"/>
      <c r="EN27" s="2"/>
      <c r="EO27" s="2"/>
      <c r="EP27" s="2"/>
      <c r="EQ27" s="2"/>
      <c r="ER27" s="2"/>
      <c r="ES27" s="2"/>
      <c r="ET27" s="2"/>
      <c r="EU27" s="2"/>
      <c r="EV27" s="2"/>
      <c r="EW27" s="2"/>
      <c r="EX27" s="2"/>
      <c r="EY27" s="2"/>
      <c r="EZ27" s="2"/>
      <c r="FA27" s="2"/>
      <c r="FB27" s="2"/>
      <c r="FC27" s="2"/>
      <c r="FD27" s="2"/>
      <c r="FE27" s="2"/>
      <c r="FF27" s="2"/>
      <c r="FG27" s="2"/>
      <c r="FH27" s="2"/>
      <c r="FI27" s="2"/>
      <c r="FJ27" s="2"/>
      <c r="FK27" s="2"/>
      <c r="FL27" s="2"/>
      <c r="FM27" s="2"/>
      <c r="FN27" s="2"/>
      <c r="FO27" s="2"/>
      <c r="FP27" s="2"/>
      <c r="FQ27" s="2"/>
      <c r="FR27" s="2"/>
      <c r="FS27" s="2"/>
      <c r="FT27" s="2"/>
      <c r="FU27" s="2"/>
      <c r="FV27" s="2"/>
      <c r="FW27" s="2"/>
      <c r="FX27" s="2"/>
      <c r="FY27" s="2"/>
      <c r="FZ27" s="2"/>
      <c r="GA27" s="2"/>
      <c r="GB27" s="2"/>
      <c r="GC27" s="2"/>
      <c r="GD27" s="2"/>
      <c r="GE27" s="2"/>
      <c r="GF27" s="2"/>
      <c r="GG27" s="2"/>
      <c r="GH27" s="2"/>
      <c r="GI27" s="2"/>
      <c r="GJ27" s="2"/>
      <c r="GK27" s="2"/>
      <c r="GL27" s="2"/>
      <c r="GM27" s="2"/>
      <c r="GN27" s="2"/>
      <c r="GO27" s="2"/>
      <c r="GP27" s="2"/>
      <c r="GQ27" s="2"/>
      <c r="GR27" s="2"/>
      <c r="GS27" s="2"/>
      <c r="GT27" s="2"/>
      <c r="GU27" s="2"/>
      <c r="GV27" s="2"/>
      <c r="GW27" s="2"/>
      <c r="GX27" s="2"/>
      <c r="GY27" s="2"/>
      <c r="GZ27" s="2"/>
      <c r="HA27" s="2"/>
      <c r="HB27" s="2"/>
      <c r="HC27" s="2"/>
      <c r="HD27" s="2"/>
      <c r="HE27" s="2"/>
      <c r="HF27" s="2"/>
      <c r="HG27" s="2"/>
      <c r="HH27" s="2"/>
      <c r="HI27" s="2"/>
      <c r="HJ27" s="2"/>
      <c r="HK27" s="2"/>
      <c r="HL27" s="2"/>
      <c r="HM27" s="2"/>
      <c r="HN27" s="2"/>
      <c r="HO27" s="2"/>
      <c r="HP27" s="2"/>
      <c r="HQ27" s="2"/>
      <c r="HR27" s="2"/>
      <c r="HS27" s="2"/>
      <c r="HT27" s="2"/>
      <c r="HU27" s="2"/>
      <c r="HV27" s="2"/>
      <c r="HW27" s="2"/>
      <c r="HX27" s="2"/>
      <c r="HY27" s="2"/>
      <c r="HZ27" s="2"/>
      <c r="IA27" s="2"/>
      <c r="IB27" s="2"/>
      <c r="IC27" s="2"/>
      <c r="ID27" s="2"/>
      <c r="IE27" s="2"/>
      <c r="IF27" s="2"/>
      <c r="IG27" s="2"/>
      <c r="IH27" s="2"/>
      <c r="II27" s="2"/>
      <c r="IJ27" s="2"/>
      <c r="IK27" s="2"/>
      <c r="IL27" s="2"/>
      <c r="IM27" s="2"/>
      <c r="IN27" s="2"/>
      <c r="IO27" s="2"/>
      <c r="IP27" s="2"/>
      <c r="IQ27" s="2"/>
      <c r="IR27" s="2"/>
      <c r="IS27" s="2"/>
      <c r="IT27" s="2"/>
      <c r="IU27" s="2"/>
      <c r="IV27" s="2"/>
    </row>
    <row r="28" spans="1:256" ht="11.85" customHeight="1">
      <c r="A28" s="714" t="s">
        <v>79</v>
      </c>
      <c r="B28" s="28"/>
      <c r="C28" s="26">
        <v>17</v>
      </c>
      <c r="D28" s="41">
        <v>20</v>
      </c>
      <c r="E28" s="257">
        <f t="shared" si="5"/>
        <v>17.647058823529417</v>
      </c>
      <c r="F28" s="26">
        <v>12</v>
      </c>
      <c r="G28" s="27">
        <v>14</v>
      </c>
      <c r="H28" s="252">
        <f t="shared" si="6"/>
        <v>16.666666666666675</v>
      </c>
      <c r="I28" s="26">
        <f t="shared" ref="I28" si="10">C28+F28</f>
        <v>29</v>
      </c>
      <c r="J28" s="20">
        <f t="shared" si="8"/>
        <v>34</v>
      </c>
      <c r="K28" s="260">
        <f t="shared" ref="K28" si="11">IF(I28=J28,"-",IF((I28=0),"##",IF(ABS((J28/I28-1)*100)&gt;=500,"##",(J28/I28-1)*100)))</f>
        <v>17.241379310344819</v>
      </c>
      <c r="L28" s="8"/>
      <c r="M28" s="2"/>
      <c r="N28" s="2"/>
      <c r="O28" s="2"/>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c r="EC28" s="2"/>
      <c r="ED28" s="2"/>
      <c r="EE28" s="2"/>
      <c r="EF28" s="2"/>
      <c r="EG28" s="2"/>
      <c r="EH28" s="2"/>
      <c r="EI28" s="2"/>
      <c r="EJ28" s="2"/>
      <c r="EK28" s="2"/>
      <c r="EL28" s="2"/>
      <c r="EM28" s="2"/>
      <c r="EN28" s="2"/>
      <c r="EO28" s="2"/>
      <c r="EP28" s="2"/>
      <c r="EQ28" s="2"/>
      <c r="ER28" s="2"/>
      <c r="ES28" s="2"/>
      <c r="ET28" s="2"/>
      <c r="EU28" s="2"/>
      <c r="EV28" s="2"/>
      <c r="EW28" s="2"/>
      <c r="EX28" s="2"/>
      <c r="EY28" s="2"/>
      <c r="EZ28" s="2"/>
      <c r="FA28" s="2"/>
      <c r="FB28" s="2"/>
      <c r="FC28" s="2"/>
      <c r="FD28" s="2"/>
      <c r="FE28" s="2"/>
      <c r="FF28" s="2"/>
      <c r="FG28" s="2"/>
      <c r="FH28" s="2"/>
      <c r="FI28" s="2"/>
      <c r="FJ28" s="2"/>
      <c r="FK28" s="2"/>
      <c r="FL28" s="2"/>
      <c r="FM28" s="2"/>
      <c r="FN28" s="2"/>
      <c r="FO28" s="2"/>
      <c r="FP28" s="2"/>
      <c r="FQ28" s="2"/>
      <c r="FR28" s="2"/>
      <c r="FS28" s="2"/>
      <c r="FT28" s="2"/>
      <c r="FU28" s="2"/>
      <c r="FV28" s="2"/>
      <c r="FW28" s="2"/>
      <c r="FX28" s="2"/>
      <c r="FY28" s="2"/>
      <c r="FZ28" s="2"/>
      <c r="GA28" s="2"/>
      <c r="GB28" s="2"/>
      <c r="GC28" s="2"/>
      <c r="GD28" s="2"/>
      <c r="GE28" s="2"/>
      <c r="GF28" s="2"/>
      <c r="GG28" s="2"/>
      <c r="GH28" s="2"/>
      <c r="GI28" s="2"/>
      <c r="GJ28" s="2"/>
      <c r="GK28" s="2"/>
      <c r="GL28" s="2"/>
      <c r="GM28" s="2"/>
      <c r="GN28" s="2"/>
      <c r="GO28" s="2"/>
      <c r="GP28" s="2"/>
      <c r="GQ28" s="2"/>
      <c r="GR28" s="2"/>
      <c r="GS28" s="2"/>
      <c r="GT28" s="2"/>
      <c r="GU28" s="2"/>
      <c r="GV28" s="2"/>
      <c r="GW28" s="2"/>
      <c r="GX28" s="2"/>
      <c r="GY28" s="2"/>
      <c r="GZ28" s="2"/>
      <c r="HA28" s="2"/>
      <c r="HB28" s="2"/>
      <c r="HC28" s="2"/>
      <c r="HD28" s="2"/>
      <c r="HE28" s="2"/>
      <c r="HF28" s="2"/>
      <c r="HG28" s="2"/>
      <c r="HH28" s="2"/>
      <c r="HI28" s="2"/>
      <c r="HJ28" s="2"/>
      <c r="HK28" s="2"/>
      <c r="HL28" s="2"/>
      <c r="HM28" s="2"/>
      <c r="HN28" s="2"/>
      <c r="HO28" s="2"/>
      <c r="HP28" s="2"/>
      <c r="HQ28" s="2"/>
      <c r="HR28" s="2"/>
      <c r="HS28" s="2"/>
      <c r="HT28" s="2"/>
      <c r="HU28" s="2"/>
      <c r="HV28" s="2"/>
      <c r="HW28" s="2"/>
      <c r="HX28" s="2"/>
      <c r="HY28" s="2"/>
      <c r="HZ28" s="2"/>
      <c r="IA28" s="2"/>
      <c r="IB28" s="2"/>
      <c r="IC28" s="2"/>
      <c r="ID28" s="2"/>
      <c r="IE28" s="2"/>
      <c r="IF28" s="2"/>
      <c r="IG28" s="2"/>
      <c r="IH28" s="2"/>
      <c r="II28" s="2"/>
      <c r="IJ28" s="2"/>
      <c r="IK28" s="2"/>
      <c r="IL28" s="2"/>
      <c r="IM28" s="2"/>
      <c r="IN28" s="2"/>
      <c r="IO28" s="2"/>
      <c r="IP28" s="2"/>
      <c r="IQ28" s="2"/>
      <c r="IR28" s="2"/>
      <c r="IS28" s="2"/>
      <c r="IT28" s="2"/>
      <c r="IU28" s="2"/>
      <c r="IV28" s="2"/>
    </row>
    <row r="29" spans="1:256" ht="11.85" customHeight="1">
      <c r="A29" s="714" t="s">
        <v>80</v>
      </c>
      <c r="B29" s="28"/>
      <c r="C29" s="41">
        <v>36</v>
      </c>
      <c r="D29" s="41">
        <v>14</v>
      </c>
      <c r="E29" s="257">
        <f t="shared" si="5"/>
        <v>-61.111111111111114</v>
      </c>
      <c r="F29" s="26">
        <v>84</v>
      </c>
      <c r="G29" s="27">
        <v>27</v>
      </c>
      <c r="H29" s="252">
        <f t="shared" si="6"/>
        <v>-67.857142857142861</v>
      </c>
      <c r="I29" s="41">
        <f t="shared" ref="I29:I59" si="12">C29+F29</f>
        <v>120</v>
      </c>
      <c r="J29" s="20">
        <f t="shared" si="8"/>
        <v>41</v>
      </c>
      <c r="K29" s="260">
        <f t="shared" ref="K29:K59" si="13">IF(I29=J29,"-",IF((I29=0),"##",IF(ABS((J29/I29-1)*100)&gt;=500,"##",(J29/I29-1)*100)))</f>
        <v>-65.833333333333329</v>
      </c>
      <c r="L29" s="8"/>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c r="EE29" s="2"/>
      <c r="EF29" s="2"/>
      <c r="EG29" s="2"/>
      <c r="EH29" s="2"/>
      <c r="EI29" s="2"/>
      <c r="EJ29" s="2"/>
      <c r="EK29" s="2"/>
      <c r="EL29" s="2"/>
      <c r="EM29" s="2"/>
      <c r="EN29" s="2"/>
      <c r="EO29" s="2"/>
      <c r="EP29" s="2"/>
      <c r="EQ29" s="2"/>
      <c r="ER29" s="2"/>
      <c r="ES29" s="2"/>
      <c r="ET29" s="2"/>
      <c r="EU29" s="2"/>
      <c r="EV29" s="2"/>
      <c r="EW29" s="2"/>
      <c r="EX29" s="2"/>
      <c r="EY29" s="2"/>
      <c r="EZ29" s="2"/>
      <c r="FA29" s="2"/>
      <c r="FB29" s="2"/>
      <c r="FC29" s="2"/>
      <c r="FD29" s="2"/>
      <c r="FE29" s="2"/>
      <c r="FF29" s="2"/>
      <c r="FG29" s="2"/>
      <c r="FH29" s="2"/>
      <c r="FI29" s="2"/>
      <c r="FJ29" s="2"/>
      <c r="FK29" s="2"/>
      <c r="FL29" s="2"/>
      <c r="FM29" s="2"/>
      <c r="FN29" s="2"/>
      <c r="FO29" s="2"/>
      <c r="FP29" s="2"/>
      <c r="FQ29" s="2"/>
      <c r="FR29" s="2"/>
      <c r="FS29" s="2"/>
      <c r="FT29" s="2"/>
      <c r="FU29" s="2"/>
      <c r="FV29" s="2"/>
      <c r="FW29" s="2"/>
      <c r="FX29" s="2"/>
      <c r="FY29" s="2"/>
      <c r="FZ29" s="2"/>
      <c r="GA29" s="2"/>
      <c r="GB29" s="2"/>
      <c r="GC29" s="2"/>
      <c r="GD29" s="2"/>
      <c r="GE29" s="2"/>
      <c r="GF29" s="2"/>
      <c r="GG29" s="2"/>
      <c r="GH29" s="2"/>
      <c r="GI29" s="2"/>
      <c r="GJ29" s="2"/>
      <c r="GK29" s="2"/>
      <c r="GL29" s="2"/>
      <c r="GM29" s="2"/>
      <c r="GN29" s="2"/>
      <c r="GO29" s="2"/>
      <c r="GP29" s="2"/>
      <c r="GQ29" s="2"/>
      <c r="GR29" s="2"/>
      <c r="GS29" s="2"/>
      <c r="GT29" s="2"/>
      <c r="GU29" s="2"/>
      <c r="GV29" s="2"/>
      <c r="GW29" s="2"/>
      <c r="GX29" s="2"/>
      <c r="GY29" s="2"/>
      <c r="GZ29" s="2"/>
      <c r="HA29" s="2"/>
      <c r="HB29" s="2"/>
      <c r="HC29" s="2"/>
      <c r="HD29" s="2"/>
      <c r="HE29" s="2"/>
      <c r="HF29" s="2"/>
      <c r="HG29" s="2"/>
      <c r="HH29" s="2"/>
      <c r="HI29" s="2"/>
      <c r="HJ29" s="2"/>
      <c r="HK29" s="2"/>
      <c r="HL29" s="2"/>
      <c r="HM29" s="2"/>
      <c r="HN29" s="2"/>
      <c r="HO29" s="2"/>
      <c r="HP29" s="2"/>
      <c r="HQ29" s="2"/>
      <c r="HR29" s="2"/>
      <c r="HS29" s="2"/>
      <c r="HT29" s="2"/>
      <c r="HU29" s="2"/>
      <c r="HV29" s="2"/>
      <c r="HW29" s="2"/>
      <c r="HX29" s="2"/>
      <c r="HY29" s="2"/>
      <c r="HZ29" s="2"/>
      <c r="IA29" s="2"/>
      <c r="IB29" s="2"/>
      <c r="IC29" s="2"/>
      <c r="ID29" s="2"/>
      <c r="IE29" s="2"/>
      <c r="IF29" s="2"/>
      <c r="IG29" s="2"/>
      <c r="IH29" s="2"/>
      <c r="II29" s="2"/>
      <c r="IJ29" s="2"/>
      <c r="IK29" s="2"/>
      <c r="IL29" s="2"/>
      <c r="IM29" s="2"/>
      <c r="IN29" s="2"/>
      <c r="IO29" s="2"/>
      <c r="IP29" s="2"/>
      <c r="IQ29" s="2"/>
      <c r="IR29" s="2"/>
      <c r="IS29" s="2"/>
      <c r="IT29" s="2"/>
      <c r="IU29" s="2"/>
      <c r="IV29" s="2"/>
    </row>
    <row r="30" spans="1:256" ht="11.85" customHeight="1">
      <c r="A30" s="714" t="s">
        <v>81</v>
      </c>
      <c r="B30" s="28"/>
      <c r="C30" s="41">
        <v>765</v>
      </c>
      <c r="D30" s="41">
        <v>503</v>
      </c>
      <c r="E30" s="257">
        <f t="shared" si="5"/>
        <v>-34.248366013071895</v>
      </c>
      <c r="F30" s="26">
        <v>342</v>
      </c>
      <c r="G30" s="27">
        <v>457</v>
      </c>
      <c r="H30" s="252">
        <f t="shared" si="6"/>
        <v>33.62573099415205</v>
      </c>
      <c r="I30" s="41">
        <f t="shared" si="12"/>
        <v>1107</v>
      </c>
      <c r="J30" s="20">
        <f t="shared" si="8"/>
        <v>960</v>
      </c>
      <c r="K30" s="260">
        <f t="shared" si="13"/>
        <v>-13.279132791327907</v>
      </c>
      <c r="L30" s="8"/>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c r="EC30" s="2"/>
      <c r="ED30" s="2"/>
      <c r="EE30" s="2"/>
      <c r="EF30" s="2"/>
      <c r="EG30" s="2"/>
      <c r="EH30" s="2"/>
      <c r="EI30" s="2"/>
      <c r="EJ30" s="2"/>
      <c r="EK30" s="2"/>
      <c r="EL30" s="2"/>
      <c r="EM30" s="2"/>
      <c r="EN30" s="2"/>
      <c r="EO30" s="2"/>
      <c r="EP30" s="2"/>
      <c r="EQ30" s="2"/>
      <c r="ER30" s="2"/>
      <c r="ES30" s="2"/>
      <c r="ET30" s="2"/>
      <c r="EU30" s="2"/>
      <c r="EV30" s="2"/>
      <c r="EW30" s="2"/>
      <c r="EX30" s="2"/>
      <c r="EY30" s="2"/>
      <c r="EZ30" s="2"/>
      <c r="FA30" s="2"/>
      <c r="FB30" s="2"/>
      <c r="FC30" s="2"/>
      <c r="FD30" s="2"/>
      <c r="FE30" s="2"/>
      <c r="FF30" s="2"/>
      <c r="FG30" s="2"/>
      <c r="FH30" s="2"/>
      <c r="FI30" s="2"/>
      <c r="FJ30" s="2"/>
      <c r="FK30" s="2"/>
      <c r="FL30" s="2"/>
      <c r="FM30" s="2"/>
      <c r="FN30" s="2"/>
      <c r="FO30" s="2"/>
      <c r="FP30" s="2"/>
      <c r="FQ30" s="2"/>
      <c r="FR30" s="2"/>
      <c r="FS30" s="2"/>
      <c r="FT30" s="2"/>
      <c r="FU30" s="2"/>
      <c r="FV30" s="2"/>
      <c r="FW30" s="2"/>
      <c r="FX30" s="2"/>
      <c r="FY30" s="2"/>
      <c r="FZ30" s="2"/>
      <c r="GA30" s="2"/>
      <c r="GB30" s="2"/>
      <c r="GC30" s="2"/>
      <c r="GD30" s="2"/>
      <c r="GE30" s="2"/>
      <c r="GF30" s="2"/>
      <c r="GG30" s="2"/>
      <c r="GH30" s="2"/>
      <c r="GI30" s="2"/>
      <c r="GJ30" s="2"/>
      <c r="GK30" s="2"/>
      <c r="GL30" s="2"/>
      <c r="GM30" s="2"/>
      <c r="GN30" s="2"/>
      <c r="GO30" s="2"/>
      <c r="GP30" s="2"/>
      <c r="GQ30" s="2"/>
      <c r="GR30" s="2"/>
      <c r="GS30" s="2"/>
      <c r="GT30" s="2"/>
      <c r="GU30" s="2"/>
      <c r="GV30" s="2"/>
      <c r="GW30" s="2"/>
      <c r="GX30" s="2"/>
      <c r="GY30" s="2"/>
      <c r="GZ30" s="2"/>
      <c r="HA30" s="2"/>
      <c r="HB30" s="2"/>
      <c r="HC30" s="2"/>
      <c r="HD30" s="2"/>
      <c r="HE30" s="2"/>
      <c r="HF30" s="2"/>
      <c r="HG30" s="2"/>
      <c r="HH30" s="2"/>
      <c r="HI30" s="2"/>
      <c r="HJ30" s="2"/>
      <c r="HK30" s="2"/>
      <c r="HL30" s="2"/>
      <c r="HM30" s="2"/>
      <c r="HN30" s="2"/>
      <c r="HO30" s="2"/>
      <c r="HP30" s="2"/>
      <c r="HQ30" s="2"/>
      <c r="HR30" s="2"/>
      <c r="HS30" s="2"/>
      <c r="HT30" s="2"/>
      <c r="HU30" s="2"/>
      <c r="HV30" s="2"/>
      <c r="HW30" s="2"/>
      <c r="HX30" s="2"/>
      <c r="HY30" s="2"/>
      <c r="HZ30" s="2"/>
      <c r="IA30" s="2"/>
      <c r="IB30" s="2"/>
      <c r="IC30" s="2"/>
      <c r="ID30" s="2"/>
      <c r="IE30" s="2"/>
      <c r="IF30" s="2"/>
      <c r="IG30" s="2"/>
      <c r="IH30" s="2"/>
      <c r="II30" s="2"/>
      <c r="IJ30" s="2"/>
      <c r="IK30" s="2"/>
      <c r="IL30" s="2"/>
      <c r="IM30" s="2"/>
      <c r="IN30" s="2"/>
      <c r="IO30" s="2"/>
      <c r="IP30" s="2"/>
      <c r="IQ30" s="2"/>
      <c r="IR30" s="2"/>
      <c r="IS30" s="2"/>
      <c r="IT30" s="2"/>
      <c r="IU30" s="2"/>
      <c r="IV30" s="2"/>
    </row>
    <row r="31" spans="1:256" ht="11.85" customHeight="1">
      <c r="A31" s="714" t="s">
        <v>82</v>
      </c>
      <c r="B31" s="28"/>
      <c r="C31" s="26">
        <v>53</v>
      </c>
      <c r="D31" s="41">
        <v>61</v>
      </c>
      <c r="E31" s="257">
        <f t="shared" si="5"/>
        <v>15.094339622641506</v>
      </c>
      <c r="F31" s="26">
        <v>123</v>
      </c>
      <c r="G31" s="27">
        <v>81</v>
      </c>
      <c r="H31" s="252">
        <f t="shared" si="6"/>
        <v>-34.146341463414629</v>
      </c>
      <c r="I31" s="26">
        <f t="shared" si="12"/>
        <v>176</v>
      </c>
      <c r="J31" s="20">
        <f t="shared" si="8"/>
        <v>142</v>
      </c>
      <c r="K31" s="260">
        <f t="shared" si="13"/>
        <v>-19.318181818181824</v>
      </c>
      <c r="L31" s="8"/>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c r="DR31" s="2"/>
      <c r="DS31" s="2"/>
      <c r="DT31" s="2"/>
      <c r="DU31" s="2"/>
      <c r="DV31" s="2"/>
      <c r="DW31" s="2"/>
      <c r="DX31" s="2"/>
      <c r="DY31" s="2"/>
      <c r="DZ31" s="2"/>
      <c r="EA31" s="2"/>
      <c r="EB31" s="2"/>
      <c r="EC31" s="2"/>
      <c r="ED31" s="2"/>
      <c r="EE31" s="2"/>
      <c r="EF31" s="2"/>
      <c r="EG31" s="2"/>
      <c r="EH31" s="2"/>
      <c r="EI31" s="2"/>
      <c r="EJ31" s="2"/>
      <c r="EK31" s="2"/>
      <c r="EL31" s="2"/>
      <c r="EM31" s="2"/>
      <c r="EN31" s="2"/>
      <c r="EO31" s="2"/>
      <c r="EP31" s="2"/>
      <c r="EQ31" s="2"/>
      <c r="ER31" s="2"/>
      <c r="ES31" s="2"/>
      <c r="ET31" s="2"/>
      <c r="EU31" s="2"/>
      <c r="EV31" s="2"/>
      <c r="EW31" s="2"/>
      <c r="EX31" s="2"/>
      <c r="EY31" s="2"/>
      <c r="EZ31" s="2"/>
      <c r="FA31" s="2"/>
      <c r="FB31" s="2"/>
      <c r="FC31" s="2"/>
      <c r="FD31" s="2"/>
      <c r="FE31" s="2"/>
      <c r="FF31" s="2"/>
      <c r="FG31" s="2"/>
      <c r="FH31" s="2"/>
      <c r="FI31" s="2"/>
      <c r="FJ31" s="2"/>
      <c r="FK31" s="2"/>
      <c r="FL31" s="2"/>
      <c r="FM31" s="2"/>
      <c r="FN31" s="2"/>
      <c r="FO31" s="2"/>
      <c r="FP31" s="2"/>
      <c r="FQ31" s="2"/>
      <c r="FR31" s="2"/>
      <c r="FS31" s="2"/>
      <c r="FT31" s="2"/>
      <c r="FU31" s="2"/>
      <c r="FV31" s="2"/>
      <c r="FW31" s="2"/>
      <c r="FX31" s="2"/>
      <c r="FY31" s="2"/>
      <c r="FZ31" s="2"/>
      <c r="GA31" s="2"/>
      <c r="GB31" s="2"/>
      <c r="GC31" s="2"/>
      <c r="GD31" s="2"/>
      <c r="GE31" s="2"/>
      <c r="GF31" s="2"/>
      <c r="GG31" s="2"/>
      <c r="GH31" s="2"/>
      <c r="GI31" s="2"/>
      <c r="GJ31" s="2"/>
      <c r="GK31" s="2"/>
      <c r="GL31" s="2"/>
      <c r="GM31" s="2"/>
      <c r="GN31" s="2"/>
      <c r="GO31" s="2"/>
      <c r="GP31" s="2"/>
      <c r="GQ31" s="2"/>
      <c r="GR31" s="2"/>
      <c r="GS31" s="2"/>
      <c r="GT31" s="2"/>
      <c r="GU31" s="2"/>
      <c r="GV31" s="2"/>
      <c r="GW31" s="2"/>
      <c r="GX31" s="2"/>
      <c r="GY31" s="2"/>
      <c r="GZ31" s="2"/>
      <c r="HA31" s="2"/>
      <c r="HB31" s="2"/>
      <c r="HC31" s="2"/>
      <c r="HD31" s="2"/>
      <c r="HE31" s="2"/>
      <c r="HF31" s="2"/>
      <c r="HG31" s="2"/>
      <c r="HH31" s="2"/>
      <c r="HI31" s="2"/>
      <c r="HJ31" s="2"/>
      <c r="HK31" s="2"/>
      <c r="HL31" s="2"/>
      <c r="HM31" s="2"/>
      <c r="HN31" s="2"/>
      <c r="HO31" s="2"/>
      <c r="HP31" s="2"/>
      <c r="HQ31" s="2"/>
      <c r="HR31" s="2"/>
      <c r="HS31" s="2"/>
      <c r="HT31" s="2"/>
      <c r="HU31" s="2"/>
      <c r="HV31" s="2"/>
      <c r="HW31" s="2"/>
      <c r="HX31" s="2"/>
      <c r="HY31" s="2"/>
      <c r="HZ31" s="2"/>
      <c r="IA31" s="2"/>
      <c r="IB31" s="2"/>
      <c r="IC31" s="2"/>
      <c r="ID31" s="2"/>
      <c r="IE31" s="2"/>
      <c r="IF31" s="2"/>
      <c r="IG31" s="2"/>
      <c r="IH31" s="2"/>
      <c r="II31" s="2"/>
      <c r="IJ31" s="2"/>
      <c r="IK31" s="2"/>
      <c r="IL31" s="2"/>
      <c r="IM31" s="2"/>
      <c r="IN31" s="2"/>
      <c r="IO31" s="2"/>
      <c r="IP31" s="2"/>
      <c r="IQ31" s="2"/>
      <c r="IR31" s="2"/>
      <c r="IS31" s="2"/>
      <c r="IT31" s="2"/>
      <c r="IU31" s="2"/>
      <c r="IV31" s="2"/>
    </row>
    <row r="32" spans="1:256" ht="11.85" customHeight="1">
      <c r="A32" s="714" t="s">
        <v>83</v>
      </c>
      <c r="B32" s="28"/>
      <c r="C32" s="26">
        <v>10</v>
      </c>
      <c r="D32" s="41">
        <v>2</v>
      </c>
      <c r="E32" s="257">
        <f t="shared" si="5"/>
        <v>-80</v>
      </c>
      <c r="F32" s="26">
        <v>4</v>
      </c>
      <c r="G32" s="27">
        <v>2</v>
      </c>
      <c r="H32" s="252">
        <f t="shared" si="6"/>
        <v>-50</v>
      </c>
      <c r="I32" s="26">
        <f t="shared" si="12"/>
        <v>14</v>
      </c>
      <c r="J32" s="20">
        <f t="shared" si="8"/>
        <v>4</v>
      </c>
      <c r="K32" s="260">
        <f t="shared" si="13"/>
        <v>-71.428571428571431</v>
      </c>
      <c r="L32" s="8"/>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c r="HJ32" s="2"/>
      <c r="HK32" s="2"/>
      <c r="HL32" s="2"/>
      <c r="HM32" s="2"/>
      <c r="HN32" s="2"/>
      <c r="HO32" s="2"/>
      <c r="HP32" s="2"/>
      <c r="HQ32" s="2"/>
      <c r="HR32" s="2"/>
      <c r="HS32" s="2"/>
      <c r="HT32" s="2"/>
      <c r="HU32" s="2"/>
      <c r="HV32" s="2"/>
      <c r="HW32" s="2"/>
      <c r="HX32" s="2"/>
      <c r="HY32" s="2"/>
      <c r="HZ32" s="2"/>
      <c r="IA32" s="2"/>
      <c r="IB32" s="2"/>
      <c r="IC32" s="2"/>
      <c r="ID32" s="2"/>
      <c r="IE32" s="2"/>
      <c r="IF32" s="2"/>
      <c r="IG32" s="2"/>
      <c r="IH32" s="2"/>
      <c r="II32" s="2"/>
      <c r="IJ32" s="2"/>
      <c r="IK32" s="2"/>
      <c r="IL32" s="2"/>
      <c r="IM32" s="2"/>
      <c r="IN32" s="2"/>
      <c r="IO32" s="2"/>
      <c r="IP32" s="2"/>
      <c r="IQ32" s="2"/>
      <c r="IR32" s="2"/>
      <c r="IS32" s="2"/>
      <c r="IT32" s="2"/>
      <c r="IU32" s="2"/>
      <c r="IV32" s="2"/>
    </row>
    <row r="33" spans="1:256" ht="11.85" customHeight="1">
      <c r="A33" s="714" t="s">
        <v>84</v>
      </c>
      <c r="B33" s="28"/>
      <c r="C33" s="41">
        <v>39</v>
      </c>
      <c r="D33" s="41">
        <v>5</v>
      </c>
      <c r="E33" s="257">
        <f t="shared" si="5"/>
        <v>-87.179487179487182</v>
      </c>
      <c r="F33" s="26">
        <v>55</v>
      </c>
      <c r="G33" s="27">
        <v>136</v>
      </c>
      <c r="H33" s="252">
        <f t="shared" si="6"/>
        <v>147.27272727272725</v>
      </c>
      <c r="I33" s="41">
        <f t="shared" si="12"/>
        <v>94</v>
      </c>
      <c r="J33" s="20">
        <f t="shared" si="8"/>
        <v>141</v>
      </c>
      <c r="K33" s="260">
        <f t="shared" si="13"/>
        <v>50</v>
      </c>
      <c r="L33" s="8"/>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
      <c r="FP33" s="2"/>
      <c r="FQ33" s="2"/>
      <c r="FR33" s="2"/>
      <c r="FS33" s="2"/>
      <c r="FT33" s="2"/>
      <c r="FU33" s="2"/>
      <c r="FV33" s="2"/>
      <c r="FW33" s="2"/>
      <c r="FX33" s="2"/>
      <c r="FY33" s="2"/>
      <c r="FZ33" s="2"/>
      <c r="GA33" s="2"/>
      <c r="GB33" s="2"/>
      <c r="GC33" s="2"/>
      <c r="GD33" s="2"/>
      <c r="GE33" s="2"/>
      <c r="GF33" s="2"/>
      <c r="GG33" s="2"/>
      <c r="GH33" s="2"/>
      <c r="GI33" s="2"/>
      <c r="GJ33" s="2"/>
      <c r="GK33" s="2"/>
      <c r="GL33" s="2"/>
      <c r="GM33" s="2"/>
      <c r="GN33" s="2"/>
      <c r="GO33" s="2"/>
      <c r="GP33" s="2"/>
      <c r="GQ33" s="2"/>
      <c r="GR33" s="2"/>
      <c r="GS33" s="2"/>
      <c r="GT33" s="2"/>
      <c r="GU33" s="2"/>
      <c r="GV33" s="2"/>
      <c r="GW33" s="2"/>
      <c r="GX33" s="2"/>
      <c r="GY33" s="2"/>
      <c r="GZ33" s="2"/>
      <c r="HA33" s="2"/>
      <c r="HB33" s="2"/>
      <c r="HC33" s="2"/>
      <c r="HD33" s="2"/>
      <c r="HE33" s="2"/>
      <c r="HF33" s="2"/>
      <c r="HG33" s="2"/>
      <c r="HH33" s="2"/>
      <c r="HI33" s="2"/>
      <c r="HJ33" s="2"/>
      <c r="HK33" s="2"/>
      <c r="HL33" s="2"/>
      <c r="HM33" s="2"/>
      <c r="HN33" s="2"/>
      <c r="HO33" s="2"/>
      <c r="HP33" s="2"/>
      <c r="HQ33" s="2"/>
      <c r="HR33" s="2"/>
      <c r="HS33" s="2"/>
      <c r="HT33" s="2"/>
      <c r="HU33" s="2"/>
      <c r="HV33" s="2"/>
      <c r="HW33" s="2"/>
      <c r="HX33" s="2"/>
      <c r="HY33" s="2"/>
      <c r="HZ33" s="2"/>
      <c r="IA33" s="2"/>
      <c r="IB33" s="2"/>
      <c r="IC33" s="2"/>
      <c r="ID33" s="2"/>
      <c r="IE33" s="2"/>
      <c r="IF33" s="2"/>
      <c r="IG33" s="2"/>
      <c r="IH33" s="2"/>
      <c r="II33" s="2"/>
      <c r="IJ33" s="2"/>
      <c r="IK33" s="2"/>
      <c r="IL33" s="2"/>
      <c r="IM33" s="2"/>
      <c r="IN33" s="2"/>
      <c r="IO33" s="2"/>
      <c r="IP33" s="2"/>
      <c r="IQ33" s="2"/>
      <c r="IR33" s="2"/>
      <c r="IS33" s="2"/>
      <c r="IT33" s="2"/>
      <c r="IU33" s="2"/>
      <c r="IV33" s="2"/>
    </row>
    <row r="34" spans="1:256" ht="11.85" customHeight="1">
      <c r="A34" s="714" t="s">
        <v>85</v>
      </c>
      <c r="B34" s="28"/>
      <c r="C34" s="26">
        <v>119</v>
      </c>
      <c r="D34" s="41">
        <v>98</v>
      </c>
      <c r="E34" s="257">
        <f t="shared" si="5"/>
        <v>-17.647058823529417</v>
      </c>
      <c r="F34" s="26">
        <v>271</v>
      </c>
      <c r="G34" s="27">
        <v>887</v>
      </c>
      <c r="H34" s="252">
        <f t="shared" si="6"/>
        <v>227.30627306273061</v>
      </c>
      <c r="I34" s="26">
        <f t="shared" si="12"/>
        <v>390</v>
      </c>
      <c r="J34" s="20">
        <f t="shared" si="8"/>
        <v>985</v>
      </c>
      <c r="K34" s="260">
        <f t="shared" si="13"/>
        <v>152.56410256410254</v>
      </c>
      <c r="L34" s="8"/>
      <c r="M34" s="2"/>
      <c r="N34" s="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c r="BK34" s="2"/>
      <c r="BL34" s="2"/>
      <c r="BM34" s="2"/>
      <c r="BN34" s="2"/>
      <c r="BO34" s="2"/>
      <c r="BP34" s="2"/>
      <c r="BQ34" s="2"/>
      <c r="BR34" s="2"/>
      <c r="BS34" s="2"/>
      <c r="BT34" s="2"/>
      <c r="BU34" s="2"/>
      <c r="BV34" s="2"/>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c r="DK34" s="2"/>
      <c r="DL34" s="2"/>
      <c r="DM34" s="2"/>
      <c r="DN34" s="2"/>
      <c r="DO34" s="2"/>
      <c r="DP34" s="2"/>
      <c r="DQ34" s="2"/>
      <c r="DR34" s="2"/>
      <c r="DS34" s="2"/>
      <c r="DT34" s="2"/>
      <c r="DU34" s="2"/>
      <c r="DV34" s="2"/>
      <c r="DW34" s="2"/>
      <c r="DX34" s="2"/>
      <c r="DY34" s="2"/>
      <c r="DZ34" s="2"/>
      <c r="EA34" s="2"/>
      <c r="EB34" s="2"/>
      <c r="EC34" s="2"/>
      <c r="ED34" s="2"/>
      <c r="EE34" s="2"/>
      <c r="EF34" s="2"/>
      <c r="EG34" s="2"/>
      <c r="EH34" s="2"/>
      <c r="EI34" s="2"/>
      <c r="EJ34" s="2"/>
      <c r="EK34" s="2"/>
      <c r="EL34" s="2"/>
      <c r="EM34" s="2"/>
      <c r="EN34" s="2"/>
      <c r="EO34" s="2"/>
      <c r="EP34" s="2"/>
      <c r="EQ34" s="2"/>
      <c r="ER34" s="2"/>
      <c r="ES34" s="2"/>
      <c r="ET34" s="2"/>
      <c r="EU34" s="2"/>
      <c r="EV34" s="2"/>
      <c r="EW34" s="2"/>
      <c r="EX34" s="2"/>
      <c r="EY34" s="2"/>
      <c r="EZ34" s="2"/>
      <c r="FA34" s="2"/>
      <c r="FB34" s="2"/>
      <c r="FC34" s="2"/>
      <c r="FD34" s="2"/>
      <c r="FE34" s="2"/>
      <c r="FF34" s="2"/>
      <c r="FG34" s="2"/>
      <c r="FH34" s="2"/>
      <c r="FI34" s="2"/>
      <c r="FJ34" s="2"/>
      <c r="FK34" s="2"/>
      <c r="FL34" s="2"/>
      <c r="FM34" s="2"/>
      <c r="FN34" s="2"/>
      <c r="FO34" s="2"/>
      <c r="FP34" s="2"/>
      <c r="FQ34" s="2"/>
      <c r="FR34" s="2"/>
      <c r="FS34" s="2"/>
      <c r="FT34" s="2"/>
      <c r="FU34" s="2"/>
      <c r="FV34" s="2"/>
      <c r="FW34" s="2"/>
      <c r="FX34" s="2"/>
      <c r="FY34" s="2"/>
      <c r="FZ34" s="2"/>
      <c r="GA34" s="2"/>
      <c r="GB34" s="2"/>
      <c r="GC34" s="2"/>
      <c r="GD34" s="2"/>
      <c r="GE34" s="2"/>
      <c r="GF34" s="2"/>
      <c r="GG34" s="2"/>
      <c r="GH34" s="2"/>
      <c r="GI34" s="2"/>
      <c r="GJ34" s="2"/>
      <c r="GK34" s="2"/>
      <c r="GL34" s="2"/>
      <c r="GM34" s="2"/>
      <c r="GN34" s="2"/>
      <c r="GO34" s="2"/>
      <c r="GP34" s="2"/>
      <c r="GQ34" s="2"/>
      <c r="GR34" s="2"/>
      <c r="GS34" s="2"/>
      <c r="GT34" s="2"/>
      <c r="GU34" s="2"/>
      <c r="GV34" s="2"/>
      <c r="GW34" s="2"/>
      <c r="GX34" s="2"/>
      <c r="GY34" s="2"/>
      <c r="GZ34" s="2"/>
      <c r="HA34" s="2"/>
      <c r="HB34" s="2"/>
      <c r="HC34" s="2"/>
      <c r="HD34" s="2"/>
      <c r="HE34" s="2"/>
      <c r="HF34" s="2"/>
      <c r="HG34" s="2"/>
      <c r="HH34" s="2"/>
      <c r="HI34" s="2"/>
      <c r="HJ34" s="2"/>
      <c r="HK34" s="2"/>
      <c r="HL34" s="2"/>
      <c r="HM34" s="2"/>
      <c r="HN34" s="2"/>
      <c r="HO34" s="2"/>
      <c r="HP34" s="2"/>
      <c r="HQ34" s="2"/>
      <c r="HR34" s="2"/>
      <c r="HS34" s="2"/>
      <c r="HT34" s="2"/>
      <c r="HU34" s="2"/>
      <c r="HV34" s="2"/>
      <c r="HW34" s="2"/>
      <c r="HX34" s="2"/>
      <c r="HY34" s="2"/>
      <c r="HZ34" s="2"/>
      <c r="IA34" s="2"/>
      <c r="IB34" s="2"/>
      <c r="IC34" s="2"/>
      <c r="ID34" s="2"/>
      <c r="IE34" s="2"/>
      <c r="IF34" s="2"/>
      <c r="IG34" s="2"/>
      <c r="IH34" s="2"/>
      <c r="II34" s="2"/>
      <c r="IJ34" s="2"/>
      <c r="IK34" s="2"/>
      <c r="IL34" s="2"/>
      <c r="IM34" s="2"/>
      <c r="IN34" s="2"/>
      <c r="IO34" s="2"/>
      <c r="IP34" s="2"/>
      <c r="IQ34" s="2"/>
      <c r="IR34" s="2"/>
      <c r="IS34" s="2"/>
      <c r="IT34" s="2"/>
      <c r="IU34" s="2"/>
      <c r="IV34" s="2"/>
    </row>
    <row r="35" spans="1:256" ht="11.85" customHeight="1">
      <c r="A35" s="714" t="s">
        <v>86</v>
      </c>
      <c r="B35" s="28"/>
      <c r="C35" s="26">
        <v>85</v>
      </c>
      <c r="D35" s="41">
        <v>33</v>
      </c>
      <c r="E35" s="257">
        <f t="shared" si="5"/>
        <v>-61.176470588235297</v>
      </c>
      <c r="F35" s="26">
        <v>307</v>
      </c>
      <c r="G35" s="27">
        <v>288</v>
      </c>
      <c r="H35" s="252">
        <f t="shared" si="6"/>
        <v>-6.1889250814332275</v>
      </c>
      <c r="I35" s="26">
        <f t="shared" si="12"/>
        <v>392</v>
      </c>
      <c r="J35" s="20">
        <f t="shared" si="8"/>
        <v>321</v>
      </c>
      <c r="K35" s="260">
        <f t="shared" si="13"/>
        <v>-18.112244897959183</v>
      </c>
      <c r="L35" s="8"/>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row>
    <row r="36" spans="1:256" ht="11.85" customHeight="1">
      <c r="A36" s="714" t="s">
        <v>87</v>
      </c>
      <c r="B36" s="28"/>
      <c r="C36" s="41">
        <v>6</v>
      </c>
      <c r="D36" s="41">
        <v>5</v>
      </c>
      <c r="E36" s="257">
        <f t="shared" si="5"/>
        <v>-16.666666666666664</v>
      </c>
      <c r="F36" s="41">
        <v>8</v>
      </c>
      <c r="G36" s="27">
        <v>1</v>
      </c>
      <c r="H36" s="252">
        <f t="shared" si="6"/>
        <v>-87.5</v>
      </c>
      <c r="I36" s="41">
        <f t="shared" si="12"/>
        <v>14</v>
      </c>
      <c r="J36" s="20">
        <f t="shared" si="8"/>
        <v>6</v>
      </c>
      <c r="K36" s="591">
        <f t="shared" si="13"/>
        <v>-57.142857142857139</v>
      </c>
      <c r="L36" s="8"/>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row>
    <row r="37" spans="1:256" ht="11.85" customHeight="1">
      <c r="A37" s="714" t="s">
        <v>88</v>
      </c>
      <c r="B37" s="28"/>
      <c r="C37" s="26">
        <v>74</v>
      </c>
      <c r="D37" s="41">
        <v>62</v>
      </c>
      <c r="E37" s="257">
        <f t="shared" si="5"/>
        <v>-16.216216216216218</v>
      </c>
      <c r="F37" s="26">
        <v>657</v>
      </c>
      <c r="G37" s="27">
        <v>322</v>
      </c>
      <c r="H37" s="252">
        <f t="shared" si="6"/>
        <v>-50.989345509893461</v>
      </c>
      <c r="I37" s="26">
        <f t="shared" si="12"/>
        <v>731</v>
      </c>
      <c r="J37" s="20">
        <f t="shared" si="8"/>
        <v>384</v>
      </c>
      <c r="K37" s="260">
        <f t="shared" si="13"/>
        <v>-47.469220246238031</v>
      </c>
      <c r="L37" s="8"/>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c r="EC37" s="2"/>
      <c r="ED37" s="2"/>
      <c r="EE37" s="2"/>
      <c r="EF37" s="2"/>
      <c r="EG37" s="2"/>
      <c r="EH37" s="2"/>
      <c r="EI37" s="2"/>
      <c r="EJ37" s="2"/>
      <c r="EK37" s="2"/>
      <c r="EL37" s="2"/>
      <c r="EM37" s="2"/>
      <c r="EN37" s="2"/>
      <c r="EO37" s="2"/>
      <c r="EP37" s="2"/>
      <c r="EQ37" s="2"/>
      <c r="ER37" s="2"/>
      <c r="ES37" s="2"/>
      <c r="ET37" s="2"/>
      <c r="EU37" s="2"/>
      <c r="EV37" s="2"/>
      <c r="EW37" s="2"/>
      <c r="EX37" s="2"/>
      <c r="EY37" s="2"/>
      <c r="EZ37" s="2"/>
      <c r="FA37" s="2"/>
      <c r="FB37" s="2"/>
      <c r="FC37" s="2"/>
      <c r="FD37" s="2"/>
      <c r="FE37" s="2"/>
      <c r="FF37" s="2"/>
      <c r="FG37" s="2"/>
      <c r="FH37" s="2"/>
      <c r="FI37" s="2"/>
      <c r="FJ37" s="2"/>
      <c r="FK37" s="2"/>
      <c r="FL37" s="2"/>
      <c r="FM37" s="2"/>
      <c r="FN37" s="2"/>
      <c r="FO37" s="2"/>
      <c r="FP37" s="2"/>
      <c r="FQ37" s="2"/>
      <c r="FR37" s="2"/>
      <c r="FS37" s="2"/>
      <c r="FT37" s="2"/>
      <c r="FU37" s="2"/>
      <c r="FV37" s="2"/>
      <c r="FW37" s="2"/>
      <c r="FX37" s="2"/>
      <c r="FY37" s="2"/>
      <c r="FZ37" s="2"/>
      <c r="GA37" s="2"/>
      <c r="GB37" s="2"/>
      <c r="GC37" s="2"/>
      <c r="GD37" s="2"/>
      <c r="GE37" s="2"/>
      <c r="GF37" s="2"/>
      <c r="GG37" s="2"/>
      <c r="GH37" s="2"/>
      <c r="GI37" s="2"/>
      <c r="GJ37" s="2"/>
      <c r="GK37" s="2"/>
      <c r="GL37" s="2"/>
      <c r="GM37" s="2"/>
      <c r="GN37" s="2"/>
      <c r="GO37" s="2"/>
      <c r="GP37" s="2"/>
      <c r="GQ37" s="2"/>
      <c r="GR37" s="2"/>
      <c r="GS37" s="2"/>
      <c r="GT37" s="2"/>
      <c r="GU37" s="2"/>
      <c r="GV37" s="2"/>
      <c r="GW37" s="2"/>
      <c r="GX37" s="2"/>
      <c r="GY37" s="2"/>
      <c r="GZ37" s="2"/>
      <c r="HA37" s="2"/>
      <c r="HB37" s="2"/>
      <c r="HC37" s="2"/>
      <c r="HD37" s="2"/>
      <c r="HE37" s="2"/>
      <c r="HF37" s="2"/>
      <c r="HG37" s="2"/>
      <c r="HH37" s="2"/>
      <c r="HI37" s="2"/>
      <c r="HJ37" s="2"/>
      <c r="HK37" s="2"/>
      <c r="HL37" s="2"/>
      <c r="HM37" s="2"/>
      <c r="HN37" s="2"/>
      <c r="HO37" s="2"/>
      <c r="HP37" s="2"/>
      <c r="HQ37" s="2"/>
      <c r="HR37" s="2"/>
      <c r="HS37" s="2"/>
      <c r="HT37" s="2"/>
      <c r="HU37" s="2"/>
      <c r="HV37" s="2"/>
      <c r="HW37" s="2"/>
      <c r="HX37" s="2"/>
      <c r="HY37" s="2"/>
      <c r="HZ37" s="2"/>
      <c r="IA37" s="2"/>
      <c r="IB37" s="2"/>
      <c r="IC37" s="2"/>
      <c r="ID37" s="2"/>
      <c r="IE37" s="2"/>
      <c r="IF37" s="2"/>
      <c r="IG37" s="2"/>
      <c r="IH37" s="2"/>
      <c r="II37" s="2"/>
      <c r="IJ37" s="2"/>
      <c r="IK37" s="2"/>
      <c r="IL37" s="2"/>
      <c r="IM37" s="2"/>
      <c r="IN37" s="2"/>
      <c r="IO37" s="2"/>
      <c r="IP37" s="2"/>
      <c r="IQ37" s="2"/>
      <c r="IR37" s="2"/>
      <c r="IS37" s="2"/>
      <c r="IT37" s="2"/>
      <c r="IU37" s="2"/>
      <c r="IV37" s="2"/>
    </row>
    <row r="38" spans="1:256" ht="11.85" customHeight="1">
      <c r="A38" s="714" t="s">
        <v>89</v>
      </c>
      <c r="B38" s="28"/>
      <c r="C38" s="41">
        <v>34</v>
      </c>
      <c r="D38" s="41">
        <v>27</v>
      </c>
      <c r="E38" s="257">
        <f t="shared" si="5"/>
        <v>-20.588235294117652</v>
      </c>
      <c r="F38" s="26">
        <v>26</v>
      </c>
      <c r="G38" s="27">
        <v>0</v>
      </c>
      <c r="H38" s="252">
        <f t="shared" si="6"/>
        <v>-100</v>
      </c>
      <c r="I38" s="41">
        <f t="shared" si="12"/>
        <v>60</v>
      </c>
      <c r="J38" s="20">
        <f t="shared" si="8"/>
        <v>27</v>
      </c>
      <c r="K38" s="260">
        <f t="shared" si="13"/>
        <v>-55.000000000000007</v>
      </c>
      <c r="L38" s="8"/>
      <c r="M38" s="2"/>
      <c r="N38" s="2"/>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c r="EE38" s="2"/>
      <c r="EF38" s="2"/>
      <c r="EG38" s="2"/>
      <c r="EH38" s="2"/>
      <c r="EI38" s="2"/>
      <c r="EJ38" s="2"/>
      <c r="EK38" s="2"/>
      <c r="EL38" s="2"/>
      <c r="EM38" s="2"/>
      <c r="EN38" s="2"/>
      <c r="EO38" s="2"/>
      <c r="EP38" s="2"/>
      <c r="EQ38" s="2"/>
      <c r="ER38" s="2"/>
      <c r="ES38" s="2"/>
      <c r="ET38" s="2"/>
      <c r="EU38" s="2"/>
      <c r="EV38" s="2"/>
      <c r="EW38" s="2"/>
      <c r="EX38" s="2"/>
      <c r="EY38" s="2"/>
      <c r="EZ38" s="2"/>
      <c r="FA38" s="2"/>
      <c r="FB38" s="2"/>
      <c r="FC38" s="2"/>
      <c r="FD38" s="2"/>
      <c r="FE38" s="2"/>
      <c r="FF38" s="2"/>
      <c r="FG38" s="2"/>
      <c r="FH38" s="2"/>
      <c r="FI38" s="2"/>
      <c r="FJ38" s="2"/>
      <c r="FK38" s="2"/>
      <c r="FL38" s="2"/>
      <c r="FM38" s="2"/>
      <c r="FN38" s="2"/>
      <c r="FO38" s="2"/>
      <c r="FP38" s="2"/>
      <c r="FQ38" s="2"/>
      <c r="FR38" s="2"/>
      <c r="FS38" s="2"/>
      <c r="FT38" s="2"/>
      <c r="FU38" s="2"/>
      <c r="FV38" s="2"/>
      <c r="FW38" s="2"/>
      <c r="FX38" s="2"/>
      <c r="FY38" s="2"/>
      <c r="FZ38" s="2"/>
      <c r="GA38" s="2"/>
      <c r="GB38" s="2"/>
      <c r="GC38" s="2"/>
      <c r="GD38" s="2"/>
      <c r="GE38" s="2"/>
      <c r="GF38" s="2"/>
      <c r="GG38" s="2"/>
      <c r="GH38" s="2"/>
      <c r="GI38" s="2"/>
      <c r="GJ38" s="2"/>
      <c r="GK38" s="2"/>
      <c r="GL38" s="2"/>
      <c r="GM38" s="2"/>
      <c r="GN38" s="2"/>
      <c r="GO38" s="2"/>
      <c r="GP38" s="2"/>
      <c r="GQ38" s="2"/>
      <c r="GR38" s="2"/>
      <c r="GS38" s="2"/>
      <c r="GT38" s="2"/>
      <c r="GU38" s="2"/>
      <c r="GV38" s="2"/>
      <c r="GW38" s="2"/>
      <c r="GX38" s="2"/>
      <c r="GY38" s="2"/>
      <c r="GZ38" s="2"/>
      <c r="HA38" s="2"/>
      <c r="HB38" s="2"/>
      <c r="HC38" s="2"/>
      <c r="HD38" s="2"/>
      <c r="HE38" s="2"/>
      <c r="HF38" s="2"/>
      <c r="HG38" s="2"/>
      <c r="HH38" s="2"/>
      <c r="HI38" s="2"/>
      <c r="HJ38" s="2"/>
      <c r="HK38" s="2"/>
      <c r="HL38" s="2"/>
      <c r="HM38" s="2"/>
      <c r="HN38" s="2"/>
      <c r="HO38" s="2"/>
      <c r="HP38" s="2"/>
      <c r="HQ38" s="2"/>
      <c r="HR38" s="2"/>
      <c r="HS38" s="2"/>
      <c r="HT38" s="2"/>
      <c r="HU38" s="2"/>
      <c r="HV38" s="2"/>
      <c r="HW38" s="2"/>
      <c r="HX38" s="2"/>
      <c r="HY38" s="2"/>
      <c r="HZ38" s="2"/>
      <c r="IA38" s="2"/>
      <c r="IB38" s="2"/>
      <c r="IC38" s="2"/>
      <c r="ID38" s="2"/>
      <c r="IE38" s="2"/>
      <c r="IF38" s="2"/>
      <c r="IG38" s="2"/>
      <c r="IH38" s="2"/>
      <c r="II38" s="2"/>
      <c r="IJ38" s="2"/>
      <c r="IK38" s="2"/>
      <c r="IL38" s="2"/>
      <c r="IM38" s="2"/>
      <c r="IN38" s="2"/>
      <c r="IO38" s="2"/>
      <c r="IP38" s="2"/>
      <c r="IQ38" s="2"/>
      <c r="IR38" s="2"/>
      <c r="IS38" s="2"/>
      <c r="IT38" s="2"/>
      <c r="IU38" s="2"/>
      <c r="IV38" s="2"/>
    </row>
    <row r="39" spans="1:256" ht="36.75" customHeight="1">
      <c r="A39" s="715" t="s">
        <v>90</v>
      </c>
      <c r="B39" s="466"/>
      <c r="C39" s="26">
        <v>165</v>
      </c>
      <c r="D39" s="41">
        <v>109</v>
      </c>
      <c r="E39" s="257">
        <f t="shared" si="5"/>
        <v>-33.939393939393938</v>
      </c>
      <c r="F39" s="26">
        <v>376</v>
      </c>
      <c r="G39" s="27">
        <v>54</v>
      </c>
      <c r="H39" s="252">
        <f t="shared" si="6"/>
        <v>-85.638297872340431</v>
      </c>
      <c r="I39" s="26">
        <f t="shared" si="12"/>
        <v>541</v>
      </c>
      <c r="J39" s="20">
        <f t="shared" si="8"/>
        <v>163</v>
      </c>
      <c r="K39" s="260">
        <f t="shared" si="13"/>
        <v>-69.870609981515713</v>
      </c>
      <c r="L39" s="8"/>
      <c r="M39" s="2"/>
      <c r="N39" s="2"/>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c r="EE39" s="2"/>
      <c r="EF39" s="2"/>
      <c r="EG39" s="2"/>
      <c r="EH39" s="2"/>
      <c r="EI39" s="2"/>
      <c r="EJ39" s="2"/>
      <c r="EK39" s="2"/>
      <c r="EL39" s="2"/>
      <c r="EM39" s="2"/>
      <c r="EN39" s="2"/>
      <c r="EO39" s="2"/>
      <c r="EP39" s="2"/>
      <c r="EQ39" s="2"/>
      <c r="ER39" s="2"/>
      <c r="ES39" s="2"/>
      <c r="ET39" s="2"/>
      <c r="EU39" s="2"/>
      <c r="EV39" s="2"/>
      <c r="EW39" s="2"/>
      <c r="EX39" s="2"/>
      <c r="EY39" s="2"/>
      <c r="EZ39" s="2"/>
      <c r="FA39" s="2"/>
      <c r="FB39" s="2"/>
      <c r="FC39" s="2"/>
      <c r="FD39" s="2"/>
      <c r="FE39" s="2"/>
      <c r="FF39" s="2"/>
      <c r="FG39" s="2"/>
      <c r="FH39" s="2"/>
      <c r="FI39" s="2"/>
      <c r="FJ39" s="2"/>
      <c r="FK39" s="2"/>
      <c r="FL39" s="2"/>
      <c r="FM39" s="2"/>
      <c r="FN39" s="2"/>
      <c r="FO39" s="2"/>
      <c r="FP39" s="2"/>
      <c r="FQ39" s="2"/>
      <c r="FR39" s="2"/>
      <c r="FS39" s="2"/>
      <c r="FT39" s="2"/>
      <c r="FU39" s="2"/>
      <c r="FV39" s="2"/>
      <c r="FW39" s="2"/>
      <c r="FX39" s="2"/>
      <c r="FY39" s="2"/>
      <c r="FZ39" s="2"/>
      <c r="GA39" s="2"/>
      <c r="GB39" s="2"/>
      <c r="GC39" s="2"/>
      <c r="GD39" s="2"/>
      <c r="GE39" s="2"/>
      <c r="GF39" s="2"/>
      <c r="GG39" s="2"/>
      <c r="GH39" s="2"/>
      <c r="GI39" s="2"/>
      <c r="GJ39" s="2"/>
      <c r="GK39" s="2"/>
      <c r="GL39" s="2"/>
      <c r="GM39" s="2"/>
      <c r="GN39" s="2"/>
      <c r="GO39" s="2"/>
      <c r="GP39" s="2"/>
      <c r="GQ39" s="2"/>
      <c r="GR39" s="2"/>
      <c r="GS39" s="2"/>
      <c r="GT39" s="2"/>
      <c r="GU39" s="2"/>
      <c r="GV39" s="2"/>
      <c r="GW39" s="2"/>
      <c r="GX39" s="2"/>
      <c r="GY39" s="2"/>
      <c r="GZ39" s="2"/>
      <c r="HA39" s="2"/>
      <c r="HB39" s="2"/>
      <c r="HC39" s="2"/>
      <c r="HD39" s="2"/>
      <c r="HE39" s="2"/>
      <c r="HF39" s="2"/>
      <c r="HG39" s="2"/>
      <c r="HH39" s="2"/>
      <c r="HI39" s="2"/>
      <c r="HJ39" s="2"/>
      <c r="HK39" s="2"/>
      <c r="HL39" s="2"/>
      <c r="HM39" s="2"/>
      <c r="HN39" s="2"/>
      <c r="HO39" s="2"/>
      <c r="HP39" s="2"/>
      <c r="HQ39" s="2"/>
      <c r="HR39" s="2"/>
      <c r="HS39" s="2"/>
      <c r="HT39" s="2"/>
      <c r="HU39" s="2"/>
      <c r="HV39" s="2"/>
      <c r="HW39" s="2"/>
      <c r="HX39" s="2"/>
      <c r="HY39" s="2"/>
      <c r="HZ39" s="2"/>
      <c r="IA39" s="2"/>
      <c r="IB39" s="2"/>
      <c r="IC39" s="2"/>
      <c r="ID39" s="2"/>
      <c r="IE39" s="2"/>
      <c r="IF39" s="2"/>
      <c r="IG39" s="2"/>
      <c r="IH39" s="2"/>
      <c r="II39" s="2"/>
      <c r="IJ39" s="2"/>
      <c r="IK39" s="2"/>
      <c r="IL39" s="2"/>
      <c r="IM39" s="2"/>
      <c r="IN39" s="2"/>
      <c r="IO39" s="2"/>
      <c r="IP39" s="2"/>
      <c r="IQ39" s="2"/>
      <c r="IR39" s="2"/>
      <c r="IS39" s="2"/>
      <c r="IT39" s="2"/>
      <c r="IU39" s="2"/>
      <c r="IV39" s="2"/>
    </row>
    <row r="40" spans="1:256" ht="11.85" customHeight="1">
      <c r="A40" s="716" t="s">
        <v>91</v>
      </c>
      <c r="B40" s="358"/>
      <c r="C40" s="26">
        <v>32</v>
      </c>
      <c r="D40" s="41">
        <v>26</v>
      </c>
      <c r="E40" s="257">
        <f t="shared" si="5"/>
        <v>-18.75</v>
      </c>
      <c r="F40" s="26">
        <v>7</v>
      </c>
      <c r="G40" s="27">
        <v>2</v>
      </c>
      <c r="H40" s="252">
        <f t="shared" si="6"/>
        <v>-71.428571428571431</v>
      </c>
      <c r="I40" s="26">
        <f t="shared" si="12"/>
        <v>39</v>
      </c>
      <c r="J40" s="20">
        <f t="shared" si="8"/>
        <v>28</v>
      </c>
      <c r="K40" s="260">
        <f t="shared" si="13"/>
        <v>-28.205128205128204</v>
      </c>
      <c r="L40" s="592"/>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c r="EE40" s="2"/>
      <c r="EF40" s="2"/>
      <c r="EG40" s="2"/>
      <c r="EH40" s="2"/>
      <c r="EI40" s="2"/>
      <c r="EJ40" s="2"/>
      <c r="EK40" s="2"/>
      <c r="EL40" s="2"/>
      <c r="EM40" s="2"/>
      <c r="EN40" s="2"/>
      <c r="EO40" s="2"/>
      <c r="EP40" s="2"/>
      <c r="EQ40" s="2"/>
      <c r="ER40" s="2"/>
      <c r="ES40" s="2"/>
      <c r="ET40" s="2"/>
      <c r="EU40" s="2"/>
      <c r="EV40" s="2"/>
      <c r="EW40" s="2"/>
      <c r="EX40" s="2"/>
      <c r="EY40" s="2"/>
      <c r="EZ40" s="2"/>
      <c r="FA40" s="2"/>
      <c r="FB40" s="2"/>
      <c r="FC40" s="2"/>
      <c r="FD40" s="2"/>
      <c r="FE40" s="2"/>
      <c r="FF40" s="2"/>
      <c r="FG40" s="2"/>
      <c r="FH40" s="2"/>
      <c r="FI40" s="2"/>
      <c r="FJ40" s="2"/>
      <c r="FK40" s="2"/>
      <c r="FL40" s="2"/>
      <c r="FM40" s="2"/>
      <c r="FN40" s="2"/>
      <c r="FO40" s="2"/>
      <c r="FP40" s="2"/>
      <c r="FQ40" s="2"/>
      <c r="FR40" s="2"/>
      <c r="FS40" s="2"/>
      <c r="FT40" s="2"/>
      <c r="FU40" s="2"/>
      <c r="FV40" s="2"/>
      <c r="FW40" s="2"/>
      <c r="FX40" s="2"/>
      <c r="FY40" s="2"/>
      <c r="FZ40" s="2"/>
      <c r="GA40" s="2"/>
      <c r="GB40" s="2"/>
      <c r="GC40" s="2"/>
      <c r="GD40" s="2"/>
      <c r="GE40" s="2"/>
      <c r="GF40" s="2"/>
      <c r="GG40" s="2"/>
      <c r="GH40" s="2"/>
      <c r="GI40" s="2"/>
      <c r="GJ40" s="2"/>
      <c r="GK40" s="2"/>
      <c r="GL40" s="2"/>
      <c r="GM40" s="2"/>
      <c r="GN40" s="2"/>
      <c r="GO40" s="2"/>
      <c r="GP40" s="2"/>
      <c r="GQ40" s="2"/>
      <c r="GR40" s="2"/>
      <c r="GS40" s="2"/>
      <c r="GT40" s="2"/>
      <c r="GU40" s="2"/>
      <c r="GV40" s="2"/>
      <c r="GW40" s="2"/>
      <c r="GX40" s="2"/>
      <c r="GY40" s="2"/>
      <c r="GZ40" s="2"/>
      <c r="HA40" s="2"/>
      <c r="HB40" s="2"/>
      <c r="HC40" s="2"/>
      <c r="HD40" s="2"/>
      <c r="HE40" s="2"/>
      <c r="HF40" s="2"/>
      <c r="HG40" s="2"/>
      <c r="HH40" s="2"/>
      <c r="HI40" s="2"/>
      <c r="HJ40" s="2"/>
      <c r="HK40" s="2"/>
      <c r="HL40" s="2"/>
      <c r="HM40" s="2"/>
      <c r="HN40" s="2"/>
      <c r="HO40" s="2"/>
      <c r="HP40" s="2"/>
      <c r="HQ40" s="2"/>
      <c r="HR40" s="2"/>
      <c r="HS40" s="2"/>
      <c r="HT40" s="2"/>
      <c r="HU40" s="2"/>
      <c r="HV40" s="2"/>
      <c r="HW40" s="2"/>
      <c r="HX40" s="2"/>
      <c r="HY40" s="2"/>
      <c r="HZ40" s="2"/>
      <c r="IA40" s="2"/>
      <c r="IB40" s="2"/>
      <c r="IC40" s="2"/>
      <c r="ID40" s="2"/>
      <c r="IE40" s="2"/>
      <c r="IF40" s="2"/>
      <c r="IG40" s="2"/>
      <c r="IH40" s="2"/>
      <c r="II40" s="2"/>
      <c r="IJ40" s="2"/>
      <c r="IK40" s="2"/>
      <c r="IL40" s="2"/>
      <c r="IM40" s="2"/>
      <c r="IN40" s="2"/>
      <c r="IO40" s="2"/>
      <c r="IP40" s="2"/>
      <c r="IQ40" s="2"/>
      <c r="IR40" s="2"/>
      <c r="IS40" s="2"/>
      <c r="IT40" s="2"/>
      <c r="IU40" s="2"/>
      <c r="IV40" s="2"/>
    </row>
    <row r="41" spans="1:256" ht="11.85" customHeight="1">
      <c r="A41" s="714" t="s">
        <v>92</v>
      </c>
      <c r="B41" s="28"/>
      <c r="C41" s="42">
        <v>156</v>
      </c>
      <c r="D41" s="41">
        <v>27</v>
      </c>
      <c r="E41" s="257">
        <f t="shared" si="5"/>
        <v>-82.692307692307693</v>
      </c>
      <c r="F41" s="26">
        <v>80</v>
      </c>
      <c r="G41" s="27">
        <v>214</v>
      </c>
      <c r="H41" s="252">
        <f t="shared" si="6"/>
        <v>167.49999999999997</v>
      </c>
      <c r="I41" s="42">
        <f t="shared" si="12"/>
        <v>236</v>
      </c>
      <c r="J41" s="20">
        <f t="shared" si="8"/>
        <v>241</v>
      </c>
      <c r="K41" s="260">
        <f t="shared" si="13"/>
        <v>2.1186440677966045</v>
      </c>
      <c r="L41" s="8"/>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c r="BK41" s="2"/>
      <c r="BL41" s="2"/>
      <c r="BM41" s="2"/>
      <c r="BN41" s="2"/>
      <c r="BO41" s="2"/>
      <c r="BP41" s="2"/>
      <c r="BQ41" s="2"/>
      <c r="BR41" s="2"/>
      <c r="BS41" s="2"/>
      <c r="BT41" s="2"/>
      <c r="BU41" s="2"/>
      <c r="BV41" s="2"/>
      <c r="BW41" s="2"/>
      <c r="BX41" s="2"/>
      <c r="BY41" s="2"/>
      <c r="BZ41" s="2"/>
      <c r="CA41" s="2"/>
      <c r="CB41" s="2"/>
      <c r="CC41" s="2"/>
      <c r="CD41" s="2"/>
      <c r="CE41" s="2"/>
      <c r="CF41" s="2"/>
      <c r="CG41" s="2"/>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c r="DK41" s="2"/>
      <c r="DL41" s="2"/>
      <c r="DM41" s="2"/>
      <c r="DN41" s="2"/>
      <c r="DO41" s="2"/>
      <c r="DP41" s="2"/>
      <c r="DQ41" s="2"/>
      <c r="DR41" s="2"/>
      <c r="DS41" s="2"/>
      <c r="DT41" s="2"/>
      <c r="DU41" s="2"/>
      <c r="DV41" s="2"/>
      <c r="DW41" s="2"/>
      <c r="DX41" s="2"/>
      <c r="DY41" s="2"/>
      <c r="DZ41" s="2"/>
      <c r="EA41" s="2"/>
      <c r="EB41" s="2"/>
      <c r="EC41" s="2"/>
      <c r="ED41" s="2"/>
      <c r="EE41" s="2"/>
      <c r="EF41" s="2"/>
      <c r="EG41" s="2"/>
      <c r="EH41" s="2"/>
      <c r="EI41" s="2"/>
      <c r="EJ41" s="2"/>
      <c r="EK41" s="2"/>
      <c r="EL41" s="2"/>
      <c r="EM41" s="2"/>
      <c r="EN41" s="2"/>
      <c r="EO41" s="2"/>
      <c r="EP41" s="2"/>
      <c r="EQ41" s="2"/>
      <c r="ER41" s="2"/>
      <c r="ES41" s="2"/>
      <c r="ET41" s="2"/>
      <c r="EU41" s="2"/>
      <c r="EV41" s="2"/>
      <c r="EW41" s="2"/>
      <c r="EX41" s="2"/>
      <c r="EY41" s="2"/>
      <c r="EZ41" s="2"/>
      <c r="FA41" s="2"/>
      <c r="FB41" s="2"/>
      <c r="FC41" s="2"/>
      <c r="FD41" s="2"/>
      <c r="FE41" s="2"/>
      <c r="FF41" s="2"/>
      <c r="FG41" s="2"/>
      <c r="FH41" s="2"/>
      <c r="FI41" s="2"/>
      <c r="FJ41" s="2"/>
      <c r="FK41" s="2"/>
      <c r="FL41" s="2"/>
      <c r="FM41" s="2"/>
      <c r="FN41" s="2"/>
      <c r="FO41" s="2"/>
      <c r="FP41" s="2"/>
      <c r="FQ41" s="2"/>
      <c r="FR41" s="2"/>
      <c r="FS41" s="2"/>
      <c r="FT41" s="2"/>
      <c r="FU41" s="2"/>
      <c r="FV41" s="2"/>
      <c r="FW41" s="2"/>
      <c r="FX41" s="2"/>
      <c r="FY41" s="2"/>
      <c r="FZ41" s="2"/>
      <c r="GA41" s="2"/>
      <c r="GB41" s="2"/>
      <c r="GC41" s="2"/>
      <c r="GD41" s="2"/>
      <c r="GE41" s="2"/>
      <c r="GF41" s="2"/>
      <c r="GG41" s="2"/>
      <c r="GH41" s="2"/>
      <c r="GI41" s="2"/>
      <c r="GJ41" s="2"/>
      <c r="GK41" s="2"/>
      <c r="GL41" s="2"/>
      <c r="GM41" s="2"/>
      <c r="GN41" s="2"/>
      <c r="GO41" s="2"/>
      <c r="GP41" s="2"/>
      <c r="GQ41" s="2"/>
      <c r="GR41" s="2"/>
      <c r="GS41" s="2"/>
      <c r="GT41" s="2"/>
      <c r="GU41" s="2"/>
      <c r="GV41" s="2"/>
      <c r="GW41" s="2"/>
      <c r="GX41" s="2"/>
      <c r="GY41" s="2"/>
      <c r="GZ41" s="2"/>
      <c r="HA41" s="2"/>
      <c r="HB41" s="2"/>
      <c r="HC41" s="2"/>
      <c r="HD41" s="2"/>
      <c r="HE41" s="2"/>
      <c r="HF41" s="2"/>
      <c r="HG41" s="2"/>
      <c r="HH41" s="2"/>
      <c r="HI41" s="2"/>
      <c r="HJ41" s="2"/>
      <c r="HK41" s="2"/>
      <c r="HL41" s="2"/>
      <c r="HM41" s="2"/>
      <c r="HN41" s="2"/>
      <c r="HO41" s="2"/>
      <c r="HP41" s="2"/>
      <c r="HQ41" s="2"/>
      <c r="HR41" s="2"/>
      <c r="HS41" s="2"/>
      <c r="HT41" s="2"/>
      <c r="HU41" s="2"/>
      <c r="HV41" s="2"/>
      <c r="HW41" s="2"/>
      <c r="HX41" s="2"/>
      <c r="HY41" s="2"/>
      <c r="HZ41" s="2"/>
      <c r="IA41" s="2"/>
      <c r="IB41" s="2"/>
      <c r="IC41" s="2"/>
      <c r="ID41" s="2"/>
      <c r="IE41" s="2"/>
      <c r="IF41" s="2"/>
      <c r="IG41" s="2"/>
      <c r="IH41" s="2"/>
      <c r="II41" s="2"/>
      <c r="IJ41" s="2"/>
      <c r="IK41" s="2"/>
      <c r="IL41" s="2"/>
      <c r="IM41" s="2"/>
      <c r="IN41" s="2"/>
      <c r="IO41" s="2"/>
      <c r="IP41" s="2"/>
      <c r="IQ41" s="2"/>
      <c r="IR41" s="2"/>
      <c r="IS41" s="2"/>
      <c r="IT41" s="2"/>
      <c r="IU41" s="2"/>
      <c r="IV41" s="2"/>
    </row>
    <row r="42" spans="1:256" ht="11.85" customHeight="1">
      <c r="A42" s="714" t="s">
        <v>93</v>
      </c>
      <c r="B42" s="28"/>
      <c r="C42" s="26">
        <v>38</v>
      </c>
      <c r="D42" s="41">
        <v>38</v>
      </c>
      <c r="E42" s="257" t="str">
        <f t="shared" si="5"/>
        <v>-</v>
      </c>
      <c r="F42" s="26">
        <v>229</v>
      </c>
      <c r="G42" s="27">
        <v>164</v>
      </c>
      <c r="H42" s="252">
        <f t="shared" si="6"/>
        <v>-28.384279475982531</v>
      </c>
      <c r="I42" s="26">
        <f t="shared" si="12"/>
        <v>267</v>
      </c>
      <c r="J42" s="20">
        <f t="shared" si="8"/>
        <v>202</v>
      </c>
      <c r="K42" s="260">
        <f t="shared" si="13"/>
        <v>-24.344569288389518</v>
      </c>
      <c r="L42" s="8"/>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c r="EE42" s="2"/>
      <c r="EF42" s="2"/>
      <c r="EG42" s="2"/>
      <c r="EH42" s="2"/>
      <c r="EI42" s="2"/>
      <c r="EJ42" s="2"/>
      <c r="EK42" s="2"/>
      <c r="EL42" s="2"/>
      <c r="EM42" s="2"/>
      <c r="EN42" s="2"/>
      <c r="EO42" s="2"/>
      <c r="EP42" s="2"/>
      <c r="EQ42" s="2"/>
      <c r="ER42" s="2"/>
      <c r="ES42" s="2"/>
      <c r="ET42" s="2"/>
      <c r="EU42" s="2"/>
      <c r="EV42" s="2"/>
      <c r="EW42" s="2"/>
      <c r="EX42" s="2"/>
      <c r="EY42" s="2"/>
      <c r="EZ42" s="2"/>
      <c r="FA42" s="2"/>
      <c r="FB42" s="2"/>
      <c r="FC42" s="2"/>
      <c r="FD42" s="2"/>
      <c r="FE42" s="2"/>
      <c r="FF42" s="2"/>
      <c r="FG42" s="2"/>
      <c r="FH42" s="2"/>
      <c r="FI42" s="2"/>
      <c r="FJ42" s="2"/>
      <c r="FK42" s="2"/>
      <c r="FL42" s="2"/>
      <c r="FM42" s="2"/>
      <c r="FN42" s="2"/>
      <c r="FO42" s="2"/>
      <c r="FP42" s="2"/>
      <c r="FQ42" s="2"/>
      <c r="FR42" s="2"/>
      <c r="FS42" s="2"/>
      <c r="FT42" s="2"/>
      <c r="FU42" s="2"/>
      <c r="FV42" s="2"/>
      <c r="FW42" s="2"/>
      <c r="FX42" s="2"/>
      <c r="FY42" s="2"/>
      <c r="FZ42" s="2"/>
      <c r="GA42" s="2"/>
      <c r="GB42" s="2"/>
      <c r="GC42" s="2"/>
      <c r="GD42" s="2"/>
      <c r="GE42" s="2"/>
      <c r="GF42" s="2"/>
      <c r="GG42" s="2"/>
      <c r="GH42" s="2"/>
      <c r="GI42" s="2"/>
      <c r="GJ42" s="2"/>
      <c r="GK42" s="2"/>
      <c r="GL42" s="2"/>
      <c r="GM42" s="2"/>
      <c r="GN42" s="2"/>
      <c r="GO42" s="2"/>
      <c r="GP42" s="2"/>
      <c r="GQ42" s="2"/>
      <c r="GR42" s="2"/>
      <c r="GS42" s="2"/>
      <c r="GT42" s="2"/>
      <c r="GU42" s="2"/>
      <c r="GV42" s="2"/>
      <c r="GW42" s="2"/>
      <c r="GX42" s="2"/>
      <c r="GY42" s="2"/>
      <c r="GZ42" s="2"/>
      <c r="HA42" s="2"/>
      <c r="HB42" s="2"/>
      <c r="HC42" s="2"/>
      <c r="HD42" s="2"/>
      <c r="HE42" s="2"/>
      <c r="HF42" s="2"/>
      <c r="HG42" s="2"/>
      <c r="HH42" s="2"/>
      <c r="HI42" s="2"/>
      <c r="HJ42" s="2"/>
      <c r="HK42" s="2"/>
      <c r="HL42" s="2"/>
      <c r="HM42" s="2"/>
      <c r="HN42" s="2"/>
      <c r="HO42" s="2"/>
      <c r="HP42" s="2"/>
      <c r="HQ42" s="2"/>
      <c r="HR42" s="2"/>
      <c r="HS42" s="2"/>
      <c r="HT42" s="2"/>
      <c r="HU42" s="2"/>
      <c r="HV42" s="2"/>
      <c r="HW42" s="2"/>
      <c r="HX42" s="2"/>
      <c r="HY42" s="2"/>
      <c r="HZ42" s="2"/>
      <c r="IA42" s="2"/>
      <c r="IB42" s="2"/>
      <c r="IC42" s="2"/>
      <c r="ID42" s="2"/>
      <c r="IE42" s="2"/>
      <c r="IF42" s="2"/>
      <c r="IG42" s="2"/>
      <c r="IH42" s="2"/>
      <c r="II42" s="2"/>
      <c r="IJ42" s="2"/>
      <c r="IK42" s="2"/>
      <c r="IL42" s="2"/>
      <c r="IM42" s="2"/>
      <c r="IN42" s="2"/>
      <c r="IO42" s="2"/>
      <c r="IP42" s="2"/>
      <c r="IQ42" s="2"/>
      <c r="IR42" s="2"/>
      <c r="IS42" s="2"/>
      <c r="IT42" s="2"/>
      <c r="IU42" s="2"/>
      <c r="IV42" s="2"/>
    </row>
    <row r="43" spans="1:256" ht="11.85" customHeight="1">
      <c r="A43" s="714" t="s">
        <v>94</v>
      </c>
      <c r="B43" s="28"/>
      <c r="C43" s="41">
        <v>280</v>
      </c>
      <c r="D43" s="41">
        <v>134</v>
      </c>
      <c r="E43" s="257">
        <f t="shared" si="5"/>
        <v>-52.142857142857139</v>
      </c>
      <c r="F43" s="26">
        <v>2830</v>
      </c>
      <c r="G43" s="27">
        <v>774</v>
      </c>
      <c r="H43" s="252">
        <f t="shared" si="6"/>
        <v>-72.65017667844522</v>
      </c>
      <c r="I43" s="41">
        <f t="shared" si="12"/>
        <v>3110</v>
      </c>
      <c r="J43" s="20">
        <f t="shared" si="8"/>
        <v>908</v>
      </c>
      <c r="K43" s="260">
        <f t="shared" si="13"/>
        <v>-70.80385852090032</v>
      </c>
      <c r="L43" s="9"/>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c r="DK43" s="2"/>
      <c r="DL43" s="2"/>
      <c r="DM43" s="2"/>
      <c r="DN43" s="2"/>
      <c r="DO43" s="2"/>
      <c r="DP43" s="2"/>
      <c r="DQ43" s="2"/>
      <c r="DR43" s="2"/>
      <c r="DS43" s="2"/>
      <c r="DT43" s="2"/>
      <c r="DU43" s="2"/>
      <c r="DV43" s="2"/>
      <c r="DW43" s="2"/>
      <c r="DX43" s="2"/>
      <c r="DY43" s="2"/>
      <c r="DZ43" s="2"/>
      <c r="EA43" s="2"/>
      <c r="EB43" s="2"/>
      <c r="EC43" s="2"/>
      <c r="ED43" s="2"/>
      <c r="EE43" s="2"/>
      <c r="EF43" s="2"/>
      <c r="EG43" s="2"/>
      <c r="EH43" s="2"/>
      <c r="EI43" s="2"/>
      <c r="EJ43" s="2"/>
      <c r="EK43" s="2"/>
      <c r="EL43" s="2"/>
      <c r="EM43" s="2"/>
      <c r="EN43" s="2"/>
      <c r="EO43" s="2"/>
      <c r="EP43" s="2"/>
      <c r="EQ43" s="2"/>
      <c r="ER43" s="2"/>
      <c r="ES43" s="2"/>
      <c r="ET43" s="2"/>
      <c r="EU43" s="2"/>
      <c r="EV43" s="2"/>
      <c r="EW43" s="2"/>
      <c r="EX43" s="2"/>
      <c r="EY43" s="2"/>
      <c r="EZ43" s="2"/>
      <c r="FA43" s="2"/>
      <c r="FB43" s="2"/>
      <c r="FC43" s="2"/>
      <c r="FD43" s="2"/>
      <c r="FE43" s="2"/>
      <c r="FF43" s="2"/>
      <c r="FG43" s="2"/>
      <c r="FH43" s="2"/>
      <c r="FI43" s="2"/>
      <c r="FJ43" s="2"/>
      <c r="FK43" s="2"/>
      <c r="FL43" s="2"/>
      <c r="FM43" s="2"/>
      <c r="FN43" s="2"/>
      <c r="FO43" s="2"/>
      <c r="FP43" s="2"/>
      <c r="FQ43" s="2"/>
      <c r="FR43" s="2"/>
      <c r="FS43" s="2"/>
      <c r="FT43" s="2"/>
      <c r="FU43" s="2"/>
      <c r="FV43" s="2"/>
      <c r="FW43" s="2"/>
      <c r="FX43" s="2"/>
      <c r="FY43" s="2"/>
      <c r="FZ43" s="2"/>
      <c r="GA43" s="2"/>
      <c r="GB43" s="2"/>
      <c r="GC43" s="2"/>
      <c r="GD43" s="2"/>
      <c r="GE43" s="2"/>
      <c r="GF43" s="2"/>
      <c r="GG43" s="2"/>
      <c r="GH43" s="2"/>
      <c r="GI43" s="2"/>
      <c r="GJ43" s="2"/>
      <c r="GK43" s="2"/>
      <c r="GL43" s="2"/>
      <c r="GM43" s="2"/>
      <c r="GN43" s="2"/>
      <c r="GO43" s="2"/>
      <c r="GP43" s="2"/>
      <c r="GQ43" s="2"/>
      <c r="GR43" s="2"/>
      <c r="GS43" s="2"/>
      <c r="GT43" s="2"/>
      <c r="GU43" s="2"/>
      <c r="GV43" s="2"/>
      <c r="GW43" s="2"/>
      <c r="GX43" s="2"/>
      <c r="GY43" s="2"/>
      <c r="GZ43" s="2"/>
      <c r="HA43" s="2"/>
      <c r="HB43" s="2"/>
      <c r="HC43" s="2"/>
      <c r="HD43" s="2"/>
      <c r="HE43" s="2"/>
      <c r="HF43" s="2"/>
      <c r="HG43" s="2"/>
      <c r="HH43" s="2"/>
      <c r="HI43" s="2"/>
      <c r="HJ43" s="2"/>
      <c r="HK43" s="2"/>
      <c r="HL43" s="2"/>
      <c r="HM43" s="2"/>
      <c r="HN43" s="2"/>
      <c r="HO43" s="2"/>
      <c r="HP43" s="2"/>
      <c r="HQ43" s="2"/>
      <c r="HR43" s="2"/>
      <c r="HS43" s="2"/>
      <c r="HT43" s="2"/>
      <c r="HU43" s="2"/>
      <c r="HV43" s="2"/>
      <c r="HW43" s="2"/>
      <c r="HX43" s="2"/>
      <c r="HY43" s="2"/>
      <c r="HZ43" s="2"/>
      <c r="IA43" s="2"/>
      <c r="IB43" s="2"/>
      <c r="IC43" s="2"/>
      <c r="ID43" s="2"/>
      <c r="IE43" s="2"/>
      <c r="IF43" s="2"/>
      <c r="IG43" s="2"/>
      <c r="IH43" s="2"/>
      <c r="II43" s="2"/>
      <c r="IJ43" s="2"/>
      <c r="IK43" s="2"/>
      <c r="IL43" s="2"/>
      <c r="IM43" s="2"/>
      <c r="IN43" s="2"/>
      <c r="IO43" s="2"/>
      <c r="IP43" s="2"/>
      <c r="IQ43" s="2"/>
      <c r="IR43" s="2"/>
      <c r="IS43" s="2"/>
      <c r="IT43" s="2"/>
      <c r="IU43" s="2"/>
      <c r="IV43" s="2"/>
    </row>
    <row r="44" spans="1:256" ht="11.85" customHeight="1">
      <c r="A44" s="714" t="s">
        <v>95</v>
      </c>
      <c r="B44" s="28"/>
      <c r="C44" s="26">
        <v>23</v>
      </c>
      <c r="D44" s="41">
        <v>16</v>
      </c>
      <c r="E44" s="257">
        <f t="shared" si="5"/>
        <v>-30.434782608695656</v>
      </c>
      <c r="F44" s="26">
        <v>25</v>
      </c>
      <c r="G44" s="27">
        <v>3</v>
      </c>
      <c r="H44" s="252">
        <f t="shared" si="6"/>
        <v>-88</v>
      </c>
      <c r="I44" s="26">
        <f t="shared" si="12"/>
        <v>48</v>
      </c>
      <c r="J44" s="20">
        <f t="shared" si="8"/>
        <v>19</v>
      </c>
      <c r="K44" s="260">
        <f t="shared" si="13"/>
        <v>-60.416666666666671</v>
      </c>
      <c r="L44" s="9"/>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c r="HJ44" s="2"/>
      <c r="HK44" s="2"/>
      <c r="HL44" s="2"/>
      <c r="HM44" s="2"/>
      <c r="HN44" s="2"/>
      <c r="HO44" s="2"/>
      <c r="HP44" s="2"/>
      <c r="HQ44" s="2"/>
      <c r="HR44" s="2"/>
      <c r="HS44" s="2"/>
      <c r="HT44" s="2"/>
      <c r="HU44" s="2"/>
      <c r="HV44" s="2"/>
      <c r="HW44" s="2"/>
      <c r="HX44" s="2"/>
      <c r="HY44" s="2"/>
      <c r="HZ44" s="2"/>
      <c r="IA44" s="2"/>
      <c r="IB44" s="2"/>
      <c r="IC44" s="2"/>
      <c r="ID44" s="2"/>
      <c r="IE44" s="2"/>
      <c r="IF44" s="2"/>
      <c r="IG44" s="2"/>
      <c r="IH44" s="2"/>
      <c r="II44" s="2"/>
      <c r="IJ44" s="2"/>
      <c r="IK44" s="2"/>
      <c r="IL44" s="2"/>
      <c r="IM44" s="2"/>
      <c r="IN44" s="2"/>
      <c r="IO44" s="2"/>
      <c r="IP44" s="2"/>
      <c r="IQ44" s="2"/>
      <c r="IR44" s="2"/>
      <c r="IS44" s="2"/>
      <c r="IT44" s="2"/>
      <c r="IU44" s="2"/>
      <c r="IV44" s="2"/>
    </row>
    <row r="45" spans="1:256" ht="11.85" customHeight="1">
      <c r="A45" s="714" t="s">
        <v>96</v>
      </c>
      <c r="B45" s="28"/>
      <c r="C45" s="26">
        <v>112</v>
      </c>
      <c r="D45" s="41">
        <v>115</v>
      </c>
      <c r="E45" s="257">
        <f t="shared" si="5"/>
        <v>2.6785714285714191</v>
      </c>
      <c r="F45" s="26">
        <v>205</v>
      </c>
      <c r="G45" s="27">
        <v>60</v>
      </c>
      <c r="H45" s="252">
        <f t="shared" si="6"/>
        <v>-70.731707317073173</v>
      </c>
      <c r="I45" s="26">
        <f t="shared" si="12"/>
        <v>317</v>
      </c>
      <c r="J45" s="20">
        <f t="shared" si="8"/>
        <v>175</v>
      </c>
      <c r="K45" s="260">
        <f t="shared" si="13"/>
        <v>-44.794952681388011</v>
      </c>
      <c r="L45" s="8"/>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c r="AY45" s="2"/>
      <c r="AZ45" s="2"/>
      <c r="BA45" s="2"/>
      <c r="BB45" s="2"/>
      <c r="BC45" s="2"/>
      <c r="BD45" s="2"/>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c r="DK45" s="2"/>
      <c r="DL45" s="2"/>
      <c r="DM45" s="2"/>
      <c r="DN45" s="2"/>
      <c r="DO45" s="2"/>
      <c r="DP45" s="2"/>
      <c r="DQ45" s="2"/>
      <c r="DR45" s="2"/>
      <c r="DS45" s="2"/>
      <c r="DT45" s="2"/>
      <c r="DU45" s="2"/>
      <c r="DV45" s="2"/>
      <c r="DW45" s="2"/>
      <c r="DX45" s="2"/>
      <c r="DY45" s="2"/>
      <c r="DZ45" s="2"/>
      <c r="EA45" s="2"/>
      <c r="EB45" s="2"/>
      <c r="EC45" s="2"/>
      <c r="ED45" s="2"/>
      <c r="EE45" s="2"/>
      <c r="EF45" s="2"/>
      <c r="EG45" s="2"/>
      <c r="EH45" s="2"/>
      <c r="EI45" s="2"/>
      <c r="EJ45" s="2"/>
      <c r="EK45" s="2"/>
      <c r="EL45" s="2"/>
      <c r="EM45" s="2"/>
      <c r="EN45" s="2"/>
      <c r="EO45" s="2"/>
      <c r="EP45" s="2"/>
      <c r="EQ45" s="2"/>
      <c r="ER45" s="2"/>
      <c r="ES45" s="2"/>
      <c r="ET45" s="2"/>
      <c r="EU45" s="2"/>
      <c r="EV45" s="2"/>
      <c r="EW45" s="2"/>
      <c r="EX45" s="2"/>
      <c r="EY45" s="2"/>
      <c r="EZ45" s="2"/>
      <c r="FA45" s="2"/>
      <c r="FB45" s="2"/>
      <c r="FC45" s="2"/>
      <c r="FD45" s="2"/>
      <c r="FE45" s="2"/>
      <c r="FF45" s="2"/>
      <c r="FG45" s="2"/>
      <c r="FH45" s="2"/>
      <c r="FI45" s="2"/>
      <c r="FJ45" s="2"/>
      <c r="FK45" s="2"/>
      <c r="FL45" s="2"/>
      <c r="FM45" s="2"/>
      <c r="FN45" s="2"/>
      <c r="FO45" s="2"/>
      <c r="FP45" s="2"/>
      <c r="FQ45" s="2"/>
      <c r="FR45" s="2"/>
      <c r="FS45" s="2"/>
      <c r="FT45" s="2"/>
      <c r="FU45" s="2"/>
      <c r="FV45" s="2"/>
      <c r="FW45" s="2"/>
      <c r="FX45" s="2"/>
      <c r="FY45" s="2"/>
      <c r="FZ45" s="2"/>
      <c r="GA45" s="2"/>
      <c r="GB45" s="2"/>
      <c r="GC45" s="2"/>
      <c r="GD45" s="2"/>
      <c r="GE45" s="2"/>
      <c r="GF45" s="2"/>
      <c r="GG45" s="2"/>
      <c r="GH45" s="2"/>
      <c r="GI45" s="2"/>
      <c r="GJ45" s="2"/>
      <c r="GK45" s="2"/>
      <c r="GL45" s="2"/>
      <c r="GM45" s="2"/>
      <c r="GN45" s="2"/>
      <c r="GO45" s="2"/>
      <c r="GP45" s="2"/>
      <c r="GQ45" s="2"/>
      <c r="GR45" s="2"/>
      <c r="GS45" s="2"/>
      <c r="GT45" s="2"/>
      <c r="GU45" s="2"/>
      <c r="GV45" s="2"/>
      <c r="GW45" s="2"/>
      <c r="GX45" s="2"/>
      <c r="GY45" s="2"/>
      <c r="GZ45" s="2"/>
      <c r="HA45" s="2"/>
      <c r="HB45" s="2"/>
      <c r="HC45" s="2"/>
      <c r="HD45" s="2"/>
      <c r="HE45" s="2"/>
      <c r="HF45" s="2"/>
      <c r="HG45" s="2"/>
      <c r="HH45" s="2"/>
      <c r="HI45" s="2"/>
      <c r="HJ45" s="2"/>
      <c r="HK45" s="2"/>
      <c r="HL45" s="2"/>
      <c r="HM45" s="2"/>
      <c r="HN45" s="2"/>
      <c r="HO45" s="2"/>
      <c r="HP45" s="2"/>
      <c r="HQ45" s="2"/>
      <c r="HR45" s="2"/>
      <c r="HS45" s="2"/>
      <c r="HT45" s="2"/>
      <c r="HU45" s="2"/>
      <c r="HV45" s="2"/>
      <c r="HW45" s="2"/>
      <c r="HX45" s="2"/>
      <c r="HY45" s="2"/>
      <c r="HZ45" s="2"/>
      <c r="IA45" s="2"/>
      <c r="IB45" s="2"/>
      <c r="IC45" s="2"/>
      <c r="ID45" s="2"/>
      <c r="IE45" s="2"/>
      <c r="IF45" s="2"/>
      <c r="IG45" s="2"/>
      <c r="IH45" s="2"/>
      <c r="II45" s="2"/>
      <c r="IJ45" s="2"/>
      <c r="IK45" s="2"/>
      <c r="IL45" s="2"/>
      <c r="IM45" s="2"/>
      <c r="IN45" s="2"/>
      <c r="IO45" s="2"/>
      <c r="IP45" s="2"/>
      <c r="IQ45" s="2"/>
      <c r="IR45" s="2"/>
      <c r="IS45" s="2"/>
      <c r="IT45" s="2"/>
      <c r="IU45" s="2"/>
      <c r="IV45" s="2"/>
    </row>
    <row r="46" spans="1:256" ht="11.85" customHeight="1">
      <c r="A46" s="714" t="s">
        <v>97</v>
      </c>
      <c r="B46" s="28"/>
      <c r="C46" s="706">
        <f>SUM(C47:C48)</f>
        <v>258</v>
      </c>
      <c r="D46" s="706">
        <f>SUM(D47:D48)</f>
        <v>236</v>
      </c>
      <c r="E46" s="707">
        <f t="shared" si="5"/>
        <v>-8.5271317829457409</v>
      </c>
      <c r="F46" s="708">
        <f>SUM(F47:F48)</f>
        <v>639</v>
      </c>
      <c r="G46" s="689">
        <f>SUM(G47:G48)</f>
        <v>792</v>
      </c>
      <c r="H46" s="709">
        <f t="shared" si="6"/>
        <v>23.943661971830977</v>
      </c>
      <c r="I46" s="708">
        <f t="shared" si="12"/>
        <v>897</v>
      </c>
      <c r="J46" s="710">
        <f t="shared" si="8"/>
        <v>1028</v>
      </c>
      <c r="K46" s="711">
        <f t="shared" si="13"/>
        <v>14.604236343366782</v>
      </c>
      <c r="L46" s="8"/>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c r="BC46" s="2"/>
      <c r="BD46" s="2"/>
      <c r="BE46" s="2"/>
      <c r="BF46" s="2"/>
      <c r="BG46" s="2"/>
      <c r="BH46" s="2"/>
      <c r="BI46" s="2"/>
      <c r="BJ46" s="2"/>
      <c r="BK46" s="2"/>
      <c r="BL46" s="2"/>
      <c r="BM46" s="2"/>
      <c r="BN46" s="2"/>
      <c r="BO46" s="2"/>
      <c r="BP46" s="2"/>
      <c r="BQ46" s="2"/>
      <c r="BR46" s="2"/>
      <c r="BS46" s="2"/>
      <c r="BT46" s="2"/>
      <c r="BU46" s="2"/>
      <c r="BV46" s="2"/>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c r="DK46" s="2"/>
      <c r="DL46" s="2"/>
      <c r="DM46" s="2"/>
      <c r="DN46" s="2"/>
      <c r="DO46" s="2"/>
      <c r="DP46" s="2"/>
      <c r="DQ46" s="2"/>
      <c r="DR46" s="2"/>
      <c r="DS46" s="2"/>
      <c r="DT46" s="2"/>
      <c r="DU46" s="2"/>
      <c r="DV46" s="2"/>
      <c r="DW46" s="2"/>
      <c r="DX46" s="2"/>
      <c r="DY46" s="2"/>
      <c r="DZ46" s="2"/>
      <c r="EA46" s="2"/>
      <c r="EB46" s="2"/>
      <c r="EC46" s="2"/>
      <c r="ED46" s="2"/>
      <c r="EE46" s="2"/>
      <c r="EF46" s="2"/>
      <c r="EG46" s="2"/>
      <c r="EH46" s="2"/>
      <c r="EI46" s="2"/>
      <c r="EJ46" s="2"/>
      <c r="EK46" s="2"/>
      <c r="EL46" s="2"/>
      <c r="EM46" s="2"/>
      <c r="EN46" s="2"/>
      <c r="EO46" s="2"/>
      <c r="EP46" s="2"/>
      <c r="EQ46" s="2"/>
      <c r="ER46" s="2"/>
      <c r="ES46" s="2"/>
      <c r="ET46" s="2"/>
      <c r="EU46" s="2"/>
      <c r="EV46" s="2"/>
      <c r="EW46" s="2"/>
      <c r="EX46" s="2"/>
      <c r="EY46" s="2"/>
      <c r="EZ46" s="2"/>
      <c r="FA46" s="2"/>
      <c r="FB46" s="2"/>
      <c r="FC46" s="2"/>
      <c r="FD46" s="2"/>
      <c r="FE46" s="2"/>
      <c r="FF46" s="2"/>
      <c r="FG46" s="2"/>
      <c r="FH46" s="2"/>
      <c r="FI46" s="2"/>
      <c r="FJ46" s="2"/>
      <c r="FK46" s="2"/>
      <c r="FL46" s="2"/>
      <c r="FM46" s="2"/>
      <c r="FN46" s="2"/>
      <c r="FO46" s="2"/>
      <c r="FP46" s="2"/>
      <c r="FQ46" s="2"/>
      <c r="FR46" s="2"/>
      <c r="FS46" s="2"/>
      <c r="FT46" s="2"/>
      <c r="FU46" s="2"/>
      <c r="FV46" s="2"/>
      <c r="FW46" s="2"/>
      <c r="FX46" s="2"/>
      <c r="FY46" s="2"/>
      <c r="FZ46" s="2"/>
      <c r="GA46" s="2"/>
      <c r="GB46" s="2"/>
      <c r="GC46" s="2"/>
      <c r="GD46" s="2"/>
      <c r="GE46" s="2"/>
      <c r="GF46" s="2"/>
      <c r="GG46" s="2"/>
      <c r="GH46" s="2"/>
      <c r="GI46" s="2"/>
      <c r="GJ46" s="2"/>
      <c r="GK46" s="2"/>
      <c r="GL46" s="2"/>
      <c r="GM46" s="2"/>
      <c r="GN46" s="2"/>
      <c r="GO46" s="2"/>
      <c r="GP46" s="2"/>
      <c r="GQ46" s="2"/>
      <c r="GR46" s="2"/>
      <c r="GS46" s="2"/>
      <c r="GT46" s="2"/>
      <c r="GU46" s="2"/>
      <c r="GV46" s="2"/>
      <c r="GW46" s="2"/>
      <c r="GX46" s="2"/>
      <c r="GY46" s="2"/>
      <c r="GZ46" s="2"/>
      <c r="HA46" s="2"/>
      <c r="HB46" s="2"/>
      <c r="HC46" s="2"/>
      <c r="HD46" s="2"/>
      <c r="HE46" s="2"/>
      <c r="HF46" s="2"/>
      <c r="HG46" s="2"/>
      <c r="HH46" s="2"/>
      <c r="HI46" s="2"/>
      <c r="HJ46" s="2"/>
      <c r="HK46" s="2"/>
      <c r="HL46" s="2"/>
      <c r="HM46" s="2"/>
      <c r="HN46" s="2"/>
      <c r="HO46" s="2"/>
      <c r="HP46" s="2"/>
      <c r="HQ46" s="2"/>
      <c r="HR46" s="2"/>
      <c r="HS46" s="2"/>
      <c r="HT46" s="2"/>
      <c r="HU46" s="2"/>
      <c r="HV46" s="2"/>
      <c r="HW46" s="2"/>
      <c r="HX46" s="2"/>
      <c r="HY46" s="2"/>
      <c r="HZ46" s="2"/>
      <c r="IA46" s="2"/>
      <c r="IB46" s="2"/>
      <c r="IC46" s="2"/>
      <c r="ID46" s="2"/>
      <c r="IE46" s="2"/>
      <c r="IF46" s="2"/>
      <c r="IG46" s="2"/>
      <c r="IH46" s="2"/>
      <c r="II46" s="2"/>
      <c r="IJ46" s="2"/>
      <c r="IK46" s="2"/>
      <c r="IL46" s="2"/>
      <c r="IM46" s="2"/>
      <c r="IN46" s="2"/>
      <c r="IO46" s="2"/>
      <c r="IP46" s="2"/>
      <c r="IQ46" s="2"/>
      <c r="IR46" s="2"/>
      <c r="IS46" s="2"/>
      <c r="IT46" s="2"/>
      <c r="IU46" s="2"/>
      <c r="IV46" s="2"/>
    </row>
    <row r="47" spans="1:256" ht="11.85" customHeight="1">
      <c r="A47" s="714" t="s">
        <v>98</v>
      </c>
      <c r="B47" s="28"/>
      <c r="C47" s="26">
        <v>27</v>
      </c>
      <c r="D47" s="41">
        <v>14</v>
      </c>
      <c r="E47" s="257">
        <f t="shared" si="5"/>
        <v>-48.148148148148152</v>
      </c>
      <c r="F47" s="26">
        <v>105</v>
      </c>
      <c r="G47" s="27">
        <v>413</v>
      </c>
      <c r="H47" s="252">
        <f t="shared" si="6"/>
        <v>293.33333333333331</v>
      </c>
      <c r="I47" s="26">
        <f t="shared" si="12"/>
        <v>132</v>
      </c>
      <c r="J47" s="20">
        <f t="shared" si="8"/>
        <v>427</v>
      </c>
      <c r="K47" s="260">
        <f t="shared" si="13"/>
        <v>223.4848484848485</v>
      </c>
      <c r="L47" s="8"/>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c r="HJ47" s="2"/>
      <c r="HK47" s="2"/>
      <c r="HL47" s="2"/>
      <c r="HM47" s="2"/>
      <c r="HN47" s="2"/>
      <c r="HO47" s="2"/>
      <c r="HP47" s="2"/>
      <c r="HQ47" s="2"/>
      <c r="HR47" s="2"/>
      <c r="HS47" s="2"/>
      <c r="HT47" s="2"/>
      <c r="HU47" s="2"/>
      <c r="HV47" s="2"/>
      <c r="HW47" s="2"/>
      <c r="HX47" s="2"/>
      <c r="HY47" s="2"/>
      <c r="HZ47" s="2"/>
      <c r="IA47" s="2"/>
      <c r="IB47" s="2"/>
      <c r="IC47" s="2"/>
      <c r="ID47" s="2"/>
      <c r="IE47" s="2"/>
      <c r="IF47" s="2"/>
      <c r="IG47" s="2"/>
      <c r="IH47" s="2"/>
      <c r="II47" s="2"/>
      <c r="IJ47" s="2"/>
      <c r="IK47" s="2"/>
      <c r="IL47" s="2"/>
      <c r="IM47" s="2"/>
      <c r="IN47" s="2"/>
      <c r="IO47" s="2"/>
      <c r="IP47" s="2"/>
      <c r="IQ47" s="2"/>
      <c r="IR47" s="2"/>
      <c r="IS47" s="2"/>
      <c r="IT47" s="2"/>
      <c r="IU47" s="2"/>
      <c r="IV47" s="2"/>
    </row>
    <row r="48" spans="1:256" ht="11.85" customHeight="1">
      <c r="A48" s="714" t="s">
        <v>99</v>
      </c>
      <c r="B48" s="28"/>
      <c r="C48" s="26">
        <v>231</v>
      </c>
      <c r="D48" s="41">
        <v>222</v>
      </c>
      <c r="E48" s="257">
        <f t="shared" si="5"/>
        <v>-3.8961038961038974</v>
      </c>
      <c r="F48" s="26">
        <v>534</v>
      </c>
      <c r="G48" s="27">
        <v>379</v>
      </c>
      <c r="H48" s="252">
        <f t="shared" si="6"/>
        <v>-29.026217228464425</v>
      </c>
      <c r="I48" s="26">
        <f t="shared" si="12"/>
        <v>765</v>
      </c>
      <c r="J48" s="20">
        <f t="shared" si="8"/>
        <v>601</v>
      </c>
      <c r="K48" s="260">
        <f t="shared" si="13"/>
        <v>-21.437908496732028</v>
      </c>
      <c r="L48" s="8"/>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c r="HJ48" s="2"/>
      <c r="HK48" s="2"/>
      <c r="HL48" s="2"/>
      <c r="HM48" s="2"/>
      <c r="HN48" s="2"/>
      <c r="HO48" s="2"/>
      <c r="HP48" s="2"/>
      <c r="HQ48" s="2"/>
      <c r="HR48" s="2"/>
      <c r="HS48" s="2"/>
      <c r="HT48" s="2"/>
      <c r="HU48" s="2"/>
      <c r="HV48" s="2"/>
      <c r="HW48" s="2"/>
      <c r="HX48" s="2"/>
      <c r="HY48" s="2"/>
      <c r="HZ48" s="2"/>
      <c r="IA48" s="2"/>
      <c r="IB48" s="2"/>
      <c r="IC48" s="2"/>
      <c r="ID48" s="2"/>
      <c r="IE48" s="2"/>
      <c r="IF48" s="2"/>
      <c r="IG48" s="2"/>
      <c r="IH48" s="2"/>
      <c r="II48" s="2"/>
      <c r="IJ48" s="2"/>
      <c r="IK48" s="2"/>
      <c r="IL48" s="2"/>
      <c r="IM48" s="2"/>
      <c r="IN48" s="2"/>
      <c r="IO48" s="2"/>
      <c r="IP48" s="2"/>
      <c r="IQ48" s="2"/>
      <c r="IR48" s="2"/>
      <c r="IS48" s="2"/>
      <c r="IT48" s="2"/>
      <c r="IU48" s="2"/>
      <c r="IV48" s="2"/>
    </row>
    <row r="49" spans="1:256" ht="11.85" customHeight="1">
      <c r="A49" s="714" t="s">
        <v>100</v>
      </c>
      <c r="B49" s="28"/>
      <c r="C49" s="26">
        <v>39</v>
      </c>
      <c r="D49" s="41">
        <v>3</v>
      </c>
      <c r="E49" s="257">
        <f t="shared" si="5"/>
        <v>-92.307692307692307</v>
      </c>
      <c r="F49" s="26">
        <v>0</v>
      </c>
      <c r="G49" s="27">
        <v>0</v>
      </c>
      <c r="H49" s="252" t="str">
        <f t="shared" si="6"/>
        <v>-</v>
      </c>
      <c r="I49" s="26">
        <f t="shared" si="12"/>
        <v>39</v>
      </c>
      <c r="J49" s="20">
        <f t="shared" si="8"/>
        <v>3</v>
      </c>
      <c r="K49" s="260">
        <f t="shared" si="13"/>
        <v>-92.307692307692307</v>
      </c>
      <c r="L49" s="8"/>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c r="DK49" s="2"/>
      <c r="DL49" s="2"/>
      <c r="DM49" s="2"/>
      <c r="DN49" s="2"/>
      <c r="DO49" s="2"/>
      <c r="DP49" s="2"/>
      <c r="DQ49" s="2"/>
      <c r="DR49" s="2"/>
      <c r="DS49" s="2"/>
      <c r="DT49" s="2"/>
      <c r="DU49" s="2"/>
      <c r="DV49" s="2"/>
      <c r="DW49" s="2"/>
      <c r="DX49" s="2"/>
      <c r="DY49" s="2"/>
      <c r="DZ49" s="2"/>
      <c r="EA49" s="2"/>
      <c r="EB49" s="2"/>
      <c r="EC49" s="2"/>
      <c r="ED49" s="2"/>
      <c r="EE49" s="2"/>
      <c r="EF49" s="2"/>
      <c r="EG49" s="2"/>
      <c r="EH49" s="2"/>
      <c r="EI49" s="2"/>
      <c r="EJ49" s="2"/>
      <c r="EK49" s="2"/>
      <c r="EL49" s="2"/>
      <c r="EM49" s="2"/>
      <c r="EN49" s="2"/>
      <c r="EO49" s="2"/>
      <c r="EP49" s="2"/>
      <c r="EQ49" s="2"/>
      <c r="ER49" s="2"/>
      <c r="ES49" s="2"/>
      <c r="ET49" s="2"/>
      <c r="EU49" s="2"/>
      <c r="EV49" s="2"/>
      <c r="EW49" s="2"/>
      <c r="EX49" s="2"/>
      <c r="EY49" s="2"/>
      <c r="EZ49" s="2"/>
      <c r="FA49" s="2"/>
      <c r="FB49" s="2"/>
      <c r="FC49" s="2"/>
      <c r="FD49" s="2"/>
      <c r="FE49" s="2"/>
      <c r="FF49" s="2"/>
      <c r="FG49" s="2"/>
      <c r="FH49" s="2"/>
      <c r="FI49" s="2"/>
      <c r="FJ49" s="2"/>
      <c r="FK49" s="2"/>
      <c r="FL49" s="2"/>
      <c r="FM49" s="2"/>
      <c r="FN49" s="2"/>
      <c r="FO49" s="2"/>
      <c r="FP49" s="2"/>
      <c r="FQ49" s="2"/>
      <c r="FR49" s="2"/>
      <c r="FS49" s="2"/>
      <c r="FT49" s="2"/>
      <c r="FU49" s="2"/>
      <c r="FV49" s="2"/>
      <c r="FW49" s="2"/>
      <c r="FX49" s="2"/>
      <c r="FY49" s="2"/>
      <c r="FZ49" s="2"/>
      <c r="GA49" s="2"/>
      <c r="GB49" s="2"/>
      <c r="GC49" s="2"/>
      <c r="GD49" s="2"/>
      <c r="GE49" s="2"/>
      <c r="GF49" s="2"/>
      <c r="GG49" s="2"/>
      <c r="GH49" s="2"/>
      <c r="GI49" s="2"/>
      <c r="GJ49" s="2"/>
      <c r="GK49" s="2"/>
      <c r="GL49" s="2"/>
      <c r="GM49" s="2"/>
      <c r="GN49" s="2"/>
      <c r="GO49" s="2"/>
      <c r="GP49" s="2"/>
      <c r="GQ49" s="2"/>
      <c r="GR49" s="2"/>
      <c r="GS49" s="2"/>
      <c r="GT49" s="2"/>
      <c r="GU49" s="2"/>
      <c r="GV49" s="2"/>
      <c r="GW49" s="2"/>
      <c r="GX49" s="2"/>
      <c r="GY49" s="2"/>
      <c r="GZ49" s="2"/>
      <c r="HA49" s="2"/>
      <c r="HB49" s="2"/>
      <c r="HC49" s="2"/>
      <c r="HD49" s="2"/>
      <c r="HE49" s="2"/>
      <c r="HF49" s="2"/>
      <c r="HG49" s="2"/>
      <c r="HH49" s="2"/>
      <c r="HI49" s="2"/>
      <c r="HJ49" s="2"/>
      <c r="HK49" s="2"/>
      <c r="HL49" s="2"/>
      <c r="HM49" s="2"/>
      <c r="HN49" s="2"/>
      <c r="HO49" s="2"/>
      <c r="HP49" s="2"/>
      <c r="HQ49" s="2"/>
      <c r="HR49" s="2"/>
      <c r="HS49" s="2"/>
      <c r="HT49" s="2"/>
      <c r="HU49" s="2"/>
      <c r="HV49" s="2"/>
      <c r="HW49" s="2"/>
      <c r="HX49" s="2"/>
      <c r="HY49" s="2"/>
      <c r="HZ49" s="2"/>
      <c r="IA49" s="2"/>
      <c r="IB49" s="2"/>
      <c r="IC49" s="2"/>
      <c r="ID49" s="2"/>
      <c r="IE49" s="2"/>
      <c r="IF49" s="2"/>
      <c r="IG49" s="2"/>
      <c r="IH49" s="2"/>
      <c r="II49" s="2"/>
      <c r="IJ49" s="2"/>
      <c r="IK49" s="2"/>
      <c r="IL49" s="2"/>
      <c r="IM49" s="2"/>
      <c r="IN49" s="2"/>
      <c r="IO49" s="2"/>
      <c r="IP49" s="2"/>
      <c r="IQ49" s="2"/>
      <c r="IR49" s="2"/>
      <c r="IS49" s="2"/>
      <c r="IT49" s="2"/>
      <c r="IU49" s="2"/>
      <c r="IV49" s="2"/>
    </row>
    <row r="50" spans="1:256" ht="11.85" customHeight="1">
      <c r="A50" s="714" t="s">
        <v>101</v>
      </c>
      <c r="B50" s="28"/>
      <c r="C50" s="26">
        <v>97</v>
      </c>
      <c r="D50" s="41">
        <v>37</v>
      </c>
      <c r="E50" s="257">
        <f t="shared" si="5"/>
        <v>-61.855670103092784</v>
      </c>
      <c r="F50" s="26">
        <v>590</v>
      </c>
      <c r="G50" s="27">
        <v>540</v>
      </c>
      <c r="H50" s="252">
        <f t="shared" si="6"/>
        <v>-8.4745762711864394</v>
      </c>
      <c r="I50" s="26">
        <f t="shared" si="12"/>
        <v>687</v>
      </c>
      <c r="J50" s="20">
        <f t="shared" si="8"/>
        <v>577</v>
      </c>
      <c r="K50" s="260">
        <f t="shared" si="13"/>
        <v>-16.011644832605533</v>
      </c>
      <c r="L50" s="8"/>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c r="DK50" s="2"/>
      <c r="DL50" s="2"/>
      <c r="DM50" s="2"/>
      <c r="DN50" s="2"/>
      <c r="DO50" s="2"/>
      <c r="DP50" s="2"/>
      <c r="DQ50" s="2"/>
      <c r="DR50" s="2"/>
      <c r="DS50" s="2"/>
      <c r="DT50" s="2"/>
      <c r="DU50" s="2"/>
      <c r="DV50" s="2"/>
      <c r="DW50" s="2"/>
      <c r="DX50" s="2"/>
      <c r="DY50" s="2"/>
      <c r="DZ50" s="2"/>
      <c r="EA50" s="2"/>
      <c r="EB50" s="2"/>
      <c r="EC50" s="2"/>
      <c r="ED50" s="2"/>
      <c r="EE50" s="2"/>
      <c r="EF50" s="2"/>
      <c r="EG50" s="2"/>
      <c r="EH50" s="2"/>
      <c r="EI50" s="2"/>
      <c r="EJ50" s="2"/>
      <c r="EK50" s="2"/>
      <c r="EL50" s="2"/>
      <c r="EM50" s="2"/>
      <c r="EN50" s="2"/>
      <c r="EO50" s="2"/>
      <c r="EP50" s="2"/>
      <c r="EQ50" s="2"/>
      <c r="ER50" s="2"/>
      <c r="ES50" s="2"/>
      <c r="ET50" s="2"/>
      <c r="EU50" s="2"/>
      <c r="EV50" s="2"/>
      <c r="EW50" s="2"/>
      <c r="EX50" s="2"/>
      <c r="EY50" s="2"/>
      <c r="EZ50" s="2"/>
      <c r="FA50" s="2"/>
      <c r="FB50" s="2"/>
      <c r="FC50" s="2"/>
      <c r="FD50" s="2"/>
      <c r="FE50" s="2"/>
      <c r="FF50" s="2"/>
      <c r="FG50" s="2"/>
      <c r="FH50" s="2"/>
      <c r="FI50" s="2"/>
      <c r="FJ50" s="2"/>
      <c r="FK50" s="2"/>
      <c r="FL50" s="2"/>
      <c r="FM50" s="2"/>
      <c r="FN50" s="2"/>
      <c r="FO50" s="2"/>
      <c r="FP50" s="2"/>
      <c r="FQ50" s="2"/>
      <c r="FR50" s="2"/>
      <c r="FS50" s="2"/>
      <c r="FT50" s="2"/>
      <c r="FU50" s="2"/>
      <c r="FV50" s="2"/>
      <c r="FW50" s="2"/>
      <c r="FX50" s="2"/>
      <c r="FY50" s="2"/>
      <c r="FZ50" s="2"/>
      <c r="GA50" s="2"/>
      <c r="GB50" s="2"/>
      <c r="GC50" s="2"/>
      <c r="GD50" s="2"/>
      <c r="GE50" s="2"/>
      <c r="GF50" s="2"/>
      <c r="GG50" s="2"/>
      <c r="GH50" s="2"/>
      <c r="GI50" s="2"/>
      <c r="GJ50" s="2"/>
      <c r="GK50" s="2"/>
      <c r="GL50" s="2"/>
      <c r="GM50" s="2"/>
      <c r="GN50" s="2"/>
      <c r="GO50" s="2"/>
      <c r="GP50" s="2"/>
      <c r="GQ50" s="2"/>
      <c r="GR50" s="2"/>
      <c r="GS50" s="2"/>
      <c r="GT50" s="2"/>
      <c r="GU50" s="2"/>
      <c r="GV50" s="2"/>
      <c r="GW50" s="2"/>
      <c r="GX50" s="2"/>
      <c r="GY50" s="2"/>
      <c r="GZ50" s="2"/>
      <c r="HA50" s="2"/>
      <c r="HB50" s="2"/>
      <c r="HC50" s="2"/>
      <c r="HD50" s="2"/>
      <c r="HE50" s="2"/>
      <c r="HF50" s="2"/>
      <c r="HG50" s="2"/>
      <c r="HH50" s="2"/>
      <c r="HI50" s="2"/>
      <c r="HJ50" s="2"/>
      <c r="HK50" s="2"/>
      <c r="HL50" s="2"/>
      <c r="HM50" s="2"/>
      <c r="HN50" s="2"/>
      <c r="HO50" s="2"/>
      <c r="HP50" s="2"/>
      <c r="HQ50" s="2"/>
      <c r="HR50" s="2"/>
      <c r="HS50" s="2"/>
      <c r="HT50" s="2"/>
      <c r="HU50" s="2"/>
      <c r="HV50" s="2"/>
      <c r="HW50" s="2"/>
      <c r="HX50" s="2"/>
      <c r="HY50" s="2"/>
      <c r="HZ50" s="2"/>
      <c r="IA50" s="2"/>
      <c r="IB50" s="2"/>
      <c r="IC50" s="2"/>
      <c r="ID50" s="2"/>
      <c r="IE50" s="2"/>
      <c r="IF50" s="2"/>
      <c r="IG50" s="2"/>
      <c r="IH50" s="2"/>
      <c r="II50" s="2"/>
      <c r="IJ50" s="2"/>
      <c r="IK50" s="2"/>
      <c r="IL50" s="2"/>
      <c r="IM50" s="2"/>
      <c r="IN50" s="2"/>
      <c r="IO50" s="2"/>
      <c r="IP50" s="2"/>
      <c r="IQ50" s="2"/>
      <c r="IR50" s="2"/>
      <c r="IS50" s="2"/>
      <c r="IT50" s="2"/>
      <c r="IU50" s="2"/>
      <c r="IV50" s="2"/>
    </row>
    <row r="51" spans="1:256" ht="11.85" customHeight="1">
      <c r="A51" s="714" t="s">
        <v>102</v>
      </c>
      <c r="B51" s="28"/>
      <c r="C51" s="26">
        <v>20</v>
      </c>
      <c r="D51" s="41">
        <v>3</v>
      </c>
      <c r="E51" s="257">
        <f t="shared" si="5"/>
        <v>-85</v>
      </c>
      <c r="F51" s="26">
        <v>8</v>
      </c>
      <c r="G51" s="27">
        <v>4</v>
      </c>
      <c r="H51" s="252">
        <f t="shared" si="6"/>
        <v>-50</v>
      </c>
      <c r="I51" s="26">
        <f t="shared" si="12"/>
        <v>28</v>
      </c>
      <c r="J51" s="20">
        <f t="shared" si="8"/>
        <v>7</v>
      </c>
      <c r="K51" s="260">
        <f t="shared" si="13"/>
        <v>-75</v>
      </c>
      <c r="L51" s="8"/>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c r="DK51" s="2"/>
      <c r="DL51" s="2"/>
      <c r="DM51" s="2"/>
      <c r="DN51" s="2"/>
      <c r="DO51" s="2"/>
      <c r="DP51" s="2"/>
      <c r="DQ51" s="2"/>
      <c r="DR51" s="2"/>
      <c r="DS51" s="2"/>
      <c r="DT51" s="2"/>
      <c r="DU51" s="2"/>
      <c r="DV51" s="2"/>
      <c r="DW51" s="2"/>
      <c r="DX51" s="2"/>
      <c r="DY51" s="2"/>
      <c r="DZ51" s="2"/>
      <c r="EA51" s="2"/>
      <c r="EB51" s="2"/>
      <c r="EC51" s="2"/>
      <c r="ED51" s="2"/>
      <c r="EE51" s="2"/>
      <c r="EF51" s="2"/>
      <c r="EG51" s="2"/>
      <c r="EH51" s="2"/>
      <c r="EI51" s="2"/>
      <c r="EJ51" s="2"/>
      <c r="EK51" s="2"/>
      <c r="EL51" s="2"/>
      <c r="EM51" s="2"/>
      <c r="EN51" s="2"/>
      <c r="EO51" s="2"/>
      <c r="EP51" s="2"/>
      <c r="EQ51" s="2"/>
      <c r="ER51" s="2"/>
      <c r="ES51" s="2"/>
      <c r="ET51" s="2"/>
      <c r="EU51" s="2"/>
      <c r="EV51" s="2"/>
      <c r="EW51" s="2"/>
      <c r="EX51" s="2"/>
      <c r="EY51" s="2"/>
      <c r="EZ51" s="2"/>
      <c r="FA51" s="2"/>
      <c r="FB51" s="2"/>
      <c r="FC51" s="2"/>
      <c r="FD51" s="2"/>
      <c r="FE51" s="2"/>
      <c r="FF51" s="2"/>
      <c r="FG51" s="2"/>
      <c r="FH51" s="2"/>
      <c r="FI51" s="2"/>
      <c r="FJ51" s="2"/>
      <c r="FK51" s="2"/>
      <c r="FL51" s="2"/>
      <c r="FM51" s="2"/>
      <c r="FN51" s="2"/>
      <c r="FO51" s="2"/>
      <c r="FP51" s="2"/>
      <c r="FQ51" s="2"/>
      <c r="FR51" s="2"/>
      <c r="FS51" s="2"/>
      <c r="FT51" s="2"/>
      <c r="FU51" s="2"/>
      <c r="FV51" s="2"/>
      <c r="FW51" s="2"/>
      <c r="FX51" s="2"/>
      <c r="FY51" s="2"/>
      <c r="FZ51" s="2"/>
      <c r="GA51" s="2"/>
      <c r="GB51" s="2"/>
      <c r="GC51" s="2"/>
      <c r="GD51" s="2"/>
      <c r="GE51" s="2"/>
      <c r="GF51" s="2"/>
      <c r="GG51" s="2"/>
      <c r="GH51" s="2"/>
      <c r="GI51" s="2"/>
      <c r="GJ51" s="2"/>
      <c r="GK51" s="2"/>
      <c r="GL51" s="2"/>
      <c r="GM51" s="2"/>
      <c r="GN51" s="2"/>
      <c r="GO51" s="2"/>
      <c r="GP51" s="2"/>
      <c r="GQ51" s="2"/>
      <c r="GR51" s="2"/>
      <c r="GS51" s="2"/>
      <c r="GT51" s="2"/>
      <c r="GU51" s="2"/>
      <c r="GV51" s="2"/>
      <c r="GW51" s="2"/>
      <c r="GX51" s="2"/>
      <c r="GY51" s="2"/>
      <c r="GZ51" s="2"/>
      <c r="HA51" s="2"/>
      <c r="HB51" s="2"/>
      <c r="HC51" s="2"/>
      <c r="HD51" s="2"/>
      <c r="HE51" s="2"/>
      <c r="HF51" s="2"/>
      <c r="HG51" s="2"/>
      <c r="HH51" s="2"/>
      <c r="HI51" s="2"/>
      <c r="HJ51" s="2"/>
      <c r="HK51" s="2"/>
      <c r="HL51" s="2"/>
      <c r="HM51" s="2"/>
      <c r="HN51" s="2"/>
      <c r="HO51" s="2"/>
      <c r="HP51" s="2"/>
      <c r="HQ51" s="2"/>
      <c r="HR51" s="2"/>
      <c r="HS51" s="2"/>
      <c r="HT51" s="2"/>
      <c r="HU51" s="2"/>
      <c r="HV51" s="2"/>
      <c r="HW51" s="2"/>
      <c r="HX51" s="2"/>
      <c r="HY51" s="2"/>
      <c r="HZ51" s="2"/>
      <c r="IA51" s="2"/>
      <c r="IB51" s="2"/>
      <c r="IC51" s="2"/>
      <c r="ID51" s="2"/>
      <c r="IE51" s="2"/>
      <c r="IF51" s="2"/>
      <c r="IG51" s="2"/>
      <c r="IH51" s="2"/>
      <c r="II51" s="2"/>
      <c r="IJ51" s="2"/>
      <c r="IK51" s="2"/>
      <c r="IL51" s="2"/>
      <c r="IM51" s="2"/>
      <c r="IN51" s="2"/>
      <c r="IO51" s="2"/>
      <c r="IP51" s="2"/>
      <c r="IQ51" s="2"/>
      <c r="IR51" s="2"/>
      <c r="IS51" s="2"/>
      <c r="IT51" s="2"/>
      <c r="IU51" s="2"/>
      <c r="IV51" s="2"/>
    </row>
    <row r="52" spans="1:256" ht="11.85" customHeight="1">
      <c r="A52" s="714" t="s">
        <v>103</v>
      </c>
      <c r="B52" s="28"/>
      <c r="C52" s="26">
        <v>42</v>
      </c>
      <c r="D52" s="41">
        <v>10</v>
      </c>
      <c r="E52" s="257">
        <f t="shared" si="5"/>
        <v>-76.19047619047619</v>
      </c>
      <c r="F52" s="26">
        <v>45</v>
      </c>
      <c r="G52" s="27">
        <v>149</v>
      </c>
      <c r="H52" s="252">
        <f t="shared" si="6"/>
        <v>231.11111111111109</v>
      </c>
      <c r="I52" s="26">
        <f t="shared" si="12"/>
        <v>87</v>
      </c>
      <c r="J52" s="20">
        <f t="shared" si="8"/>
        <v>159</v>
      </c>
      <c r="K52" s="260">
        <f t="shared" si="13"/>
        <v>82.758620689655189</v>
      </c>
      <c r="L52" s="8"/>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c r="EC52" s="2"/>
      <c r="ED52" s="2"/>
      <c r="EE52" s="2"/>
      <c r="EF52" s="2"/>
      <c r="EG52" s="2"/>
      <c r="EH52" s="2"/>
      <c r="EI52" s="2"/>
      <c r="EJ52" s="2"/>
      <c r="EK52" s="2"/>
      <c r="EL52" s="2"/>
      <c r="EM52" s="2"/>
      <c r="EN52" s="2"/>
      <c r="EO52" s="2"/>
      <c r="EP52" s="2"/>
      <c r="EQ52" s="2"/>
      <c r="ER52" s="2"/>
      <c r="ES52" s="2"/>
      <c r="ET52" s="2"/>
      <c r="EU52" s="2"/>
      <c r="EV52" s="2"/>
      <c r="EW52" s="2"/>
      <c r="EX52" s="2"/>
      <c r="EY52" s="2"/>
      <c r="EZ52" s="2"/>
      <c r="FA52" s="2"/>
      <c r="FB52" s="2"/>
      <c r="FC52" s="2"/>
      <c r="FD52" s="2"/>
      <c r="FE52" s="2"/>
      <c r="FF52" s="2"/>
      <c r="FG52" s="2"/>
      <c r="FH52" s="2"/>
      <c r="FI52" s="2"/>
      <c r="FJ52" s="2"/>
      <c r="FK52" s="2"/>
      <c r="FL52" s="2"/>
      <c r="FM52" s="2"/>
      <c r="FN52" s="2"/>
      <c r="FO52" s="2"/>
      <c r="FP52" s="2"/>
      <c r="FQ52" s="2"/>
      <c r="FR52" s="2"/>
      <c r="FS52" s="2"/>
      <c r="FT52" s="2"/>
      <c r="FU52" s="2"/>
      <c r="FV52" s="2"/>
      <c r="FW52" s="2"/>
      <c r="FX52" s="2"/>
      <c r="FY52" s="2"/>
      <c r="FZ52" s="2"/>
      <c r="GA52" s="2"/>
      <c r="GB52" s="2"/>
      <c r="GC52" s="2"/>
      <c r="GD52" s="2"/>
      <c r="GE52" s="2"/>
      <c r="GF52" s="2"/>
      <c r="GG52" s="2"/>
      <c r="GH52" s="2"/>
      <c r="GI52" s="2"/>
      <c r="GJ52" s="2"/>
      <c r="GK52" s="2"/>
      <c r="GL52" s="2"/>
      <c r="GM52" s="2"/>
      <c r="GN52" s="2"/>
      <c r="GO52" s="2"/>
      <c r="GP52" s="2"/>
      <c r="GQ52" s="2"/>
      <c r="GR52" s="2"/>
      <c r="GS52" s="2"/>
      <c r="GT52" s="2"/>
      <c r="GU52" s="2"/>
      <c r="GV52" s="2"/>
      <c r="GW52" s="2"/>
      <c r="GX52" s="2"/>
      <c r="GY52" s="2"/>
      <c r="GZ52" s="2"/>
      <c r="HA52" s="2"/>
      <c r="HB52" s="2"/>
      <c r="HC52" s="2"/>
      <c r="HD52" s="2"/>
      <c r="HE52" s="2"/>
      <c r="HF52" s="2"/>
      <c r="HG52" s="2"/>
      <c r="HH52" s="2"/>
      <c r="HI52" s="2"/>
      <c r="HJ52" s="2"/>
      <c r="HK52" s="2"/>
      <c r="HL52" s="2"/>
      <c r="HM52" s="2"/>
      <c r="HN52" s="2"/>
      <c r="HO52" s="2"/>
      <c r="HP52" s="2"/>
      <c r="HQ52" s="2"/>
      <c r="HR52" s="2"/>
      <c r="HS52" s="2"/>
      <c r="HT52" s="2"/>
      <c r="HU52" s="2"/>
      <c r="HV52" s="2"/>
      <c r="HW52" s="2"/>
      <c r="HX52" s="2"/>
      <c r="HY52" s="2"/>
      <c r="HZ52" s="2"/>
      <c r="IA52" s="2"/>
      <c r="IB52" s="2"/>
      <c r="IC52" s="2"/>
      <c r="ID52" s="2"/>
      <c r="IE52" s="2"/>
      <c r="IF52" s="2"/>
      <c r="IG52" s="2"/>
      <c r="IH52" s="2"/>
      <c r="II52" s="2"/>
      <c r="IJ52" s="2"/>
      <c r="IK52" s="2"/>
      <c r="IL52" s="2"/>
      <c r="IM52" s="2"/>
      <c r="IN52" s="2"/>
      <c r="IO52" s="2"/>
      <c r="IP52" s="2"/>
      <c r="IQ52" s="2"/>
      <c r="IR52" s="2"/>
      <c r="IS52" s="2"/>
      <c r="IT52" s="2"/>
      <c r="IU52" s="2"/>
      <c r="IV52" s="2"/>
    </row>
    <row r="53" spans="1:256" ht="11.85" customHeight="1">
      <c r="A53" s="714" t="s">
        <v>104</v>
      </c>
      <c r="B53" s="28"/>
      <c r="C53" s="26">
        <v>25</v>
      </c>
      <c r="D53" s="41">
        <v>34</v>
      </c>
      <c r="E53" s="257">
        <f t="shared" si="5"/>
        <v>36.000000000000007</v>
      </c>
      <c r="F53" s="26">
        <v>36</v>
      </c>
      <c r="G53" s="27">
        <v>14</v>
      </c>
      <c r="H53" s="252">
        <f t="shared" si="6"/>
        <v>-61.111111111111114</v>
      </c>
      <c r="I53" s="26">
        <f t="shared" si="12"/>
        <v>61</v>
      </c>
      <c r="J53" s="20">
        <f t="shared" si="8"/>
        <v>48</v>
      </c>
      <c r="K53" s="260">
        <f t="shared" si="13"/>
        <v>-21.311475409836067</v>
      </c>
      <c r="L53" s="8"/>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c r="HJ53" s="2"/>
      <c r="HK53" s="2"/>
      <c r="HL53" s="2"/>
      <c r="HM53" s="2"/>
      <c r="HN53" s="2"/>
      <c r="HO53" s="2"/>
      <c r="HP53" s="2"/>
      <c r="HQ53" s="2"/>
      <c r="HR53" s="2"/>
      <c r="HS53" s="2"/>
      <c r="HT53" s="2"/>
      <c r="HU53" s="2"/>
      <c r="HV53" s="2"/>
      <c r="HW53" s="2"/>
      <c r="HX53" s="2"/>
      <c r="HY53" s="2"/>
      <c r="HZ53" s="2"/>
      <c r="IA53" s="2"/>
      <c r="IB53" s="2"/>
      <c r="IC53" s="2"/>
      <c r="ID53" s="2"/>
      <c r="IE53" s="2"/>
      <c r="IF53" s="2"/>
      <c r="IG53" s="2"/>
      <c r="IH53" s="2"/>
      <c r="II53" s="2"/>
      <c r="IJ53" s="2"/>
      <c r="IK53" s="2"/>
      <c r="IL53" s="2"/>
      <c r="IM53" s="2"/>
      <c r="IN53" s="2"/>
      <c r="IO53" s="2"/>
      <c r="IP53" s="2"/>
      <c r="IQ53" s="2"/>
      <c r="IR53" s="2"/>
      <c r="IS53" s="2"/>
      <c r="IT53" s="2"/>
      <c r="IU53" s="2"/>
      <c r="IV53" s="2"/>
    </row>
    <row r="54" spans="1:256" ht="11.85" customHeight="1">
      <c r="A54" s="714" t="s">
        <v>105</v>
      </c>
      <c r="B54" s="28"/>
      <c r="C54" s="26">
        <v>105</v>
      </c>
      <c r="D54" s="41">
        <v>41</v>
      </c>
      <c r="E54" s="257">
        <f t="shared" si="5"/>
        <v>-60.952380952380956</v>
      </c>
      <c r="F54" s="26">
        <v>40</v>
      </c>
      <c r="G54" s="27">
        <v>132</v>
      </c>
      <c r="H54" s="252">
        <f t="shared" si="6"/>
        <v>229.99999999999997</v>
      </c>
      <c r="I54" s="26">
        <f t="shared" si="12"/>
        <v>145</v>
      </c>
      <c r="J54" s="20">
        <f t="shared" si="8"/>
        <v>173</v>
      </c>
      <c r="K54" s="260">
        <f t="shared" si="13"/>
        <v>19.310344827586199</v>
      </c>
      <c r="L54" s="8"/>
      <c r="M54" s="2"/>
      <c r="N54" s="2"/>
      <c r="O54" s="2"/>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c r="AW54" s="2"/>
      <c r="AX54" s="2"/>
      <c r="AY54" s="2"/>
      <c r="AZ54" s="2"/>
      <c r="BA54" s="2"/>
      <c r="BB54" s="2"/>
      <c r="BC54" s="2"/>
      <c r="BD54" s="2"/>
      <c r="BE54" s="2"/>
      <c r="BF54" s="2"/>
      <c r="BG54" s="2"/>
      <c r="BH54" s="2"/>
      <c r="BI54" s="2"/>
      <c r="BJ54" s="2"/>
      <c r="BK54" s="2"/>
      <c r="BL54" s="2"/>
      <c r="BM54" s="2"/>
      <c r="BN54" s="2"/>
      <c r="BO54" s="2"/>
      <c r="BP54" s="2"/>
      <c r="BQ54" s="2"/>
      <c r="BR54" s="2"/>
      <c r="BS54" s="2"/>
      <c r="BT54" s="2"/>
      <c r="BU54" s="2"/>
      <c r="BV54" s="2"/>
      <c r="BW54" s="2"/>
      <c r="BX54" s="2"/>
      <c r="BY54" s="2"/>
      <c r="BZ54" s="2"/>
      <c r="CA54" s="2"/>
      <c r="CB54" s="2"/>
      <c r="CC54" s="2"/>
      <c r="CD54" s="2"/>
      <c r="CE54" s="2"/>
      <c r="CF54" s="2"/>
      <c r="CG54" s="2"/>
      <c r="CH54" s="2"/>
      <c r="CI54" s="2"/>
      <c r="CJ54" s="2"/>
      <c r="CK54" s="2"/>
      <c r="CL54" s="2"/>
      <c r="CM54" s="2"/>
      <c r="CN54" s="2"/>
      <c r="CO54" s="2"/>
      <c r="CP54" s="2"/>
      <c r="CQ54" s="2"/>
      <c r="CR54" s="2"/>
      <c r="CS54" s="2"/>
      <c r="CT54" s="2"/>
      <c r="CU54" s="2"/>
      <c r="CV54" s="2"/>
      <c r="CW54" s="2"/>
      <c r="CX54" s="2"/>
      <c r="CY54" s="2"/>
      <c r="CZ54" s="2"/>
      <c r="DA54" s="2"/>
      <c r="DB54" s="2"/>
      <c r="DC54" s="2"/>
      <c r="DD54" s="2"/>
      <c r="DE54" s="2"/>
      <c r="DF54" s="2"/>
      <c r="DG54" s="2"/>
      <c r="DH54" s="2"/>
      <c r="DI54" s="2"/>
      <c r="DJ54" s="2"/>
      <c r="DK54" s="2"/>
      <c r="DL54" s="2"/>
      <c r="DM54" s="2"/>
      <c r="DN54" s="2"/>
      <c r="DO54" s="2"/>
      <c r="DP54" s="2"/>
      <c r="DQ54" s="2"/>
      <c r="DR54" s="2"/>
      <c r="DS54" s="2"/>
      <c r="DT54" s="2"/>
      <c r="DU54" s="2"/>
      <c r="DV54" s="2"/>
      <c r="DW54" s="2"/>
      <c r="DX54" s="2"/>
      <c r="DY54" s="2"/>
      <c r="DZ54" s="2"/>
      <c r="EA54" s="2"/>
      <c r="EB54" s="2"/>
      <c r="EC54" s="2"/>
      <c r="ED54" s="2"/>
      <c r="EE54" s="2"/>
      <c r="EF54" s="2"/>
      <c r="EG54" s="2"/>
      <c r="EH54" s="2"/>
      <c r="EI54" s="2"/>
      <c r="EJ54" s="2"/>
      <c r="EK54" s="2"/>
      <c r="EL54" s="2"/>
      <c r="EM54" s="2"/>
      <c r="EN54" s="2"/>
      <c r="EO54" s="2"/>
      <c r="EP54" s="2"/>
      <c r="EQ54" s="2"/>
      <c r="ER54" s="2"/>
      <c r="ES54" s="2"/>
      <c r="ET54" s="2"/>
      <c r="EU54" s="2"/>
      <c r="EV54" s="2"/>
      <c r="EW54" s="2"/>
      <c r="EX54" s="2"/>
      <c r="EY54" s="2"/>
      <c r="EZ54" s="2"/>
      <c r="FA54" s="2"/>
      <c r="FB54" s="2"/>
      <c r="FC54" s="2"/>
      <c r="FD54" s="2"/>
      <c r="FE54" s="2"/>
      <c r="FF54" s="2"/>
      <c r="FG54" s="2"/>
      <c r="FH54" s="2"/>
      <c r="FI54" s="2"/>
      <c r="FJ54" s="2"/>
      <c r="FK54" s="2"/>
      <c r="FL54" s="2"/>
      <c r="FM54" s="2"/>
      <c r="FN54" s="2"/>
      <c r="FO54" s="2"/>
      <c r="FP54" s="2"/>
      <c r="FQ54" s="2"/>
      <c r="FR54" s="2"/>
      <c r="FS54" s="2"/>
      <c r="FT54" s="2"/>
      <c r="FU54" s="2"/>
      <c r="FV54" s="2"/>
      <c r="FW54" s="2"/>
      <c r="FX54" s="2"/>
      <c r="FY54" s="2"/>
      <c r="FZ54" s="2"/>
      <c r="GA54" s="2"/>
      <c r="GB54" s="2"/>
      <c r="GC54" s="2"/>
      <c r="GD54" s="2"/>
      <c r="GE54" s="2"/>
      <c r="GF54" s="2"/>
      <c r="GG54" s="2"/>
      <c r="GH54" s="2"/>
      <c r="GI54" s="2"/>
      <c r="GJ54" s="2"/>
      <c r="GK54" s="2"/>
      <c r="GL54" s="2"/>
      <c r="GM54" s="2"/>
      <c r="GN54" s="2"/>
      <c r="GO54" s="2"/>
      <c r="GP54" s="2"/>
      <c r="GQ54" s="2"/>
      <c r="GR54" s="2"/>
      <c r="GS54" s="2"/>
      <c r="GT54" s="2"/>
      <c r="GU54" s="2"/>
      <c r="GV54" s="2"/>
      <c r="GW54" s="2"/>
      <c r="GX54" s="2"/>
      <c r="GY54" s="2"/>
      <c r="GZ54" s="2"/>
      <c r="HA54" s="2"/>
      <c r="HB54" s="2"/>
      <c r="HC54" s="2"/>
      <c r="HD54" s="2"/>
      <c r="HE54" s="2"/>
      <c r="HF54" s="2"/>
      <c r="HG54" s="2"/>
      <c r="HH54" s="2"/>
      <c r="HI54" s="2"/>
      <c r="HJ54" s="2"/>
      <c r="HK54" s="2"/>
      <c r="HL54" s="2"/>
      <c r="HM54" s="2"/>
      <c r="HN54" s="2"/>
      <c r="HO54" s="2"/>
      <c r="HP54" s="2"/>
      <c r="HQ54" s="2"/>
      <c r="HR54" s="2"/>
      <c r="HS54" s="2"/>
      <c r="HT54" s="2"/>
      <c r="HU54" s="2"/>
      <c r="HV54" s="2"/>
      <c r="HW54" s="2"/>
      <c r="HX54" s="2"/>
      <c r="HY54" s="2"/>
      <c r="HZ54" s="2"/>
      <c r="IA54" s="2"/>
      <c r="IB54" s="2"/>
      <c r="IC54" s="2"/>
      <c r="ID54" s="2"/>
      <c r="IE54" s="2"/>
      <c r="IF54" s="2"/>
      <c r="IG54" s="2"/>
      <c r="IH54" s="2"/>
      <c r="II54" s="2"/>
      <c r="IJ54" s="2"/>
      <c r="IK54" s="2"/>
      <c r="IL54" s="2"/>
      <c r="IM54" s="2"/>
      <c r="IN54" s="2"/>
      <c r="IO54" s="2"/>
      <c r="IP54" s="2"/>
      <c r="IQ54" s="2"/>
      <c r="IR54" s="2"/>
      <c r="IS54" s="2"/>
      <c r="IT54" s="2"/>
      <c r="IU54" s="2"/>
      <c r="IV54" s="2"/>
    </row>
    <row r="55" spans="1:256" ht="11.85" customHeight="1">
      <c r="A55" s="714" t="s">
        <v>106</v>
      </c>
      <c r="B55" s="28"/>
      <c r="C55" s="41">
        <v>34</v>
      </c>
      <c r="D55" s="41">
        <v>31</v>
      </c>
      <c r="E55" s="257">
        <f t="shared" si="5"/>
        <v>-8.8235294117647083</v>
      </c>
      <c r="F55" s="26">
        <v>2</v>
      </c>
      <c r="G55" s="27">
        <v>0</v>
      </c>
      <c r="H55" s="252">
        <f t="shared" si="6"/>
        <v>-100</v>
      </c>
      <c r="I55" s="26">
        <f t="shared" si="12"/>
        <v>36</v>
      </c>
      <c r="J55" s="20">
        <f t="shared" si="8"/>
        <v>31</v>
      </c>
      <c r="K55" s="260">
        <f t="shared" si="13"/>
        <v>-13.888888888888884</v>
      </c>
      <c r="L55" s="8"/>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c r="EE55" s="2"/>
      <c r="EF55" s="2"/>
      <c r="EG55" s="2"/>
      <c r="EH55" s="2"/>
      <c r="EI55" s="2"/>
      <c r="EJ55" s="2"/>
      <c r="EK55" s="2"/>
      <c r="EL55" s="2"/>
      <c r="EM55" s="2"/>
      <c r="EN55" s="2"/>
      <c r="EO55" s="2"/>
      <c r="EP55" s="2"/>
      <c r="EQ55" s="2"/>
      <c r="ER55" s="2"/>
      <c r="ES55" s="2"/>
      <c r="ET55" s="2"/>
      <c r="EU55" s="2"/>
      <c r="EV55" s="2"/>
      <c r="EW55" s="2"/>
      <c r="EX55" s="2"/>
      <c r="EY55" s="2"/>
      <c r="EZ55" s="2"/>
      <c r="FA55" s="2"/>
      <c r="FB55" s="2"/>
      <c r="FC55" s="2"/>
      <c r="FD55" s="2"/>
      <c r="FE55" s="2"/>
      <c r="FF55" s="2"/>
      <c r="FG55" s="2"/>
      <c r="FH55" s="2"/>
      <c r="FI55" s="2"/>
      <c r="FJ55" s="2"/>
      <c r="FK55" s="2"/>
      <c r="FL55" s="2"/>
      <c r="FM55" s="2"/>
      <c r="FN55" s="2"/>
      <c r="FO55" s="2"/>
      <c r="FP55" s="2"/>
      <c r="FQ55" s="2"/>
      <c r="FR55" s="2"/>
      <c r="FS55" s="2"/>
      <c r="FT55" s="2"/>
      <c r="FU55" s="2"/>
      <c r="FV55" s="2"/>
      <c r="FW55" s="2"/>
      <c r="FX55" s="2"/>
      <c r="FY55" s="2"/>
      <c r="FZ55" s="2"/>
      <c r="GA55" s="2"/>
      <c r="GB55" s="2"/>
      <c r="GC55" s="2"/>
      <c r="GD55" s="2"/>
      <c r="GE55" s="2"/>
      <c r="GF55" s="2"/>
      <c r="GG55" s="2"/>
      <c r="GH55" s="2"/>
      <c r="GI55" s="2"/>
      <c r="GJ55" s="2"/>
      <c r="GK55" s="2"/>
      <c r="GL55" s="2"/>
      <c r="GM55" s="2"/>
      <c r="GN55" s="2"/>
      <c r="GO55" s="2"/>
      <c r="GP55" s="2"/>
      <c r="GQ55" s="2"/>
      <c r="GR55" s="2"/>
      <c r="GS55" s="2"/>
      <c r="GT55" s="2"/>
      <c r="GU55" s="2"/>
      <c r="GV55" s="2"/>
      <c r="GW55" s="2"/>
      <c r="GX55" s="2"/>
      <c r="GY55" s="2"/>
      <c r="GZ55" s="2"/>
      <c r="HA55" s="2"/>
      <c r="HB55" s="2"/>
      <c r="HC55" s="2"/>
      <c r="HD55" s="2"/>
      <c r="HE55" s="2"/>
      <c r="HF55" s="2"/>
      <c r="HG55" s="2"/>
      <c r="HH55" s="2"/>
      <c r="HI55" s="2"/>
      <c r="HJ55" s="2"/>
      <c r="HK55" s="2"/>
      <c r="HL55" s="2"/>
      <c r="HM55" s="2"/>
      <c r="HN55" s="2"/>
      <c r="HO55" s="2"/>
      <c r="HP55" s="2"/>
      <c r="HQ55" s="2"/>
      <c r="HR55" s="2"/>
      <c r="HS55" s="2"/>
      <c r="HT55" s="2"/>
      <c r="HU55" s="2"/>
      <c r="HV55" s="2"/>
      <c r="HW55" s="2"/>
      <c r="HX55" s="2"/>
      <c r="HY55" s="2"/>
      <c r="HZ55" s="2"/>
      <c r="IA55" s="2"/>
      <c r="IB55" s="2"/>
      <c r="IC55" s="2"/>
      <c r="ID55" s="2"/>
      <c r="IE55" s="2"/>
      <c r="IF55" s="2"/>
      <c r="IG55" s="2"/>
      <c r="IH55" s="2"/>
      <c r="II55" s="2"/>
      <c r="IJ55" s="2"/>
      <c r="IK55" s="2"/>
      <c r="IL55" s="2"/>
      <c r="IM55" s="2"/>
      <c r="IN55" s="2"/>
      <c r="IO55" s="2"/>
      <c r="IP55" s="2"/>
      <c r="IQ55" s="2"/>
      <c r="IR55" s="2"/>
      <c r="IS55" s="2"/>
      <c r="IT55" s="2"/>
      <c r="IU55" s="2"/>
      <c r="IV55" s="2"/>
    </row>
    <row r="56" spans="1:256" ht="11.85" customHeight="1">
      <c r="A56" s="714" t="s">
        <v>107</v>
      </c>
      <c r="B56" s="28"/>
      <c r="C56" s="26">
        <v>73</v>
      </c>
      <c r="D56" s="41">
        <v>50</v>
      </c>
      <c r="E56" s="257">
        <f t="shared" si="5"/>
        <v>-31.506849315068497</v>
      </c>
      <c r="F56" s="26">
        <v>4</v>
      </c>
      <c r="G56" s="27">
        <v>5</v>
      </c>
      <c r="H56" s="252">
        <f t="shared" si="6"/>
        <v>25</v>
      </c>
      <c r="I56" s="26">
        <f t="shared" si="12"/>
        <v>77</v>
      </c>
      <c r="J56" s="20">
        <f t="shared" si="8"/>
        <v>55</v>
      </c>
      <c r="K56" s="260">
        <f t="shared" si="13"/>
        <v>-28.571428571428569</v>
      </c>
      <c r="L56" s="8"/>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c r="EE56" s="2"/>
      <c r="EF56" s="2"/>
      <c r="EG56" s="2"/>
      <c r="EH56" s="2"/>
      <c r="EI56" s="2"/>
      <c r="EJ56" s="2"/>
      <c r="EK56" s="2"/>
      <c r="EL56" s="2"/>
      <c r="EM56" s="2"/>
      <c r="EN56" s="2"/>
      <c r="EO56" s="2"/>
      <c r="EP56" s="2"/>
      <c r="EQ56" s="2"/>
      <c r="ER56" s="2"/>
      <c r="ES56" s="2"/>
      <c r="ET56" s="2"/>
      <c r="EU56" s="2"/>
      <c r="EV56" s="2"/>
      <c r="EW56" s="2"/>
      <c r="EX56" s="2"/>
      <c r="EY56" s="2"/>
      <c r="EZ56" s="2"/>
      <c r="FA56" s="2"/>
      <c r="FB56" s="2"/>
      <c r="FC56" s="2"/>
      <c r="FD56" s="2"/>
      <c r="FE56" s="2"/>
      <c r="FF56" s="2"/>
      <c r="FG56" s="2"/>
      <c r="FH56" s="2"/>
      <c r="FI56" s="2"/>
      <c r="FJ56" s="2"/>
      <c r="FK56" s="2"/>
      <c r="FL56" s="2"/>
      <c r="FM56" s="2"/>
      <c r="FN56" s="2"/>
      <c r="FO56" s="2"/>
      <c r="FP56" s="2"/>
      <c r="FQ56" s="2"/>
      <c r="FR56" s="2"/>
      <c r="FS56" s="2"/>
      <c r="FT56" s="2"/>
      <c r="FU56" s="2"/>
      <c r="FV56" s="2"/>
      <c r="FW56" s="2"/>
      <c r="FX56" s="2"/>
      <c r="FY56" s="2"/>
      <c r="FZ56" s="2"/>
      <c r="GA56" s="2"/>
      <c r="GB56" s="2"/>
      <c r="GC56" s="2"/>
      <c r="GD56" s="2"/>
      <c r="GE56" s="2"/>
      <c r="GF56" s="2"/>
      <c r="GG56" s="2"/>
      <c r="GH56" s="2"/>
      <c r="GI56" s="2"/>
      <c r="GJ56" s="2"/>
      <c r="GK56" s="2"/>
      <c r="GL56" s="2"/>
      <c r="GM56" s="2"/>
      <c r="GN56" s="2"/>
      <c r="GO56" s="2"/>
      <c r="GP56" s="2"/>
      <c r="GQ56" s="2"/>
      <c r="GR56" s="2"/>
      <c r="GS56" s="2"/>
      <c r="GT56" s="2"/>
      <c r="GU56" s="2"/>
      <c r="GV56" s="2"/>
      <c r="GW56" s="2"/>
      <c r="GX56" s="2"/>
      <c r="GY56" s="2"/>
      <c r="GZ56" s="2"/>
      <c r="HA56" s="2"/>
      <c r="HB56" s="2"/>
      <c r="HC56" s="2"/>
      <c r="HD56" s="2"/>
      <c r="HE56" s="2"/>
      <c r="HF56" s="2"/>
      <c r="HG56" s="2"/>
      <c r="HH56" s="2"/>
      <c r="HI56" s="2"/>
      <c r="HJ56" s="2"/>
      <c r="HK56" s="2"/>
      <c r="HL56" s="2"/>
      <c r="HM56" s="2"/>
      <c r="HN56" s="2"/>
      <c r="HO56" s="2"/>
      <c r="HP56" s="2"/>
      <c r="HQ56" s="2"/>
      <c r="HR56" s="2"/>
      <c r="HS56" s="2"/>
      <c r="HT56" s="2"/>
      <c r="HU56" s="2"/>
      <c r="HV56" s="2"/>
      <c r="HW56" s="2"/>
      <c r="HX56" s="2"/>
      <c r="HY56" s="2"/>
      <c r="HZ56" s="2"/>
      <c r="IA56" s="2"/>
      <c r="IB56" s="2"/>
      <c r="IC56" s="2"/>
      <c r="ID56" s="2"/>
      <c r="IE56" s="2"/>
      <c r="IF56" s="2"/>
      <c r="IG56" s="2"/>
      <c r="IH56" s="2"/>
      <c r="II56" s="2"/>
      <c r="IJ56" s="2"/>
      <c r="IK56" s="2"/>
      <c r="IL56" s="2"/>
      <c r="IM56" s="2"/>
      <c r="IN56" s="2"/>
      <c r="IO56" s="2"/>
      <c r="IP56" s="2"/>
      <c r="IQ56" s="2"/>
      <c r="IR56" s="2"/>
      <c r="IS56" s="2"/>
      <c r="IT56" s="2"/>
      <c r="IU56" s="2"/>
      <c r="IV56" s="2"/>
    </row>
    <row r="57" spans="1:256" ht="11.85" customHeight="1">
      <c r="A57" s="714" t="s">
        <v>108</v>
      </c>
      <c r="B57" s="28"/>
      <c r="C57" s="26">
        <v>81</v>
      </c>
      <c r="D57" s="41">
        <v>75</v>
      </c>
      <c r="E57" s="257">
        <f t="shared" si="5"/>
        <v>-7.4074074074074066</v>
      </c>
      <c r="F57" s="26">
        <v>384</v>
      </c>
      <c r="G57" s="27">
        <v>333</v>
      </c>
      <c r="H57" s="252">
        <f t="shared" si="6"/>
        <v>-13.28125</v>
      </c>
      <c r="I57" s="26">
        <f t="shared" si="12"/>
        <v>465</v>
      </c>
      <c r="J57" s="20">
        <f t="shared" si="8"/>
        <v>408</v>
      </c>
      <c r="K57" s="260">
        <f t="shared" si="13"/>
        <v>-12.25806451612903</v>
      </c>
      <c r="L57" s="8"/>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c r="DK57" s="2"/>
      <c r="DL57" s="2"/>
      <c r="DM57" s="2"/>
      <c r="DN57" s="2"/>
      <c r="DO57" s="2"/>
      <c r="DP57" s="2"/>
      <c r="DQ57" s="2"/>
      <c r="DR57" s="2"/>
      <c r="DS57" s="2"/>
      <c r="DT57" s="2"/>
      <c r="DU57" s="2"/>
      <c r="DV57" s="2"/>
      <c r="DW57" s="2"/>
      <c r="DX57" s="2"/>
      <c r="DY57" s="2"/>
      <c r="DZ57" s="2"/>
      <c r="EA57" s="2"/>
      <c r="EB57" s="2"/>
      <c r="EC57" s="2"/>
      <c r="ED57" s="2"/>
      <c r="EE57" s="2"/>
      <c r="EF57" s="2"/>
      <c r="EG57" s="2"/>
      <c r="EH57" s="2"/>
      <c r="EI57" s="2"/>
      <c r="EJ57" s="2"/>
      <c r="EK57" s="2"/>
      <c r="EL57" s="2"/>
      <c r="EM57" s="2"/>
      <c r="EN57" s="2"/>
      <c r="EO57" s="2"/>
      <c r="EP57" s="2"/>
      <c r="EQ57" s="2"/>
      <c r="ER57" s="2"/>
      <c r="ES57" s="2"/>
      <c r="ET57" s="2"/>
      <c r="EU57" s="2"/>
      <c r="EV57" s="2"/>
      <c r="EW57" s="2"/>
      <c r="EX57" s="2"/>
      <c r="EY57" s="2"/>
      <c r="EZ57" s="2"/>
      <c r="FA57" s="2"/>
      <c r="FB57" s="2"/>
      <c r="FC57" s="2"/>
      <c r="FD57" s="2"/>
      <c r="FE57" s="2"/>
      <c r="FF57" s="2"/>
      <c r="FG57" s="2"/>
      <c r="FH57" s="2"/>
      <c r="FI57" s="2"/>
      <c r="FJ57" s="2"/>
      <c r="FK57" s="2"/>
      <c r="FL57" s="2"/>
      <c r="FM57" s="2"/>
      <c r="FN57" s="2"/>
      <c r="FO57" s="2"/>
      <c r="FP57" s="2"/>
      <c r="FQ57" s="2"/>
      <c r="FR57" s="2"/>
      <c r="FS57" s="2"/>
      <c r="FT57" s="2"/>
      <c r="FU57" s="2"/>
      <c r="FV57" s="2"/>
      <c r="FW57" s="2"/>
      <c r="FX57" s="2"/>
      <c r="FY57" s="2"/>
      <c r="FZ57" s="2"/>
      <c r="GA57" s="2"/>
      <c r="GB57" s="2"/>
      <c r="GC57" s="2"/>
      <c r="GD57" s="2"/>
      <c r="GE57" s="2"/>
      <c r="GF57" s="2"/>
      <c r="GG57" s="2"/>
      <c r="GH57" s="2"/>
      <c r="GI57" s="2"/>
      <c r="GJ57" s="2"/>
      <c r="GK57" s="2"/>
      <c r="GL57" s="2"/>
      <c r="GM57" s="2"/>
      <c r="GN57" s="2"/>
      <c r="GO57" s="2"/>
      <c r="GP57" s="2"/>
      <c r="GQ57" s="2"/>
      <c r="GR57" s="2"/>
      <c r="GS57" s="2"/>
      <c r="GT57" s="2"/>
      <c r="GU57" s="2"/>
      <c r="GV57" s="2"/>
      <c r="GW57" s="2"/>
      <c r="GX57" s="2"/>
      <c r="GY57" s="2"/>
      <c r="GZ57" s="2"/>
      <c r="HA57" s="2"/>
      <c r="HB57" s="2"/>
      <c r="HC57" s="2"/>
      <c r="HD57" s="2"/>
      <c r="HE57" s="2"/>
      <c r="HF57" s="2"/>
      <c r="HG57" s="2"/>
      <c r="HH57" s="2"/>
      <c r="HI57" s="2"/>
      <c r="HJ57" s="2"/>
      <c r="HK57" s="2"/>
      <c r="HL57" s="2"/>
      <c r="HM57" s="2"/>
      <c r="HN57" s="2"/>
      <c r="HO57" s="2"/>
      <c r="HP57" s="2"/>
      <c r="HQ57" s="2"/>
      <c r="HR57" s="2"/>
      <c r="HS57" s="2"/>
      <c r="HT57" s="2"/>
      <c r="HU57" s="2"/>
      <c r="HV57" s="2"/>
      <c r="HW57" s="2"/>
      <c r="HX57" s="2"/>
      <c r="HY57" s="2"/>
      <c r="HZ57" s="2"/>
      <c r="IA57" s="2"/>
      <c r="IB57" s="2"/>
      <c r="IC57" s="2"/>
      <c r="ID57" s="2"/>
      <c r="IE57" s="2"/>
      <c r="IF57" s="2"/>
      <c r="IG57" s="2"/>
      <c r="IH57" s="2"/>
      <c r="II57" s="2"/>
      <c r="IJ57" s="2"/>
      <c r="IK57" s="2"/>
      <c r="IL57" s="2"/>
      <c r="IM57" s="2"/>
      <c r="IN57" s="2"/>
      <c r="IO57" s="2"/>
      <c r="IP57" s="2"/>
      <c r="IQ57" s="2"/>
      <c r="IR57" s="2"/>
      <c r="IS57" s="2"/>
      <c r="IT57" s="2"/>
      <c r="IU57" s="2"/>
      <c r="IV57" s="2"/>
    </row>
    <row r="58" spans="1:256" ht="11.85" customHeight="1">
      <c r="A58" s="714" t="s">
        <v>109</v>
      </c>
      <c r="B58" s="28"/>
      <c r="C58" s="26">
        <v>47</v>
      </c>
      <c r="D58" s="41">
        <v>27</v>
      </c>
      <c r="E58" s="257">
        <f t="shared" si="5"/>
        <v>-42.553191489361694</v>
      </c>
      <c r="F58" s="26">
        <v>67</v>
      </c>
      <c r="G58" s="27">
        <v>71</v>
      </c>
      <c r="H58" s="252">
        <f t="shared" si="6"/>
        <v>5.9701492537313383</v>
      </c>
      <c r="I58" s="26">
        <f t="shared" si="12"/>
        <v>114</v>
      </c>
      <c r="J58" s="20">
        <f t="shared" si="8"/>
        <v>98</v>
      </c>
      <c r="K58" s="260">
        <f t="shared" si="13"/>
        <v>-14.035087719298245</v>
      </c>
      <c r="L58" s="8"/>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row>
    <row r="59" spans="1:256" ht="11.85" customHeight="1">
      <c r="A59" s="24" t="s">
        <v>110</v>
      </c>
      <c r="B59" s="28"/>
      <c r="C59" s="32">
        <v>16</v>
      </c>
      <c r="D59" s="41">
        <v>16</v>
      </c>
      <c r="E59" s="257" t="str">
        <f t="shared" si="5"/>
        <v>-</v>
      </c>
      <c r="F59" s="32">
        <v>40</v>
      </c>
      <c r="G59" s="27">
        <v>4</v>
      </c>
      <c r="H59" s="252">
        <f t="shared" si="6"/>
        <v>-90</v>
      </c>
      <c r="I59" s="32">
        <f t="shared" si="12"/>
        <v>56</v>
      </c>
      <c r="J59" s="20">
        <f t="shared" si="8"/>
        <v>20</v>
      </c>
      <c r="K59" s="261">
        <f t="shared" si="13"/>
        <v>-64.285714285714278</v>
      </c>
      <c r="L59" s="8"/>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c r="EC59" s="2"/>
      <c r="ED59" s="2"/>
      <c r="EE59" s="2"/>
      <c r="EF59" s="2"/>
      <c r="EG59" s="2"/>
      <c r="EH59" s="2"/>
      <c r="EI59" s="2"/>
      <c r="EJ59" s="2"/>
      <c r="EK59" s="2"/>
      <c r="EL59" s="2"/>
      <c r="EM59" s="2"/>
      <c r="EN59" s="2"/>
      <c r="EO59" s="2"/>
      <c r="EP59" s="2"/>
      <c r="EQ59" s="2"/>
      <c r="ER59" s="2"/>
      <c r="ES59" s="2"/>
      <c r="ET59" s="2"/>
      <c r="EU59" s="2"/>
      <c r="EV59" s="2"/>
      <c r="EW59" s="2"/>
      <c r="EX59" s="2"/>
      <c r="EY59" s="2"/>
      <c r="EZ59" s="2"/>
      <c r="FA59" s="2"/>
      <c r="FB59" s="2"/>
      <c r="FC59" s="2"/>
      <c r="FD59" s="2"/>
      <c r="FE59" s="2"/>
      <c r="FF59" s="2"/>
      <c r="FG59" s="2"/>
      <c r="FH59" s="2"/>
      <c r="FI59" s="2"/>
      <c r="FJ59" s="2"/>
      <c r="FK59" s="2"/>
      <c r="FL59" s="2"/>
      <c r="FM59" s="2"/>
      <c r="FN59" s="2"/>
      <c r="FO59" s="2"/>
      <c r="FP59" s="2"/>
      <c r="FQ59" s="2"/>
      <c r="FR59" s="2"/>
      <c r="FS59" s="2"/>
      <c r="FT59" s="2"/>
      <c r="FU59" s="2"/>
      <c r="FV59" s="2"/>
      <c r="FW59" s="2"/>
      <c r="FX59" s="2"/>
      <c r="FY59" s="2"/>
      <c r="FZ59" s="2"/>
      <c r="GA59" s="2"/>
      <c r="GB59" s="2"/>
      <c r="GC59" s="2"/>
      <c r="GD59" s="2"/>
      <c r="GE59" s="2"/>
      <c r="GF59" s="2"/>
      <c r="GG59" s="2"/>
      <c r="GH59" s="2"/>
      <c r="GI59" s="2"/>
      <c r="GJ59" s="2"/>
      <c r="GK59" s="2"/>
      <c r="GL59" s="2"/>
      <c r="GM59" s="2"/>
      <c r="GN59" s="2"/>
      <c r="GO59" s="2"/>
      <c r="GP59" s="2"/>
      <c r="GQ59" s="2"/>
      <c r="GR59" s="2"/>
      <c r="GS59" s="2"/>
      <c r="GT59" s="2"/>
      <c r="GU59" s="2"/>
      <c r="GV59" s="2"/>
      <c r="GW59" s="2"/>
      <c r="GX59" s="2"/>
      <c r="GY59" s="2"/>
      <c r="GZ59" s="2"/>
      <c r="HA59" s="2"/>
      <c r="HB59" s="2"/>
      <c r="HC59" s="2"/>
      <c r="HD59" s="2"/>
      <c r="HE59" s="2"/>
      <c r="HF59" s="2"/>
      <c r="HG59" s="2"/>
      <c r="HH59" s="2"/>
      <c r="HI59" s="2"/>
      <c r="HJ59" s="2"/>
      <c r="HK59" s="2"/>
      <c r="HL59" s="2"/>
      <c r="HM59" s="2"/>
      <c r="HN59" s="2"/>
      <c r="HO59" s="2"/>
      <c r="HP59" s="2"/>
      <c r="HQ59" s="2"/>
      <c r="HR59" s="2"/>
      <c r="HS59" s="2"/>
      <c r="HT59" s="2"/>
      <c r="HU59" s="2"/>
      <c r="HV59" s="2"/>
      <c r="HW59" s="2"/>
      <c r="HX59" s="2"/>
      <c r="HY59" s="2"/>
      <c r="HZ59" s="2"/>
      <c r="IA59" s="2"/>
      <c r="IB59" s="2"/>
      <c r="IC59" s="2"/>
      <c r="ID59" s="2"/>
      <c r="IE59" s="2"/>
      <c r="IF59" s="2"/>
      <c r="IG59" s="2"/>
      <c r="IH59" s="2"/>
      <c r="II59" s="2"/>
      <c r="IJ59" s="2"/>
      <c r="IK59" s="2"/>
      <c r="IL59" s="2"/>
      <c r="IM59" s="2"/>
      <c r="IN59" s="2"/>
      <c r="IO59" s="2"/>
      <c r="IP59" s="2"/>
      <c r="IQ59" s="2"/>
      <c r="IR59" s="2"/>
      <c r="IS59" s="2"/>
      <c r="IT59" s="2"/>
      <c r="IU59" s="2"/>
      <c r="IV59" s="2"/>
    </row>
    <row r="60" spans="1:256" ht="11.85" customHeight="1">
      <c r="A60" s="24" t="s">
        <v>111</v>
      </c>
      <c r="B60" s="28"/>
      <c r="C60" s="41">
        <v>466</v>
      </c>
      <c r="D60" s="41">
        <v>370</v>
      </c>
      <c r="E60" s="257">
        <f t="shared" si="5"/>
        <v>-20.600858369098717</v>
      </c>
      <c r="F60" s="32">
        <v>3780</v>
      </c>
      <c r="G60" s="27">
        <v>6801</v>
      </c>
      <c r="H60" s="252">
        <f t="shared" si="6"/>
        <v>79.920634920634924</v>
      </c>
      <c r="I60" s="32">
        <f t="shared" ref="I60:I65" si="14">C60+F60</f>
        <v>4246</v>
      </c>
      <c r="J60" s="20">
        <f t="shared" si="8"/>
        <v>7171</v>
      </c>
      <c r="K60" s="261">
        <f t="shared" ref="K60:K65" si="15">IF(I60=J60,"-",IF((I60=0),"##",IF(ABS((J60/I60-1)*100)&gt;=500,"##",(J60/I60-1)*100)))</f>
        <v>68.88836552048987</v>
      </c>
      <c r="L60" s="8"/>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c r="HJ60" s="2"/>
      <c r="HK60" s="2"/>
      <c r="HL60" s="2"/>
      <c r="HM60" s="2"/>
      <c r="HN60" s="2"/>
      <c r="HO60" s="2"/>
      <c r="HP60" s="2"/>
      <c r="HQ60" s="2"/>
      <c r="HR60" s="2"/>
      <c r="HS60" s="2"/>
      <c r="HT60" s="2"/>
      <c r="HU60" s="2"/>
      <c r="HV60" s="2"/>
      <c r="HW60" s="2"/>
      <c r="HX60" s="2"/>
      <c r="HY60" s="2"/>
      <c r="HZ60" s="2"/>
      <c r="IA60" s="2"/>
      <c r="IB60" s="2"/>
      <c r="IC60" s="2"/>
      <c r="ID60" s="2"/>
      <c r="IE60" s="2"/>
      <c r="IF60" s="2"/>
      <c r="IG60" s="2"/>
      <c r="IH60" s="2"/>
      <c r="II60" s="2"/>
      <c r="IJ60" s="2"/>
      <c r="IK60" s="2"/>
      <c r="IL60" s="2"/>
      <c r="IM60" s="2"/>
      <c r="IN60" s="2"/>
      <c r="IO60" s="2"/>
      <c r="IP60" s="2"/>
      <c r="IQ60" s="2"/>
      <c r="IR60" s="2"/>
      <c r="IS60" s="2"/>
      <c r="IT60" s="2"/>
      <c r="IU60" s="2"/>
      <c r="IV60" s="2"/>
    </row>
    <row r="61" spans="1:256" ht="11.85" customHeight="1">
      <c r="A61" s="24" t="s">
        <v>112</v>
      </c>
      <c r="B61" s="28"/>
      <c r="C61" s="41">
        <v>45</v>
      </c>
      <c r="D61" s="41">
        <v>10</v>
      </c>
      <c r="E61" s="257">
        <f t="shared" si="5"/>
        <v>-77.777777777777786</v>
      </c>
      <c r="F61" s="32">
        <v>97</v>
      </c>
      <c r="G61" s="27">
        <v>267</v>
      </c>
      <c r="H61" s="252">
        <f t="shared" si="6"/>
        <v>175.25773195876289</v>
      </c>
      <c r="I61" s="32">
        <f t="shared" si="14"/>
        <v>142</v>
      </c>
      <c r="J61" s="20">
        <f t="shared" si="8"/>
        <v>277</v>
      </c>
      <c r="K61" s="261">
        <f t="shared" si="15"/>
        <v>95.070422535211279</v>
      </c>
      <c r="L61" s="8"/>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c r="EE61" s="2"/>
      <c r="EF61" s="2"/>
      <c r="EG61" s="2"/>
      <c r="EH61" s="2"/>
      <c r="EI61" s="2"/>
      <c r="EJ61" s="2"/>
      <c r="EK61" s="2"/>
      <c r="EL61" s="2"/>
      <c r="EM61" s="2"/>
      <c r="EN61" s="2"/>
      <c r="EO61" s="2"/>
      <c r="EP61" s="2"/>
      <c r="EQ61" s="2"/>
      <c r="ER61" s="2"/>
      <c r="ES61" s="2"/>
      <c r="ET61" s="2"/>
      <c r="EU61" s="2"/>
      <c r="EV61" s="2"/>
      <c r="EW61" s="2"/>
      <c r="EX61" s="2"/>
      <c r="EY61" s="2"/>
      <c r="EZ61" s="2"/>
      <c r="FA61" s="2"/>
      <c r="FB61" s="2"/>
      <c r="FC61" s="2"/>
      <c r="FD61" s="2"/>
      <c r="FE61" s="2"/>
      <c r="FF61" s="2"/>
      <c r="FG61" s="2"/>
      <c r="FH61" s="2"/>
      <c r="FI61" s="2"/>
      <c r="FJ61" s="2"/>
      <c r="FK61" s="2"/>
      <c r="FL61" s="2"/>
      <c r="FM61" s="2"/>
      <c r="FN61" s="2"/>
      <c r="FO61" s="2"/>
      <c r="FP61" s="2"/>
      <c r="FQ61" s="2"/>
      <c r="FR61" s="2"/>
      <c r="FS61" s="2"/>
      <c r="FT61" s="2"/>
      <c r="FU61" s="2"/>
      <c r="FV61" s="2"/>
      <c r="FW61" s="2"/>
      <c r="FX61" s="2"/>
      <c r="FY61" s="2"/>
      <c r="FZ61" s="2"/>
      <c r="GA61" s="2"/>
      <c r="GB61" s="2"/>
      <c r="GC61" s="2"/>
      <c r="GD61" s="2"/>
      <c r="GE61" s="2"/>
      <c r="GF61" s="2"/>
      <c r="GG61" s="2"/>
      <c r="GH61" s="2"/>
      <c r="GI61" s="2"/>
      <c r="GJ61" s="2"/>
      <c r="GK61" s="2"/>
      <c r="GL61" s="2"/>
      <c r="GM61" s="2"/>
      <c r="GN61" s="2"/>
      <c r="GO61" s="2"/>
      <c r="GP61" s="2"/>
      <c r="GQ61" s="2"/>
      <c r="GR61" s="2"/>
      <c r="GS61" s="2"/>
      <c r="GT61" s="2"/>
      <c r="GU61" s="2"/>
      <c r="GV61" s="2"/>
      <c r="GW61" s="2"/>
      <c r="GX61" s="2"/>
      <c r="GY61" s="2"/>
      <c r="GZ61" s="2"/>
      <c r="HA61" s="2"/>
      <c r="HB61" s="2"/>
      <c r="HC61" s="2"/>
      <c r="HD61" s="2"/>
      <c r="HE61" s="2"/>
      <c r="HF61" s="2"/>
      <c r="HG61" s="2"/>
      <c r="HH61" s="2"/>
      <c r="HI61" s="2"/>
      <c r="HJ61" s="2"/>
      <c r="HK61" s="2"/>
      <c r="HL61" s="2"/>
      <c r="HM61" s="2"/>
      <c r="HN61" s="2"/>
      <c r="HO61" s="2"/>
      <c r="HP61" s="2"/>
      <c r="HQ61" s="2"/>
      <c r="HR61" s="2"/>
      <c r="HS61" s="2"/>
      <c r="HT61" s="2"/>
      <c r="HU61" s="2"/>
      <c r="HV61" s="2"/>
      <c r="HW61" s="2"/>
      <c r="HX61" s="2"/>
      <c r="HY61" s="2"/>
      <c r="HZ61" s="2"/>
      <c r="IA61" s="2"/>
      <c r="IB61" s="2"/>
      <c r="IC61" s="2"/>
      <c r="ID61" s="2"/>
      <c r="IE61" s="2"/>
      <c r="IF61" s="2"/>
      <c r="IG61" s="2"/>
      <c r="IH61" s="2"/>
      <c r="II61" s="2"/>
      <c r="IJ61" s="2"/>
      <c r="IK61" s="2"/>
      <c r="IL61" s="2"/>
      <c r="IM61" s="2"/>
      <c r="IN61" s="2"/>
      <c r="IO61" s="2"/>
      <c r="IP61" s="2"/>
      <c r="IQ61" s="2"/>
      <c r="IR61" s="2"/>
      <c r="IS61" s="2"/>
      <c r="IT61" s="2"/>
      <c r="IU61" s="2"/>
      <c r="IV61" s="2"/>
    </row>
    <row r="62" spans="1:256" ht="11.85" customHeight="1">
      <c r="A62" s="24" t="s">
        <v>113</v>
      </c>
      <c r="B62" s="28"/>
      <c r="C62" s="41">
        <v>296</v>
      </c>
      <c r="D62" s="41">
        <v>350</v>
      </c>
      <c r="E62" s="257">
        <f t="shared" si="5"/>
        <v>18.243243243243246</v>
      </c>
      <c r="F62" s="32">
        <v>2446</v>
      </c>
      <c r="G62" s="27">
        <v>3555</v>
      </c>
      <c r="H62" s="252">
        <f t="shared" si="6"/>
        <v>45.339329517579728</v>
      </c>
      <c r="I62" s="32">
        <f t="shared" si="14"/>
        <v>2742</v>
      </c>
      <c r="J62" s="20">
        <f t="shared" si="8"/>
        <v>3905</v>
      </c>
      <c r="K62" s="261">
        <f t="shared" si="15"/>
        <v>42.41429613420862</v>
      </c>
      <c r="L62" s="8"/>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c r="EE62" s="2"/>
      <c r="EF62" s="2"/>
      <c r="EG62" s="2"/>
      <c r="EH62" s="2"/>
      <c r="EI62" s="2"/>
      <c r="EJ62" s="2"/>
      <c r="EK62" s="2"/>
      <c r="EL62" s="2"/>
      <c r="EM62" s="2"/>
      <c r="EN62" s="2"/>
      <c r="EO62" s="2"/>
      <c r="EP62" s="2"/>
      <c r="EQ62" s="2"/>
      <c r="ER62" s="2"/>
      <c r="ES62" s="2"/>
      <c r="ET62" s="2"/>
      <c r="EU62" s="2"/>
      <c r="EV62" s="2"/>
      <c r="EW62" s="2"/>
      <c r="EX62" s="2"/>
      <c r="EY62" s="2"/>
      <c r="EZ62" s="2"/>
      <c r="FA62" s="2"/>
      <c r="FB62" s="2"/>
      <c r="FC62" s="2"/>
      <c r="FD62" s="2"/>
      <c r="FE62" s="2"/>
      <c r="FF62" s="2"/>
      <c r="FG62" s="2"/>
      <c r="FH62" s="2"/>
      <c r="FI62" s="2"/>
      <c r="FJ62" s="2"/>
      <c r="FK62" s="2"/>
      <c r="FL62" s="2"/>
      <c r="FM62" s="2"/>
      <c r="FN62" s="2"/>
      <c r="FO62" s="2"/>
      <c r="FP62" s="2"/>
      <c r="FQ62" s="2"/>
      <c r="FR62" s="2"/>
      <c r="FS62" s="2"/>
      <c r="FT62" s="2"/>
      <c r="FU62" s="2"/>
      <c r="FV62" s="2"/>
      <c r="FW62" s="2"/>
      <c r="FX62" s="2"/>
      <c r="FY62" s="2"/>
      <c r="FZ62" s="2"/>
      <c r="GA62" s="2"/>
      <c r="GB62" s="2"/>
      <c r="GC62" s="2"/>
      <c r="GD62" s="2"/>
      <c r="GE62" s="2"/>
      <c r="GF62" s="2"/>
      <c r="GG62" s="2"/>
      <c r="GH62" s="2"/>
      <c r="GI62" s="2"/>
      <c r="GJ62" s="2"/>
      <c r="GK62" s="2"/>
      <c r="GL62" s="2"/>
      <c r="GM62" s="2"/>
      <c r="GN62" s="2"/>
      <c r="GO62" s="2"/>
      <c r="GP62" s="2"/>
      <c r="GQ62" s="2"/>
      <c r="GR62" s="2"/>
      <c r="GS62" s="2"/>
      <c r="GT62" s="2"/>
      <c r="GU62" s="2"/>
      <c r="GV62" s="2"/>
      <c r="GW62" s="2"/>
      <c r="GX62" s="2"/>
      <c r="GY62" s="2"/>
      <c r="GZ62" s="2"/>
      <c r="HA62" s="2"/>
      <c r="HB62" s="2"/>
      <c r="HC62" s="2"/>
      <c r="HD62" s="2"/>
      <c r="HE62" s="2"/>
      <c r="HF62" s="2"/>
      <c r="HG62" s="2"/>
      <c r="HH62" s="2"/>
      <c r="HI62" s="2"/>
      <c r="HJ62" s="2"/>
      <c r="HK62" s="2"/>
      <c r="HL62" s="2"/>
      <c r="HM62" s="2"/>
      <c r="HN62" s="2"/>
      <c r="HO62" s="2"/>
      <c r="HP62" s="2"/>
      <c r="HQ62" s="2"/>
      <c r="HR62" s="2"/>
      <c r="HS62" s="2"/>
      <c r="HT62" s="2"/>
      <c r="HU62" s="2"/>
      <c r="HV62" s="2"/>
      <c r="HW62" s="2"/>
      <c r="HX62" s="2"/>
      <c r="HY62" s="2"/>
      <c r="HZ62" s="2"/>
      <c r="IA62" s="2"/>
      <c r="IB62" s="2"/>
      <c r="IC62" s="2"/>
      <c r="ID62" s="2"/>
      <c r="IE62" s="2"/>
      <c r="IF62" s="2"/>
      <c r="IG62" s="2"/>
      <c r="IH62" s="2"/>
      <c r="II62" s="2"/>
      <c r="IJ62" s="2"/>
      <c r="IK62" s="2"/>
      <c r="IL62" s="2"/>
      <c r="IM62" s="2"/>
      <c r="IN62" s="2"/>
      <c r="IO62" s="2"/>
      <c r="IP62" s="2"/>
      <c r="IQ62" s="2"/>
      <c r="IR62" s="2"/>
      <c r="IS62" s="2"/>
      <c r="IT62" s="2"/>
      <c r="IU62" s="2"/>
      <c r="IV62" s="2"/>
    </row>
    <row r="63" spans="1:256" ht="11.85" customHeight="1">
      <c r="A63" s="24" t="s">
        <v>114</v>
      </c>
      <c r="B63" s="28"/>
      <c r="C63" s="41">
        <v>46</v>
      </c>
      <c r="D63" s="41">
        <v>25</v>
      </c>
      <c r="E63" s="257">
        <f t="shared" si="5"/>
        <v>-45.652173913043484</v>
      </c>
      <c r="F63" s="32">
        <v>187</v>
      </c>
      <c r="G63" s="27">
        <v>477</v>
      </c>
      <c r="H63" s="252">
        <f t="shared" si="6"/>
        <v>155.0802139037433</v>
      </c>
      <c r="I63" s="32">
        <f t="shared" si="14"/>
        <v>233</v>
      </c>
      <c r="J63" s="20">
        <f t="shared" si="8"/>
        <v>502</v>
      </c>
      <c r="K63" s="261">
        <f t="shared" si="15"/>
        <v>115.45064377682404</v>
      </c>
      <c r="L63" s="8"/>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c r="EE63" s="2"/>
      <c r="EF63" s="2"/>
      <c r="EG63" s="2"/>
      <c r="EH63" s="2"/>
      <c r="EI63" s="2"/>
      <c r="EJ63" s="2"/>
      <c r="EK63" s="2"/>
      <c r="EL63" s="2"/>
      <c r="EM63" s="2"/>
      <c r="EN63" s="2"/>
      <c r="EO63" s="2"/>
      <c r="EP63" s="2"/>
      <c r="EQ63" s="2"/>
      <c r="ER63" s="2"/>
      <c r="ES63" s="2"/>
      <c r="ET63" s="2"/>
      <c r="EU63" s="2"/>
      <c r="EV63" s="2"/>
      <c r="EW63" s="2"/>
      <c r="EX63" s="2"/>
      <c r="EY63" s="2"/>
      <c r="EZ63" s="2"/>
      <c r="FA63" s="2"/>
      <c r="FB63" s="2"/>
      <c r="FC63" s="2"/>
      <c r="FD63" s="2"/>
      <c r="FE63" s="2"/>
      <c r="FF63" s="2"/>
      <c r="FG63" s="2"/>
      <c r="FH63" s="2"/>
      <c r="FI63" s="2"/>
      <c r="FJ63" s="2"/>
      <c r="FK63" s="2"/>
      <c r="FL63" s="2"/>
      <c r="FM63" s="2"/>
      <c r="FN63" s="2"/>
      <c r="FO63" s="2"/>
      <c r="FP63" s="2"/>
      <c r="FQ63" s="2"/>
      <c r="FR63" s="2"/>
      <c r="FS63" s="2"/>
      <c r="FT63" s="2"/>
      <c r="FU63" s="2"/>
      <c r="FV63" s="2"/>
      <c r="FW63" s="2"/>
      <c r="FX63" s="2"/>
      <c r="FY63" s="2"/>
      <c r="FZ63" s="2"/>
      <c r="GA63" s="2"/>
      <c r="GB63" s="2"/>
      <c r="GC63" s="2"/>
      <c r="GD63" s="2"/>
      <c r="GE63" s="2"/>
      <c r="GF63" s="2"/>
      <c r="GG63" s="2"/>
      <c r="GH63" s="2"/>
      <c r="GI63" s="2"/>
      <c r="GJ63" s="2"/>
      <c r="GK63" s="2"/>
      <c r="GL63" s="2"/>
      <c r="GM63" s="2"/>
      <c r="GN63" s="2"/>
      <c r="GO63" s="2"/>
      <c r="GP63" s="2"/>
      <c r="GQ63" s="2"/>
      <c r="GR63" s="2"/>
      <c r="GS63" s="2"/>
      <c r="GT63" s="2"/>
      <c r="GU63" s="2"/>
      <c r="GV63" s="2"/>
      <c r="GW63" s="2"/>
      <c r="GX63" s="2"/>
      <c r="GY63" s="2"/>
      <c r="GZ63" s="2"/>
      <c r="HA63" s="2"/>
      <c r="HB63" s="2"/>
      <c r="HC63" s="2"/>
      <c r="HD63" s="2"/>
      <c r="HE63" s="2"/>
      <c r="HF63" s="2"/>
      <c r="HG63" s="2"/>
      <c r="HH63" s="2"/>
      <c r="HI63" s="2"/>
      <c r="HJ63" s="2"/>
      <c r="HK63" s="2"/>
      <c r="HL63" s="2"/>
      <c r="HM63" s="2"/>
      <c r="HN63" s="2"/>
      <c r="HO63" s="2"/>
      <c r="HP63" s="2"/>
      <c r="HQ63" s="2"/>
      <c r="HR63" s="2"/>
      <c r="HS63" s="2"/>
      <c r="HT63" s="2"/>
      <c r="HU63" s="2"/>
      <c r="HV63" s="2"/>
      <c r="HW63" s="2"/>
      <c r="HX63" s="2"/>
      <c r="HY63" s="2"/>
      <c r="HZ63" s="2"/>
      <c r="IA63" s="2"/>
      <c r="IB63" s="2"/>
      <c r="IC63" s="2"/>
      <c r="ID63" s="2"/>
      <c r="IE63" s="2"/>
      <c r="IF63" s="2"/>
      <c r="IG63" s="2"/>
      <c r="IH63" s="2"/>
      <c r="II63" s="2"/>
      <c r="IJ63" s="2"/>
      <c r="IK63" s="2"/>
      <c r="IL63" s="2"/>
      <c r="IM63" s="2"/>
      <c r="IN63" s="2"/>
      <c r="IO63" s="2"/>
      <c r="IP63" s="2"/>
      <c r="IQ63" s="2"/>
      <c r="IR63" s="2"/>
      <c r="IS63" s="2"/>
      <c r="IT63" s="2"/>
      <c r="IU63" s="2"/>
      <c r="IV63" s="2"/>
    </row>
    <row r="64" spans="1:256" ht="11.85" customHeight="1">
      <c r="A64" s="24" t="s">
        <v>115</v>
      </c>
      <c r="B64" s="28"/>
      <c r="C64" s="41">
        <v>73</v>
      </c>
      <c r="D64" s="41">
        <v>31</v>
      </c>
      <c r="E64" s="257">
        <f t="shared" si="5"/>
        <v>-57.534246575342472</v>
      </c>
      <c r="F64" s="32">
        <v>66</v>
      </c>
      <c r="G64" s="27">
        <v>25</v>
      </c>
      <c r="H64" s="252">
        <f t="shared" si="6"/>
        <v>-62.121212121212125</v>
      </c>
      <c r="I64" s="32">
        <f t="shared" si="14"/>
        <v>139</v>
      </c>
      <c r="J64" s="20">
        <f t="shared" si="8"/>
        <v>56</v>
      </c>
      <c r="K64" s="261">
        <f t="shared" si="15"/>
        <v>-59.712230215827347</v>
      </c>
      <c r="L64" s="8"/>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c r="EE64" s="2"/>
      <c r="EF64" s="2"/>
      <c r="EG64" s="2"/>
      <c r="EH64" s="2"/>
      <c r="EI64" s="2"/>
      <c r="EJ64" s="2"/>
      <c r="EK64" s="2"/>
      <c r="EL64" s="2"/>
      <c r="EM64" s="2"/>
      <c r="EN64" s="2"/>
      <c r="EO64" s="2"/>
      <c r="EP64" s="2"/>
      <c r="EQ64" s="2"/>
      <c r="ER64" s="2"/>
      <c r="ES64" s="2"/>
      <c r="ET64" s="2"/>
      <c r="EU64" s="2"/>
      <c r="EV64" s="2"/>
      <c r="EW64" s="2"/>
      <c r="EX64" s="2"/>
      <c r="EY64" s="2"/>
      <c r="EZ64" s="2"/>
      <c r="FA64" s="2"/>
      <c r="FB64" s="2"/>
      <c r="FC64" s="2"/>
      <c r="FD64" s="2"/>
      <c r="FE64" s="2"/>
      <c r="FF64" s="2"/>
      <c r="FG64" s="2"/>
      <c r="FH64" s="2"/>
      <c r="FI64" s="2"/>
      <c r="FJ64" s="2"/>
      <c r="FK64" s="2"/>
      <c r="FL64" s="2"/>
      <c r="FM64" s="2"/>
      <c r="FN64" s="2"/>
      <c r="FO64" s="2"/>
      <c r="FP64" s="2"/>
      <c r="FQ64" s="2"/>
      <c r="FR64" s="2"/>
      <c r="FS64" s="2"/>
      <c r="FT64" s="2"/>
      <c r="FU64" s="2"/>
      <c r="FV64" s="2"/>
      <c r="FW64" s="2"/>
      <c r="FX64" s="2"/>
      <c r="FY64" s="2"/>
      <c r="FZ64" s="2"/>
      <c r="GA64" s="2"/>
      <c r="GB64" s="2"/>
      <c r="GC64" s="2"/>
      <c r="GD64" s="2"/>
      <c r="GE64" s="2"/>
      <c r="GF64" s="2"/>
      <c r="GG64" s="2"/>
      <c r="GH64" s="2"/>
      <c r="GI64" s="2"/>
      <c r="GJ64" s="2"/>
      <c r="GK64" s="2"/>
      <c r="GL64" s="2"/>
      <c r="GM64" s="2"/>
      <c r="GN64" s="2"/>
      <c r="GO64" s="2"/>
      <c r="GP64" s="2"/>
      <c r="GQ64" s="2"/>
      <c r="GR64" s="2"/>
      <c r="GS64" s="2"/>
      <c r="GT64" s="2"/>
      <c r="GU64" s="2"/>
      <c r="GV64" s="2"/>
      <c r="GW64" s="2"/>
      <c r="GX64" s="2"/>
      <c r="GY64" s="2"/>
      <c r="GZ64" s="2"/>
      <c r="HA64" s="2"/>
      <c r="HB64" s="2"/>
      <c r="HC64" s="2"/>
      <c r="HD64" s="2"/>
      <c r="HE64" s="2"/>
      <c r="HF64" s="2"/>
      <c r="HG64" s="2"/>
      <c r="HH64" s="2"/>
      <c r="HI64" s="2"/>
      <c r="HJ64" s="2"/>
      <c r="HK64" s="2"/>
      <c r="HL64" s="2"/>
      <c r="HM64" s="2"/>
      <c r="HN64" s="2"/>
      <c r="HO64" s="2"/>
      <c r="HP64" s="2"/>
      <c r="HQ64" s="2"/>
      <c r="HR64" s="2"/>
      <c r="HS64" s="2"/>
      <c r="HT64" s="2"/>
      <c r="HU64" s="2"/>
      <c r="HV64" s="2"/>
      <c r="HW64" s="2"/>
      <c r="HX64" s="2"/>
      <c r="HY64" s="2"/>
      <c r="HZ64" s="2"/>
      <c r="IA64" s="2"/>
      <c r="IB64" s="2"/>
      <c r="IC64" s="2"/>
      <c r="ID64" s="2"/>
      <c r="IE64" s="2"/>
      <c r="IF64" s="2"/>
      <c r="IG64" s="2"/>
      <c r="IH64" s="2"/>
      <c r="II64" s="2"/>
      <c r="IJ64" s="2"/>
      <c r="IK64" s="2"/>
      <c r="IL64" s="2"/>
      <c r="IM64" s="2"/>
      <c r="IN64" s="2"/>
      <c r="IO64" s="2"/>
      <c r="IP64" s="2"/>
      <c r="IQ64" s="2"/>
      <c r="IR64" s="2"/>
      <c r="IS64" s="2"/>
      <c r="IT64" s="2"/>
      <c r="IU64" s="2"/>
      <c r="IV64" s="2"/>
    </row>
    <row r="65" spans="1:256" ht="11.85" customHeight="1">
      <c r="A65" s="30" t="s">
        <v>116</v>
      </c>
      <c r="B65" s="34"/>
      <c r="C65" s="41">
        <v>215</v>
      </c>
      <c r="D65" s="41">
        <v>139</v>
      </c>
      <c r="E65" s="257">
        <f t="shared" si="5"/>
        <v>-35.348837209302332</v>
      </c>
      <c r="F65" s="32">
        <v>319</v>
      </c>
      <c r="G65" s="27">
        <v>428</v>
      </c>
      <c r="H65" s="252">
        <f t="shared" si="6"/>
        <v>34.169278996865195</v>
      </c>
      <c r="I65" s="32">
        <f t="shared" si="14"/>
        <v>534</v>
      </c>
      <c r="J65" s="20">
        <f t="shared" si="8"/>
        <v>567</v>
      </c>
      <c r="K65" s="261">
        <f t="shared" si="15"/>
        <v>6.1797752808988804</v>
      </c>
      <c r="L65" s="8"/>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c r="HJ65" s="2"/>
      <c r="HK65" s="2"/>
      <c r="HL65" s="2"/>
      <c r="HM65" s="2"/>
      <c r="HN65" s="2"/>
      <c r="HO65" s="2"/>
      <c r="HP65" s="2"/>
      <c r="HQ65" s="2"/>
      <c r="HR65" s="2"/>
      <c r="HS65" s="2"/>
      <c r="HT65" s="2"/>
      <c r="HU65" s="2"/>
      <c r="HV65" s="2"/>
      <c r="HW65" s="2"/>
      <c r="HX65" s="2"/>
      <c r="HY65" s="2"/>
      <c r="HZ65" s="2"/>
      <c r="IA65" s="2"/>
      <c r="IB65" s="2"/>
      <c r="IC65" s="2"/>
      <c r="ID65" s="2"/>
      <c r="IE65" s="2"/>
      <c r="IF65" s="2"/>
      <c r="IG65" s="2"/>
      <c r="IH65" s="2"/>
      <c r="II65" s="2"/>
      <c r="IJ65" s="2"/>
      <c r="IK65" s="2"/>
      <c r="IL65" s="2"/>
      <c r="IM65" s="2"/>
      <c r="IN65" s="2"/>
      <c r="IO65" s="2"/>
      <c r="IP65" s="2"/>
      <c r="IQ65" s="2"/>
      <c r="IR65" s="2"/>
      <c r="IS65" s="2"/>
      <c r="IT65" s="2"/>
      <c r="IU65" s="2"/>
      <c r="IV65" s="2"/>
    </row>
    <row r="66" spans="1:256" ht="12" customHeight="1" thickBot="1">
      <c r="A66" s="17" t="s">
        <v>57</v>
      </c>
      <c r="B66" s="44"/>
      <c r="C66" s="45">
        <f>SUM(C23:C46,C49:C65)</f>
        <v>4780</v>
      </c>
      <c r="D66" s="45">
        <f>SUM(D23:D46,D49:D65)</f>
        <v>3499</v>
      </c>
      <c r="E66" s="258">
        <f t="shared" si="5"/>
        <v>-26.79916317991632</v>
      </c>
      <c r="F66" s="45">
        <f>SUM(F23:F46,F49:F65)</f>
        <v>16217</v>
      </c>
      <c r="G66" s="45">
        <f>SUM(G23:G46,G49:G65)</f>
        <v>18254</v>
      </c>
      <c r="H66" s="258">
        <f t="shared" si="6"/>
        <v>12.560892890176966</v>
      </c>
      <c r="I66" s="45">
        <f t="shared" si="7"/>
        <v>20997</v>
      </c>
      <c r="J66" s="45">
        <f t="shared" si="8"/>
        <v>21753</v>
      </c>
      <c r="K66" s="265">
        <f t="shared" si="9"/>
        <v>3.6005143591941735</v>
      </c>
      <c r="L66" s="8"/>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c r="CS66" s="2"/>
      <c r="CT66" s="2"/>
      <c r="CU66" s="2"/>
      <c r="CV66" s="2"/>
      <c r="CW66" s="2"/>
      <c r="CX66" s="2"/>
      <c r="CY66" s="2"/>
      <c r="CZ66" s="2"/>
      <c r="DA66" s="2"/>
      <c r="DB66" s="2"/>
      <c r="DC66" s="2"/>
      <c r="DD66" s="2"/>
      <c r="DE66" s="2"/>
      <c r="DF66" s="2"/>
      <c r="DG66" s="2"/>
      <c r="DH66" s="2"/>
      <c r="DI66" s="2"/>
      <c r="DJ66" s="2"/>
      <c r="DK66" s="2"/>
      <c r="DL66" s="2"/>
      <c r="DM66" s="2"/>
      <c r="DN66" s="2"/>
      <c r="DO66" s="2"/>
      <c r="DP66" s="2"/>
      <c r="DQ66" s="2"/>
      <c r="DR66" s="2"/>
      <c r="DS66" s="2"/>
      <c r="DT66" s="2"/>
      <c r="DU66" s="2"/>
      <c r="DV66" s="2"/>
      <c r="DW66" s="2"/>
      <c r="DX66" s="2"/>
      <c r="DY66" s="2"/>
      <c r="DZ66" s="2"/>
      <c r="EA66" s="2"/>
      <c r="EB66" s="2"/>
      <c r="EC66" s="2"/>
      <c r="ED66" s="2"/>
      <c r="EE66" s="2"/>
      <c r="EF66" s="2"/>
      <c r="EG66" s="2"/>
      <c r="EH66" s="2"/>
      <c r="EI66" s="2"/>
      <c r="EJ66" s="2"/>
      <c r="EK66" s="2"/>
      <c r="EL66" s="2"/>
      <c r="EM66" s="2"/>
      <c r="EN66" s="2"/>
      <c r="EO66" s="2"/>
      <c r="EP66" s="2"/>
      <c r="EQ66" s="2"/>
      <c r="ER66" s="2"/>
      <c r="ES66" s="2"/>
      <c r="ET66" s="2"/>
      <c r="EU66" s="2"/>
      <c r="EV66" s="2"/>
      <c r="EW66" s="2"/>
      <c r="EX66" s="2"/>
      <c r="EY66" s="2"/>
      <c r="EZ66" s="2"/>
      <c r="FA66" s="2"/>
      <c r="FB66" s="2"/>
      <c r="FC66" s="2"/>
      <c r="FD66" s="2"/>
      <c r="FE66" s="2"/>
      <c r="FF66" s="2"/>
      <c r="FG66" s="2"/>
      <c r="FH66" s="2"/>
      <c r="FI66" s="2"/>
      <c r="FJ66" s="2"/>
      <c r="FK66" s="2"/>
      <c r="FL66" s="2"/>
      <c r="FM66" s="2"/>
      <c r="FN66" s="2"/>
      <c r="FO66" s="2"/>
      <c r="FP66" s="2"/>
      <c r="FQ66" s="2"/>
      <c r="FR66" s="2"/>
      <c r="FS66" s="2"/>
      <c r="FT66" s="2"/>
      <c r="FU66" s="2"/>
      <c r="FV66" s="2"/>
      <c r="FW66" s="2"/>
      <c r="FX66" s="2"/>
      <c r="FY66" s="2"/>
      <c r="FZ66" s="2"/>
      <c r="GA66" s="2"/>
      <c r="GB66" s="2"/>
      <c r="GC66" s="2"/>
      <c r="GD66" s="2"/>
      <c r="GE66" s="2"/>
      <c r="GF66" s="2"/>
      <c r="GG66" s="2"/>
      <c r="GH66" s="2"/>
      <c r="GI66" s="2"/>
      <c r="GJ66" s="2"/>
      <c r="GK66" s="2"/>
      <c r="GL66" s="2"/>
      <c r="GM66" s="2"/>
      <c r="GN66" s="2"/>
      <c r="GO66" s="2"/>
      <c r="GP66" s="2"/>
      <c r="GQ66" s="2"/>
      <c r="GR66" s="2"/>
      <c r="GS66" s="2"/>
      <c r="GT66" s="2"/>
      <c r="GU66" s="2"/>
      <c r="GV66" s="2"/>
      <c r="GW66" s="2"/>
      <c r="GX66" s="2"/>
      <c r="GY66" s="2"/>
      <c r="GZ66" s="2"/>
      <c r="HA66" s="2"/>
      <c r="HB66" s="2"/>
      <c r="HC66" s="2"/>
      <c r="HD66" s="2"/>
      <c r="HE66" s="2"/>
      <c r="HF66" s="2"/>
      <c r="HG66" s="2"/>
      <c r="HH66" s="2"/>
      <c r="HI66" s="2"/>
      <c r="HJ66" s="2"/>
      <c r="HK66" s="2"/>
      <c r="HL66" s="2"/>
      <c r="HM66" s="2"/>
      <c r="HN66" s="2"/>
      <c r="HO66" s="2"/>
      <c r="HP66" s="2"/>
      <c r="HQ66" s="2"/>
      <c r="HR66" s="2"/>
      <c r="HS66" s="2"/>
      <c r="HT66" s="2"/>
      <c r="HU66" s="2"/>
      <c r="HV66" s="2"/>
      <c r="HW66" s="2"/>
      <c r="HX66" s="2"/>
      <c r="HY66" s="2"/>
      <c r="HZ66" s="2"/>
      <c r="IA66" s="2"/>
      <c r="IB66" s="2"/>
      <c r="IC66" s="2"/>
      <c r="ID66" s="2"/>
      <c r="IE66" s="2"/>
      <c r="IF66" s="2"/>
      <c r="IG66" s="2"/>
      <c r="IH66" s="2"/>
      <c r="II66" s="2"/>
      <c r="IJ66" s="2"/>
      <c r="IK66" s="2"/>
      <c r="IL66" s="2"/>
      <c r="IM66" s="2"/>
      <c r="IN66" s="2"/>
      <c r="IO66" s="2"/>
      <c r="IP66" s="2"/>
      <c r="IQ66" s="2"/>
      <c r="IR66" s="2"/>
      <c r="IS66" s="2"/>
      <c r="IT66" s="2"/>
      <c r="IU66" s="2"/>
      <c r="IV66" s="2"/>
    </row>
    <row r="67" spans="1:256" ht="12" customHeight="1">
      <c r="A67" s="53" t="str">
        <f>Titles!$A$8</f>
        <v>1Data for 2021 and 2022 based on 2016 Census Definitions and data for 2023 based on 2021 Census Definitions.</v>
      </c>
      <c r="B67" s="298"/>
      <c r="C67" s="299"/>
      <c r="D67" s="299"/>
      <c r="E67" s="299"/>
      <c r="F67" s="53"/>
      <c r="G67" s="298"/>
      <c r="H67" s="298"/>
      <c r="I67" s="298"/>
      <c r="J67" s="298"/>
      <c r="K67" s="365"/>
      <c r="L67" s="8"/>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c r="FP67" s="2"/>
      <c r="FQ67" s="2"/>
      <c r="FR67" s="2"/>
      <c r="FS67" s="2"/>
      <c r="FT67" s="2"/>
      <c r="FU67" s="2"/>
      <c r="FV67" s="2"/>
      <c r="FW67" s="2"/>
      <c r="FX67" s="2"/>
      <c r="FY67" s="2"/>
      <c r="FZ67" s="2"/>
      <c r="GA67" s="2"/>
      <c r="GB67" s="2"/>
      <c r="GC67" s="2"/>
      <c r="GD67" s="2"/>
      <c r="GE67" s="2"/>
      <c r="GF67" s="2"/>
      <c r="GG67" s="2"/>
      <c r="GH67" s="2"/>
      <c r="GI67" s="2"/>
      <c r="GJ67" s="2"/>
      <c r="GK67" s="2"/>
      <c r="GL67" s="2"/>
      <c r="GM67" s="2"/>
      <c r="GN67" s="2"/>
      <c r="GO67" s="2"/>
      <c r="GP67" s="2"/>
      <c r="GQ67" s="2"/>
      <c r="GR67" s="2"/>
      <c r="GS67" s="2"/>
      <c r="GT67" s="2"/>
      <c r="GU67" s="2"/>
      <c r="GV67" s="2"/>
      <c r="GW67" s="2"/>
      <c r="GX67" s="2"/>
      <c r="GY67" s="2"/>
      <c r="GZ67" s="2"/>
      <c r="HA67" s="2"/>
      <c r="HB67" s="2"/>
      <c r="HC67" s="2"/>
      <c r="HD67" s="2"/>
      <c r="HE67" s="2"/>
      <c r="HF67" s="2"/>
      <c r="HG67" s="2"/>
      <c r="HH67" s="2"/>
      <c r="HI67" s="2"/>
      <c r="HJ67" s="2"/>
      <c r="HK67" s="2"/>
      <c r="HL67" s="2"/>
      <c r="HM67" s="2"/>
      <c r="HN67" s="2"/>
      <c r="HO67" s="2"/>
      <c r="HP67" s="2"/>
      <c r="HQ67" s="2"/>
      <c r="HR67" s="2"/>
      <c r="HS67" s="2"/>
      <c r="HT67" s="2"/>
      <c r="HU67" s="2"/>
      <c r="HV67" s="2"/>
      <c r="HW67" s="2"/>
      <c r="HX67" s="2"/>
      <c r="HY67" s="2"/>
      <c r="HZ67" s="2"/>
      <c r="IA67" s="2"/>
      <c r="IB67" s="2"/>
      <c r="IC67" s="2"/>
      <c r="ID67" s="2"/>
      <c r="IE67" s="2"/>
      <c r="IF67" s="2"/>
      <c r="IG67" s="2"/>
      <c r="IH67" s="2"/>
      <c r="II67" s="2"/>
      <c r="IJ67" s="2"/>
      <c r="IK67" s="2"/>
      <c r="IL67" s="2"/>
      <c r="IM67" s="2"/>
      <c r="IN67" s="2"/>
      <c r="IO67" s="2"/>
      <c r="IP67" s="2"/>
      <c r="IQ67" s="2"/>
      <c r="IR67" s="2"/>
      <c r="IS67" s="2"/>
      <c r="IT67" s="2"/>
      <c r="IU67" s="2"/>
      <c r="IV67" s="2"/>
    </row>
    <row r="68" spans="1:256" s="303" customFormat="1" ht="12" customHeight="1">
      <c r="A68" s="356" t="str">
        <f>Titles!$A$10</f>
        <v>Source: CMHC Starts and Completion Survey, Market Absorption Survey</v>
      </c>
      <c r="B68" s="304"/>
      <c r="C68" s="304"/>
      <c r="D68" s="304"/>
      <c r="E68" s="304"/>
      <c r="F68" s="356"/>
      <c r="G68" s="304"/>
      <c r="H68" s="304"/>
      <c r="I68" s="304"/>
      <c r="J68" s="304"/>
      <c r="K68" s="301"/>
      <c r="L68" s="302"/>
      <c r="M68" s="302"/>
      <c r="N68" s="302"/>
      <c r="O68" s="302"/>
      <c r="P68" s="302"/>
      <c r="Q68" s="302"/>
      <c r="R68" s="302"/>
      <c r="S68" s="302"/>
      <c r="T68" s="302"/>
      <c r="U68" s="302"/>
      <c r="V68" s="302"/>
      <c r="W68" s="302"/>
      <c r="X68" s="302"/>
      <c r="Y68" s="302"/>
      <c r="Z68" s="302"/>
      <c r="AA68" s="302"/>
      <c r="AB68" s="302"/>
      <c r="AC68" s="302"/>
      <c r="AD68" s="302"/>
      <c r="AE68" s="302"/>
      <c r="AF68" s="302"/>
      <c r="AG68" s="302"/>
      <c r="AH68" s="302"/>
      <c r="AI68" s="302"/>
      <c r="AJ68" s="302"/>
      <c r="AK68" s="302"/>
      <c r="AL68" s="302"/>
      <c r="AM68" s="302"/>
      <c r="AN68" s="302"/>
      <c r="AO68" s="302"/>
      <c r="AP68" s="302"/>
      <c r="AQ68" s="302"/>
      <c r="AR68" s="302"/>
      <c r="AS68" s="302"/>
      <c r="AT68" s="302"/>
      <c r="AU68" s="302"/>
      <c r="AV68" s="302"/>
      <c r="AW68" s="302"/>
      <c r="AX68" s="302"/>
      <c r="AY68" s="302"/>
      <c r="AZ68" s="302"/>
      <c r="BA68" s="302"/>
      <c r="BB68" s="302"/>
      <c r="BC68" s="302"/>
      <c r="BD68" s="302"/>
      <c r="BE68" s="302"/>
      <c r="BF68" s="302"/>
      <c r="BG68" s="302"/>
      <c r="BH68" s="302"/>
      <c r="BI68" s="302"/>
      <c r="BJ68" s="302"/>
      <c r="BK68" s="302"/>
      <c r="BL68" s="302"/>
      <c r="BM68" s="302"/>
      <c r="BN68" s="302"/>
      <c r="BO68" s="302"/>
      <c r="BP68" s="302"/>
      <c r="BQ68" s="302"/>
      <c r="BR68" s="302"/>
      <c r="BS68" s="302"/>
      <c r="BT68" s="302"/>
      <c r="BU68" s="302"/>
      <c r="BV68" s="302"/>
      <c r="BW68" s="302"/>
      <c r="BX68" s="302"/>
      <c r="BY68" s="302"/>
      <c r="BZ68" s="302"/>
      <c r="CA68" s="302"/>
      <c r="CB68" s="302"/>
      <c r="CC68" s="302"/>
      <c r="CD68" s="302"/>
      <c r="CE68" s="302"/>
      <c r="CF68" s="302"/>
      <c r="CG68" s="302"/>
      <c r="CH68" s="302"/>
      <c r="CI68" s="302"/>
      <c r="CJ68" s="302"/>
      <c r="CK68" s="302"/>
      <c r="CL68" s="302"/>
      <c r="CM68" s="302"/>
      <c r="CN68" s="302"/>
      <c r="CO68" s="302"/>
      <c r="CP68" s="302"/>
      <c r="CQ68" s="302"/>
      <c r="CR68" s="302"/>
      <c r="CS68" s="302"/>
      <c r="CT68" s="302"/>
      <c r="CU68" s="302"/>
      <c r="CV68" s="302"/>
      <c r="CW68" s="302"/>
      <c r="CX68" s="302"/>
      <c r="CY68" s="302"/>
      <c r="CZ68" s="302"/>
      <c r="DA68" s="302"/>
      <c r="DB68" s="302"/>
      <c r="DC68" s="302"/>
      <c r="DD68" s="302"/>
      <c r="DE68" s="302"/>
      <c r="DF68" s="302"/>
      <c r="DG68" s="302"/>
      <c r="DH68" s="302"/>
      <c r="DI68" s="302"/>
      <c r="DJ68" s="302"/>
      <c r="DK68" s="302"/>
      <c r="DL68" s="302"/>
      <c r="DM68" s="302"/>
      <c r="DN68" s="302"/>
      <c r="DO68" s="302"/>
      <c r="DP68" s="302"/>
      <c r="DQ68" s="302"/>
      <c r="DR68" s="302"/>
      <c r="DS68" s="302"/>
      <c r="DT68" s="302"/>
      <c r="DU68" s="302"/>
      <c r="DV68" s="302"/>
      <c r="DW68" s="302"/>
      <c r="DX68" s="302"/>
      <c r="DY68" s="302"/>
      <c r="DZ68" s="302"/>
      <c r="EA68" s="302"/>
      <c r="EB68" s="302"/>
      <c r="EC68" s="302"/>
      <c r="ED68" s="302"/>
      <c r="EE68" s="302"/>
      <c r="EF68" s="302"/>
      <c r="EG68" s="302"/>
      <c r="EH68" s="302"/>
      <c r="EI68" s="302"/>
      <c r="EJ68" s="302"/>
      <c r="EK68" s="302"/>
      <c r="EL68" s="302"/>
      <c r="EM68" s="302"/>
      <c r="EN68" s="302"/>
      <c r="EO68" s="302"/>
      <c r="EP68" s="302"/>
      <c r="EQ68" s="302"/>
      <c r="ER68" s="302"/>
      <c r="ES68" s="302"/>
      <c r="ET68" s="302"/>
      <c r="EU68" s="302"/>
      <c r="EV68" s="302"/>
      <c r="EW68" s="302"/>
      <c r="EX68" s="302"/>
      <c r="EY68" s="302"/>
      <c r="EZ68" s="302"/>
      <c r="FA68" s="302"/>
      <c r="FB68" s="302"/>
      <c r="FC68" s="302"/>
      <c r="FD68" s="302"/>
      <c r="FE68" s="302"/>
      <c r="FF68" s="302"/>
      <c r="FG68" s="302"/>
      <c r="FH68" s="302"/>
      <c r="FI68" s="302"/>
      <c r="FJ68" s="302"/>
      <c r="FK68" s="302"/>
      <c r="FL68" s="302"/>
      <c r="FM68" s="302"/>
      <c r="FN68" s="302"/>
      <c r="FO68" s="302"/>
      <c r="FP68" s="302"/>
      <c r="FQ68" s="302"/>
      <c r="FR68" s="302"/>
      <c r="FS68" s="302"/>
      <c r="FT68" s="302"/>
      <c r="FU68" s="302"/>
      <c r="FV68" s="302"/>
      <c r="FW68" s="302"/>
      <c r="FX68" s="302"/>
      <c r="FY68" s="302"/>
      <c r="FZ68" s="302"/>
      <c r="GA68" s="302"/>
      <c r="GB68" s="302"/>
      <c r="GC68" s="302"/>
      <c r="GD68" s="302"/>
      <c r="GE68" s="302"/>
      <c r="GF68" s="302"/>
      <c r="GG68" s="302"/>
      <c r="GH68" s="302"/>
      <c r="GI68" s="302"/>
      <c r="GJ68" s="302"/>
      <c r="GK68" s="302"/>
      <c r="GL68" s="302"/>
      <c r="GM68" s="302"/>
      <c r="GN68" s="302"/>
      <c r="GO68" s="302"/>
      <c r="GP68" s="302"/>
      <c r="GQ68" s="302"/>
      <c r="GR68" s="302"/>
      <c r="GS68" s="302"/>
      <c r="GT68" s="302"/>
      <c r="GU68" s="302"/>
      <c r="GV68" s="302"/>
      <c r="GW68" s="302"/>
      <c r="GX68" s="302"/>
      <c r="GY68" s="302"/>
      <c r="GZ68" s="302"/>
      <c r="HA68" s="302"/>
      <c r="HB68" s="302"/>
      <c r="HC68" s="302"/>
      <c r="HD68" s="302"/>
      <c r="HE68" s="302"/>
      <c r="HF68" s="302"/>
      <c r="HG68" s="302"/>
      <c r="HH68" s="302"/>
      <c r="HI68" s="302"/>
      <c r="HJ68" s="302"/>
      <c r="HK68" s="302"/>
      <c r="HL68" s="302"/>
      <c r="HM68" s="302"/>
      <c r="HN68" s="302"/>
      <c r="HO68" s="302"/>
      <c r="HP68" s="302"/>
      <c r="HQ68" s="302"/>
      <c r="HR68" s="302"/>
      <c r="HS68" s="302"/>
      <c r="HT68" s="302"/>
      <c r="HU68" s="302"/>
      <c r="HV68" s="302"/>
      <c r="HW68" s="302"/>
      <c r="HX68" s="302"/>
      <c r="HY68" s="302"/>
      <c r="HZ68" s="302"/>
      <c r="IA68" s="302"/>
      <c r="IB68" s="302"/>
      <c r="IC68" s="302"/>
      <c r="ID68" s="302"/>
      <c r="IE68" s="302"/>
      <c r="IF68" s="302"/>
      <c r="IG68" s="302"/>
      <c r="IH68" s="302"/>
      <c r="II68" s="302"/>
      <c r="IJ68" s="302"/>
      <c r="IK68" s="302"/>
      <c r="IL68" s="302"/>
      <c r="IM68" s="302"/>
      <c r="IN68" s="302"/>
      <c r="IO68" s="302"/>
      <c r="IP68" s="302"/>
      <c r="IQ68" s="302"/>
      <c r="IR68" s="302"/>
      <c r="IS68" s="302"/>
      <c r="IT68" s="302"/>
      <c r="IU68" s="302"/>
      <c r="IV68" s="302"/>
    </row>
    <row r="69" spans="1:256" s="303" customFormat="1" ht="12" customHeight="1">
      <c r="A69" s="53"/>
      <c r="F69" s="53"/>
      <c r="K69" s="302"/>
      <c r="L69" s="302"/>
      <c r="M69" s="302"/>
      <c r="N69" s="302"/>
      <c r="O69" s="302"/>
      <c r="P69" s="302"/>
      <c r="Q69" s="302"/>
      <c r="R69" s="302"/>
      <c r="S69" s="302"/>
      <c r="T69" s="302"/>
      <c r="U69" s="302"/>
      <c r="V69" s="302"/>
      <c r="W69" s="302"/>
      <c r="X69" s="302"/>
      <c r="Y69" s="302"/>
      <c r="Z69" s="302"/>
      <c r="AA69" s="302"/>
      <c r="AB69" s="302"/>
      <c r="AC69" s="302"/>
      <c r="AD69" s="302"/>
      <c r="AE69" s="302"/>
      <c r="AF69" s="302"/>
      <c r="AG69" s="302"/>
      <c r="AH69" s="302"/>
      <c r="AI69" s="302"/>
      <c r="AJ69" s="302"/>
      <c r="AK69" s="302"/>
      <c r="AL69" s="302"/>
      <c r="AM69" s="302"/>
      <c r="AN69" s="302"/>
      <c r="AO69" s="302"/>
      <c r="AP69" s="302"/>
      <c r="AQ69" s="302"/>
      <c r="AR69" s="302"/>
      <c r="AS69" s="302"/>
      <c r="AT69" s="302"/>
      <c r="AU69" s="302"/>
      <c r="AV69" s="302"/>
      <c r="AW69" s="302"/>
      <c r="AX69" s="302"/>
      <c r="AY69" s="302"/>
      <c r="AZ69" s="302"/>
      <c r="BA69" s="302"/>
      <c r="BB69" s="302"/>
      <c r="BC69" s="302"/>
      <c r="BD69" s="302"/>
      <c r="BE69" s="302"/>
      <c r="BF69" s="302"/>
      <c r="BG69" s="302"/>
      <c r="BH69" s="302"/>
      <c r="BI69" s="302"/>
      <c r="BJ69" s="302"/>
      <c r="BK69" s="302"/>
      <c r="BL69" s="302"/>
      <c r="BM69" s="302"/>
      <c r="BN69" s="302"/>
      <c r="BO69" s="302"/>
      <c r="BP69" s="302"/>
      <c r="BQ69" s="302"/>
      <c r="BR69" s="302"/>
      <c r="BS69" s="302"/>
      <c r="BT69" s="302"/>
      <c r="BU69" s="302"/>
      <c r="BV69" s="302"/>
      <c r="BW69" s="302"/>
      <c r="BX69" s="302"/>
      <c r="BY69" s="302"/>
      <c r="BZ69" s="302"/>
      <c r="CA69" s="302"/>
      <c r="CB69" s="302"/>
      <c r="CC69" s="302"/>
      <c r="CD69" s="302"/>
      <c r="CE69" s="302"/>
      <c r="CF69" s="302"/>
      <c r="CG69" s="302"/>
      <c r="CH69" s="302"/>
      <c r="CI69" s="302"/>
      <c r="CJ69" s="302"/>
      <c r="CK69" s="302"/>
      <c r="CL69" s="302"/>
      <c r="CM69" s="302"/>
      <c r="CN69" s="302"/>
      <c r="CO69" s="302"/>
      <c r="CP69" s="302"/>
      <c r="CQ69" s="302"/>
      <c r="CR69" s="302"/>
      <c r="CS69" s="302"/>
      <c r="CT69" s="302"/>
      <c r="CU69" s="302"/>
      <c r="CV69" s="302"/>
      <c r="CW69" s="302"/>
      <c r="CX69" s="302"/>
      <c r="CY69" s="302"/>
      <c r="CZ69" s="302"/>
      <c r="DA69" s="302"/>
      <c r="DB69" s="302"/>
      <c r="DC69" s="302"/>
      <c r="DD69" s="302"/>
      <c r="DE69" s="302"/>
      <c r="DF69" s="302"/>
      <c r="DG69" s="302"/>
      <c r="DH69" s="302"/>
      <c r="DI69" s="302"/>
      <c r="DJ69" s="302"/>
      <c r="DK69" s="302"/>
      <c r="DL69" s="302"/>
      <c r="DM69" s="302"/>
      <c r="DN69" s="302"/>
      <c r="DO69" s="302"/>
      <c r="DP69" s="302"/>
      <c r="DQ69" s="302"/>
      <c r="DR69" s="302"/>
      <c r="DS69" s="302"/>
      <c r="DT69" s="302"/>
      <c r="DU69" s="302"/>
      <c r="DV69" s="302"/>
      <c r="DW69" s="302"/>
      <c r="DX69" s="302"/>
      <c r="DY69" s="302"/>
      <c r="DZ69" s="302"/>
      <c r="EA69" s="302"/>
      <c r="EB69" s="302"/>
      <c r="EC69" s="302"/>
      <c r="ED69" s="302"/>
      <c r="EE69" s="302"/>
      <c r="EF69" s="302"/>
      <c r="EG69" s="302"/>
      <c r="EH69" s="302"/>
      <c r="EI69" s="302"/>
      <c r="EJ69" s="302"/>
      <c r="EK69" s="302"/>
      <c r="EL69" s="302"/>
      <c r="EM69" s="302"/>
      <c r="EN69" s="302"/>
      <c r="EO69" s="302"/>
      <c r="EP69" s="302"/>
      <c r="EQ69" s="302"/>
      <c r="ER69" s="302"/>
      <c r="ES69" s="302"/>
      <c r="ET69" s="302"/>
      <c r="EU69" s="302"/>
      <c r="EV69" s="302"/>
      <c r="EW69" s="302"/>
      <c r="EX69" s="302"/>
      <c r="EY69" s="302"/>
      <c r="EZ69" s="302"/>
      <c r="FA69" s="302"/>
      <c r="FB69" s="302"/>
      <c r="FC69" s="302"/>
      <c r="FD69" s="302"/>
      <c r="FE69" s="302"/>
      <c r="FF69" s="302"/>
      <c r="FG69" s="302"/>
      <c r="FH69" s="302"/>
      <c r="FI69" s="302"/>
      <c r="FJ69" s="302"/>
      <c r="FK69" s="302"/>
      <c r="FL69" s="302"/>
      <c r="FM69" s="302"/>
      <c r="FN69" s="302"/>
      <c r="FO69" s="302"/>
      <c r="FP69" s="302"/>
      <c r="FQ69" s="302"/>
      <c r="FR69" s="302"/>
      <c r="FS69" s="302"/>
      <c r="FT69" s="302"/>
      <c r="FU69" s="302"/>
      <c r="FV69" s="302"/>
      <c r="FW69" s="302"/>
      <c r="FX69" s="302"/>
      <c r="FY69" s="302"/>
      <c r="FZ69" s="302"/>
      <c r="GA69" s="302"/>
      <c r="GB69" s="302"/>
      <c r="GC69" s="302"/>
      <c r="GD69" s="302"/>
      <c r="GE69" s="302"/>
      <c r="GF69" s="302"/>
      <c r="GG69" s="302"/>
      <c r="GH69" s="302"/>
      <c r="GI69" s="302"/>
      <c r="GJ69" s="302"/>
      <c r="GK69" s="302"/>
      <c r="GL69" s="302"/>
      <c r="GM69" s="302"/>
      <c r="GN69" s="302"/>
      <c r="GO69" s="302"/>
      <c r="GP69" s="302"/>
      <c r="GQ69" s="302"/>
      <c r="GR69" s="302"/>
      <c r="GS69" s="302"/>
      <c r="GT69" s="302"/>
      <c r="GU69" s="302"/>
      <c r="GV69" s="302"/>
      <c r="GW69" s="302"/>
      <c r="GX69" s="302"/>
      <c r="GY69" s="302"/>
      <c r="GZ69" s="302"/>
      <c r="HA69" s="302"/>
      <c r="HB69" s="302"/>
      <c r="HC69" s="302"/>
      <c r="HD69" s="302"/>
      <c r="HE69" s="302"/>
      <c r="HF69" s="302"/>
      <c r="HG69" s="302"/>
      <c r="HH69" s="302"/>
      <c r="HI69" s="302"/>
      <c r="HJ69" s="302"/>
      <c r="HK69" s="302"/>
      <c r="HL69" s="302"/>
      <c r="HM69" s="302"/>
      <c r="HN69" s="302"/>
      <c r="HO69" s="302"/>
      <c r="HP69" s="302"/>
      <c r="HQ69" s="302"/>
      <c r="HR69" s="302"/>
      <c r="HS69" s="302"/>
      <c r="HT69" s="302"/>
      <c r="HU69" s="302"/>
      <c r="HV69" s="302"/>
      <c r="HW69" s="302"/>
      <c r="HX69" s="302"/>
      <c r="HY69" s="302"/>
      <c r="HZ69" s="302"/>
      <c r="IA69" s="302"/>
      <c r="IB69" s="302"/>
      <c r="IC69" s="302"/>
      <c r="ID69" s="302"/>
      <c r="IE69" s="302"/>
      <c r="IF69" s="302"/>
      <c r="IG69" s="302"/>
      <c r="IH69" s="302"/>
      <c r="II69" s="302"/>
      <c r="IJ69" s="302"/>
      <c r="IK69" s="302"/>
      <c r="IL69" s="302"/>
      <c r="IM69" s="302"/>
      <c r="IN69" s="302"/>
      <c r="IO69" s="302"/>
      <c r="IP69" s="302"/>
      <c r="IQ69" s="302"/>
      <c r="IR69" s="302"/>
      <c r="IS69" s="302"/>
      <c r="IT69" s="302"/>
      <c r="IU69" s="302"/>
      <c r="IV69" s="302"/>
    </row>
    <row r="70" spans="1:256" s="2" customFormat="1"/>
    <row r="71" spans="1:256" s="2" customFormat="1"/>
    <row r="72" spans="1:256" s="2" customFormat="1"/>
    <row r="73" spans="1:256" s="2" customFormat="1"/>
    <row r="74" spans="1:256" s="2" customFormat="1"/>
    <row r="75" spans="1:256">
      <c r="A75" s="5" t="s">
        <v>117</v>
      </c>
      <c r="B75" s="5"/>
      <c r="C75" s="5"/>
      <c r="D75" s="6">
        <f>SUM(D66-D24-D26-D33-D37-D42-D49)</f>
        <v>3235</v>
      </c>
      <c r="E75" s="5"/>
      <c r="F75" s="5"/>
      <c r="G75" s="6">
        <f>SUM(G66-G24-G26-G33-G37-G42-G49)</f>
        <v>17267</v>
      </c>
      <c r="H75" s="5"/>
      <c r="I75" s="5"/>
      <c r="J75" s="6">
        <f>SUM(J66-J24-J26-J30-J33-J38-J43)</f>
        <v>19196</v>
      </c>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c r="AO75" s="5"/>
      <c r="AP75" s="5"/>
      <c r="AQ75" s="5"/>
      <c r="AR75" s="5"/>
      <c r="AS75" s="5"/>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c r="BY75" s="5"/>
      <c r="BZ75" s="5"/>
      <c r="CA75" s="5"/>
      <c r="CB75" s="5"/>
      <c r="CC75" s="5"/>
      <c r="CD75" s="5"/>
      <c r="CE75" s="5"/>
      <c r="CF75" s="5"/>
      <c r="CG75" s="5"/>
      <c r="CH75" s="5"/>
      <c r="CI75" s="5"/>
      <c r="CJ75" s="5"/>
      <c r="CK75" s="5"/>
      <c r="CL75" s="5"/>
      <c r="CM75" s="5"/>
      <c r="CN75" s="5"/>
      <c r="CO75" s="5"/>
      <c r="CP75" s="5"/>
      <c r="CQ75" s="5"/>
      <c r="CR75" s="5"/>
      <c r="CS75" s="5"/>
      <c r="CT75" s="5"/>
      <c r="CU75" s="5"/>
      <c r="CV75" s="5"/>
      <c r="CW75" s="5"/>
      <c r="CX75" s="5"/>
      <c r="CY75" s="5"/>
      <c r="CZ75" s="5"/>
      <c r="DA75" s="5"/>
      <c r="DB75" s="5"/>
      <c r="DC75" s="5"/>
      <c r="DD75" s="5"/>
      <c r="DE75" s="5"/>
      <c r="DF75" s="5"/>
      <c r="DG75" s="5"/>
      <c r="DH75" s="5"/>
      <c r="DI75" s="5"/>
      <c r="DJ75" s="5"/>
      <c r="DK75" s="5"/>
      <c r="DL75" s="5"/>
      <c r="DM75" s="5"/>
      <c r="DN75" s="5"/>
      <c r="DO75" s="5"/>
      <c r="DP75" s="5"/>
      <c r="DQ75" s="5"/>
      <c r="DR75" s="5"/>
      <c r="DS75" s="5"/>
      <c r="DT75" s="5"/>
      <c r="DU75" s="5"/>
      <c r="DV75" s="5"/>
      <c r="DW75" s="5"/>
      <c r="DX75" s="5"/>
      <c r="DY75" s="5"/>
      <c r="DZ75" s="5"/>
      <c r="EA75" s="5"/>
      <c r="EB75" s="5"/>
      <c r="EC75" s="5"/>
      <c r="ED75" s="5"/>
      <c r="EE75" s="5"/>
      <c r="EF75" s="5"/>
      <c r="EG75" s="5"/>
      <c r="EH75" s="5"/>
      <c r="EI75" s="5"/>
      <c r="EJ75" s="5"/>
      <c r="EK75" s="5"/>
      <c r="EL75" s="5"/>
      <c r="EM75" s="5"/>
      <c r="EN75" s="5"/>
      <c r="EO75" s="5"/>
      <c r="EP75" s="5"/>
      <c r="EQ75" s="5"/>
      <c r="ER75" s="5"/>
      <c r="ES75" s="5"/>
      <c r="ET75" s="5"/>
      <c r="EU75" s="5"/>
      <c r="EV75" s="5"/>
      <c r="EW75" s="5"/>
      <c r="EX75" s="5"/>
      <c r="EY75" s="5"/>
      <c r="EZ75" s="5"/>
      <c r="FA75" s="5"/>
      <c r="FB75" s="5"/>
      <c r="FC75" s="5"/>
      <c r="FD75" s="5"/>
      <c r="FE75" s="5"/>
      <c r="FF75" s="5"/>
      <c r="FG75" s="5"/>
      <c r="FH75" s="5"/>
      <c r="FI75" s="5"/>
      <c r="FJ75" s="5"/>
      <c r="FK75" s="5"/>
      <c r="FL75" s="5"/>
      <c r="FM75" s="5"/>
      <c r="FN75" s="5"/>
      <c r="FO75" s="5"/>
      <c r="FP75" s="5"/>
      <c r="FQ75" s="5"/>
      <c r="FR75" s="5"/>
      <c r="FS75" s="5"/>
      <c r="FT75" s="5"/>
      <c r="FU75" s="5"/>
      <c r="FV75" s="5"/>
      <c r="FW75" s="5"/>
      <c r="FX75" s="5"/>
      <c r="FY75" s="5"/>
      <c r="FZ75" s="5"/>
      <c r="GA75" s="5"/>
      <c r="GB75" s="5"/>
      <c r="GC75" s="5"/>
      <c r="GD75" s="5"/>
      <c r="GE75" s="5"/>
      <c r="GF75" s="5"/>
      <c r="GG75" s="5"/>
      <c r="GH75" s="5"/>
      <c r="GI75" s="5"/>
      <c r="GJ75" s="5"/>
      <c r="GK75" s="5"/>
      <c r="GL75" s="5"/>
      <c r="GM75" s="5"/>
      <c r="GN75" s="5"/>
      <c r="GO75" s="5"/>
      <c r="GP75" s="5"/>
      <c r="GQ75" s="5"/>
      <c r="GR75" s="5"/>
      <c r="GS75" s="5"/>
      <c r="GT75" s="5"/>
      <c r="GU75" s="5"/>
      <c r="GV75" s="5"/>
      <c r="GW75" s="5"/>
      <c r="GX75" s="5"/>
      <c r="GY75" s="5"/>
      <c r="GZ75" s="5"/>
      <c r="HA75" s="5"/>
      <c r="HB75" s="5"/>
      <c r="HC75" s="5"/>
      <c r="HD75" s="5"/>
      <c r="HE75" s="5"/>
      <c r="HF75" s="5"/>
      <c r="HG75" s="5"/>
      <c r="HH75" s="5"/>
      <c r="HI75" s="5"/>
      <c r="HJ75" s="5"/>
      <c r="HK75" s="5"/>
      <c r="HL75" s="5"/>
      <c r="HM75" s="5"/>
      <c r="HN75" s="5"/>
      <c r="HO75" s="5"/>
      <c r="HP75" s="5"/>
      <c r="HQ75" s="5"/>
      <c r="HR75" s="5"/>
      <c r="HS75" s="5"/>
      <c r="HT75" s="5"/>
      <c r="HU75" s="5"/>
      <c r="HV75" s="5"/>
      <c r="HW75" s="5"/>
      <c r="HX75" s="5"/>
      <c r="HY75" s="5"/>
      <c r="HZ75" s="5"/>
      <c r="IA75" s="5"/>
      <c r="IB75" s="5"/>
      <c r="IC75" s="5"/>
      <c r="ID75" s="5"/>
      <c r="IE75" s="5"/>
      <c r="IF75" s="5"/>
      <c r="IG75" s="5"/>
      <c r="IH75" s="5"/>
      <c r="II75" s="5"/>
      <c r="IJ75" s="5"/>
      <c r="IK75" s="5"/>
      <c r="IL75" s="5"/>
      <c r="IM75" s="5"/>
      <c r="IN75" s="5"/>
      <c r="IO75" s="5"/>
      <c r="IP75" s="5"/>
      <c r="IQ75" s="5"/>
      <c r="IR75" s="5"/>
      <c r="IS75" s="5"/>
      <c r="IT75" s="5"/>
      <c r="IU75" s="5"/>
      <c r="IV75" s="5"/>
    </row>
    <row r="76" spans="1:256" s="2" customFormat="1"/>
    <row r="77" spans="1:256" s="2" customFormat="1"/>
    <row r="78" spans="1:256">
      <c r="A78" s="3"/>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row>
    <row r="79" spans="1:256">
      <c r="A79" s="3"/>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c r="HJ79" s="2"/>
      <c r="HK79" s="2"/>
      <c r="HL79" s="2"/>
      <c r="HM79" s="2"/>
      <c r="HN79" s="2"/>
      <c r="HO79" s="2"/>
      <c r="HP79" s="2"/>
      <c r="HQ79" s="2"/>
      <c r="HR79" s="2"/>
      <c r="HS79" s="2"/>
      <c r="HT79" s="2"/>
      <c r="HU79" s="2"/>
      <c r="HV79" s="2"/>
      <c r="HW79" s="2"/>
      <c r="HX79" s="2"/>
      <c r="HY79" s="2"/>
      <c r="HZ79" s="2"/>
      <c r="IA79" s="2"/>
      <c r="IB79" s="2"/>
      <c r="IC79" s="2"/>
      <c r="ID79" s="2"/>
      <c r="IE79" s="2"/>
      <c r="IF79" s="2"/>
      <c r="IG79" s="2"/>
      <c r="IH79" s="2"/>
      <c r="II79" s="2"/>
      <c r="IJ79" s="2"/>
      <c r="IK79" s="2"/>
      <c r="IL79" s="2"/>
      <c r="IM79" s="2"/>
      <c r="IN79" s="2"/>
      <c r="IO79" s="2"/>
      <c r="IP79" s="2"/>
      <c r="IQ79" s="2"/>
      <c r="IR79" s="2"/>
      <c r="IS79" s="2"/>
      <c r="IT79" s="2"/>
      <c r="IU79" s="2"/>
      <c r="IV79" s="2"/>
    </row>
    <row r="80" spans="1:256">
      <c r="A80" s="4"/>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c r="HJ80" s="2"/>
      <c r="HK80" s="2"/>
      <c r="HL80" s="2"/>
      <c r="HM80" s="2"/>
      <c r="HN80" s="2"/>
      <c r="HO80" s="2"/>
      <c r="HP80" s="2"/>
      <c r="HQ80" s="2"/>
      <c r="HR80" s="2"/>
      <c r="HS80" s="2"/>
      <c r="HT80" s="2"/>
      <c r="HU80" s="2"/>
      <c r="HV80" s="2"/>
      <c r="HW80" s="2"/>
      <c r="HX80" s="2"/>
      <c r="HY80" s="2"/>
      <c r="HZ80" s="2"/>
      <c r="IA80" s="2"/>
      <c r="IB80" s="2"/>
      <c r="IC80" s="2"/>
      <c r="ID80" s="2"/>
      <c r="IE80" s="2"/>
      <c r="IF80" s="2"/>
      <c r="IG80" s="2"/>
      <c r="IH80" s="2"/>
      <c r="II80" s="2"/>
      <c r="IJ80" s="2"/>
      <c r="IK80" s="2"/>
      <c r="IL80" s="2"/>
      <c r="IM80" s="2"/>
      <c r="IN80" s="2"/>
      <c r="IO80" s="2"/>
      <c r="IP80" s="2"/>
      <c r="IQ80" s="2"/>
      <c r="IR80" s="2"/>
      <c r="IS80" s="2"/>
      <c r="IT80" s="2"/>
      <c r="IU80" s="2"/>
      <c r="IV80" s="2"/>
    </row>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row r="121" s="2" customFormat="1"/>
    <row r="122" s="2" customFormat="1"/>
    <row r="123" s="2" customFormat="1"/>
    <row r="124" s="2" customFormat="1"/>
    <row r="125" s="2" customFormat="1"/>
  </sheetData>
  <mergeCells count="3">
    <mergeCell ref="C5:E6"/>
    <mergeCell ref="I5:K6"/>
    <mergeCell ref="F5:H6"/>
  </mergeCells>
  <phoneticPr fontId="0" type="noConversion"/>
  <pageMargins left="0.78740157480314965" right="0.51181102362204722" top="0.51181102362204722" bottom="0.51181102362204722" header="0" footer="0"/>
  <pageSetup scale="95" orientation="portrait" r:id="rId1"/>
  <headerFooter alignWithMargins="0"/>
  <ignoredErrors>
    <ignoredError sqref="C20:D22 F20:G22 H8:K22 E21:E22 F18:G18 C18:D18 F12:G12 D12 E17 H66:K66 G66 D66 E23 A68:D68 B69:D69 A2:K2 A4:K4 A3 C12 E25 E24 K24 K26:K27 K25 I25 I24 I26:I27 E8 E9 E10 E11 E19 H23:K23 E13 E14 E15 E16" unlockedFormula="1"/>
    <ignoredError sqref="E20 E18 E12 E66" formula="1" unlocked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69"/>
  <sheetViews>
    <sheetView showGridLines="0" zoomScale="120" zoomScaleNormal="120" zoomScaleSheetLayoutView="50" workbookViewId="0">
      <pane xSplit="2" ySplit="7" topLeftCell="C8" activePane="bottomRight" state="frozen"/>
      <selection pane="bottomRight"/>
      <selection pane="bottomLeft"/>
      <selection pane="topRight"/>
    </sheetView>
  </sheetViews>
  <sheetFormatPr defaultColWidth="11.5546875" defaultRowHeight="15"/>
  <cols>
    <col min="1" max="4" width="7.6640625" style="10" customWidth="1"/>
    <col min="5" max="5" width="4.6640625" style="10" customWidth="1"/>
    <col min="6" max="6" width="7.6640625" style="10" customWidth="1"/>
    <col min="7" max="7" width="7.6640625" style="698" customWidth="1"/>
    <col min="8" max="8" width="4.6640625" style="10" customWidth="1"/>
    <col min="9" max="10" width="7.6640625" style="10" customWidth="1"/>
    <col min="11" max="11" width="4.6640625" style="10" customWidth="1"/>
    <col min="12" max="16384" width="11.5546875" style="10"/>
  </cols>
  <sheetData>
    <row r="1" spans="1:12" s="73" customFormat="1" ht="15.95" customHeight="1">
      <c r="A1" s="416" t="s">
        <v>118</v>
      </c>
      <c r="B1" s="417"/>
      <c r="C1" s="417"/>
      <c r="D1" s="417"/>
      <c r="E1" s="417"/>
      <c r="F1" s="417"/>
      <c r="G1" s="417"/>
      <c r="H1" s="417"/>
      <c r="I1" s="417"/>
      <c r="J1" s="417"/>
      <c r="K1" s="418"/>
      <c r="L1" s="76"/>
    </row>
    <row r="2" spans="1:12" s="73" customFormat="1" ht="15.95" customHeight="1">
      <c r="A2" s="419" t="str">
        <f>Titles!A2</f>
        <v>Housing Start Data in Centres 10,000 Population and Over</v>
      </c>
      <c r="B2" s="420"/>
      <c r="C2" s="420"/>
      <c r="D2" s="420"/>
      <c r="E2" s="420"/>
      <c r="F2" s="420"/>
      <c r="G2" s="420"/>
      <c r="H2" s="420"/>
      <c r="I2" s="420"/>
      <c r="J2" s="420"/>
      <c r="K2" s="421"/>
      <c r="L2" s="76"/>
    </row>
    <row r="3" spans="1:12" s="73" customFormat="1" ht="15.95" customHeight="1">
      <c r="A3" s="467"/>
      <c r="B3" s="468"/>
      <c r="C3" s="468"/>
      <c r="D3" s="468"/>
      <c r="E3" s="468"/>
      <c r="F3" s="468"/>
      <c r="G3" s="468"/>
      <c r="H3" s="468"/>
      <c r="I3" s="468"/>
      <c r="J3" s="468"/>
      <c r="K3" s="469"/>
      <c r="L3" s="76"/>
    </row>
    <row r="4" spans="1:12" s="73" customFormat="1" ht="15.95" customHeight="1" thickBot="1">
      <c r="A4" s="422" t="str">
        <f>Titles!A5</f>
        <v>January - June 2022 - 2023</v>
      </c>
      <c r="B4" s="423"/>
      <c r="C4" s="423"/>
      <c r="D4" s="423"/>
      <c r="E4" s="423"/>
      <c r="F4" s="423"/>
      <c r="G4" s="423"/>
      <c r="H4" s="423"/>
      <c r="I4" s="423"/>
      <c r="J4" s="423"/>
      <c r="K4" s="424"/>
      <c r="L4" s="76"/>
    </row>
    <row r="5" spans="1:12" ht="11.1" customHeight="1">
      <c r="A5" s="48" t="s">
        <v>54</v>
      </c>
      <c r="B5" s="55"/>
      <c r="C5" s="459" t="s">
        <v>55</v>
      </c>
      <c r="D5" s="460"/>
      <c r="E5" s="461"/>
      <c r="F5" s="459" t="s">
        <v>56</v>
      </c>
      <c r="G5" s="686"/>
      <c r="H5" s="461"/>
      <c r="I5" s="514" t="s">
        <v>57</v>
      </c>
      <c r="J5" s="515"/>
      <c r="K5" s="516"/>
      <c r="L5" s="11"/>
    </row>
    <row r="6" spans="1:12" ht="11.1" customHeight="1">
      <c r="A6" s="49" t="s">
        <v>58</v>
      </c>
      <c r="B6" s="56"/>
      <c r="C6" s="459"/>
      <c r="D6" s="460"/>
      <c r="E6" s="461"/>
      <c r="F6" s="459"/>
      <c r="G6" s="686"/>
      <c r="H6" s="461"/>
      <c r="I6" s="470"/>
      <c r="J6" s="471"/>
      <c r="K6" s="472"/>
      <c r="L6" s="11"/>
    </row>
    <row r="7" spans="1:12" ht="12" customHeight="1">
      <c r="B7" s="57"/>
      <c r="C7" s="14">
        <f>Titles!A22</f>
        <v>2022</v>
      </c>
      <c r="D7" s="14">
        <v>2023</v>
      </c>
      <c r="E7" s="58" t="s">
        <v>59</v>
      </c>
      <c r="F7" s="14">
        <f>Titles!A22</f>
        <v>2022</v>
      </c>
      <c r="G7" s="687">
        <v>2023</v>
      </c>
      <c r="H7" s="15" t="s">
        <v>59</v>
      </c>
      <c r="I7" s="14">
        <v>2022</v>
      </c>
      <c r="J7" s="14">
        <v>2023</v>
      </c>
      <c r="K7" s="16" t="s">
        <v>59</v>
      </c>
      <c r="L7" s="11"/>
    </row>
    <row r="8" spans="1:12" ht="11.85" customHeight="1">
      <c r="A8" s="18" t="s">
        <v>119</v>
      </c>
      <c r="B8" s="19"/>
      <c r="C8" s="20">
        <v>311</v>
      </c>
      <c r="D8" s="20">
        <v>144</v>
      </c>
      <c r="E8" s="40">
        <f>IF(C8=D8,"-",IF((C8=0),"##",IF(ABS((D8/C8-1)*100)&gt;=500,"##",(D8/C8-1)*100)))</f>
        <v>-53.697749196141473</v>
      </c>
      <c r="F8" s="20">
        <v>56</v>
      </c>
      <c r="G8" s="688">
        <v>22</v>
      </c>
      <c r="H8" s="40">
        <f t="shared" ref="H8:H19" si="0">IF(F8=G8,"-",IF((F8=0),"##",IF(ABS((G8/F8-1)*100)&gt;=500,"##",(G8/F8-1)*100)))</f>
        <v>-60.714285714285722</v>
      </c>
      <c r="I8" s="20">
        <f>C8+F8</f>
        <v>367</v>
      </c>
      <c r="J8" s="22">
        <f>D8+G8</f>
        <v>166</v>
      </c>
      <c r="K8" s="23">
        <f t="shared" ref="K8:K19" si="1">IF(I8=J8,"-",IF((I8=0),"##",IF(ABS((J8/I8-1)*100)&gt;=500,"##",(J8/I8-1)*100)))</f>
        <v>-54.768392370572208</v>
      </c>
      <c r="L8" s="11"/>
    </row>
    <row r="9" spans="1:12" ht="11.85" customHeight="1">
      <c r="A9" s="24" t="s">
        <v>61</v>
      </c>
      <c r="B9" s="25"/>
      <c r="C9" s="26">
        <v>143</v>
      </c>
      <c r="D9" s="26">
        <v>70</v>
      </c>
      <c r="E9" s="41">
        <f t="shared" ref="E9:E19" si="2">IF(C9=D9,"-",IF((C9=0),"##",IF(ABS((D9/C9-1)*100)&gt;=500,"##",(D9/C9-1)*100)))</f>
        <v>-51.048951048951039</v>
      </c>
      <c r="F9" s="26">
        <v>382</v>
      </c>
      <c r="G9" s="689">
        <v>259</v>
      </c>
      <c r="H9" s="41">
        <f t="shared" si="0"/>
        <v>-32.198952879581157</v>
      </c>
      <c r="I9" s="75">
        <f t="shared" ref="I9:I20" si="3">C9+F9</f>
        <v>525</v>
      </c>
      <c r="J9" s="26">
        <f t="shared" ref="J9:J20" si="4">D9+G9</f>
        <v>329</v>
      </c>
      <c r="K9" s="29">
        <f t="shared" si="1"/>
        <v>-37.333333333333329</v>
      </c>
      <c r="L9" s="11"/>
    </row>
    <row r="10" spans="1:12" ht="11.85" customHeight="1">
      <c r="A10" s="24" t="s">
        <v>62</v>
      </c>
      <c r="B10" s="25"/>
      <c r="C10" s="26">
        <v>636</v>
      </c>
      <c r="D10" s="26">
        <v>682</v>
      </c>
      <c r="E10" s="41">
        <f t="shared" si="2"/>
        <v>7.2327044025157328</v>
      </c>
      <c r="F10" s="26">
        <v>1679</v>
      </c>
      <c r="G10" s="689">
        <v>1843</v>
      </c>
      <c r="H10" s="41">
        <f t="shared" si="0"/>
        <v>9.7677188802858907</v>
      </c>
      <c r="I10" s="75">
        <f t="shared" si="3"/>
        <v>2315</v>
      </c>
      <c r="J10" s="26">
        <f t="shared" si="4"/>
        <v>2525</v>
      </c>
      <c r="K10" s="29">
        <f t="shared" si="1"/>
        <v>9.0712742980561636</v>
      </c>
      <c r="L10" s="11"/>
    </row>
    <row r="11" spans="1:12" ht="11.85" customHeight="1">
      <c r="A11" s="24" t="s">
        <v>63</v>
      </c>
      <c r="B11" s="25"/>
      <c r="C11" s="26">
        <v>386</v>
      </c>
      <c r="D11" s="26">
        <v>348</v>
      </c>
      <c r="E11" s="41">
        <f t="shared" si="2"/>
        <v>-9.8445595854922292</v>
      </c>
      <c r="F11" s="26">
        <v>1349</v>
      </c>
      <c r="G11" s="689">
        <v>927</v>
      </c>
      <c r="H11" s="41">
        <f t="shared" si="0"/>
        <v>-31.282431430689396</v>
      </c>
      <c r="I11" s="75">
        <f t="shared" si="3"/>
        <v>1735</v>
      </c>
      <c r="J11" s="26">
        <f t="shared" si="4"/>
        <v>1275</v>
      </c>
      <c r="K11" s="29">
        <f t="shared" si="1"/>
        <v>-26.512968299711815</v>
      </c>
      <c r="L11" s="11"/>
    </row>
    <row r="12" spans="1:12" ht="11.85" customHeight="1">
      <c r="A12" s="24" t="s">
        <v>64</v>
      </c>
      <c r="B12" s="25"/>
      <c r="C12" s="26">
        <f>SUM(C8:C11)</f>
        <v>1476</v>
      </c>
      <c r="D12" s="26">
        <f>SUM(D8:D11)</f>
        <v>1244</v>
      </c>
      <c r="E12" s="41">
        <f t="shared" si="2"/>
        <v>-15.718157181571812</v>
      </c>
      <c r="F12" s="26">
        <f>SUM(F8:F11)</f>
        <v>3466</v>
      </c>
      <c r="G12" s="689">
        <f>SUM(G8:G11)</f>
        <v>3051</v>
      </c>
      <c r="H12" s="41">
        <f t="shared" si="0"/>
        <v>-11.973456433929597</v>
      </c>
      <c r="I12" s="26">
        <f t="shared" si="3"/>
        <v>4942</v>
      </c>
      <c r="J12" s="26">
        <f t="shared" si="4"/>
        <v>4295</v>
      </c>
      <c r="K12" s="29">
        <f t="shared" si="1"/>
        <v>-13.091865641440714</v>
      </c>
      <c r="L12" s="11"/>
    </row>
    <row r="13" spans="1:12" ht="11.85" customHeight="1">
      <c r="A13" s="24" t="s">
        <v>65</v>
      </c>
      <c r="B13" s="25"/>
      <c r="C13" s="26">
        <v>3613</v>
      </c>
      <c r="D13" s="26">
        <v>1813</v>
      </c>
      <c r="E13" s="41">
        <f t="shared" si="2"/>
        <v>-49.820094104622193</v>
      </c>
      <c r="F13" s="26">
        <v>22999</v>
      </c>
      <c r="G13" s="689">
        <v>11897</v>
      </c>
      <c r="H13" s="41">
        <f t="shared" si="0"/>
        <v>-48.271663985390667</v>
      </c>
      <c r="I13" s="75">
        <f t="shared" si="3"/>
        <v>26612</v>
      </c>
      <c r="J13" s="26">
        <f t="shared" si="4"/>
        <v>13710</v>
      </c>
      <c r="K13" s="29">
        <f t="shared" si="1"/>
        <v>-48.481887870133775</v>
      </c>
      <c r="L13" s="11"/>
    </row>
    <row r="14" spans="1:12" ht="11.85" customHeight="1">
      <c r="A14" s="24" t="s">
        <v>66</v>
      </c>
      <c r="B14" s="25"/>
      <c r="C14" s="26">
        <v>10269</v>
      </c>
      <c r="D14" s="26">
        <v>7191</v>
      </c>
      <c r="E14" s="41">
        <f t="shared" si="2"/>
        <v>-29.97370727432077</v>
      </c>
      <c r="F14" s="26">
        <v>28564</v>
      </c>
      <c r="G14" s="689">
        <v>35018</v>
      </c>
      <c r="H14" s="41">
        <f t="shared" si="0"/>
        <v>22.594874667413521</v>
      </c>
      <c r="I14" s="75">
        <f t="shared" si="3"/>
        <v>38833</v>
      </c>
      <c r="J14" s="26">
        <f t="shared" si="4"/>
        <v>42209</v>
      </c>
      <c r="K14" s="29">
        <f t="shared" si="1"/>
        <v>8.6936368552519738</v>
      </c>
      <c r="L14" s="11"/>
    </row>
    <row r="15" spans="1:12" ht="11.85" customHeight="1">
      <c r="A15" s="24" t="s">
        <v>67</v>
      </c>
      <c r="B15" s="25"/>
      <c r="C15" s="26">
        <v>1014</v>
      </c>
      <c r="D15" s="26">
        <v>823</v>
      </c>
      <c r="E15" s="41">
        <f t="shared" si="2"/>
        <v>-18.836291913214986</v>
      </c>
      <c r="F15" s="26">
        <v>2569</v>
      </c>
      <c r="G15" s="689">
        <v>2293</v>
      </c>
      <c r="H15" s="41">
        <f t="shared" si="0"/>
        <v>-10.743479953289214</v>
      </c>
      <c r="I15" s="75">
        <f t="shared" si="3"/>
        <v>3583</v>
      </c>
      <c r="J15" s="26">
        <f t="shared" si="4"/>
        <v>3116</v>
      </c>
      <c r="K15" s="29">
        <f t="shared" si="1"/>
        <v>-13.033770583310078</v>
      </c>
      <c r="L15" s="11"/>
    </row>
    <row r="16" spans="1:12" ht="11.85" customHeight="1">
      <c r="A16" s="24" t="s">
        <v>68</v>
      </c>
      <c r="B16" s="25"/>
      <c r="C16" s="26">
        <v>707</v>
      </c>
      <c r="D16" s="26">
        <v>394</v>
      </c>
      <c r="E16" s="41">
        <f t="shared" si="2"/>
        <v>-44.271570014144267</v>
      </c>
      <c r="F16" s="26">
        <v>1286</v>
      </c>
      <c r="G16" s="689">
        <v>1378</v>
      </c>
      <c r="H16" s="41">
        <f t="shared" si="0"/>
        <v>7.1539657853810334</v>
      </c>
      <c r="I16" s="75">
        <f t="shared" si="3"/>
        <v>1993</v>
      </c>
      <c r="J16" s="26">
        <f t="shared" si="4"/>
        <v>1772</v>
      </c>
      <c r="K16" s="29">
        <f t="shared" si="1"/>
        <v>-11.088810837932762</v>
      </c>
      <c r="L16" s="11"/>
    </row>
    <row r="17" spans="1:12" ht="11.85" customHeight="1">
      <c r="A17" s="24" t="s">
        <v>69</v>
      </c>
      <c r="B17" s="25"/>
      <c r="C17" s="26">
        <v>6931</v>
      </c>
      <c r="D17" s="26">
        <v>5130</v>
      </c>
      <c r="E17" s="41">
        <f t="shared" si="2"/>
        <v>-25.984706391574086</v>
      </c>
      <c r="F17" s="26">
        <v>10074</v>
      </c>
      <c r="G17" s="689">
        <v>8882</v>
      </c>
      <c r="H17" s="41">
        <f t="shared" si="0"/>
        <v>-11.832439944411355</v>
      </c>
      <c r="I17" s="75">
        <f t="shared" si="3"/>
        <v>17005</v>
      </c>
      <c r="J17" s="26">
        <f t="shared" si="4"/>
        <v>14012</v>
      </c>
      <c r="K17" s="29">
        <f t="shared" si="1"/>
        <v>-17.600705674801532</v>
      </c>
      <c r="L17" s="11"/>
    </row>
    <row r="18" spans="1:12" ht="11.85" customHeight="1">
      <c r="A18" s="24" t="s">
        <v>70</v>
      </c>
      <c r="B18" s="25"/>
      <c r="C18" s="26">
        <f>SUM(C15:C17)</f>
        <v>8652</v>
      </c>
      <c r="D18" s="26">
        <f>SUM(D15:D17)</f>
        <v>6347</v>
      </c>
      <c r="E18" s="41">
        <f t="shared" si="2"/>
        <v>-26.641239019879791</v>
      </c>
      <c r="F18" s="26">
        <f>SUM(F15:F17)</f>
        <v>13929</v>
      </c>
      <c r="G18" s="689">
        <f>SUM(G15:G17)</f>
        <v>12553</v>
      </c>
      <c r="H18" s="41">
        <f t="shared" si="0"/>
        <v>-9.8786703998851362</v>
      </c>
      <c r="I18" s="75">
        <f t="shared" si="3"/>
        <v>22581</v>
      </c>
      <c r="J18" s="26">
        <f t="shared" si="4"/>
        <v>18900</v>
      </c>
      <c r="K18" s="29">
        <f t="shared" si="1"/>
        <v>-16.301315265045837</v>
      </c>
      <c r="L18" s="11"/>
    </row>
    <row r="19" spans="1:12" ht="11.85" customHeight="1">
      <c r="A19" s="30" t="s">
        <v>71</v>
      </c>
      <c r="B19" s="31"/>
      <c r="C19" s="32">
        <v>3824</v>
      </c>
      <c r="D19" s="32">
        <v>2848</v>
      </c>
      <c r="E19" s="43">
        <f t="shared" si="2"/>
        <v>-25.52301255230126</v>
      </c>
      <c r="F19" s="32">
        <v>15851</v>
      </c>
      <c r="G19" s="690">
        <v>21368</v>
      </c>
      <c r="H19" s="43">
        <f t="shared" si="0"/>
        <v>34.805375055201559</v>
      </c>
      <c r="I19" s="59">
        <f t="shared" si="3"/>
        <v>19675</v>
      </c>
      <c r="J19" s="32">
        <f t="shared" si="4"/>
        <v>24216</v>
      </c>
      <c r="K19" s="35">
        <f t="shared" si="1"/>
        <v>23.080050825921216</v>
      </c>
      <c r="L19" s="11"/>
    </row>
    <row r="20" spans="1:12" ht="13.5" customHeight="1">
      <c r="A20" s="36" t="s">
        <v>72</v>
      </c>
      <c r="B20" s="39"/>
      <c r="C20" s="38">
        <f>SUM(C12:C14,C18:C19)</f>
        <v>27834</v>
      </c>
      <c r="D20" s="38">
        <f>SUM(D12:D14,D18:D19)</f>
        <v>19443</v>
      </c>
      <c r="E20" s="58">
        <f>IF(C20=D20,"-",IF((C20=0),"##",IF(ABS((D20/C20-1)*100)&gt;=500,"##",(D20/C20-1)*100)))</f>
        <v>-30.146583315369689</v>
      </c>
      <c r="F20" s="38">
        <f>SUM(F12:F14,F18:F19)</f>
        <v>84809</v>
      </c>
      <c r="G20" s="691">
        <f>SUM(G12:G14,G18:G19)</f>
        <v>83887</v>
      </c>
      <c r="H20" s="58">
        <f>IF(F20=G20,"-",IF((F20=0),"##",IF(ABS((G20/F20-1)*100)&gt;=500,"##",(G20/F20-1)*100)))</f>
        <v>-1.087148769588131</v>
      </c>
      <c r="I20" s="60">
        <f t="shared" si="3"/>
        <v>112643</v>
      </c>
      <c r="J20" s="38">
        <f t="shared" si="4"/>
        <v>103330</v>
      </c>
      <c r="K20" s="16">
        <f>IF(I20=J20,"-",IF((I20=0),"##",IF(ABS((J20/I20-1)*100)&gt;=500,"##",(J20/I20-1)*100)))</f>
        <v>-8.2677130403132075</v>
      </c>
      <c r="L20" s="11"/>
    </row>
    <row r="21" spans="1:12" ht="12" customHeight="1">
      <c r="A21" s="48" t="s">
        <v>73</v>
      </c>
      <c r="B21" s="61"/>
      <c r="C21" s="62"/>
      <c r="D21" s="63"/>
      <c r="E21" s="64"/>
      <c r="F21" s="63"/>
      <c r="G21" s="692"/>
      <c r="H21" s="64"/>
      <c r="I21" s="65"/>
      <c r="J21" s="63"/>
      <c r="K21" s="35"/>
      <c r="L21" s="11"/>
    </row>
    <row r="22" spans="1:12" ht="12" customHeight="1">
      <c r="A22" s="51"/>
      <c r="B22" s="66"/>
      <c r="C22" s="67"/>
      <c r="D22" s="67"/>
      <c r="E22" s="68"/>
      <c r="F22" s="67"/>
      <c r="G22" s="693"/>
      <c r="H22" s="68"/>
      <c r="I22" s="69"/>
      <c r="J22" s="67"/>
      <c r="K22" s="70"/>
      <c r="L22" s="11"/>
    </row>
    <row r="23" spans="1:12" ht="11.85" customHeight="1">
      <c r="A23" s="18" t="s">
        <v>74</v>
      </c>
      <c r="B23" s="22"/>
      <c r="C23" s="40">
        <v>218</v>
      </c>
      <c r="D23" s="40">
        <v>119</v>
      </c>
      <c r="E23" s="40">
        <f t="shared" ref="E23:E65" si="5">IF(C23=D23,"-",IF((C23=0),"##",IF(ABS((D23/C23-1)*100)&gt;=500,"##",(D23/C23-1)*100)))</f>
        <v>-45.412844036697251</v>
      </c>
      <c r="F23" s="20">
        <v>611</v>
      </c>
      <c r="G23" s="694">
        <v>317</v>
      </c>
      <c r="H23" s="40">
        <f t="shared" ref="H23:H65" si="6">IF(F23=G23,"-",IF((F23=0),"##",IF(ABS((G23/F23-1)*100)&gt;=500,"##",(G23/F23-1)*100)))</f>
        <v>-48.117839607201304</v>
      </c>
      <c r="I23" s="74">
        <f t="shared" ref="I23:I66" si="7">C23+F23</f>
        <v>829</v>
      </c>
      <c r="J23" s="20">
        <f t="shared" ref="J23:J66" si="8">D23+G23</f>
        <v>436</v>
      </c>
      <c r="K23" s="23">
        <f t="shared" ref="K23:K65" si="9">IF(I23=J23,"-",IF((I23=0),"##",IF(ABS((J23/I23-1)*100)&gt;=500,"##",(J23/I23-1)*100)))</f>
        <v>-47.4065138721351</v>
      </c>
      <c r="L23" s="11"/>
    </row>
    <row r="24" spans="1:12" ht="11.85" customHeight="1">
      <c r="A24" s="714" t="s">
        <v>75</v>
      </c>
      <c r="B24" s="28"/>
      <c r="C24" s="41">
        <v>449</v>
      </c>
      <c r="D24" s="41">
        <v>417</v>
      </c>
      <c r="E24" s="41">
        <f t="shared" si="5"/>
        <v>-7.1269487750556753</v>
      </c>
      <c r="F24" s="26">
        <v>719</v>
      </c>
      <c r="G24" s="689">
        <v>1045</v>
      </c>
      <c r="H24" s="41">
        <f t="shared" si="6"/>
        <v>45.340751043115432</v>
      </c>
      <c r="I24" s="75">
        <f t="shared" si="7"/>
        <v>1168</v>
      </c>
      <c r="J24" s="26">
        <f t="shared" si="8"/>
        <v>1462</v>
      </c>
      <c r="K24" s="29">
        <f t="shared" si="9"/>
        <v>25.171232876712324</v>
      </c>
      <c r="L24" s="11"/>
    </row>
    <row r="25" spans="1:12" ht="11.85" customHeight="1">
      <c r="A25" s="714" t="s">
        <v>76</v>
      </c>
      <c r="B25" s="28"/>
      <c r="C25" s="41">
        <v>162</v>
      </c>
      <c r="D25" s="41">
        <v>71</v>
      </c>
      <c r="E25" s="257">
        <f t="shared" si="5"/>
        <v>-56.172839506172842</v>
      </c>
      <c r="F25" s="41">
        <v>30</v>
      </c>
      <c r="G25" s="689">
        <v>121</v>
      </c>
      <c r="H25" s="257">
        <f t="shared" si="6"/>
        <v>303.33333333333331</v>
      </c>
      <c r="I25" s="41">
        <f t="shared" si="7"/>
        <v>192</v>
      </c>
      <c r="J25" s="26">
        <f t="shared" si="8"/>
        <v>192</v>
      </c>
      <c r="K25" s="257" t="str">
        <f t="shared" si="9"/>
        <v>-</v>
      </c>
      <c r="L25" s="11"/>
    </row>
    <row r="26" spans="1:12" ht="11.85" customHeight="1">
      <c r="A26" s="714" t="s">
        <v>77</v>
      </c>
      <c r="B26" s="28"/>
      <c r="C26" s="41">
        <v>229</v>
      </c>
      <c r="D26" s="41">
        <v>277</v>
      </c>
      <c r="E26" s="257">
        <f t="shared" si="5"/>
        <v>20.960698689956338</v>
      </c>
      <c r="F26" s="26">
        <v>533</v>
      </c>
      <c r="G26" s="689">
        <v>184</v>
      </c>
      <c r="H26" s="257">
        <f t="shared" si="6"/>
        <v>-65.478424015009381</v>
      </c>
      <c r="I26" s="75">
        <f t="shared" si="7"/>
        <v>762</v>
      </c>
      <c r="J26" s="26">
        <f t="shared" si="8"/>
        <v>461</v>
      </c>
      <c r="K26" s="29">
        <f>IF(I26=J26,"-",IF((I26=0),"##",IF(ABS((J26/I26-1)*100)&gt;=500,"##",(J26/I26-1)*100)))</f>
        <v>-39.501312335958005</v>
      </c>
      <c r="L26" s="11"/>
    </row>
    <row r="27" spans="1:12" ht="11.85" customHeight="1">
      <c r="A27" s="714" t="s">
        <v>78</v>
      </c>
      <c r="B27" s="28"/>
      <c r="C27" s="41">
        <v>2884</v>
      </c>
      <c r="D27" s="41">
        <v>2513</v>
      </c>
      <c r="E27" s="257">
        <f t="shared" si="5"/>
        <v>-12.864077669902919</v>
      </c>
      <c r="F27" s="26">
        <v>5241</v>
      </c>
      <c r="G27" s="689">
        <v>5593</v>
      </c>
      <c r="H27" s="257">
        <f t="shared" si="6"/>
        <v>6.7162755199389412</v>
      </c>
      <c r="I27" s="75">
        <f t="shared" si="7"/>
        <v>8125</v>
      </c>
      <c r="J27" s="26">
        <f t="shared" si="8"/>
        <v>8106</v>
      </c>
      <c r="K27" s="29">
        <f t="shared" si="9"/>
        <v>-0.23384615384615115</v>
      </c>
      <c r="L27" s="11"/>
    </row>
    <row r="28" spans="1:12" ht="11.85" customHeight="1">
      <c r="A28" s="714" t="s">
        <v>79</v>
      </c>
      <c r="B28" s="28"/>
      <c r="C28" s="41">
        <v>268</v>
      </c>
      <c r="D28" s="41">
        <v>79</v>
      </c>
      <c r="E28" s="257">
        <f t="shared" si="5"/>
        <v>-70.522388059701484</v>
      </c>
      <c r="F28" s="26">
        <v>527</v>
      </c>
      <c r="G28" s="689">
        <v>99</v>
      </c>
      <c r="H28" s="257">
        <f t="shared" si="6"/>
        <v>-81.21442125237192</v>
      </c>
      <c r="I28" s="75">
        <f t="shared" si="7"/>
        <v>795</v>
      </c>
      <c r="J28" s="26">
        <f t="shared" si="8"/>
        <v>178</v>
      </c>
      <c r="K28" s="29">
        <f t="shared" si="9"/>
        <v>-77.610062893081761</v>
      </c>
      <c r="L28" s="11"/>
    </row>
    <row r="29" spans="1:12" ht="11.85" customHeight="1">
      <c r="A29" s="714" t="s">
        <v>80</v>
      </c>
      <c r="B29" s="28"/>
      <c r="C29" s="41">
        <v>173</v>
      </c>
      <c r="D29" s="41">
        <v>63</v>
      </c>
      <c r="E29" s="257">
        <f t="shared" si="5"/>
        <v>-63.583815028901739</v>
      </c>
      <c r="F29" s="26">
        <v>421</v>
      </c>
      <c r="G29" s="689">
        <v>187</v>
      </c>
      <c r="H29" s="257">
        <f t="shared" si="6"/>
        <v>-55.581947743467943</v>
      </c>
      <c r="I29" s="75">
        <f t="shared" si="7"/>
        <v>594</v>
      </c>
      <c r="J29" s="26">
        <f t="shared" si="8"/>
        <v>250</v>
      </c>
      <c r="K29" s="29">
        <f t="shared" si="9"/>
        <v>-57.912457912457917</v>
      </c>
      <c r="L29" s="11"/>
    </row>
    <row r="30" spans="1:12" ht="11.85" customHeight="1">
      <c r="A30" s="714" t="s">
        <v>81</v>
      </c>
      <c r="B30" s="28"/>
      <c r="C30" s="41">
        <v>3127</v>
      </c>
      <c r="D30" s="41">
        <v>2077</v>
      </c>
      <c r="E30" s="257">
        <f t="shared" si="5"/>
        <v>-33.578509753757594</v>
      </c>
      <c r="F30" s="26">
        <v>4059</v>
      </c>
      <c r="G30" s="689">
        <v>2995</v>
      </c>
      <c r="H30" s="257">
        <f t="shared" si="6"/>
        <v>-26.213353042621335</v>
      </c>
      <c r="I30" s="75">
        <f t="shared" si="7"/>
        <v>7186</v>
      </c>
      <c r="J30" s="26">
        <f t="shared" si="8"/>
        <v>5072</v>
      </c>
      <c r="K30" s="29">
        <f t="shared" si="9"/>
        <v>-29.418313387141659</v>
      </c>
      <c r="L30" s="11"/>
    </row>
    <row r="31" spans="1:12" ht="11.85" customHeight="1">
      <c r="A31" s="714" t="s">
        <v>82</v>
      </c>
      <c r="B31" s="28"/>
      <c r="C31" s="41">
        <v>126</v>
      </c>
      <c r="D31" s="41">
        <v>107</v>
      </c>
      <c r="E31" s="257">
        <f t="shared" si="5"/>
        <v>-15.079365079365081</v>
      </c>
      <c r="F31" s="26">
        <v>473</v>
      </c>
      <c r="G31" s="689">
        <v>120</v>
      </c>
      <c r="H31" s="257">
        <f t="shared" si="6"/>
        <v>-74.630021141649053</v>
      </c>
      <c r="I31" s="75">
        <f t="shared" si="7"/>
        <v>599</v>
      </c>
      <c r="J31" s="26">
        <f t="shared" si="8"/>
        <v>227</v>
      </c>
      <c r="K31" s="29">
        <f t="shared" si="9"/>
        <v>-62.10350584307178</v>
      </c>
      <c r="L31" s="11"/>
    </row>
    <row r="32" spans="1:12" ht="11.85" customHeight="1">
      <c r="A32" s="714" t="s">
        <v>120</v>
      </c>
      <c r="B32" s="28"/>
      <c r="C32" s="41">
        <v>49</v>
      </c>
      <c r="D32" s="41">
        <v>35</v>
      </c>
      <c r="E32" s="257">
        <f t="shared" si="5"/>
        <v>-28.571428571428569</v>
      </c>
      <c r="F32" s="26">
        <v>44</v>
      </c>
      <c r="G32" s="689">
        <v>20</v>
      </c>
      <c r="H32" s="257">
        <f t="shared" si="6"/>
        <v>-54.54545454545454</v>
      </c>
      <c r="I32" s="75">
        <f t="shared" si="7"/>
        <v>93</v>
      </c>
      <c r="J32" s="26">
        <f t="shared" si="8"/>
        <v>55</v>
      </c>
      <c r="K32" s="29">
        <f t="shared" si="9"/>
        <v>-40.86021505376344</v>
      </c>
      <c r="L32" s="11"/>
    </row>
    <row r="33" spans="1:12" ht="11.85" customHeight="1">
      <c r="A33" s="714" t="s">
        <v>84</v>
      </c>
      <c r="B33" s="28"/>
      <c r="C33" s="41">
        <v>111</v>
      </c>
      <c r="D33" s="41">
        <v>31</v>
      </c>
      <c r="E33" s="257">
        <f t="shared" si="5"/>
        <v>-72.072072072072075</v>
      </c>
      <c r="F33" s="26">
        <v>77</v>
      </c>
      <c r="G33" s="689">
        <v>743</v>
      </c>
      <c r="H33" s="257" t="str">
        <f t="shared" si="6"/>
        <v>##</v>
      </c>
      <c r="I33" s="75">
        <f t="shared" si="7"/>
        <v>188</v>
      </c>
      <c r="J33" s="26">
        <f t="shared" si="8"/>
        <v>774</v>
      </c>
      <c r="K33" s="29">
        <f t="shared" si="9"/>
        <v>311.7021276595745</v>
      </c>
      <c r="L33" s="11"/>
    </row>
    <row r="34" spans="1:12" ht="11.85" customHeight="1">
      <c r="A34" s="714" t="s">
        <v>85</v>
      </c>
      <c r="B34" s="28"/>
      <c r="C34" s="41">
        <v>432</v>
      </c>
      <c r="D34" s="41">
        <v>241</v>
      </c>
      <c r="E34" s="257">
        <f t="shared" si="5"/>
        <v>-44.212962962962962</v>
      </c>
      <c r="F34" s="26">
        <v>1574</v>
      </c>
      <c r="G34" s="689">
        <v>1592</v>
      </c>
      <c r="H34" s="257">
        <f t="shared" si="6"/>
        <v>1.1435832274459878</v>
      </c>
      <c r="I34" s="75">
        <f t="shared" si="7"/>
        <v>2006</v>
      </c>
      <c r="J34" s="26">
        <f t="shared" si="8"/>
        <v>1833</v>
      </c>
      <c r="K34" s="29">
        <f t="shared" si="9"/>
        <v>-8.6241276171485577</v>
      </c>
      <c r="L34" s="11"/>
    </row>
    <row r="35" spans="1:12" ht="11.85" customHeight="1">
      <c r="A35" s="714" t="s">
        <v>86</v>
      </c>
      <c r="B35" s="28"/>
      <c r="C35" s="41">
        <v>368</v>
      </c>
      <c r="D35" s="41">
        <v>140</v>
      </c>
      <c r="E35" s="257">
        <f t="shared" si="5"/>
        <v>-61.95652173913043</v>
      </c>
      <c r="F35" s="26">
        <v>1203</v>
      </c>
      <c r="G35" s="689">
        <v>1151</v>
      </c>
      <c r="H35" s="257">
        <f t="shared" si="6"/>
        <v>-4.3225270157938533</v>
      </c>
      <c r="I35" s="75">
        <f t="shared" si="7"/>
        <v>1571</v>
      </c>
      <c r="J35" s="26">
        <f t="shared" si="8"/>
        <v>1291</v>
      </c>
      <c r="K35" s="29">
        <f t="shared" si="9"/>
        <v>-17.823042647994903</v>
      </c>
      <c r="L35" s="11"/>
    </row>
    <row r="36" spans="1:12" ht="11.85" customHeight="1">
      <c r="A36" s="714" t="s">
        <v>87</v>
      </c>
      <c r="B36" s="28"/>
      <c r="C36" s="41">
        <v>95</v>
      </c>
      <c r="D36" s="41">
        <v>31</v>
      </c>
      <c r="E36" s="257">
        <f t="shared" si="5"/>
        <v>-67.368421052631575</v>
      </c>
      <c r="F36" s="26">
        <v>64</v>
      </c>
      <c r="G36" s="689">
        <v>167</v>
      </c>
      <c r="H36" s="257">
        <f t="shared" si="6"/>
        <v>160.9375</v>
      </c>
      <c r="I36" s="75">
        <f t="shared" si="7"/>
        <v>159</v>
      </c>
      <c r="J36" s="26">
        <f t="shared" si="8"/>
        <v>198</v>
      </c>
      <c r="K36" s="29">
        <f t="shared" si="9"/>
        <v>24.528301886792448</v>
      </c>
      <c r="L36" s="11"/>
    </row>
    <row r="37" spans="1:12" ht="11.85" customHeight="1">
      <c r="A37" s="714" t="s">
        <v>88</v>
      </c>
      <c r="B37" s="28"/>
      <c r="C37" s="41">
        <v>360</v>
      </c>
      <c r="D37" s="41">
        <v>250</v>
      </c>
      <c r="E37" s="257">
        <f t="shared" si="5"/>
        <v>-30.555555555555557</v>
      </c>
      <c r="F37" s="26">
        <v>1186</v>
      </c>
      <c r="G37" s="689">
        <v>1515</v>
      </c>
      <c r="H37" s="257">
        <f t="shared" si="6"/>
        <v>27.740303541315335</v>
      </c>
      <c r="I37" s="75">
        <f t="shared" si="7"/>
        <v>1546</v>
      </c>
      <c r="J37" s="26">
        <f t="shared" si="8"/>
        <v>1765</v>
      </c>
      <c r="K37" s="29">
        <f t="shared" si="9"/>
        <v>14.165588615782676</v>
      </c>
      <c r="L37" s="11"/>
    </row>
    <row r="38" spans="1:12" ht="11.85" customHeight="1">
      <c r="A38" s="714" t="s">
        <v>89</v>
      </c>
      <c r="B38" s="28"/>
      <c r="C38" s="41">
        <v>129</v>
      </c>
      <c r="D38" s="41">
        <v>122</v>
      </c>
      <c r="E38" s="257">
        <f t="shared" si="5"/>
        <v>-5.4263565891472858</v>
      </c>
      <c r="F38" s="26">
        <v>194</v>
      </c>
      <c r="G38" s="689">
        <v>318</v>
      </c>
      <c r="H38" s="257">
        <f t="shared" si="6"/>
        <v>63.917525773195869</v>
      </c>
      <c r="I38" s="75">
        <f t="shared" si="7"/>
        <v>323</v>
      </c>
      <c r="J38" s="26">
        <f t="shared" si="8"/>
        <v>440</v>
      </c>
      <c r="K38" s="29">
        <f t="shared" si="9"/>
        <v>36.222910216718262</v>
      </c>
      <c r="L38" s="11"/>
    </row>
    <row r="39" spans="1:12" ht="37.5" customHeight="1">
      <c r="A39" s="715" t="s">
        <v>90</v>
      </c>
      <c r="B39" s="466"/>
      <c r="C39" s="41">
        <v>526</v>
      </c>
      <c r="D39" s="41">
        <v>472</v>
      </c>
      <c r="E39" s="257">
        <f t="shared" si="5"/>
        <v>-10.266159695817489</v>
      </c>
      <c r="F39" s="26">
        <v>1056</v>
      </c>
      <c r="G39" s="689">
        <v>962</v>
      </c>
      <c r="H39" s="257">
        <f t="shared" si="6"/>
        <v>-8.9015151515151487</v>
      </c>
      <c r="I39" s="75">
        <f t="shared" si="7"/>
        <v>1582</v>
      </c>
      <c r="J39" s="26">
        <f t="shared" si="8"/>
        <v>1434</v>
      </c>
      <c r="K39" s="29">
        <f t="shared" si="9"/>
        <v>-9.3552465233881161</v>
      </c>
      <c r="L39" s="11"/>
    </row>
    <row r="40" spans="1:12" ht="11.85" customHeight="1">
      <c r="A40" s="716" t="s">
        <v>91</v>
      </c>
      <c r="B40" s="358"/>
      <c r="C40" s="41">
        <v>126</v>
      </c>
      <c r="D40" s="41">
        <v>60</v>
      </c>
      <c r="E40" s="257">
        <f t="shared" si="5"/>
        <v>-52.380952380952387</v>
      </c>
      <c r="F40" s="26">
        <v>303</v>
      </c>
      <c r="G40" s="689">
        <v>19</v>
      </c>
      <c r="H40" s="257">
        <f t="shared" si="6"/>
        <v>-93.729372937293732</v>
      </c>
      <c r="I40" s="75">
        <f t="shared" si="7"/>
        <v>429</v>
      </c>
      <c r="J40" s="26">
        <f t="shared" si="8"/>
        <v>79</v>
      </c>
      <c r="K40" s="29">
        <f t="shared" si="9"/>
        <v>-81.585081585081582</v>
      </c>
      <c r="L40" s="11"/>
    </row>
    <row r="41" spans="1:12" ht="11.85" customHeight="1">
      <c r="A41" s="714" t="s">
        <v>92</v>
      </c>
      <c r="B41" s="28"/>
      <c r="C41" s="41">
        <v>706</v>
      </c>
      <c r="D41" s="41">
        <v>193</v>
      </c>
      <c r="E41" s="257">
        <f t="shared" si="5"/>
        <v>-72.662889518413593</v>
      </c>
      <c r="F41" s="26">
        <v>976</v>
      </c>
      <c r="G41" s="689">
        <v>1069</v>
      </c>
      <c r="H41" s="257">
        <f t="shared" si="6"/>
        <v>9.5286885245901676</v>
      </c>
      <c r="I41" s="75">
        <f t="shared" si="7"/>
        <v>1682</v>
      </c>
      <c r="J41" s="26">
        <f t="shared" si="8"/>
        <v>1262</v>
      </c>
      <c r="K41" s="29">
        <f t="shared" si="9"/>
        <v>-24.970273483947679</v>
      </c>
      <c r="L41" s="11"/>
    </row>
    <row r="42" spans="1:12" ht="11.85" customHeight="1">
      <c r="A42" s="714" t="s">
        <v>93</v>
      </c>
      <c r="B42" s="28"/>
      <c r="C42" s="41">
        <v>128</v>
      </c>
      <c r="D42" s="41">
        <v>88</v>
      </c>
      <c r="E42" s="257">
        <f t="shared" si="5"/>
        <v>-31.25</v>
      </c>
      <c r="F42" s="26">
        <v>666</v>
      </c>
      <c r="G42" s="689">
        <v>506</v>
      </c>
      <c r="H42" s="257">
        <f t="shared" si="6"/>
        <v>-24.024024024024026</v>
      </c>
      <c r="I42" s="75">
        <f t="shared" si="7"/>
        <v>794</v>
      </c>
      <c r="J42" s="26">
        <f t="shared" si="8"/>
        <v>594</v>
      </c>
      <c r="K42" s="29">
        <f t="shared" si="9"/>
        <v>-25.188916876574307</v>
      </c>
      <c r="L42" s="11"/>
    </row>
    <row r="43" spans="1:12" ht="11.85" customHeight="1">
      <c r="A43" s="714" t="s">
        <v>94</v>
      </c>
      <c r="B43" s="28"/>
      <c r="C43" s="41">
        <v>1072</v>
      </c>
      <c r="D43" s="41">
        <v>488</v>
      </c>
      <c r="E43" s="257">
        <f t="shared" si="5"/>
        <v>-54.477611940298509</v>
      </c>
      <c r="F43" s="26">
        <v>13038</v>
      </c>
      <c r="G43" s="689">
        <v>5439</v>
      </c>
      <c r="H43" s="257">
        <f t="shared" si="6"/>
        <v>-58.283479061205703</v>
      </c>
      <c r="I43" s="75">
        <f t="shared" si="7"/>
        <v>14110</v>
      </c>
      <c r="J43" s="26">
        <f t="shared" si="8"/>
        <v>5927</v>
      </c>
      <c r="K43" s="29">
        <f t="shared" si="9"/>
        <v>-57.994330262225382</v>
      </c>
      <c r="L43" s="11"/>
    </row>
    <row r="44" spans="1:12" ht="11.85" customHeight="1">
      <c r="A44" s="714" t="s">
        <v>95</v>
      </c>
      <c r="B44" s="28"/>
      <c r="C44" s="41">
        <v>155</v>
      </c>
      <c r="D44" s="41">
        <v>104</v>
      </c>
      <c r="E44" s="257">
        <f t="shared" si="5"/>
        <v>-32.903225806451609</v>
      </c>
      <c r="F44" s="26">
        <v>325</v>
      </c>
      <c r="G44" s="689">
        <v>187</v>
      </c>
      <c r="H44" s="257">
        <f t="shared" si="6"/>
        <v>-42.46153846153846</v>
      </c>
      <c r="I44" s="75">
        <f t="shared" si="7"/>
        <v>480</v>
      </c>
      <c r="J44" s="26">
        <f t="shared" si="8"/>
        <v>291</v>
      </c>
      <c r="K44" s="29">
        <f t="shared" si="9"/>
        <v>-39.375000000000007</v>
      </c>
      <c r="L44" s="11"/>
    </row>
    <row r="45" spans="1:12" ht="11.85" customHeight="1">
      <c r="A45" s="714" t="s">
        <v>96</v>
      </c>
      <c r="B45" s="28"/>
      <c r="C45" s="41">
        <v>447</v>
      </c>
      <c r="D45" s="41">
        <v>298</v>
      </c>
      <c r="E45" s="257">
        <f t="shared" si="5"/>
        <v>-33.333333333333336</v>
      </c>
      <c r="F45" s="26">
        <v>963</v>
      </c>
      <c r="G45" s="689">
        <v>685</v>
      </c>
      <c r="H45" s="257">
        <f t="shared" si="6"/>
        <v>-28.868120456905501</v>
      </c>
      <c r="I45" s="75">
        <f t="shared" si="7"/>
        <v>1410</v>
      </c>
      <c r="J45" s="26">
        <f t="shared" si="8"/>
        <v>983</v>
      </c>
      <c r="K45" s="29">
        <f t="shared" si="9"/>
        <v>-30.283687943262414</v>
      </c>
      <c r="L45" s="11"/>
    </row>
    <row r="46" spans="1:12" s="698" customFormat="1" ht="11.85" customHeight="1">
      <c r="A46" s="714" t="s">
        <v>97</v>
      </c>
      <c r="B46" s="717"/>
      <c r="C46" s="708">
        <f>+SUM(C47+C48)</f>
        <v>1490</v>
      </c>
      <c r="D46" s="708">
        <f>+SUM(D47+D48)</f>
        <v>805</v>
      </c>
      <c r="E46" s="257">
        <f t="shared" si="5"/>
        <v>-45.973154362416103</v>
      </c>
      <c r="F46" s="708">
        <f>+SUM(F47+F48)</f>
        <v>4770</v>
      </c>
      <c r="G46" s="689">
        <f>+SUM(G47+G48)</f>
        <v>4503</v>
      </c>
      <c r="H46" s="257">
        <f t="shared" si="6"/>
        <v>-5.5974842767295581</v>
      </c>
      <c r="I46" s="708">
        <f t="shared" si="7"/>
        <v>6260</v>
      </c>
      <c r="J46" s="708">
        <f t="shared" si="8"/>
        <v>5308</v>
      </c>
      <c r="K46" s="718">
        <f t="shared" si="9"/>
        <v>-15.207667731629392</v>
      </c>
      <c r="L46" s="719"/>
    </row>
    <row r="47" spans="1:12" ht="11.85" customHeight="1">
      <c r="A47" s="714" t="s">
        <v>98</v>
      </c>
      <c r="B47" s="28"/>
      <c r="C47" s="26">
        <v>279</v>
      </c>
      <c r="D47" s="26">
        <v>142</v>
      </c>
      <c r="E47" s="257">
        <f t="shared" si="5"/>
        <v>-49.103942652329749</v>
      </c>
      <c r="F47" s="26">
        <v>1834</v>
      </c>
      <c r="G47" s="689">
        <v>1592</v>
      </c>
      <c r="H47" s="257">
        <f t="shared" si="6"/>
        <v>-13.195201744820062</v>
      </c>
      <c r="I47" s="75">
        <f t="shared" si="7"/>
        <v>2113</v>
      </c>
      <c r="J47" s="26">
        <f t="shared" si="8"/>
        <v>1734</v>
      </c>
      <c r="K47" s="29">
        <f t="shared" si="9"/>
        <v>-17.936583057264556</v>
      </c>
      <c r="L47" s="11"/>
    </row>
    <row r="48" spans="1:12" ht="11.85" customHeight="1">
      <c r="A48" s="714" t="s">
        <v>99</v>
      </c>
      <c r="B48" s="28"/>
      <c r="C48" s="26">
        <v>1211</v>
      </c>
      <c r="D48" s="26">
        <v>663</v>
      </c>
      <c r="E48" s="257">
        <f t="shared" si="5"/>
        <v>-45.251857968620982</v>
      </c>
      <c r="F48" s="26">
        <v>2936</v>
      </c>
      <c r="G48" s="689">
        <v>2911</v>
      </c>
      <c r="H48" s="257">
        <f t="shared" si="6"/>
        <v>-0.85149863760217714</v>
      </c>
      <c r="I48" s="75">
        <f t="shared" si="7"/>
        <v>4147</v>
      </c>
      <c r="J48" s="26">
        <f t="shared" si="8"/>
        <v>3574</v>
      </c>
      <c r="K48" s="29">
        <f t="shared" si="9"/>
        <v>-13.817217265493131</v>
      </c>
      <c r="L48" s="11"/>
    </row>
    <row r="49" spans="1:12" ht="11.85" customHeight="1">
      <c r="A49" s="714" t="s">
        <v>100</v>
      </c>
      <c r="B49" s="28"/>
      <c r="C49" s="26">
        <v>137</v>
      </c>
      <c r="D49" s="26">
        <v>44</v>
      </c>
      <c r="E49" s="257">
        <f t="shared" si="5"/>
        <v>-67.883211678832112</v>
      </c>
      <c r="F49" s="26">
        <v>0</v>
      </c>
      <c r="G49" s="689">
        <v>26</v>
      </c>
      <c r="H49" s="257" t="str">
        <f t="shared" si="6"/>
        <v>##</v>
      </c>
      <c r="I49" s="75">
        <f t="shared" si="7"/>
        <v>137</v>
      </c>
      <c r="J49" s="26">
        <f t="shared" si="8"/>
        <v>70</v>
      </c>
      <c r="K49" s="29">
        <f t="shared" si="9"/>
        <v>-48.905109489051092</v>
      </c>
      <c r="L49" s="11"/>
    </row>
    <row r="50" spans="1:12" ht="11.85" customHeight="1">
      <c r="A50" s="714" t="s">
        <v>101</v>
      </c>
      <c r="B50" s="28"/>
      <c r="C50" s="26">
        <v>475</v>
      </c>
      <c r="D50" s="26">
        <v>249</v>
      </c>
      <c r="E50" s="257">
        <f t="shared" si="5"/>
        <v>-47.578947368421055</v>
      </c>
      <c r="F50" s="26">
        <v>3752</v>
      </c>
      <c r="G50" s="689">
        <v>1949</v>
      </c>
      <c r="H50" s="257">
        <f t="shared" si="6"/>
        <v>-48.0543710021322</v>
      </c>
      <c r="I50" s="75">
        <f t="shared" si="7"/>
        <v>4227</v>
      </c>
      <c r="J50" s="26">
        <f t="shared" si="8"/>
        <v>2198</v>
      </c>
      <c r="K50" s="29">
        <f t="shared" si="9"/>
        <v>-48.000946297610604</v>
      </c>
      <c r="L50" s="11"/>
    </row>
    <row r="51" spans="1:12" ht="11.85" customHeight="1">
      <c r="A51" s="714" t="s">
        <v>102</v>
      </c>
      <c r="B51" s="28"/>
      <c r="C51" s="26">
        <v>51</v>
      </c>
      <c r="D51" s="26">
        <v>31</v>
      </c>
      <c r="E51" s="257">
        <f t="shared" si="5"/>
        <v>-39.215686274509807</v>
      </c>
      <c r="F51" s="26">
        <v>25</v>
      </c>
      <c r="G51" s="689">
        <v>64</v>
      </c>
      <c r="H51" s="257">
        <f t="shared" si="6"/>
        <v>156</v>
      </c>
      <c r="I51" s="75">
        <f t="shared" si="7"/>
        <v>76</v>
      </c>
      <c r="J51" s="26">
        <f t="shared" si="8"/>
        <v>95</v>
      </c>
      <c r="K51" s="29">
        <f t="shared" si="9"/>
        <v>25</v>
      </c>
      <c r="L51" s="11"/>
    </row>
    <row r="52" spans="1:12" ht="11.85" customHeight="1">
      <c r="A52" s="714" t="s">
        <v>103</v>
      </c>
      <c r="B52" s="28"/>
      <c r="C52" s="26">
        <v>189</v>
      </c>
      <c r="D52" s="26">
        <v>69</v>
      </c>
      <c r="E52" s="257">
        <f t="shared" si="5"/>
        <v>-63.492063492063487</v>
      </c>
      <c r="F52" s="26">
        <v>270</v>
      </c>
      <c r="G52" s="689">
        <v>484</v>
      </c>
      <c r="H52" s="257">
        <f t="shared" si="6"/>
        <v>79.259259259259252</v>
      </c>
      <c r="I52" s="75">
        <f t="shared" si="7"/>
        <v>459</v>
      </c>
      <c r="J52" s="26">
        <f t="shared" si="8"/>
        <v>553</v>
      </c>
      <c r="K52" s="29">
        <f t="shared" si="9"/>
        <v>20.479302832244016</v>
      </c>
      <c r="L52" s="11"/>
    </row>
    <row r="53" spans="1:12" ht="11.85" customHeight="1">
      <c r="A53" s="714" t="s">
        <v>104</v>
      </c>
      <c r="B53" s="28"/>
      <c r="C53" s="26">
        <v>147</v>
      </c>
      <c r="D53" s="26">
        <v>86</v>
      </c>
      <c r="E53" s="257">
        <f t="shared" si="5"/>
        <v>-41.496598639455783</v>
      </c>
      <c r="F53" s="26">
        <v>184</v>
      </c>
      <c r="G53" s="689">
        <v>122</v>
      </c>
      <c r="H53" s="257">
        <f t="shared" si="6"/>
        <v>-33.695652173913047</v>
      </c>
      <c r="I53" s="75">
        <f t="shared" si="7"/>
        <v>331</v>
      </c>
      <c r="J53" s="26">
        <f t="shared" si="8"/>
        <v>208</v>
      </c>
      <c r="K53" s="29">
        <f t="shared" si="9"/>
        <v>-37.160120845921455</v>
      </c>
      <c r="L53" s="11"/>
    </row>
    <row r="54" spans="1:12" ht="11.85" customHeight="1">
      <c r="A54" s="714" t="s">
        <v>105</v>
      </c>
      <c r="B54" s="28"/>
      <c r="C54" s="26">
        <v>473</v>
      </c>
      <c r="D54" s="26">
        <v>491</v>
      </c>
      <c r="E54" s="257">
        <f t="shared" si="5"/>
        <v>3.8054968287526414</v>
      </c>
      <c r="F54" s="26">
        <v>856</v>
      </c>
      <c r="G54" s="689">
        <v>754</v>
      </c>
      <c r="H54" s="257">
        <f t="shared" si="6"/>
        <v>-11.915887850467289</v>
      </c>
      <c r="I54" s="75">
        <f t="shared" si="7"/>
        <v>1329</v>
      </c>
      <c r="J54" s="26">
        <f t="shared" si="8"/>
        <v>1245</v>
      </c>
      <c r="K54" s="29">
        <f t="shared" si="9"/>
        <v>-6.3205417607223424</v>
      </c>
      <c r="L54" s="11"/>
    </row>
    <row r="55" spans="1:12" ht="11.85" customHeight="1">
      <c r="A55" s="714" t="s">
        <v>106</v>
      </c>
      <c r="B55" s="28"/>
      <c r="C55" s="26">
        <v>113</v>
      </c>
      <c r="D55" s="26">
        <v>89</v>
      </c>
      <c r="E55" s="257">
        <f t="shared" si="5"/>
        <v>-21.238938053097346</v>
      </c>
      <c r="F55" s="26">
        <v>205</v>
      </c>
      <c r="G55" s="689">
        <v>219</v>
      </c>
      <c r="H55" s="257">
        <f t="shared" si="6"/>
        <v>6.8292682926829329</v>
      </c>
      <c r="I55" s="75">
        <f t="shared" si="7"/>
        <v>318</v>
      </c>
      <c r="J55" s="26">
        <f t="shared" si="8"/>
        <v>308</v>
      </c>
      <c r="K55" s="29">
        <f t="shared" si="9"/>
        <v>-3.1446540880503138</v>
      </c>
      <c r="L55" s="11"/>
    </row>
    <row r="56" spans="1:12" ht="11.85" customHeight="1">
      <c r="A56" s="714" t="s">
        <v>107</v>
      </c>
      <c r="B56" s="28"/>
      <c r="C56" s="26">
        <v>289</v>
      </c>
      <c r="D56" s="26">
        <v>133</v>
      </c>
      <c r="E56" s="257">
        <f t="shared" si="5"/>
        <v>-53.979238754325266</v>
      </c>
      <c r="F56" s="26">
        <v>52</v>
      </c>
      <c r="G56" s="689">
        <v>22</v>
      </c>
      <c r="H56" s="257">
        <f t="shared" si="6"/>
        <v>-57.692307692307686</v>
      </c>
      <c r="I56" s="75">
        <f t="shared" si="7"/>
        <v>341</v>
      </c>
      <c r="J56" s="26">
        <f t="shared" si="8"/>
        <v>155</v>
      </c>
      <c r="K56" s="29">
        <f t="shared" si="9"/>
        <v>-54.54545454545454</v>
      </c>
      <c r="L56" s="11"/>
    </row>
    <row r="57" spans="1:12" ht="11.85" customHeight="1">
      <c r="A57" s="714" t="s">
        <v>108</v>
      </c>
      <c r="B57" s="28"/>
      <c r="C57" s="26">
        <v>478</v>
      </c>
      <c r="D57" s="26">
        <v>309</v>
      </c>
      <c r="E57" s="257">
        <f t="shared" si="5"/>
        <v>-35.355648535564853</v>
      </c>
      <c r="F57" s="26">
        <v>1010</v>
      </c>
      <c r="G57" s="689">
        <v>811</v>
      </c>
      <c r="H57" s="257">
        <f t="shared" si="6"/>
        <v>-19.702970297029697</v>
      </c>
      <c r="I57" s="75">
        <f t="shared" si="7"/>
        <v>1488</v>
      </c>
      <c r="J57" s="26">
        <f t="shared" si="8"/>
        <v>1120</v>
      </c>
      <c r="K57" s="29">
        <f t="shared" si="9"/>
        <v>-24.731182795698924</v>
      </c>
      <c r="L57" s="11"/>
    </row>
    <row r="58" spans="1:12" ht="11.85" customHeight="1">
      <c r="A58" s="714" t="s">
        <v>109</v>
      </c>
      <c r="B58" s="28"/>
      <c r="C58" s="26">
        <v>202</v>
      </c>
      <c r="D58" s="26">
        <v>99</v>
      </c>
      <c r="E58" s="257">
        <f t="shared" si="5"/>
        <v>-50.990099009900987</v>
      </c>
      <c r="F58" s="26">
        <v>720</v>
      </c>
      <c r="G58" s="689">
        <v>459</v>
      </c>
      <c r="H58" s="257">
        <f t="shared" si="6"/>
        <v>-36.250000000000007</v>
      </c>
      <c r="I58" s="75">
        <f t="shared" si="7"/>
        <v>922</v>
      </c>
      <c r="J58" s="26">
        <f t="shared" si="8"/>
        <v>558</v>
      </c>
      <c r="K58" s="29">
        <f t="shared" si="9"/>
        <v>-39.479392624728845</v>
      </c>
      <c r="L58" s="11"/>
    </row>
    <row r="59" spans="1:12" ht="11.85" customHeight="1">
      <c r="A59" s="714" t="s">
        <v>110</v>
      </c>
      <c r="B59" s="28"/>
      <c r="C59" s="26">
        <v>26</v>
      </c>
      <c r="D59" s="26">
        <v>25</v>
      </c>
      <c r="E59" s="257">
        <f t="shared" si="5"/>
        <v>-3.8461538461538436</v>
      </c>
      <c r="F59" s="26">
        <v>44</v>
      </c>
      <c r="G59" s="689">
        <v>10</v>
      </c>
      <c r="H59" s="257">
        <f t="shared" si="6"/>
        <v>-77.272727272727266</v>
      </c>
      <c r="I59" s="75">
        <f t="shared" si="7"/>
        <v>70</v>
      </c>
      <c r="J59" s="26">
        <f t="shared" si="8"/>
        <v>35</v>
      </c>
      <c r="K59" s="29">
        <f t="shared" si="9"/>
        <v>-50</v>
      </c>
      <c r="L59" s="11"/>
    </row>
    <row r="60" spans="1:12" ht="11.85" customHeight="1">
      <c r="A60" s="714" t="s">
        <v>111</v>
      </c>
      <c r="B60" s="28"/>
      <c r="C60" s="26">
        <v>2861</v>
      </c>
      <c r="D60" s="26">
        <v>2271</v>
      </c>
      <c r="E60" s="257">
        <f t="shared" si="5"/>
        <v>-20.622160083886754</v>
      </c>
      <c r="F60" s="26">
        <v>16659</v>
      </c>
      <c r="G60" s="689">
        <v>23497</v>
      </c>
      <c r="H60" s="257">
        <f t="shared" si="6"/>
        <v>41.046881565520145</v>
      </c>
      <c r="I60" s="75">
        <f t="shared" si="7"/>
        <v>19520</v>
      </c>
      <c r="J60" s="26">
        <f t="shared" si="8"/>
        <v>25768</v>
      </c>
      <c r="K60" s="29">
        <f t="shared" si="9"/>
        <v>32.008196721311478</v>
      </c>
      <c r="L60" s="11"/>
    </row>
    <row r="61" spans="1:12" ht="11.85" customHeight="1">
      <c r="A61" s="714" t="s">
        <v>112</v>
      </c>
      <c r="B61" s="28"/>
      <c r="C61" s="26">
        <v>161</v>
      </c>
      <c r="D61" s="26">
        <v>84</v>
      </c>
      <c r="E61" s="257">
        <f t="shared" si="5"/>
        <v>-47.826086956521742</v>
      </c>
      <c r="F61" s="26">
        <v>496</v>
      </c>
      <c r="G61" s="689">
        <v>547</v>
      </c>
      <c r="H61" s="257">
        <f t="shared" si="6"/>
        <v>10.282258064516125</v>
      </c>
      <c r="I61" s="75">
        <f t="shared" si="7"/>
        <v>657</v>
      </c>
      <c r="J61" s="26">
        <f t="shared" si="8"/>
        <v>631</v>
      </c>
      <c r="K61" s="29">
        <f t="shared" si="9"/>
        <v>-3.9573820395738202</v>
      </c>
      <c r="L61" s="11"/>
    </row>
    <row r="62" spans="1:12" ht="11.85" customHeight="1">
      <c r="A62" s="714" t="s">
        <v>113</v>
      </c>
      <c r="B62" s="28"/>
      <c r="C62" s="26">
        <v>1578</v>
      </c>
      <c r="D62" s="26">
        <v>1511</v>
      </c>
      <c r="E62" s="257">
        <f t="shared" si="5"/>
        <v>-4.2458808618504484</v>
      </c>
      <c r="F62" s="26">
        <v>10132</v>
      </c>
      <c r="G62" s="689">
        <v>15947</v>
      </c>
      <c r="H62" s="41">
        <f t="shared" si="6"/>
        <v>57.392420055270435</v>
      </c>
      <c r="I62" s="75">
        <f t="shared" si="7"/>
        <v>11710</v>
      </c>
      <c r="J62" s="26">
        <f t="shared" si="8"/>
        <v>17458</v>
      </c>
      <c r="K62" s="29">
        <f t="shared" si="9"/>
        <v>49.086251067463714</v>
      </c>
      <c r="L62" s="11"/>
    </row>
    <row r="63" spans="1:12" ht="11.85" customHeight="1">
      <c r="A63" s="24" t="s">
        <v>114</v>
      </c>
      <c r="B63" s="28"/>
      <c r="C63" s="26">
        <v>341</v>
      </c>
      <c r="D63" s="26">
        <v>201</v>
      </c>
      <c r="E63" s="257">
        <f t="shared" si="5"/>
        <v>-41.055718475073313</v>
      </c>
      <c r="F63" s="26">
        <v>1372</v>
      </c>
      <c r="G63" s="689">
        <v>1613</v>
      </c>
      <c r="H63" s="41">
        <f t="shared" si="6"/>
        <v>17.565597667638478</v>
      </c>
      <c r="I63" s="75">
        <f t="shared" si="7"/>
        <v>1713</v>
      </c>
      <c r="J63" s="26">
        <f t="shared" si="8"/>
        <v>1814</v>
      </c>
      <c r="K63" s="29">
        <f t="shared" si="9"/>
        <v>5.8960887332165868</v>
      </c>
      <c r="L63" s="11"/>
    </row>
    <row r="64" spans="1:12" ht="11.85" customHeight="1">
      <c r="A64" s="24" t="s">
        <v>115</v>
      </c>
      <c r="B64" s="28"/>
      <c r="C64" s="26">
        <v>310</v>
      </c>
      <c r="D64" s="26">
        <v>131</v>
      </c>
      <c r="E64" s="257">
        <f t="shared" si="5"/>
        <v>-57.741935483870968</v>
      </c>
      <c r="F64" s="26">
        <v>385</v>
      </c>
      <c r="G64" s="689">
        <v>535</v>
      </c>
      <c r="H64" s="41">
        <f t="shared" si="6"/>
        <v>38.961038961038952</v>
      </c>
      <c r="I64" s="75">
        <f t="shared" si="7"/>
        <v>695</v>
      </c>
      <c r="J64" s="26">
        <f t="shared" si="8"/>
        <v>666</v>
      </c>
      <c r="K64" s="29">
        <f t="shared" si="9"/>
        <v>-4.1726618705036023</v>
      </c>
      <c r="L64" s="11"/>
    </row>
    <row r="65" spans="1:12" ht="11.85" customHeight="1">
      <c r="A65" s="30" t="s">
        <v>116</v>
      </c>
      <c r="B65" s="34"/>
      <c r="C65" s="26">
        <v>854</v>
      </c>
      <c r="D65" s="26">
        <v>746</v>
      </c>
      <c r="E65" s="41">
        <f t="shared" si="5"/>
        <v>-12.646370023419207</v>
      </c>
      <c r="F65" s="26">
        <v>2019</v>
      </c>
      <c r="G65" s="689">
        <v>2100</v>
      </c>
      <c r="H65" s="43">
        <f t="shared" si="6"/>
        <v>4.0118870728083289</v>
      </c>
      <c r="I65" s="59">
        <f t="shared" si="7"/>
        <v>2873</v>
      </c>
      <c r="J65" s="26">
        <f t="shared" si="8"/>
        <v>2846</v>
      </c>
      <c r="K65" s="29">
        <f t="shared" si="9"/>
        <v>-0.93978419770275323</v>
      </c>
      <c r="L65" s="11"/>
    </row>
    <row r="66" spans="1:12" ht="12" customHeight="1" thickBot="1">
      <c r="A66" s="17" t="s">
        <v>57</v>
      </c>
      <c r="B66" s="44"/>
      <c r="C66" s="45">
        <f>SUM(C23:C46,C49:C65)</f>
        <v>22515</v>
      </c>
      <c r="D66" s="45">
        <f>SUM(D23:D46,D49:D65)</f>
        <v>15650</v>
      </c>
      <c r="E66" s="46">
        <f>IF(C66=D66,"-",IF((C66=0),"##",IF(ABS((D66/C66-1)*100)&gt;=500,"##",(D66/C66-1)*100)))</f>
        <v>-30.490783921829888</v>
      </c>
      <c r="F66" s="45">
        <f>SUM(F23:F46,F49:F65)</f>
        <v>77234</v>
      </c>
      <c r="G66" s="695">
        <f>SUM(G23:G46,G49:G65)</f>
        <v>78696</v>
      </c>
      <c r="H66" s="46">
        <f>IF(F66=G66,"-",IF((F66=0),"##",IF(ABS((G66/F66-1)*100)&gt;=500,"##",(G66/F66-1)*100)))</f>
        <v>1.8929487013491508</v>
      </c>
      <c r="I66" s="71">
        <f t="shared" si="7"/>
        <v>99749</v>
      </c>
      <c r="J66" s="45">
        <f t="shared" si="8"/>
        <v>94346</v>
      </c>
      <c r="K66" s="47">
        <f>IF(I66=J66,"-",IF((I66=0),"##",IF(ABS((J66/I66-1)*100)&gt;=500,"##",(J66/I66-1)*100)))</f>
        <v>-5.4165956550942918</v>
      </c>
      <c r="L66" s="11"/>
    </row>
    <row r="67" spans="1:12" ht="12" customHeight="1">
      <c r="A67" s="53" t="str">
        <f>Titles!A8</f>
        <v>1Data for 2021 and 2022 based on 2016 Census Definitions and data for 2023 based on 2021 Census Definitions.</v>
      </c>
      <c r="B67" s="298"/>
      <c r="C67" s="299"/>
      <c r="D67" s="299"/>
      <c r="E67" s="299"/>
      <c r="F67" s="53"/>
      <c r="G67" s="696"/>
      <c r="H67" s="298"/>
      <c r="I67" s="298"/>
      <c r="J67" s="298"/>
      <c r="K67" s="301"/>
      <c r="L67" s="11"/>
    </row>
    <row r="68" spans="1:12" s="305" customFormat="1" ht="12" customHeight="1">
      <c r="A68" s="356" t="str">
        <f>Titles!A10</f>
        <v>Source: CMHC Starts and Completion Survey, Market Absorption Survey</v>
      </c>
      <c r="B68" s="304"/>
      <c r="C68" s="304"/>
      <c r="D68" s="304"/>
      <c r="E68" s="304"/>
      <c r="F68" s="356"/>
      <c r="G68" s="697"/>
      <c r="H68" s="304"/>
      <c r="I68" s="304"/>
      <c r="J68" s="304"/>
      <c r="K68" s="10"/>
    </row>
    <row r="69" spans="1:12">
      <c r="A69" s="53"/>
      <c r="F69" s="53"/>
    </row>
  </sheetData>
  <phoneticPr fontId="11" type="noConversion"/>
  <pageMargins left="0.78740157480314965" right="0.51181102362204722" top="0.51181102362204722" bottom="0.51181102362204722" header="0.51181102362204722" footer="0.51181102362204722"/>
  <pageSetup scale="95" orientation="portrait" r:id="rId1"/>
  <headerFooter alignWithMargins="0"/>
  <ignoredErrors>
    <ignoredError sqref="C66:D66 F66:G66 F46:G46 C46:D46 H21:H24 E21:E24 E8:E11 I8:K24 H8:H11 I66:K66 H13:H17 E13:E17 E19 H19 E65 C12:D12 F12:G12 A67:D68 A2:K4 I45:I47 H62:H65 I61:I65 K26:K27 I26:I27 E25 H25:K25 C18:D18 F18:G18 C20:D22 F20:G22" unlockedFormula="1"/>
    <ignoredError sqref="H66 E66 E12 E18 E20 H20 H18 H12" formula="1"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62"/>
  <sheetViews>
    <sheetView showGridLines="0" zoomScaleNormal="100" workbookViewId="0">
      <pane xSplit="3" ySplit="10" topLeftCell="D11" activePane="bottomRight" state="frozen"/>
      <selection pane="bottomRight"/>
      <selection pane="bottomLeft"/>
      <selection pane="topRight"/>
    </sheetView>
  </sheetViews>
  <sheetFormatPr defaultColWidth="11.5546875" defaultRowHeight="12"/>
  <cols>
    <col min="1" max="1" width="7.77734375" style="12" customWidth="1"/>
    <col min="2" max="3" width="8.77734375" style="12" customWidth="1"/>
    <col min="4" max="8" width="9.77734375" style="12" customWidth="1"/>
    <col min="9" max="16384" width="11.5546875" style="12"/>
  </cols>
  <sheetData>
    <row r="1" spans="1:9" ht="15.95" customHeight="1">
      <c r="A1" s="434" t="s">
        <v>121</v>
      </c>
      <c r="B1" s="435"/>
      <c r="C1" s="435"/>
      <c r="D1" s="435"/>
      <c r="E1" s="435"/>
      <c r="F1" s="435"/>
      <c r="G1" s="435"/>
      <c r="H1" s="436"/>
      <c r="I1" s="77"/>
    </row>
    <row r="2" spans="1:9" ht="15.95" customHeight="1">
      <c r="A2" s="437" t="s">
        <v>122</v>
      </c>
      <c r="B2" s="438"/>
      <c r="C2" s="438"/>
      <c r="D2" s="438"/>
      <c r="E2" s="438"/>
      <c r="F2" s="438"/>
      <c r="G2" s="438"/>
      <c r="H2" s="439"/>
      <c r="I2" s="77"/>
    </row>
    <row r="3" spans="1:9" ht="15.95" customHeight="1">
      <c r="A3" s="440"/>
      <c r="B3" s="473"/>
      <c r="C3" s="473"/>
      <c r="D3" s="473"/>
      <c r="E3" s="473"/>
      <c r="F3" s="473"/>
      <c r="G3" s="473"/>
      <c r="H3" s="474"/>
      <c r="I3" s="77"/>
    </row>
    <row r="4" spans="1:9" ht="15.95" customHeight="1" thickBot="1">
      <c r="A4" s="443"/>
      <c r="B4" s="475"/>
      <c r="C4" s="475"/>
      <c r="D4" s="475"/>
      <c r="E4" s="475"/>
      <c r="F4" s="475"/>
      <c r="G4" s="475"/>
      <c r="H4" s="476"/>
      <c r="I4" s="77"/>
    </row>
    <row r="5" spans="1:9" ht="13.5">
      <c r="A5" s="78"/>
      <c r="B5" s="79"/>
      <c r="C5" s="93"/>
      <c r="D5" s="92"/>
      <c r="E5" s="80" t="s">
        <v>123</v>
      </c>
      <c r="F5" s="93"/>
      <c r="G5" s="106"/>
      <c r="H5" s="551"/>
      <c r="I5" s="77"/>
    </row>
    <row r="6" spans="1:9">
      <c r="A6" s="81"/>
      <c r="B6" s="82"/>
      <c r="C6" s="94"/>
      <c r="D6" s="159"/>
      <c r="E6" s="160"/>
      <c r="F6" s="116"/>
      <c r="G6" s="116"/>
      <c r="H6" s="552" t="s">
        <v>124</v>
      </c>
      <c r="I6" s="77"/>
    </row>
    <row r="7" spans="1:9" ht="11.25" customHeight="1">
      <c r="A7" s="83" t="s">
        <v>125</v>
      </c>
      <c r="B7" s="82"/>
      <c r="C7" s="94"/>
      <c r="D7" s="397" t="s">
        <v>126</v>
      </c>
      <c r="E7" s="397" t="s">
        <v>127</v>
      </c>
      <c r="F7" s="399" t="s">
        <v>57</v>
      </c>
      <c r="G7" s="95" t="s">
        <v>128</v>
      </c>
      <c r="H7" s="517" t="s">
        <v>72</v>
      </c>
      <c r="I7" s="77"/>
    </row>
    <row r="8" spans="1:9" ht="21" customHeight="1">
      <c r="A8" s="564"/>
      <c r="B8" s="565"/>
      <c r="C8" s="566"/>
      <c r="D8" s="567" t="s">
        <v>129</v>
      </c>
      <c r="E8" s="567" t="s">
        <v>130</v>
      </c>
      <c r="F8" s="568"/>
      <c r="G8" s="569" t="s">
        <v>131</v>
      </c>
      <c r="H8" s="570"/>
      <c r="I8" s="77"/>
    </row>
    <row r="9" spans="1:9" ht="21" hidden="1" customHeight="1">
      <c r="A9" s="77"/>
      <c r="B9" s="82"/>
      <c r="C9" s="94"/>
      <c r="D9" s="398"/>
      <c r="F9" s="96"/>
      <c r="G9" s="96"/>
      <c r="H9" s="103"/>
      <c r="I9" s="77"/>
    </row>
    <row r="10" spans="1:9" ht="21" hidden="1" customHeight="1">
      <c r="A10" s="82"/>
      <c r="B10" s="82"/>
      <c r="C10" s="94"/>
      <c r="D10" s="398"/>
      <c r="E10" s="398"/>
      <c r="F10" s="96"/>
      <c r="G10" s="96"/>
      <c r="H10" s="96"/>
      <c r="I10" s="77"/>
    </row>
    <row r="11" spans="1:9" ht="21" customHeight="1">
      <c r="A11" s="576" t="s">
        <v>132</v>
      </c>
      <c r="B11" s="577"/>
      <c r="C11" s="578"/>
      <c r="D11" s="579">
        <v>63487</v>
      </c>
      <c r="E11" s="579">
        <v>180654</v>
      </c>
      <c r="F11" s="580">
        <v>244141</v>
      </c>
      <c r="G11" s="579">
        <v>27058</v>
      </c>
      <c r="H11" s="590">
        <v>271198</v>
      </c>
      <c r="I11" s="77"/>
    </row>
    <row r="12" spans="1:9" ht="27.75" customHeight="1">
      <c r="A12" s="571" t="s">
        <v>133</v>
      </c>
      <c r="B12" s="82"/>
      <c r="C12" s="94"/>
      <c r="D12" s="572">
        <v>57668</v>
      </c>
      <c r="E12" s="572">
        <v>183297</v>
      </c>
      <c r="F12" s="573">
        <v>240965</v>
      </c>
      <c r="G12" s="572">
        <v>20884</v>
      </c>
      <c r="H12" s="574">
        <v>261849</v>
      </c>
      <c r="I12" s="77"/>
    </row>
    <row r="13" spans="1:9">
      <c r="A13" s="107">
        <f>Titles!A22</f>
        <v>2022</v>
      </c>
      <c r="B13" s="108" t="s">
        <v>134</v>
      </c>
      <c r="C13" s="161"/>
      <c r="D13" s="728">
        <v>59178.000000000007</v>
      </c>
      <c r="E13" s="728">
        <v>156726.00000000003</v>
      </c>
      <c r="F13" s="729">
        <v>215904</v>
      </c>
      <c r="G13" s="728">
        <v>20000</v>
      </c>
      <c r="H13" s="730">
        <f t="shared" ref="H13:H16" si="0">IF(SUM(F13,G13)=0,"",SUM(F13,G13))</f>
        <v>235904</v>
      </c>
      <c r="I13" s="77"/>
    </row>
    <row r="14" spans="1:9">
      <c r="A14" s="111"/>
      <c r="B14" s="112" t="s">
        <v>135</v>
      </c>
      <c r="C14" s="162"/>
      <c r="D14" s="113">
        <v>61748.999999999993</v>
      </c>
      <c r="E14" s="113">
        <v>189108.99999999997</v>
      </c>
      <c r="F14" s="113">
        <v>250858</v>
      </c>
      <c r="G14" s="132">
        <v>17897.000000000004</v>
      </c>
      <c r="H14" s="114">
        <f t="shared" si="0"/>
        <v>268755</v>
      </c>
      <c r="I14" s="77"/>
    </row>
    <row r="15" spans="1:9">
      <c r="A15" s="115"/>
      <c r="B15" s="112" t="s">
        <v>136</v>
      </c>
      <c r="C15" s="162"/>
      <c r="D15" s="113">
        <v>59401.999999999993</v>
      </c>
      <c r="E15" s="113">
        <v>197909.00000000003</v>
      </c>
      <c r="F15" s="113">
        <v>257311.00000000003</v>
      </c>
      <c r="G15" s="113">
        <v>22444</v>
      </c>
      <c r="H15" s="114">
        <f t="shared" si="0"/>
        <v>279755</v>
      </c>
      <c r="I15" s="77"/>
    </row>
    <row r="16" spans="1:9">
      <c r="A16" s="86"/>
      <c r="B16" s="84" t="s">
        <v>137</v>
      </c>
      <c r="C16" s="164"/>
      <c r="D16" s="113">
        <v>50152</v>
      </c>
      <c r="E16" s="113">
        <v>188108</v>
      </c>
      <c r="F16" s="113">
        <v>238260</v>
      </c>
      <c r="G16" s="113">
        <v>24913.999999999996</v>
      </c>
      <c r="H16" s="104">
        <f t="shared" si="0"/>
        <v>263174</v>
      </c>
      <c r="I16" s="77"/>
    </row>
    <row r="17" spans="1:9">
      <c r="A17" s="553"/>
      <c r="B17" s="554"/>
      <c r="C17" s="555"/>
      <c r="D17" s="556"/>
      <c r="E17" s="556"/>
      <c r="F17" s="557"/>
      <c r="G17" s="557"/>
      <c r="H17" s="558"/>
      <c r="I17" s="77"/>
    </row>
    <row r="18" spans="1:9">
      <c r="A18" s="133">
        <f>Titles!A23</f>
        <v>2023</v>
      </c>
      <c r="B18" s="134" t="s">
        <v>134</v>
      </c>
      <c r="C18" s="163"/>
      <c r="D18" s="728">
        <v>44302.000000000007</v>
      </c>
      <c r="E18" s="728">
        <v>157385</v>
      </c>
      <c r="F18" s="729">
        <v>201686.99999999997</v>
      </c>
      <c r="G18" s="728">
        <v>18539</v>
      </c>
      <c r="H18" s="730">
        <f>IF(SUM(F18,G18)=0,"",SUM(F18,G18))</f>
        <v>220225.99999999997</v>
      </c>
      <c r="I18" s="77"/>
    </row>
    <row r="19" spans="1:9">
      <c r="A19" s="111"/>
      <c r="B19" s="112" t="s">
        <v>135</v>
      </c>
      <c r="C19" s="162"/>
      <c r="D19" s="113">
        <v>41111.999999999993</v>
      </c>
      <c r="E19" s="113">
        <v>182156</v>
      </c>
      <c r="F19" s="113">
        <v>223267.99999999997</v>
      </c>
      <c r="G19" s="132">
        <v>17829</v>
      </c>
      <c r="H19" s="114">
        <f t="shared" ref="H19:H21" si="1">IF(SUM(F19,G19)=0,"",SUM(F19,G19))</f>
        <v>241096.99999999997</v>
      </c>
      <c r="I19" s="77"/>
    </row>
    <row r="20" spans="1:9">
      <c r="A20" s="115"/>
      <c r="B20" s="112" t="s">
        <v>136</v>
      </c>
      <c r="C20" s="162"/>
      <c r="D20" s="113" t="s">
        <v>124</v>
      </c>
      <c r="E20" s="113" t="s">
        <v>124</v>
      </c>
      <c r="F20" s="113" t="s">
        <v>124</v>
      </c>
      <c r="G20" s="113" t="s">
        <v>124</v>
      </c>
      <c r="H20" s="114" t="str">
        <f t="shared" si="1"/>
        <v/>
      </c>
      <c r="I20" s="77"/>
    </row>
    <row r="21" spans="1:9">
      <c r="A21" s="86"/>
      <c r="B21" s="84" t="s">
        <v>137</v>
      </c>
      <c r="C21" s="164"/>
      <c r="D21" s="113" t="s">
        <v>124</v>
      </c>
      <c r="E21" s="113" t="s">
        <v>124</v>
      </c>
      <c r="F21" s="113" t="s">
        <v>124</v>
      </c>
      <c r="G21" s="113" t="s">
        <v>124</v>
      </c>
      <c r="H21" s="114" t="str">
        <f t="shared" si="1"/>
        <v/>
      </c>
      <c r="I21" s="77"/>
    </row>
    <row r="22" spans="1:9">
      <c r="A22" s="107">
        <f>Titles!A22</f>
        <v>2022</v>
      </c>
      <c r="B22" s="108" t="s">
        <v>138</v>
      </c>
      <c r="C22" s="165"/>
      <c r="D22" s="109">
        <v>59230.999999999993</v>
      </c>
      <c r="E22" s="109">
        <v>147174</v>
      </c>
      <c r="F22" s="109">
        <v>206405</v>
      </c>
      <c r="G22" s="109">
        <v>26838</v>
      </c>
      <c r="H22" s="110">
        <f t="shared" ref="H22:H23" si="2">IF(SUM(F22,G22)=0,"",SUM(F22,G22))</f>
        <v>233243</v>
      </c>
      <c r="I22" s="77"/>
    </row>
    <row r="23" spans="1:9">
      <c r="A23" s="117"/>
      <c r="B23" s="112" t="s">
        <v>139</v>
      </c>
      <c r="C23" s="166"/>
      <c r="D23" s="113">
        <v>61573</v>
      </c>
      <c r="E23" s="113">
        <v>164292</v>
      </c>
      <c r="F23" s="113">
        <v>225865</v>
      </c>
      <c r="G23" s="113">
        <v>24217.000000000004</v>
      </c>
      <c r="H23" s="114">
        <f t="shared" si="2"/>
        <v>250082</v>
      </c>
      <c r="I23" s="77"/>
    </row>
    <row r="24" spans="1:9">
      <c r="A24" s="117"/>
      <c r="B24" s="112" t="s">
        <v>140</v>
      </c>
      <c r="C24" s="166"/>
      <c r="D24" s="113">
        <v>65022.000000000007</v>
      </c>
      <c r="E24" s="113">
        <v>155157</v>
      </c>
      <c r="F24" s="113">
        <v>220178.99999999997</v>
      </c>
      <c r="G24" s="113">
        <v>24096.999999999996</v>
      </c>
      <c r="H24" s="114">
        <f t="shared" ref="H24:H46" si="3">IF(SUM(F24,G24)=0,"",SUM(F24,G24))</f>
        <v>244275.99999999997</v>
      </c>
      <c r="I24" s="77"/>
    </row>
    <row r="25" spans="1:9">
      <c r="A25" s="117"/>
      <c r="B25" s="112" t="s">
        <v>141</v>
      </c>
      <c r="C25" s="166"/>
      <c r="D25" s="113">
        <v>63791.000000000007</v>
      </c>
      <c r="E25" s="113">
        <v>178695</v>
      </c>
      <c r="F25" s="113">
        <v>242486</v>
      </c>
      <c r="G25" s="113">
        <v>17646</v>
      </c>
      <c r="H25" s="114">
        <f t="shared" si="3"/>
        <v>260132</v>
      </c>
      <c r="I25" s="77"/>
    </row>
    <row r="26" spans="1:9">
      <c r="A26" s="117"/>
      <c r="B26" s="112" t="s">
        <v>142</v>
      </c>
      <c r="C26" s="166"/>
      <c r="D26" s="113">
        <v>61685.999999999993</v>
      </c>
      <c r="E26" s="113">
        <v>200148.00000000003</v>
      </c>
      <c r="F26" s="113">
        <v>261834.00000000006</v>
      </c>
      <c r="G26" s="113">
        <v>17611</v>
      </c>
      <c r="H26" s="114">
        <f t="shared" si="3"/>
        <v>279445.00000000006</v>
      </c>
      <c r="I26" s="77"/>
    </row>
    <row r="27" spans="1:9">
      <c r="A27" s="117"/>
      <c r="B27" s="112" t="s">
        <v>143</v>
      </c>
      <c r="C27" s="166"/>
      <c r="D27" s="113">
        <v>59946</v>
      </c>
      <c r="E27" s="113">
        <v>195486</v>
      </c>
      <c r="F27" s="113">
        <v>255432.00000000003</v>
      </c>
      <c r="G27" s="113">
        <v>16414</v>
      </c>
      <c r="H27" s="114">
        <f t="shared" si="3"/>
        <v>271846</v>
      </c>
      <c r="I27" s="77"/>
    </row>
    <row r="28" spans="1:9">
      <c r="A28" s="117"/>
      <c r="B28" s="112" t="s">
        <v>144</v>
      </c>
      <c r="C28" s="166"/>
      <c r="D28" s="113">
        <v>57709</v>
      </c>
      <c r="E28" s="113">
        <v>194690.00000000003</v>
      </c>
      <c r="F28" s="113">
        <v>252399</v>
      </c>
      <c r="G28" s="113">
        <v>25177.000000000004</v>
      </c>
      <c r="H28" s="114">
        <f t="shared" si="3"/>
        <v>277576</v>
      </c>
      <c r="I28" s="77"/>
    </row>
    <row r="29" spans="1:9">
      <c r="A29" s="117"/>
      <c r="B29" s="112" t="s">
        <v>145</v>
      </c>
      <c r="C29" s="166"/>
      <c r="D29" s="113">
        <v>59060</v>
      </c>
      <c r="E29" s="113">
        <v>185563</v>
      </c>
      <c r="F29" s="113">
        <v>244623</v>
      </c>
      <c r="G29" s="113">
        <v>23906</v>
      </c>
      <c r="H29" s="114">
        <f t="shared" si="3"/>
        <v>268529</v>
      </c>
      <c r="I29" s="77"/>
    </row>
    <row r="30" spans="1:9">
      <c r="A30" s="117"/>
      <c r="B30" s="112" t="s">
        <v>146</v>
      </c>
      <c r="C30" s="166"/>
      <c r="D30" s="113">
        <v>59128.000000000007</v>
      </c>
      <c r="E30" s="113">
        <v>216172.00000000003</v>
      </c>
      <c r="F30" s="113">
        <v>275300</v>
      </c>
      <c r="G30" s="113">
        <v>22497.999999999996</v>
      </c>
      <c r="H30" s="114">
        <f t="shared" si="3"/>
        <v>297798</v>
      </c>
      <c r="I30" s="77"/>
    </row>
    <row r="31" spans="1:9">
      <c r="A31" s="117"/>
      <c r="B31" s="112" t="s">
        <v>147</v>
      </c>
      <c r="C31" s="166"/>
      <c r="D31" s="113">
        <v>55055.000000000007</v>
      </c>
      <c r="E31" s="113">
        <v>186931</v>
      </c>
      <c r="F31" s="113">
        <v>241986.00000000003</v>
      </c>
      <c r="G31" s="113">
        <v>22411</v>
      </c>
      <c r="H31" s="114">
        <f t="shared" si="3"/>
        <v>264397</v>
      </c>
      <c r="I31" s="77"/>
    </row>
    <row r="32" spans="1:9">
      <c r="A32" s="117"/>
      <c r="B32" s="112" t="s">
        <v>148</v>
      </c>
      <c r="C32" s="166"/>
      <c r="D32" s="113">
        <v>50751.999999999993</v>
      </c>
      <c r="E32" s="113">
        <v>189672</v>
      </c>
      <c r="F32" s="113">
        <v>240423.99999999997</v>
      </c>
      <c r="G32" s="113">
        <v>22753.000000000004</v>
      </c>
      <c r="H32" s="114">
        <f t="shared" si="3"/>
        <v>263177</v>
      </c>
      <c r="I32" s="77"/>
    </row>
    <row r="33" spans="1:12">
      <c r="A33" s="117"/>
      <c r="B33" s="112" t="s">
        <v>149</v>
      </c>
      <c r="C33" s="166"/>
      <c r="D33" s="113">
        <v>43984</v>
      </c>
      <c r="E33" s="113">
        <v>183817</v>
      </c>
      <c r="F33" s="113">
        <v>227801.00000000006</v>
      </c>
      <c r="G33" s="113">
        <v>20847</v>
      </c>
      <c r="H33" s="114">
        <f t="shared" si="3"/>
        <v>248648.00000000006</v>
      </c>
      <c r="I33" s="77"/>
    </row>
    <row r="34" spans="1:12">
      <c r="A34" s="559"/>
      <c r="B34" s="554"/>
      <c r="C34" s="560"/>
      <c r="D34" s="561"/>
      <c r="E34" s="561"/>
      <c r="F34" s="561"/>
      <c r="G34" s="562"/>
      <c r="H34" s="563"/>
      <c r="I34" s="77"/>
    </row>
    <row r="35" spans="1:12">
      <c r="A35" s="133">
        <f>Titles!A23</f>
        <v>2023</v>
      </c>
      <c r="B35" s="134" t="s">
        <v>138</v>
      </c>
      <c r="C35" s="167"/>
      <c r="D35" s="132">
        <v>44591</v>
      </c>
      <c r="E35" s="132">
        <v>144418</v>
      </c>
      <c r="F35" s="132">
        <v>189009</v>
      </c>
      <c r="G35" s="97">
        <v>25726</v>
      </c>
      <c r="H35" s="129">
        <f t="shared" si="3"/>
        <v>214735</v>
      </c>
      <c r="I35" s="77"/>
    </row>
    <row r="36" spans="1:12">
      <c r="A36" s="117"/>
      <c r="B36" s="112" t="s">
        <v>139</v>
      </c>
      <c r="C36" s="166"/>
      <c r="D36" s="113">
        <v>48846.999999999993</v>
      </c>
      <c r="E36" s="113">
        <v>170813</v>
      </c>
      <c r="F36" s="113">
        <v>219660.00000000003</v>
      </c>
      <c r="G36" s="113">
        <v>21398.999999999996</v>
      </c>
      <c r="H36" s="114">
        <f t="shared" si="3"/>
        <v>241059.00000000003</v>
      </c>
      <c r="I36" s="77"/>
    </row>
    <row r="37" spans="1:12">
      <c r="A37" s="117"/>
      <c r="B37" s="112" t="s">
        <v>140</v>
      </c>
      <c r="C37" s="166"/>
      <c r="D37" s="113">
        <v>40938</v>
      </c>
      <c r="E37" s="113">
        <v>151471</v>
      </c>
      <c r="F37" s="113">
        <v>192409.00000000003</v>
      </c>
      <c r="G37" s="113">
        <v>21089</v>
      </c>
      <c r="H37" s="114">
        <f t="shared" si="3"/>
        <v>213498.00000000003</v>
      </c>
      <c r="I37" s="77"/>
    </row>
    <row r="38" spans="1:12">
      <c r="A38" s="117"/>
      <c r="B38" s="112" t="s">
        <v>141</v>
      </c>
      <c r="C38" s="166"/>
      <c r="D38" s="113">
        <v>39989</v>
      </c>
      <c r="E38" s="113">
        <v>199548</v>
      </c>
      <c r="F38" s="113">
        <v>239537</v>
      </c>
      <c r="G38" s="113">
        <v>19625.999999999996</v>
      </c>
      <c r="H38" s="114">
        <f t="shared" si="3"/>
        <v>259163</v>
      </c>
      <c r="I38" s="77"/>
    </row>
    <row r="39" spans="1:12">
      <c r="A39" s="117"/>
      <c r="B39" s="112" t="s">
        <v>142</v>
      </c>
      <c r="C39" s="166"/>
      <c r="D39" s="113">
        <v>41748.000000000007</v>
      </c>
      <c r="E39" s="113">
        <v>138615</v>
      </c>
      <c r="F39" s="113">
        <v>180363</v>
      </c>
      <c r="G39" s="113">
        <v>19655</v>
      </c>
      <c r="H39" s="114">
        <f t="shared" si="3"/>
        <v>200018</v>
      </c>
      <c r="I39" s="77"/>
    </row>
    <row r="40" spans="1:12">
      <c r="A40" s="117"/>
      <c r="B40" s="112" t="s">
        <v>143</v>
      </c>
      <c r="C40" s="166"/>
      <c r="D40" s="113">
        <v>42900.999999999993</v>
      </c>
      <c r="E40" s="113">
        <v>219914</v>
      </c>
      <c r="F40" s="113">
        <v>262814.99999999994</v>
      </c>
      <c r="G40" s="113">
        <v>18558</v>
      </c>
      <c r="H40" s="114">
        <f t="shared" si="3"/>
        <v>281372.99999999994</v>
      </c>
      <c r="I40" s="77"/>
    </row>
    <row r="41" spans="1:12">
      <c r="A41" s="117"/>
      <c r="B41" s="112" t="s">
        <v>144</v>
      </c>
      <c r="C41" s="166"/>
      <c r="D41" s="113" t="s">
        <v>124</v>
      </c>
      <c r="E41" s="113" t="s">
        <v>124</v>
      </c>
      <c r="F41" s="113" t="s">
        <v>124</v>
      </c>
      <c r="G41" s="113" t="s">
        <v>124</v>
      </c>
      <c r="H41" s="114" t="str">
        <f t="shared" si="3"/>
        <v/>
      </c>
      <c r="I41" s="77"/>
    </row>
    <row r="42" spans="1:12">
      <c r="A42" s="117"/>
      <c r="B42" s="112" t="s">
        <v>145</v>
      </c>
      <c r="C42" s="166"/>
      <c r="D42" s="113" t="s">
        <v>124</v>
      </c>
      <c r="E42" s="113" t="s">
        <v>124</v>
      </c>
      <c r="F42" s="113" t="s">
        <v>124</v>
      </c>
      <c r="G42" s="113" t="s">
        <v>124</v>
      </c>
      <c r="H42" s="114" t="str">
        <f t="shared" si="3"/>
        <v/>
      </c>
      <c r="I42" s="77"/>
    </row>
    <row r="43" spans="1:12">
      <c r="A43" s="117"/>
      <c r="B43" s="112" t="s">
        <v>146</v>
      </c>
      <c r="C43" s="166"/>
      <c r="D43" s="113" t="s">
        <v>124</v>
      </c>
      <c r="E43" s="113" t="s">
        <v>124</v>
      </c>
      <c r="F43" s="113" t="s">
        <v>124</v>
      </c>
      <c r="G43" s="113" t="s">
        <v>124</v>
      </c>
      <c r="H43" s="114" t="str">
        <f t="shared" si="3"/>
        <v/>
      </c>
      <c r="I43" s="77"/>
    </row>
    <row r="44" spans="1:12">
      <c r="A44" s="117"/>
      <c r="B44" s="112" t="s">
        <v>147</v>
      </c>
      <c r="C44" s="166"/>
      <c r="D44" s="113" t="s">
        <v>124</v>
      </c>
      <c r="E44" s="113" t="s">
        <v>124</v>
      </c>
      <c r="F44" s="113" t="s">
        <v>124</v>
      </c>
      <c r="G44" s="113" t="s">
        <v>124</v>
      </c>
      <c r="H44" s="114" t="str">
        <f t="shared" si="3"/>
        <v/>
      </c>
      <c r="I44" s="77"/>
    </row>
    <row r="45" spans="1:12">
      <c r="A45" s="117"/>
      <c r="B45" s="112" t="s">
        <v>148</v>
      </c>
      <c r="C45" s="166"/>
      <c r="D45" s="113" t="s">
        <v>124</v>
      </c>
      <c r="E45" s="113" t="s">
        <v>124</v>
      </c>
      <c r="F45" s="113" t="s">
        <v>124</v>
      </c>
      <c r="G45" s="113" t="s">
        <v>124</v>
      </c>
      <c r="H45" s="114" t="str">
        <f t="shared" si="3"/>
        <v/>
      </c>
      <c r="I45" s="77"/>
    </row>
    <row r="46" spans="1:12" ht="12.75" thickBot="1">
      <c r="A46" s="87"/>
      <c r="B46" s="88" t="s">
        <v>149</v>
      </c>
      <c r="C46" s="168"/>
      <c r="D46" s="202" t="s">
        <v>124</v>
      </c>
      <c r="E46" s="202" t="s">
        <v>124</v>
      </c>
      <c r="F46" s="202" t="s">
        <v>124</v>
      </c>
      <c r="G46" s="99" t="s">
        <v>124</v>
      </c>
      <c r="H46" s="205" t="str">
        <f t="shared" si="3"/>
        <v/>
      </c>
      <c r="I46" s="77"/>
    </row>
    <row r="47" spans="1:12" s="10" customFormat="1" ht="12" customHeight="1">
      <c r="A47" s="53" t="str">
        <f>Titles!$A$12</f>
        <v>1 Data for 2021 and 2022 based on 2016 Census Definitions and data for 2023 based on 2021 Census Definitions.</v>
      </c>
      <c r="B47" s="84"/>
      <c r="C47" s="359"/>
      <c r="D47" s="319"/>
      <c r="E47" s="54"/>
      <c r="F47" s="319"/>
      <c r="G47" s="319"/>
      <c r="H47" s="360"/>
      <c r="I47" s="229"/>
      <c r="J47" s="229"/>
      <c r="K47" s="301"/>
      <c r="L47" s="11"/>
    </row>
    <row r="48" spans="1:12">
      <c r="A48" s="354" t="s">
        <v>150</v>
      </c>
      <c r="B48" s="308"/>
      <c r="C48" s="308"/>
      <c r="D48" s="308"/>
      <c r="E48" s="353"/>
      <c r="F48" s="306"/>
      <c r="G48" s="306"/>
      <c r="H48" s="306"/>
      <c r="I48" s="77"/>
    </row>
    <row r="49" spans="1:8" s="307" customFormat="1" ht="10.9" customHeight="1">
      <c r="A49" s="320" t="str">
        <f>Titles!$A$10</f>
        <v>Source: CMHC Starts and Completion Survey, Market Absorption Survey</v>
      </c>
      <c r="B49" s="308"/>
      <c r="C49" s="308"/>
      <c r="D49" s="308"/>
      <c r="E49" s="321"/>
      <c r="F49" s="308"/>
      <c r="G49" s="308"/>
      <c r="H49" s="308"/>
    </row>
    <row r="50" spans="1:8" s="307" customFormat="1" ht="10.9" customHeight="1">
      <c r="A50" s="309"/>
      <c r="B50" s="308"/>
      <c r="C50" s="308"/>
      <c r="D50" s="308"/>
      <c r="E50" s="310"/>
      <c r="F50" s="308"/>
      <c r="G50" s="308"/>
      <c r="H50" s="308"/>
    </row>
    <row r="51" spans="1:8" s="307" customFormat="1" ht="9.9499999999999993" customHeight="1"/>
    <row r="52" spans="1:8" s="307" customFormat="1"/>
    <row r="62" spans="1:8">
      <c r="F62" s="12" t="s">
        <v>151</v>
      </c>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D34:H34 H24 H23 H22 H25 H26 H27 H28 H29 H30 H31 H32 H33 H46 H35 H36 H37 H38 H39 H40 H41 H42 H43 H44 H45"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7"/>
  <sheetViews>
    <sheetView showGridLines="0" zoomScaleNormal="100" workbookViewId="0">
      <pane xSplit="4" ySplit="6" topLeftCell="E7" activePane="bottomRight" state="frozen"/>
      <selection pane="bottomRight"/>
      <selection pane="bottomLeft"/>
      <selection pane="topRight"/>
    </sheetView>
  </sheetViews>
  <sheetFormatPr defaultColWidth="11.5546875" defaultRowHeight="12"/>
  <cols>
    <col min="1" max="1" width="14.77734375" style="12" customWidth="1"/>
    <col min="2" max="2" width="4.77734375" style="608" customWidth="1"/>
    <col min="3" max="3" width="4.33203125" style="12" customWidth="1"/>
    <col min="4" max="4" width="4.77734375" style="12" customWidth="1"/>
    <col min="5" max="5" width="7.77734375" style="12" customWidth="1"/>
    <col min="6" max="10" width="7.33203125" style="12" customWidth="1"/>
    <col min="11" max="16384" width="11.5546875" style="12"/>
  </cols>
  <sheetData>
    <row r="1" spans="1:11" s="10" customFormat="1" ht="15.95" customHeight="1">
      <c r="A1" s="434" t="s">
        <v>152</v>
      </c>
      <c r="B1" s="598"/>
      <c r="C1" s="435"/>
      <c r="D1" s="435"/>
      <c r="E1" s="435"/>
      <c r="F1" s="435"/>
      <c r="G1" s="435"/>
      <c r="H1" s="435"/>
      <c r="I1" s="435"/>
      <c r="J1" s="436"/>
      <c r="K1" s="11"/>
    </row>
    <row r="2" spans="1:11" s="10" customFormat="1" ht="15.95" customHeight="1">
      <c r="A2" s="437" t="s">
        <v>153</v>
      </c>
      <c r="B2" s="599"/>
      <c r="C2" s="438"/>
      <c r="D2" s="438"/>
      <c r="E2" s="438"/>
      <c r="F2" s="438"/>
      <c r="G2" s="438"/>
      <c r="H2" s="438"/>
      <c r="I2" s="438"/>
      <c r="J2" s="439"/>
      <c r="K2" s="11"/>
    </row>
    <row r="3" spans="1:11" s="10" customFormat="1" ht="15.95" customHeight="1">
      <c r="A3" s="440"/>
      <c r="B3" s="600"/>
      <c r="C3" s="473"/>
      <c r="D3" s="473"/>
      <c r="E3" s="473"/>
      <c r="F3" s="473"/>
      <c r="G3" s="473"/>
      <c r="H3" s="473"/>
      <c r="I3" s="473"/>
      <c r="J3" s="474"/>
      <c r="K3" s="11"/>
    </row>
    <row r="4" spans="1:11" s="10" customFormat="1" ht="15.95" customHeight="1" thickBot="1">
      <c r="A4" s="443"/>
      <c r="B4" s="601"/>
      <c r="C4" s="475"/>
      <c r="D4" s="475"/>
      <c r="E4" s="475"/>
      <c r="F4" s="475"/>
      <c r="G4" s="475"/>
      <c r="H4" s="475"/>
      <c r="I4" s="475"/>
      <c r="J4" s="476"/>
      <c r="K4" s="11"/>
    </row>
    <row r="5" spans="1:11" ht="14.1" customHeight="1">
      <c r="A5" s="118"/>
      <c r="B5" s="602"/>
      <c r="C5" s="92"/>
      <c r="D5" s="119"/>
      <c r="E5" s="121"/>
      <c r="F5" s="121"/>
      <c r="G5" s="121"/>
      <c r="H5" s="121"/>
      <c r="I5" s="121"/>
      <c r="J5" s="122"/>
      <c r="K5" s="77"/>
    </row>
    <row r="6" spans="1:11" ht="14.1" customHeight="1">
      <c r="A6" s="83" t="s">
        <v>125</v>
      </c>
      <c r="B6" s="603"/>
      <c r="C6" s="89"/>
      <c r="D6" s="100"/>
      <c r="E6" s="95" t="s">
        <v>64</v>
      </c>
      <c r="F6" s="95" t="s">
        <v>101</v>
      </c>
      <c r="G6" s="95" t="s">
        <v>154</v>
      </c>
      <c r="H6" s="95" t="s">
        <v>70</v>
      </c>
      <c r="I6" s="95" t="s">
        <v>155</v>
      </c>
      <c r="J6" s="101" t="s">
        <v>57</v>
      </c>
      <c r="K6" s="77"/>
    </row>
    <row r="7" spans="1:11" ht="13.5">
      <c r="A7" s="83" t="s">
        <v>132</v>
      </c>
      <c r="B7" s="668"/>
      <c r="C7" s="669"/>
      <c r="D7" s="578"/>
      <c r="E7" s="575">
        <v>10226</v>
      </c>
      <c r="F7" s="575">
        <v>57309</v>
      </c>
      <c r="G7" s="575">
        <v>92284</v>
      </c>
      <c r="H7" s="575">
        <v>40962</v>
      </c>
      <c r="I7" s="575">
        <v>43360</v>
      </c>
      <c r="J7" s="368">
        <v>244141</v>
      </c>
      <c r="K7" s="77"/>
    </row>
    <row r="8" spans="1:11" ht="13.5">
      <c r="A8" s="83" t="s">
        <v>156</v>
      </c>
      <c r="B8" s="668"/>
      <c r="C8" s="669"/>
      <c r="D8" s="94"/>
      <c r="E8" s="575">
        <v>10832</v>
      </c>
      <c r="F8" s="575">
        <v>48395</v>
      </c>
      <c r="G8" s="575">
        <v>91885</v>
      </c>
      <c r="H8" s="575">
        <v>46372</v>
      </c>
      <c r="I8" s="575">
        <v>43106</v>
      </c>
      <c r="J8" s="589">
        <v>240590</v>
      </c>
      <c r="K8" s="77"/>
    </row>
    <row r="9" spans="1:11">
      <c r="A9" s="123"/>
      <c r="B9" s="670"/>
      <c r="C9" s="124"/>
      <c r="D9" s="125"/>
      <c r="E9" s="98"/>
      <c r="F9" s="98"/>
      <c r="G9" s="126"/>
      <c r="H9" s="126"/>
      <c r="I9" s="126"/>
      <c r="J9" s="105"/>
      <c r="K9" s="77"/>
    </row>
    <row r="10" spans="1:11" ht="12" customHeight="1">
      <c r="A10" s="197" t="s">
        <v>157</v>
      </c>
      <c r="B10" s="659">
        <v>2022</v>
      </c>
      <c r="C10" s="286" t="s">
        <v>134</v>
      </c>
      <c r="D10" s="297"/>
      <c r="E10" s="132">
        <v>3788.0000000000005</v>
      </c>
      <c r="F10" s="132">
        <v>8235</v>
      </c>
      <c r="G10" s="132">
        <v>22707</v>
      </c>
      <c r="H10" s="132">
        <v>16506</v>
      </c>
      <c r="I10" s="132">
        <v>7942</v>
      </c>
      <c r="J10" s="206">
        <f t="shared" ref="J10:J15" si="0">SUM(E10:I10)</f>
        <v>59178</v>
      </c>
      <c r="K10" s="77"/>
    </row>
    <row r="11" spans="1:11" ht="12" customHeight="1">
      <c r="A11" s="198"/>
      <c r="B11" s="659">
        <v>2022</v>
      </c>
      <c r="C11" s="286" t="s">
        <v>135</v>
      </c>
      <c r="D11" s="287"/>
      <c r="E11" s="113">
        <v>4175</v>
      </c>
      <c r="F11" s="113">
        <v>7405</v>
      </c>
      <c r="G11" s="113">
        <v>22905</v>
      </c>
      <c r="H11" s="113">
        <v>19384.999999999996</v>
      </c>
      <c r="I11" s="113">
        <v>7879</v>
      </c>
      <c r="J11" s="206">
        <f t="shared" si="0"/>
        <v>61749</v>
      </c>
      <c r="K11" s="77"/>
    </row>
    <row r="12" spans="1:11" ht="12" customHeight="1">
      <c r="A12" s="199" t="s">
        <v>56</v>
      </c>
      <c r="B12" s="659">
        <v>2022</v>
      </c>
      <c r="C12" s="286" t="s">
        <v>134</v>
      </c>
      <c r="D12" s="287"/>
      <c r="E12" s="132">
        <v>6704</v>
      </c>
      <c r="F12" s="132">
        <v>44419.000000000007</v>
      </c>
      <c r="G12" s="132">
        <v>55574</v>
      </c>
      <c r="H12" s="132">
        <v>22509</v>
      </c>
      <c r="I12" s="132">
        <v>27520.000000000004</v>
      </c>
      <c r="J12" s="206">
        <f t="shared" si="0"/>
        <v>156726</v>
      </c>
      <c r="K12" s="77"/>
    </row>
    <row r="13" spans="1:11" ht="12" customHeight="1">
      <c r="A13" s="198"/>
      <c r="B13" s="659">
        <v>2022</v>
      </c>
      <c r="C13" s="286" t="s">
        <v>135</v>
      </c>
      <c r="D13" s="287"/>
      <c r="E13" s="113">
        <v>9274</v>
      </c>
      <c r="F13" s="113">
        <v>48575</v>
      </c>
      <c r="G13" s="113">
        <v>63140</v>
      </c>
      <c r="H13" s="113">
        <v>33069</v>
      </c>
      <c r="I13" s="113">
        <v>35051</v>
      </c>
      <c r="J13" s="206">
        <f t="shared" si="0"/>
        <v>189109</v>
      </c>
      <c r="K13" s="77"/>
    </row>
    <row r="14" spans="1:11" ht="12" customHeight="1">
      <c r="A14" s="200" t="s">
        <v>57</v>
      </c>
      <c r="B14" s="659">
        <v>2022</v>
      </c>
      <c r="C14" s="286" t="s">
        <v>134</v>
      </c>
      <c r="D14" s="287"/>
      <c r="E14" s="132">
        <f t="shared" ref="E14:I15" si="1">SUM(E10,E12)</f>
        <v>10492</v>
      </c>
      <c r="F14" s="132">
        <f t="shared" si="1"/>
        <v>52654.000000000007</v>
      </c>
      <c r="G14" s="132">
        <f t="shared" si="1"/>
        <v>78281</v>
      </c>
      <c r="H14" s="132">
        <f t="shared" si="1"/>
        <v>39015</v>
      </c>
      <c r="I14" s="132">
        <f t="shared" si="1"/>
        <v>35462</v>
      </c>
      <c r="J14" s="206">
        <f t="shared" si="0"/>
        <v>215904</v>
      </c>
      <c r="K14" s="77"/>
    </row>
    <row r="15" spans="1:11" ht="12" customHeight="1">
      <c r="A15" s="128"/>
      <c r="B15" s="660">
        <v>2022</v>
      </c>
      <c r="C15" s="294" t="s">
        <v>135</v>
      </c>
      <c r="D15" s="295"/>
      <c r="E15" s="138">
        <f t="shared" si="1"/>
        <v>13449</v>
      </c>
      <c r="F15" s="138">
        <f t="shared" si="1"/>
        <v>55980</v>
      </c>
      <c r="G15" s="138">
        <f t="shared" si="1"/>
        <v>86045</v>
      </c>
      <c r="H15" s="138">
        <f t="shared" si="1"/>
        <v>52454</v>
      </c>
      <c r="I15" s="138">
        <f t="shared" si="1"/>
        <v>42930</v>
      </c>
      <c r="J15" s="206">
        <f t="shared" si="0"/>
        <v>250858</v>
      </c>
      <c r="K15" s="77"/>
    </row>
    <row r="16" spans="1:11" ht="9.9499999999999993" customHeight="1">
      <c r="A16" s="143"/>
      <c r="B16" s="661"/>
      <c r="C16" s="662"/>
      <c r="D16" s="164"/>
      <c r="E16" s="97"/>
      <c r="F16" s="97"/>
      <c r="G16" s="97"/>
      <c r="H16" s="97"/>
      <c r="I16" s="97"/>
      <c r="J16" s="207"/>
      <c r="K16" s="77"/>
    </row>
    <row r="17" spans="1:14" ht="12" customHeight="1">
      <c r="A17" s="197" t="s">
        <v>157</v>
      </c>
      <c r="B17" s="659">
        <v>2023</v>
      </c>
      <c r="C17" s="286" t="s">
        <v>134</v>
      </c>
      <c r="D17" s="297"/>
      <c r="E17" s="132">
        <v>3606</v>
      </c>
      <c r="F17" s="132">
        <v>4285</v>
      </c>
      <c r="G17" s="132">
        <v>17535</v>
      </c>
      <c r="H17" s="132">
        <v>13337</v>
      </c>
      <c r="I17" s="132">
        <v>5539</v>
      </c>
      <c r="J17" s="206">
        <f t="shared" ref="J17:J22" si="2">SUM(E17:I17)</f>
        <v>44302</v>
      </c>
      <c r="K17" s="77"/>
    </row>
    <row r="18" spans="1:14" ht="12" customHeight="1">
      <c r="A18" s="198"/>
      <c r="B18" s="659">
        <v>2023</v>
      </c>
      <c r="C18" s="286" t="s">
        <v>135</v>
      </c>
      <c r="D18" s="287"/>
      <c r="E18" s="113">
        <v>3375</v>
      </c>
      <c r="F18" s="113">
        <v>3464</v>
      </c>
      <c r="G18" s="113">
        <v>14930</v>
      </c>
      <c r="H18" s="113">
        <v>13209</v>
      </c>
      <c r="I18" s="132">
        <v>6134</v>
      </c>
      <c r="J18" s="206">
        <f t="shared" si="2"/>
        <v>41112</v>
      </c>
      <c r="K18" s="77"/>
    </row>
    <row r="19" spans="1:14" ht="12" customHeight="1">
      <c r="A19" s="199" t="s">
        <v>56</v>
      </c>
      <c r="B19" s="659">
        <v>2023</v>
      </c>
      <c r="C19" s="286" t="s">
        <v>134</v>
      </c>
      <c r="D19" s="287"/>
      <c r="E19" s="132">
        <v>3026.0000000000005</v>
      </c>
      <c r="F19" s="132">
        <v>26347</v>
      </c>
      <c r="G19" s="132">
        <v>60932</v>
      </c>
      <c r="H19" s="132">
        <v>25447.000000000004</v>
      </c>
      <c r="I19" s="132">
        <v>41632.999999999993</v>
      </c>
      <c r="J19" s="206">
        <f t="shared" si="2"/>
        <v>157385</v>
      </c>
      <c r="K19" s="77"/>
      <c r="N19" s="77"/>
    </row>
    <row r="20" spans="1:14" ht="12" customHeight="1">
      <c r="A20" s="198"/>
      <c r="B20" s="659">
        <v>2023</v>
      </c>
      <c r="C20" s="286" t="s">
        <v>135</v>
      </c>
      <c r="D20" s="287"/>
      <c r="E20" s="113">
        <v>9177</v>
      </c>
      <c r="F20" s="113">
        <v>22173</v>
      </c>
      <c r="G20" s="113">
        <v>82438</v>
      </c>
      <c r="H20" s="113">
        <v>24761</v>
      </c>
      <c r="I20" s="113">
        <v>43607</v>
      </c>
      <c r="J20" s="206">
        <f t="shared" si="2"/>
        <v>182156</v>
      </c>
      <c r="K20" s="77"/>
    </row>
    <row r="21" spans="1:14" ht="12" customHeight="1">
      <c r="A21" s="200" t="s">
        <v>57</v>
      </c>
      <c r="B21" s="659">
        <v>2023</v>
      </c>
      <c r="C21" s="286" t="s">
        <v>134</v>
      </c>
      <c r="D21" s="287"/>
      <c r="E21" s="132">
        <f t="shared" ref="E21:I22" si="3">SUM(E17,E19)</f>
        <v>6632</v>
      </c>
      <c r="F21" s="132">
        <f t="shared" si="3"/>
        <v>30632</v>
      </c>
      <c r="G21" s="132">
        <f t="shared" si="3"/>
        <v>78467</v>
      </c>
      <c r="H21" s="132">
        <f t="shared" si="3"/>
        <v>38784</v>
      </c>
      <c r="I21" s="132">
        <f t="shared" si="3"/>
        <v>47171.999999999993</v>
      </c>
      <c r="J21" s="206">
        <f t="shared" si="2"/>
        <v>201687</v>
      </c>
      <c r="K21" s="77"/>
    </row>
    <row r="22" spans="1:14" ht="12" customHeight="1">
      <c r="A22" s="128"/>
      <c r="B22" s="659">
        <v>2023</v>
      </c>
      <c r="C22" s="294" t="s">
        <v>135</v>
      </c>
      <c r="D22" s="287"/>
      <c r="E22" s="138">
        <f t="shared" si="3"/>
        <v>12552</v>
      </c>
      <c r="F22" s="138">
        <f t="shared" si="3"/>
        <v>25637</v>
      </c>
      <c r="G22" s="138">
        <f t="shared" si="3"/>
        <v>97368</v>
      </c>
      <c r="H22" s="138">
        <f t="shared" si="3"/>
        <v>37970</v>
      </c>
      <c r="I22" s="138">
        <f t="shared" si="3"/>
        <v>49741</v>
      </c>
      <c r="J22" s="206">
        <f t="shared" si="2"/>
        <v>223268</v>
      </c>
      <c r="K22" s="77"/>
    </row>
    <row r="23" spans="1:14" ht="9.9499999999999993" customHeight="1">
      <c r="A23" s="143"/>
      <c r="B23" s="663"/>
      <c r="C23" s="172"/>
      <c r="D23" s="173"/>
      <c r="E23" s="98"/>
      <c r="F23" s="98"/>
      <c r="G23" s="98"/>
      <c r="H23" s="98"/>
      <c r="I23" s="98"/>
      <c r="J23" s="207"/>
      <c r="K23" s="77"/>
    </row>
    <row r="24" spans="1:14" ht="12" customHeight="1">
      <c r="A24" s="197" t="s">
        <v>157</v>
      </c>
      <c r="B24" s="664">
        <v>2022</v>
      </c>
      <c r="C24" s="156" t="s">
        <v>158</v>
      </c>
      <c r="D24" s="549"/>
      <c r="E24" s="132">
        <v>4478.9999999999991</v>
      </c>
      <c r="F24" s="132">
        <v>8186</v>
      </c>
      <c r="G24" s="132">
        <v>23454</v>
      </c>
      <c r="H24" s="132">
        <v>18477</v>
      </c>
      <c r="I24" s="132">
        <v>9195</v>
      </c>
      <c r="J24" s="280">
        <f t="shared" ref="J24:J29" si="4">SUM(E24:I24)</f>
        <v>63791</v>
      </c>
      <c r="K24" s="77"/>
    </row>
    <row r="25" spans="1:14" ht="12" customHeight="1">
      <c r="A25" s="198"/>
      <c r="B25" s="664">
        <v>2022</v>
      </c>
      <c r="C25" s="156" t="s">
        <v>142</v>
      </c>
      <c r="D25" s="174"/>
      <c r="E25" s="132">
        <v>4740</v>
      </c>
      <c r="F25" s="132">
        <v>7460</v>
      </c>
      <c r="G25" s="132">
        <v>22609</v>
      </c>
      <c r="H25" s="132">
        <v>19312</v>
      </c>
      <c r="I25" s="132">
        <v>7565</v>
      </c>
      <c r="J25" s="204">
        <f t="shared" si="4"/>
        <v>61686</v>
      </c>
      <c r="K25" s="77"/>
    </row>
    <row r="26" spans="1:14" ht="12" customHeight="1">
      <c r="A26" s="201"/>
      <c r="B26" s="664">
        <v>2022</v>
      </c>
      <c r="C26" s="156" t="s">
        <v>159</v>
      </c>
      <c r="D26" s="174"/>
      <c r="E26" s="132">
        <v>3737.9999999999995</v>
      </c>
      <c r="F26" s="132">
        <v>7220</v>
      </c>
      <c r="G26" s="132">
        <v>21681</v>
      </c>
      <c r="H26" s="132">
        <v>20468</v>
      </c>
      <c r="I26" s="132">
        <v>6839</v>
      </c>
      <c r="J26" s="204">
        <f t="shared" si="4"/>
        <v>59946</v>
      </c>
      <c r="K26" s="77"/>
    </row>
    <row r="27" spans="1:14" ht="12" customHeight="1">
      <c r="A27" s="199" t="s">
        <v>56</v>
      </c>
      <c r="B27" s="664">
        <v>2022</v>
      </c>
      <c r="C27" s="156" t="s">
        <v>158</v>
      </c>
      <c r="D27" s="174"/>
      <c r="E27" s="113">
        <v>2234</v>
      </c>
      <c r="F27" s="113">
        <v>48625</v>
      </c>
      <c r="G27" s="113">
        <v>53038</v>
      </c>
      <c r="H27" s="113">
        <v>33618</v>
      </c>
      <c r="I27" s="113">
        <v>41180</v>
      </c>
      <c r="J27" s="204">
        <f t="shared" si="4"/>
        <v>178695</v>
      </c>
      <c r="K27" s="77"/>
    </row>
    <row r="28" spans="1:14" ht="12" customHeight="1">
      <c r="A28" s="198"/>
      <c r="B28" s="664">
        <v>2022</v>
      </c>
      <c r="C28" s="156" t="s">
        <v>142</v>
      </c>
      <c r="D28" s="174"/>
      <c r="E28" s="113">
        <v>15985.999999999998</v>
      </c>
      <c r="F28" s="113">
        <v>52159</v>
      </c>
      <c r="G28" s="113">
        <v>64412.000000000007</v>
      </c>
      <c r="H28" s="113">
        <v>36614</v>
      </c>
      <c r="I28" s="113">
        <v>30977</v>
      </c>
      <c r="J28" s="204">
        <f t="shared" si="4"/>
        <v>200148</v>
      </c>
      <c r="K28" s="77"/>
    </row>
    <row r="29" spans="1:14" ht="12" customHeight="1">
      <c r="A29" s="201"/>
      <c r="B29" s="664">
        <v>2022</v>
      </c>
      <c r="C29" s="156" t="s">
        <v>159</v>
      </c>
      <c r="D29" s="174"/>
      <c r="E29" s="113">
        <v>8276</v>
      </c>
      <c r="F29" s="113">
        <v>39288</v>
      </c>
      <c r="G29" s="113">
        <v>70634.999999999985</v>
      </c>
      <c r="H29" s="113">
        <v>31307.000000000004</v>
      </c>
      <c r="I29" s="113">
        <v>45980.000000000007</v>
      </c>
      <c r="J29" s="204">
        <f t="shared" si="4"/>
        <v>195486</v>
      </c>
      <c r="K29" s="77"/>
    </row>
    <row r="30" spans="1:14" ht="12" customHeight="1">
      <c r="A30" s="200" t="s">
        <v>57</v>
      </c>
      <c r="B30" s="664">
        <v>2022</v>
      </c>
      <c r="C30" s="156" t="s">
        <v>158</v>
      </c>
      <c r="D30" s="174"/>
      <c r="E30" s="137">
        <f>SUM(E24,E27)</f>
        <v>6712.9999999999991</v>
      </c>
      <c r="F30" s="137">
        <f t="shared" ref="E30:J32" si="5">SUM(F24,F27)</f>
        <v>56811</v>
      </c>
      <c r="G30" s="137">
        <f t="shared" si="5"/>
        <v>76492</v>
      </c>
      <c r="H30" s="137">
        <f t="shared" si="5"/>
        <v>52095</v>
      </c>
      <c r="I30" s="137">
        <f t="shared" si="5"/>
        <v>50375</v>
      </c>
      <c r="J30" s="204">
        <f t="shared" si="5"/>
        <v>242486</v>
      </c>
      <c r="K30" s="77"/>
    </row>
    <row r="31" spans="1:14" ht="12" customHeight="1">
      <c r="A31" s="200"/>
      <c r="B31" s="664">
        <v>2022</v>
      </c>
      <c r="C31" s="156" t="s">
        <v>142</v>
      </c>
      <c r="D31" s="174"/>
      <c r="E31" s="137">
        <f t="shared" si="5"/>
        <v>20726</v>
      </c>
      <c r="F31" s="137">
        <f t="shared" si="5"/>
        <v>59619</v>
      </c>
      <c r="G31" s="137">
        <f t="shared" si="5"/>
        <v>87021</v>
      </c>
      <c r="H31" s="137">
        <f t="shared" si="5"/>
        <v>55926</v>
      </c>
      <c r="I31" s="137">
        <f t="shared" si="5"/>
        <v>38542</v>
      </c>
      <c r="J31" s="204">
        <f t="shared" si="5"/>
        <v>261834</v>
      </c>
      <c r="K31" s="77"/>
    </row>
    <row r="32" spans="1:14" ht="12" customHeight="1">
      <c r="A32" s="140"/>
      <c r="B32" s="664">
        <v>2022</v>
      </c>
      <c r="C32" s="156" t="s">
        <v>159</v>
      </c>
      <c r="D32" s="174"/>
      <c r="E32" s="142">
        <f t="shared" si="5"/>
        <v>12014</v>
      </c>
      <c r="F32" s="142">
        <f t="shared" si="5"/>
        <v>46508</v>
      </c>
      <c r="G32" s="142">
        <f t="shared" si="5"/>
        <v>92315.999999999985</v>
      </c>
      <c r="H32" s="142">
        <f t="shared" si="5"/>
        <v>51775</v>
      </c>
      <c r="I32" s="142">
        <f t="shared" si="5"/>
        <v>52819.000000000007</v>
      </c>
      <c r="J32" s="208">
        <f t="shared" si="5"/>
        <v>255432</v>
      </c>
      <c r="K32" s="77"/>
    </row>
    <row r="33" spans="1:12" ht="9.9499999999999993" customHeight="1">
      <c r="A33" s="127"/>
      <c r="B33" s="665"/>
      <c r="C33" s="124"/>
      <c r="D33" s="175"/>
      <c r="E33" s="126"/>
      <c r="F33" s="126"/>
      <c r="G33" s="126"/>
      <c r="H33" s="126"/>
      <c r="I33" s="126"/>
      <c r="J33" s="105"/>
      <c r="K33" s="77"/>
    </row>
    <row r="34" spans="1:12" ht="12" customHeight="1">
      <c r="A34" s="197" t="s">
        <v>157</v>
      </c>
      <c r="B34" s="664">
        <v>2023</v>
      </c>
      <c r="C34" s="156" t="s">
        <v>158</v>
      </c>
      <c r="D34" s="549"/>
      <c r="E34" s="132">
        <v>3337.9999999999995</v>
      </c>
      <c r="F34" s="132">
        <v>3549</v>
      </c>
      <c r="G34" s="132">
        <v>14791</v>
      </c>
      <c r="H34" s="132">
        <v>12392</v>
      </c>
      <c r="I34" s="132">
        <v>5919</v>
      </c>
      <c r="J34" s="129">
        <f t="shared" ref="J34:J39" si="6">SUM(E34:I34)</f>
        <v>39989</v>
      </c>
      <c r="K34" s="77"/>
    </row>
    <row r="35" spans="1:12" ht="12" customHeight="1">
      <c r="A35" s="198"/>
      <c r="B35" s="664">
        <v>2023</v>
      </c>
      <c r="C35" s="156" t="s">
        <v>142</v>
      </c>
      <c r="D35" s="174"/>
      <c r="E35" s="113">
        <v>2861.9999999999995</v>
      </c>
      <c r="F35" s="132">
        <v>3519</v>
      </c>
      <c r="G35" s="132">
        <v>15094</v>
      </c>
      <c r="H35" s="132">
        <v>14027</v>
      </c>
      <c r="I35" s="132">
        <v>6246</v>
      </c>
      <c r="J35" s="114">
        <f>SUM(E35:I35)</f>
        <v>41748</v>
      </c>
      <c r="K35" s="77"/>
    </row>
    <row r="36" spans="1:12" ht="12" customHeight="1">
      <c r="A36" s="201"/>
      <c r="B36" s="664">
        <v>2023</v>
      </c>
      <c r="C36" s="156" t="s">
        <v>159</v>
      </c>
      <c r="D36" s="174"/>
      <c r="E36" s="113">
        <v>3809.9999999999995</v>
      </c>
      <c r="F36" s="132">
        <v>3498</v>
      </c>
      <c r="G36" s="132">
        <v>15452</v>
      </c>
      <c r="H36" s="132">
        <v>13739</v>
      </c>
      <c r="I36" s="132">
        <v>6402</v>
      </c>
      <c r="J36" s="114">
        <f>SUM(E36:I36)</f>
        <v>42901</v>
      </c>
      <c r="K36" s="77"/>
    </row>
    <row r="37" spans="1:12" ht="12" customHeight="1">
      <c r="A37" s="199" t="s">
        <v>56</v>
      </c>
      <c r="B37" s="664">
        <v>2023</v>
      </c>
      <c r="C37" s="156" t="s">
        <v>158</v>
      </c>
      <c r="D37" s="174"/>
      <c r="E37" s="113">
        <v>6863</v>
      </c>
      <c r="F37" s="113">
        <v>24886</v>
      </c>
      <c r="G37" s="113">
        <v>94891</v>
      </c>
      <c r="H37" s="113">
        <v>20006</v>
      </c>
      <c r="I37" s="113">
        <v>52902</v>
      </c>
      <c r="J37" s="114">
        <f t="shared" si="6"/>
        <v>199548</v>
      </c>
      <c r="K37" s="77"/>
    </row>
    <row r="38" spans="1:12" ht="12" customHeight="1">
      <c r="A38" s="198"/>
      <c r="B38" s="664">
        <v>2023</v>
      </c>
      <c r="C38" s="156" t="s">
        <v>142</v>
      </c>
      <c r="D38" s="174"/>
      <c r="E38" s="113">
        <v>6167</v>
      </c>
      <c r="F38" s="113">
        <v>17790</v>
      </c>
      <c r="G38" s="113">
        <v>51468</v>
      </c>
      <c r="H38" s="113">
        <v>30723</v>
      </c>
      <c r="I38" s="113">
        <v>32467</v>
      </c>
      <c r="J38" s="114">
        <f t="shared" si="6"/>
        <v>138615</v>
      </c>
      <c r="K38" s="77"/>
    </row>
    <row r="39" spans="1:12" ht="12" customHeight="1">
      <c r="A39" s="201"/>
      <c r="B39" s="664">
        <v>2023</v>
      </c>
      <c r="C39" s="156" t="s">
        <v>159</v>
      </c>
      <c r="D39" s="174"/>
      <c r="E39" s="113">
        <v>14290</v>
      </c>
      <c r="F39" s="113">
        <v>21551</v>
      </c>
      <c r="G39" s="113">
        <v>101342</v>
      </c>
      <c r="H39" s="113">
        <v>25490.000000000004</v>
      </c>
      <c r="I39" s="113">
        <v>57241</v>
      </c>
      <c r="J39" s="114">
        <f t="shared" si="6"/>
        <v>219914</v>
      </c>
      <c r="K39" s="77"/>
    </row>
    <row r="40" spans="1:12" ht="12" customHeight="1">
      <c r="A40" s="200" t="s">
        <v>57</v>
      </c>
      <c r="B40" s="664">
        <v>2023</v>
      </c>
      <c r="C40" s="131" t="s">
        <v>158</v>
      </c>
      <c r="D40" s="174"/>
      <c r="E40" s="137">
        <f t="shared" ref="E40:J42" si="7">SUM(E34,E37)</f>
        <v>10201</v>
      </c>
      <c r="F40" s="137">
        <f t="shared" si="7"/>
        <v>28435</v>
      </c>
      <c r="G40" s="137">
        <f t="shared" si="7"/>
        <v>109682</v>
      </c>
      <c r="H40" s="137">
        <f t="shared" si="7"/>
        <v>32398</v>
      </c>
      <c r="I40" s="137">
        <f t="shared" si="7"/>
        <v>58821</v>
      </c>
      <c r="J40" s="204">
        <f t="shared" si="7"/>
        <v>239537</v>
      </c>
      <c r="K40" s="77"/>
    </row>
    <row r="41" spans="1:12" ht="12" customHeight="1">
      <c r="A41" s="200"/>
      <c r="B41" s="664">
        <v>2023</v>
      </c>
      <c r="C41" s="156" t="s">
        <v>142</v>
      </c>
      <c r="D41" s="174"/>
      <c r="E41" s="137">
        <f t="shared" si="7"/>
        <v>9029</v>
      </c>
      <c r="F41" s="137">
        <f t="shared" si="7"/>
        <v>21309</v>
      </c>
      <c r="G41" s="137">
        <f t="shared" si="7"/>
        <v>66562</v>
      </c>
      <c r="H41" s="137">
        <f t="shared" si="7"/>
        <v>44750</v>
      </c>
      <c r="I41" s="137">
        <f t="shared" si="7"/>
        <v>38713</v>
      </c>
      <c r="J41" s="204">
        <f t="shared" si="7"/>
        <v>180363</v>
      </c>
      <c r="K41" s="77"/>
    </row>
    <row r="42" spans="1:12" ht="12" customHeight="1" thickBot="1">
      <c r="A42" s="87"/>
      <c r="B42" s="666">
        <v>2023</v>
      </c>
      <c r="C42" s="550" t="s">
        <v>159</v>
      </c>
      <c r="D42" s="396"/>
      <c r="E42" s="203">
        <f t="shared" si="7"/>
        <v>18100</v>
      </c>
      <c r="F42" s="203">
        <f>SUM(F36,F39)</f>
        <v>25049</v>
      </c>
      <c r="G42" s="203">
        <f t="shared" si="7"/>
        <v>116794</v>
      </c>
      <c r="H42" s="203">
        <f t="shared" si="7"/>
        <v>39229</v>
      </c>
      <c r="I42" s="203">
        <f t="shared" si="7"/>
        <v>63643</v>
      </c>
      <c r="J42" s="205">
        <f t="shared" si="7"/>
        <v>262815</v>
      </c>
      <c r="K42" s="77"/>
    </row>
    <row r="43" spans="1:12" s="10" customFormat="1" ht="12" customHeight="1">
      <c r="A43" s="53" t="str">
        <f>Titles!$A$12</f>
        <v>1 Data for 2021 and 2022 based on 2016 Census Definitions and data for 2023 based on 2021 Census Definitions.</v>
      </c>
      <c r="B43" s="604"/>
      <c r="C43" s="359"/>
      <c r="D43" s="319"/>
      <c r="E43" s="54"/>
      <c r="F43" s="319"/>
      <c r="G43" s="319"/>
      <c r="H43" s="360"/>
      <c r="I43" s="77"/>
      <c r="J43" s="12"/>
      <c r="K43" s="301"/>
      <c r="L43" s="11"/>
    </row>
    <row r="44" spans="1:12">
      <c r="A44" s="354" t="s">
        <v>150</v>
      </c>
      <c r="B44" s="605"/>
      <c r="C44" s="308"/>
      <c r="D44" s="308"/>
      <c r="E44" s="353"/>
      <c r="F44" s="306"/>
      <c r="G44" s="306"/>
      <c r="H44" s="306"/>
      <c r="I44" s="307"/>
      <c r="J44" s="307"/>
    </row>
    <row r="45" spans="1:12" s="307" customFormat="1" ht="10.9" customHeight="1">
      <c r="A45" s="320" t="str">
        <f>Titles!$A$10</f>
        <v>Source: CMHC Starts and Completion Survey, Market Absorption Survey</v>
      </c>
      <c r="B45" s="605"/>
      <c r="C45" s="308"/>
      <c r="D45" s="308"/>
      <c r="E45" s="321"/>
      <c r="F45" s="308"/>
      <c r="G45" s="308"/>
      <c r="H45" s="308"/>
    </row>
    <row r="46" spans="1:12" s="307" customFormat="1" ht="10.9" customHeight="1">
      <c r="B46" s="606"/>
    </row>
    <row r="47" spans="1:12" s="352" customFormat="1" ht="12" customHeight="1">
      <c r="A47" s="320"/>
      <c r="B47" s="607"/>
      <c r="C47" s="13"/>
      <c r="D47" s="13"/>
      <c r="E47" s="13"/>
      <c r="F47" s="321"/>
      <c r="G47" s="322"/>
      <c r="H47" s="13"/>
      <c r="I47" s="13"/>
      <c r="J47" s="13"/>
    </row>
  </sheetData>
  <phoneticPr fontId="11" type="noConversion"/>
  <pageMargins left="0.78740157480314965" right="0.51181102362204722" top="0.51181102362204722" bottom="0.51181102362204722" header="0.51181102362204722" footer="0.51181102362204722"/>
  <pageSetup orientation="portrait" r:id="rId1"/>
  <headerFooter alignWithMargins="0"/>
  <ignoredErrors>
    <ignoredError sqref="J9:J23 E9 F9 G9 H9 I9 J37:J42 J25:J34 E31:E33 E21:E23 E14:E16 E40:E42 E30 F30:F33 F21:F23 F14:F16 F40:F41 F42 G30:G33 G21:G23 G14:G16 G40:G42 H30:H33 H21:H23 H14:H16 H40:H42 I40:I42 I30:I33 I21:I23 I14:I16" unlocked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61"/>
  <sheetViews>
    <sheetView showGridLines="0" zoomScaleNormal="100" workbookViewId="0">
      <pane xSplit="3" ySplit="6" topLeftCell="D7" activePane="bottomRight" state="frozen"/>
      <selection pane="bottomRight"/>
      <selection pane="bottomLeft"/>
      <selection pane="topRight"/>
    </sheetView>
  </sheetViews>
  <sheetFormatPr defaultColWidth="11.5546875" defaultRowHeight="15"/>
  <cols>
    <col min="1" max="1" width="6.21875" customWidth="1"/>
    <col min="2" max="3" width="8.33203125" customWidth="1"/>
    <col min="4" max="9" width="8.44140625" customWidth="1"/>
  </cols>
  <sheetData>
    <row r="1" spans="1:10" ht="15.95" customHeight="1">
      <c r="A1" s="434" t="s">
        <v>160</v>
      </c>
      <c r="B1" s="435"/>
      <c r="C1" s="435"/>
      <c r="D1" s="435"/>
      <c r="E1" s="435"/>
      <c r="F1" s="435"/>
      <c r="G1" s="435"/>
      <c r="H1" s="435"/>
      <c r="I1" s="436"/>
    </row>
    <row r="2" spans="1:10" ht="15.95" customHeight="1">
      <c r="A2" s="437" t="s">
        <v>161</v>
      </c>
      <c r="B2" s="438"/>
      <c r="C2" s="438"/>
      <c r="D2" s="438"/>
      <c r="E2" s="438"/>
      <c r="F2" s="438"/>
      <c r="G2" s="438"/>
      <c r="H2" s="438"/>
      <c r="I2" s="439"/>
    </row>
    <row r="3" spans="1:10" ht="15.95" customHeight="1">
      <c r="A3" s="440"/>
      <c r="B3" s="441"/>
      <c r="C3" s="441"/>
      <c r="D3" s="441"/>
      <c r="E3" s="441"/>
      <c r="F3" s="441"/>
      <c r="G3" s="441"/>
      <c r="H3" s="441"/>
      <c r="I3" s="442"/>
    </row>
    <row r="4" spans="1:10" ht="15.95" customHeight="1" thickBot="1">
      <c r="A4" s="443"/>
      <c r="B4" s="444"/>
      <c r="C4" s="444"/>
      <c r="D4" s="444"/>
      <c r="E4" s="444"/>
      <c r="F4" s="444"/>
      <c r="G4" s="444"/>
      <c r="H4" s="444"/>
      <c r="I4" s="445"/>
    </row>
    <row r="5" spans="1:10" ht="12" customHeight="1">
      <c r="A5" s="81"/>
      <c r="B5" s="89"/>
      <c r="C5" s="100"/>
      <c r="D5" s="121"/>
      <c r="E5" s="121"/>
      <c r="F5" s="121"/>
      <c r="G5" s="121"/>
      <c r="H5" s="121"/>
      <c r="I5" s="122"/>
    </row>
    <row r="6" spans="1:10" ht="12" customHeight="1">
      <c r="A6" s="146" t="s">
        <v>125</v>
      </c>
      <c r="B6" s="141"/>
      <c r="C6" s="147"/>
      <c r="D6" s="148" t="s">
        <v>64</v>
      </c>
      <c r="E6" s="148" t="s">
        <v>101</v>
      </c>
      <c r="F6" s="148" t="s">
        <v>154</v>
      </c>
      <c r="G6" s="148" t="s">
        <v>70</v>
      </c>
      <c r="H6" s="148" t="s">
        <v>155</v>
      </c>
      <c r="I6" s="149" t="s">
        <v>57</v>
      </c>
    </row>
    <row r="7" spans="1:10" ht="12" customHeight="1">
      <c r="A7" s="83" t="s">
        <v>162</v>
      </c>
      <c r="B7" s="135"/>
      <c r="C7" s="131"/>
      <c r="D7" s="369">
        <v>10226</v>
      </c>
      <c r="E7" s="369">
        <v>57309</v>
      </c>
      <c r="F7" s="369">
        <v>92284</v>
      </c>
      <c r="G7" s="369">
        <v>40962</v>
      </c>
      <c r="H7" s="369">
        <v>43360</v>
      </c>
      <c r="I7" s="373">
        <v>244141</v>
      </c>
      <c r="J7" s="150"/>
    </row>
    <row r="8" spans="1:10" ht="12" customHeight="1">
      <c r="A8" s="83" t="s">
        <v>163</v>
      </c>
      <c r="B8" s="671"/>
      <c r="C8" s="82"/>
      <c r="D8" s="575">
        <v>10832</v>
      </c>
      <c r="E8" s="575">
        <v>48395</v>
      </c>
      <c r="F8" s="575">
        <v>91885</v>
      </c>
      <c r="G8" s="575">
        <v>46372</v>
      </c>
      <c r="H8" s="575">
        <v>43106</v>
      </c>
      <c r="I8" s="373">
        <v>240590</v>
      </c>
      <c r="J8" s="150"/>
    </row>
    <row r="9" spans="1:10" ht="12" customHeight="1">
      <c r="A9" s="107">
        <v>2021</v>
      </c>
      <c r="B9" s="152" t="s">
        <v>134</v>
      </c>
      <c r="C9" s="161"/>
      <c r="D9" s="109">
        <v>10201</v>
      </c>
      <c r="E9" s="109">
        <v>69271</v>
      </c>
      <c r="F9" s="109">
        <v>94182</v>
      </c>
      <c r="G9" s="109">
        <v>37913</v>
      </c>
      <c r="H9" s="109">
        <v>47157</v>
      </c>
      <c r="I9" s="210">
        <v>258724</v>
      </c>
      <c r="J9" s="150"/>
    </row>
    <row r="10" spans="1:10" ht="12" customHeight="1">
      <c r="A10" s="273"/>
      <c r="B10" s="136" t="s">
        <v>135</v>
      </c>
      <c r="C10" s="162"/>
      <c r="D10" s="113">
        <v>10031</v>
      </c>
      <c r="E10" s="113">
        <v>58348</v>
      </c>
      <c r="F10" s="113">
        <v>90627.000000000015</v>
      </c>
      <c r="G10" s="113">
        <v>42165</v>
      </c>
      <c r="H10" s="113">
        <v>45064</v>
      </c>
      <c r="I10" s="211">
        <v>246235</v>
      </c>
      <c r="J10" s="150"/>
    </row>
    <row r="11" spans="1:10" ht="12" customHeight="1">
      <c r="A11" s="273"/>
      <c r="B11" s="136" t="s">
        <v>136</v>
      </c>
      <c r="C11" s="162"/>
      <c r="D11" s="113">
        <v>7667</v>
      </c>
      <c r="E11" s="113">
        <v>53998</v>
      </c>
      <c r="F11" s="113">
        <v>93724</v>
      </c>
      <c r="G11" s="113">
        <v>39471.999999999993</v>
      </c>
      <c r="H11" s="113">
        <v>42984</v>
      </c>
      <c r="I11" s="211">
        <v>237845</v>
      </c>
      <c r="J11" s="150"/>
    </row>
    <row r="12" spans="1:10" ht="12" customHeight="1">
      <c r="A12" s="274"/>
      <c r="B12" s="153" t="s">
        <v>137</v>
      </c>
      <c r="C12" s="180"/>
      <c r="D12" s="113">
        <v>13649</v>
      </c>
      <c r="E12" s="113">
        <v>52224.999999999993</v>
      </c>
      <c r="F12" s="113">
        <v>91786</v>
      </c>
      <c r="G12" s="113">
        <v>44249</v>
      </c>
      <c r="H12" s="113">
        <v>39666</v>
      </c>
      <c r="I12" s="211">
        <v>241575</v>
      </c>
      <c r="J12" s="150"/>
    </row>
    <row r="13" spans="1:10" ht="12" customHeight="1">
      <c r="A13" s="107">
        <v>2022</v>
      </c>
      <c r="B13" s="152" t="s">
        <v>134</v>
      </c>
      <c r="C13" s="161"/>
      <c r="D13" s="109">
        <v>10492</v>
      </c>
      <c r="E13" s="109">
        <v>52654</v>
      </c>
      <c r="F13" s="109">
        <v>78281</v>
      </c>
      <c r="G13" s="109">
        <v>39015</v>
      </c>
      <c r="H13" s="109">
        <v>35462</v>
      </c>
      <c r="I13" s="210">
        <v>215904</v>
      </c>
      <c r="J13" s="150"/>
    </row>
    <row r="14" spans="1:10" ht="12" customHeight="1">
      <c r="A14" s="273"/>
      <c r="B14" s="136" t="s">
        <v>135</v>
      </c>
      <c r="C14" s="162"/>
      <c r="D14" s="113">
        <v>13449</v>
      </c>
      <c r="E14" s="113">
        <v>55980.000000000007</v>
      </c>
      <c r="F14" s="113">
        <v>86045</v>
      </c>
      <c r="G14" s="113">
        <v>52453.999999999993</v>
      </c>
      <c r="H14" s="113">
        <v>42930</v>
      </c>
      <c r="I14" s="211">
        <v>250858</v>
      </c>
      <c r="J14" s="150"/>
    </row>
    <row r="15" spans="1:10" ht="12" customHeight="1">
      <c r="A15" s="273"/>
      <c r="B15" s="136" t="s">
        <v>136</v>
      </c>
      <c r="C15" s="162"/>
      <c r="D15" s="113">
        <v>11421</v>
      </c>
      <c r="E15" s="113">
        <v>44690.000000000007</v>
      </c>
      <c r="F15" s="113">
        <v>106613.99999999999</v>
      </c>
      <c r="G15" s="113">
        <v>47445.000000000007</v>
      </c>
      <c r="H15" s="113">
        <v>47141</v>
      </c>
      <c r="I15" s="211">
        <v>257311.00000000003</v>
      </c>
      <c r="J15" s="150"/>
    </row>
    <row r="16" spans="1:10" ht="12" customHeight="1">
      <c r="A16" s="274"/>
      <c r="B16" s="153" t="s">
        <v>137</v>
      </c>
      <c r="C16" s="180"/>
      <c r="D16" s="113">
        <v>8990</v>
      </c>
      <c r="E16" s="113">
        <v>40576</v>
      </c>
      <c r="F16" s="113">
        <v>96818.999999999985</v>
      </c>
      <c r="G16" s="113">
        <v>45965</v>
      </c>
      <c r="H16" s="113">
        <v>45910.000000000007</v>
      </c>
      <c r="I16" s="211">
        <v>238260</v>
      </c>
      <c r="J16" s="150"/>
    </row>
    <row r="17" spans="1:10" ht="12" customHeight="1">
      <c r="A17" s="107">
        <v>2023</v>
      </c>
      <c r="B17" s="152" t="s">
        <v>134</v>
      </c>
      <c r="C17" s="161"/>
      <c r="D17" s="109">
        <v>6632</v>
      </c>
      <c r="E17" s="109">
        <v>30631.999999999996</v>
      </c>
      <c r="F17" s="109">
        <v>78467.000000000015</v>
      </c>
      <c r="G17" s="109">
        <v>38783.999999999993</v>
      </c>
      <c r="H17" s="109">
        <v>47172</v>
      </c>
      <c r="I17" s="210">
        <v>201686.99999999997</v>
      </c>
      <c r="J17" s="150"/>
    </row>
    <row r="18" spans="1:10" ht="12" customHeight="1">
      <c r="A18" s="273"/>
      <c r="B18" s="136" t="s">
        <v>135</v>
      </c>
      <c r="C18" s="162"/>
      <c r="D18" s="113">
        <v>12552</v>
      </c>
      <c r="E18" s="113">
        <v>25637</v>
      </c>
      <c r="F18" s="113">
        <v>97368</v>
      </c>
      <c r="G18" s="113">
        <v>37970</v>
      </c>
      <c r="H18" s="113">
        <v>49741</v>
      </c>
      <c r="I18" s="211">
        <v>223267.99999999997</v>
      </c>
      <c r="J18" s="150"/>
    </row>
    <row r="19" spans="1:10" ht="12" customHeight="1">
      <c r="A19" s="273"/>
      <c r="B19" s="136" t="s">
        <v>136</v>
      </c>
      <c r="C19" s="162"/>
      <c r="D19" s="113" t="s">
        <v>124</v>
      </c>
      <c r="E19" s="113" t="s">
        <v>124</v>
      </c>
      <c r="F19" s="113" t="s">
        <v>124</v>
      </c>
      <c r="G19" s="113" t="s">
        <v>124</v>
      </c>
      <c r="H19" s="113" t="s">
        <v>124</v>
      </c>
      <c r="I19" s="211" t="s">
        <v>124</v>
      </c>
      <c r="J19" s="150"/>
    </row>
    <row r="20" spans="1:10" ht="12" customHeight="1">
      <c r="A20" s="275"/>
      <c r="B20" s="154" t="s">
        <v>137</v>
      </c>
      <c r="C20" s="164"/>
      <c r="D20" s="113" t="s">
        <v>124</v>
      </c>
      <c r="E20" s="113" t="s">
        <v>124</v>
      </c>
      <c r="F20" s="113" t="s">
        <v>124</v>
      </c>
      <c r="G20" s="113" t="s">
        <v>124</v>
      </c>
      <c r="H20" s="113" t="s">
        <v>124</v>
      </c>
      <c r="I20" s="211" t="s">
        <v>124</v>
      </c>
      <c r="J20" s="150"/>
    </row>
    <row r="21" spans="1:10" ht="12" customHeight="1">
      <c r="A21" s="107">
        <v>2021</v>
      </c>
      <c r="B21" s="108" t="s">
        <v>138</v>
      </c>
      <c r="C21" s="165"/>
      <c r="D21" s="182">
        <v>10756</v>
      </c>
      <c r="E21" s="182">
        <v>86614</v>
      </c>
      <c r="F21" s="182">
        <v>90489</v>
      </c>
      <c r="G21" s="182">
        <v>41210</v>
      </c>
      <c r="H21" s="182">
        <v>34410</v>
      </c>
      <c r="I21" s="209">
        <f>IF(SUM(D21:H21)=0,"",SUM(D21:H21))</f>
        <v>263479</v>
      </c>
      <c r="J21" s="150"/>
    </row>
    <row r="22" spans="1:10" ht="12" customHeight="1">
      <c r="A22" s="273"/>
      <c r="B22" s="112" t="s">
        <v>139</v>
      </c>
      <c r="C22" s="166"/>
      <c r="D22" s="137">
        <v>7782.9999999999991</v>
      </c>
      <c r="E22" s="137">
        <v>77366</v>
      </c>
      <c r="F22" s="137">
        <v>78267</v>
      </c>
      <c r="G22" s="137">
        <v>35119</v>
      </c>
      <c r="H22" s="137">
        <v>41007.999999999993</v>
      </c>
      <c r="I22" s="204">
        <f t="shared" ref="I22:I56" si="0">IF(SUM(D22:H22)=0,"",SUM(D22:H22))</f>
        <v>239543</v>
      </c>
      <c r="J22" s="150"/>
    </row>
    <row r="23" spans="1:10" ht="12" customHeight="1">
      <c r="A23" s="276"/>
      <c r="B23" s="156" t="s">
        <v>140</v>
      </c>
      <c r="C23" s="166"/>
      <c r="D23" s="113">
        <v>6466</v>
      </c>
      <c r="E23" s="113">
        <v>65942</v>
      </c>
      <c r="F23" s="113">
        <v>115226</v>
      </c>
      <c r="G23" s="113">
        <v>36952</v>
      </c>
      <c r="H23" s="113">
        <v>66475</v>
      </c>
      <c r="I23" s="211">
        <f t="shared" si="0"/>
        <v>291061</v>
      </c>
      <c r="J23" s="150"/>
    </row>
    <row r="24" spans="1:10" ht="12" customHeight="1">
      <c r="A24" s="277"/>
      <c r="B24" s="112" t="s">
        <v>141</v>
      </c>
      <c r="C24" s="166"/>
      <c r="D24" s="113">
        <v>8159.0000000000009</v>
      </c>
      <c r="E24" s="113">
        <v>58117.999999999993</v>
      </c>
      <c r="F24" s="113">
        <v>98911</v>
      </c>
      <c r="G24" s="113">
        <v>40505</v>
      </c>
      <c r="H24" s="113">
        <v>34873.999999999993</v>
      </c>
      <c r="I24" s="211">
        <f t="shared" si="0"/>
        <v>240567</v>
      </c>
      <c r="J24" s="150"/>
    </row>
    <row r="25" spans="1:10" ht="12" customHeight="1">
      <c r="A25" s="273"/>
      <c r="B25" s="112" t="s">
        <v>142</v>
      </c>
      <c r="C25" s="166"/>
      <c r="D25" s="113">
        <v>16401</v>
      </c>
      <c r="E25" s="113">
        <v>53700</v>
      </c>
      <c r="F25" s="113">
        <v>92741</v>
      </c>
      <c r="G25" s="113">
        <v>45465.999999999993</v>
      </c>
      <c r="H25" s="113">
        <v>42358.000000000007</v>
      </c>
      <c r="I25" s="211">
        <f t="shared" si="0"/>
        <v>250666</v>
      </c>
      <c r="J25" s="150"/>
    </row>
    <row r="26" spans="1:10" ht="12" customHeight="1">
      <c r="A26" s="276"/>
      <c r="B26" s="156" t="s">
        <v>143</v>
      </c>
      <c r="C26" s="166"/>
      <c r="D26" s="113">
        <v>7648.9999999999991</v>
      </c>
      <c r="E26" s="113">
        <v>57725</v>
      </c>
      <c r="F26" s="113">
        <v>82739</v>
      </c>
      <c r="G26" s="113">
        <v>40869</v>
      </c>
      <c r="H26" s="113">
        <v>62117.999999999993</v>
      </c>
      <c r="I26" s="211">
        <f t="shared" si="0"/>
        <v>251100</v>
      </c>
      <c r="J26" s="150"/>
    </row>
    <row r="27" spans="1:10" ht="12" customHeight="1">
      <c r="A27" s="276"/>
      <c r="B27" s="112" t="s">
        <v>144</v>
      </c>
      <c r="C27" s="166"/>
      <c r="D27" s="113">
        <v>11106</v>
      </c>
      <c r="E27" s="113">
        <v>57574</v>
      </c>
      <c r="F27" s="113">
        <v>90808</v>
      </c>
      <c r="G27" s="113">
        <v>38741</v>
      </c>
      <c r="H27" s="113">
        <v>46532</v>
      </c>
      <c r="I27" s="211">
        <f t="shared" si="0"/>
        <v>244761</v>
      </c>
      <c r="J27" s="150"/>
    </row>
    <row r="28" spans="1:10" ht="12" customHeight="1">
      <c r="A28" s="273"/>
      <c r="B28" s="112" t="s">
        <v>145</v>
      </c>
      <c r="C28" s="166"/>
      <c r="D28" s="137">
        <v>6256</v>
      </c>
      <c r="E28" s="137">
        <v>47390</v>
      </c>
      <c r="F28" s="137">
        <v>97537</v>
      </c>
      <c r="G28" s="137">
        <v>38238</v>
      </c>
      <c r="H28" s="137">
        <v>42430</v>
      </c>
      <c r="I28" s="204">
        <f t="shared" si="0"/>
        <v>231851</v>
      </c>
      <c r="J28" s="150"/>
    </row>
    <row r="29" spans="1:10" ht="12" customHeight="1">
      <c r="A29" s="273"/>
      <c r="B29" s="156" t="s">
        <v>146</v>
      </c>
      <c r="C29" s="166"/>
      <c r="D29" s="113">
        <v>6654.0000000000009</v>
      </c>
      <c r="E29" s="113">
        <v>55772</v>
      </c>
      <c r="F29" s="113">
        <v>91883.000000000015</v>
      </c>
      <c r="G29" s="113">
        <v>40302</v>
      </c>
      <c r="H29" s="113">
        <v>31242</v>
      </c>
      <c r="I29" s="211">
        <f t="shared" si="0"/>
        <v>225853</v>
      </c>
      <c r="J29" s="150"/>
    </row>
    <row r="30" spans="1:10" ht="12" customHeight="1">
      <c r="A30" s="273"/>
      <c r="B30" s="156" t="s">
        <v>147</v>
      </c>
      <c r="C30" s="166"/>
      <c r="D30" s="113">
        <v>13585</v>
      </c>
      <c r="E30" s="113">
        <v>47940</v>
      </c>
      <c r="F30" s="113">
        <v>77793</v>
      </c>
      <c r="G30" s="113">
        <v>42196</v>
      </c>
      <c r="H30" s="113">
        <v>32510.000000000004</v>
      </c>
      <c r="I30" s="211">
        <f t="shared" si="0"/>
        <v>214024</v>
      </c>
      <c r="J30" s="150"/>
    </row>
    <row r="31" spans="1:10" ht="12" customHeight="1">
      <c r="A31" s="273"/>
      <c r="B31" s="156" t="s">
        <v>148</v>
      </c>
      <c r="C31" s="166"/>
      <c r="D31" s="113">
        <v>13058</v>
      </c>
      <c r="E31" s="113">
        <v>57266.000000000007</v>
      </c>
      <c r="F31" s="113">
        <v>126134.99999999999</v>
      </c>
      <c r="G31" s="113">
        <v>50410.000000000007</v>
      </c>
      <c r="H31" s="113">
        <v>35947</v>
      </c>
      <c r="I31" s="211">
        <f t="shared" si="0"/>
        <v>282816</v>
      </c>
      <c r="J31" s="150"/>
    </row>
    <row r="32" spans="1:10" ht="12" customHeight="1">
      <c r="A32" s="274"/>
      <c r="B32" s="144" t="s">
        <v>149</v>
      </c>
      <c r="C32" s="181"/>
      <c r="D32" s="142">
        <v>14449</v>
      </c>
      <c r="E32" s="142">
        <v>46059.000000000007</v>
      </c>
      <c r="F32" s="142">
        <v>68691</v>
      </c>
      <c r="G32" s="142">
        <v>40976</v>
      </c>
      <c r="H32" s="142">
        <v>51865</v>
      </c>
      <c r="I32" s="208">
        <f t="shared" si="0"/>
        <v>222040</v>
      </c>
      <c r="J32" s="150"/>
    </row>
    <row r="33" spans="1:10" ht="12" customHeight="1">
      <c r="A33" s="107">
        <v>2022</v>
      </c>
      <c r="B33" s="108" t="s">
        <v>138</v>
      </c>
      <c r="C33" s="165"/>
      <c r="D33" s="182">
        <v>9384</v>
      </c>
      <c r="E33" s="182">
        <v>67612</v>
      </c>
      <c r="F33" s="182">
        <v>60527</v>
      </c>
      <c r="G33" s="182">
        <v>33710</v>
      </c>
      <c r="H33" s="182">
        <v>35172</v>
      </c>
      <c r="I33" s="209">
        <f t="shared" si="0"/>
        <v>206405</v>
      </c>
      <c r="J33" s="150"/>
    </row>
    <row r="34" spans="1:10" ht="12" customHeight="1">
      <c r="A34" s="273"/>
      <c r="B34" s="112" t="s">
        <v>139</v>
      </c>
      <c r="C34" s="166"/>
      <c r="D34" s="137">
        <v>5523.9999999999991</v>
      </c>
      <c r="E34" s="137">
        <v>48858.000000000007</v>
      </c>
      <c r="F34" s="137">
        <v>98572</v>
      </c>
      <c r="G34" s="137">
        <v>41978</v>
      </c>
      <c r="H34" s="137">
        <v>30933</v>
      </c>
      <c r="I34" s="204">
        <f t="shared" si="0"/>
        <v>225865</v>
      </c>
      <c r="J34" s="150"/>
    </row>
    <row r="35" spans="1:10" ht="12" customHeight="1">
      <c r="A35" s="276"/>
      <c r="B35" s="156" t="s">
        <v>140</v>
      </c>
      <c r="C35" s="166"/>
      <c r="D35" s="113">
        <v>10360</v>
      </c>
      <c r="E35" s="113">
        <v>58725</v>
      </c>
      <c r="F35" s="113">
        <v>83085.999999999985</v>
      </c>
      <c r="G35" s="113">
        <v>39491</v>
      </c>
      <c r="H35" s="113">
        <v>28517</v>
      </c>
      <c r="I35" s="211">
        <f t="shared" si="0"/>
        <v>220179</v>
      </c>
      <c r="J35" s="150"/>
    </row>
    <row r="36" spans="1:10" ht="12" customHeight="1">
      <c r="A36" s="277"/>
      <c r="B36" s="112" t="s">
        <v>141</v>
      </c>
      <c r="C36" s="166"/>
      <c r="D36" s="113">
        <v>6713.0000000000009</v>
      </c>
      <c r="E36" s="113">
        <v>56810.999999999993</v>
      </c>
      <c r="F36" s="113">
        <v>76492</v>
      </c>
      <c r="G36" s="113">
        <v>52095</v>
      </c>
      <c r="H36" s="113">
        <v>50375</v>
      </c>
      <c r="I36" s="211">
        <f t="shared" si="0"/>
        <v>242486</v>
      </c>
      <c r="J36" s="150"/>
    </row>
    <row r="37" spans="1:10" ht="12" customHeight="1">
      <c r="A37" s="273"/>
      <c r="B37" s="112" t="s">
        <v>142</v>
      </c>
      <c r="C37" s="166"/>
      <c r="D37" s="113">
        <v>20726</v>
      </c>
      <c r="E37" s="113">
        <v>59619</v>
      </c>
      <c r="F37" s="113">
        <v>87021.000000000015</v>
      </c>
      <c r="G37" s="113">
        <v>55926</v>
      </c>
      <c r="H37" s="113">
        <v>38542</v>
      </c>
      <c r="I37" s="211">
        <f t="shared" si="0"/>
        <v>261834</v>
      </c>
      <c r="J37" s="150"/>
    </row>
    <row r="38" spans="1:10" ht="12" customHeight="1">
      <c r="A38" s="276"/>
      <c r="B38" s="156" t="s">
        <v>143</v>
      </c>
      <c r="C38" s="166"/>
      <c r="D38" s="113">
        <v>12014</v>
      </c>
      <c r="E38" s="113">
        <v>46508</v>
      </c>
      <c r="F38" s="113">
        <v>92316</v>
      </c>
      <c r="G38" s="113">
        <v>51775.000000000007</v>
      </c>
      <c r="H38" s="113">
        <v>52819</v>
      </c>
      <c r="I38" s="211">
        <f t="shared" si="0"/>
        <v>255432</v>
      </c>
      <c r="J38" s="150"/>
    </row>
    <row r="39" spans="1:10" ht="12" customHeight="1">
      <c r="A39" s="276"/>
      <c r="B39" s="112" t="s">
        <v>144</v>
      </c>
      <c r="C39" s="166"/>
      <c r="D39" s="113">
        <v>14927.999999999998</v>
      </c>
      <c r="E39" s="113">
        <v>50011</v>
      </c>
      <c r="F39" s="113">
        <v>92369</v>
      </c>
      <c r="G39" s="113">
        <v>50406.000000000007</v>
      </c>
      <c r="H39" s="113">
        <v>44685</v>
      </c>
      <c r="I39" s="211">
        <f t="shared" si="0"/>
        <v>252399</v>
      </c>
      <c r="J39" s="150"/>
    </row>
    <row r="40" spans="1:10" ht="12" customHeight="1">
      <c r="A40" s="273"/>
      <c r="B40" s="112" t="s">
        <v>145</v>
      </c>
      <c r="C40" s="166"/>
      <c r="D40" s="137">
        <v>12811</v>
      </c>
      <c r="E40" s="137">
        <v>47525</v>
      </c>
      <c r="F40" s="137">
        <v>95348.999999999985</v>
      </c>
      <c r="G40" s="137">
        <v>43928</v>
      </c>
      <c r="H40" s="137">
        <v>45010</v>
      </c>
      <c r="I40" s="204">
        <f t="shared" si="0"/>
        <v>244623</v>
      </c>
      <c r="J40" s="150"/>
    </row>
    <row r="41" spans="1:10" ht="12" customHeight="1">
      <c r="A41" s="273"/>
      <c r="B41" s="156" t="s">
        <v>146</v>
      </c>
      <c r="C41" s="166"/>
      <c r="D41" s="113">
        <v>8445</v>
      </c>
      <c r="E41" s="113">
        <v>39498.000000000007</v>
      </c>
      <c r="F41" s="113">
        <v>130584</v>
      </c>
      <c r="G41" s="113">
        <v>46682</v>
      </c>
      <c r="H41" s="113">
        <v>50091</v>
      </c>
      <c r="I41" s="211">
        <f t="shared" si="0"/>
        <v>275300</v>
      </c>
      <c r="J41" s="150"/>
    </row>
    <row r="42" spans="1:10" ht="12" customHeight="1">
      <c r="A42" s="273"/>
      <c r="B42" s="156" t="s">
        <v>147</v>
      </c>
      <c r="C42" s="166"/>
      <c r="D42" s="113">
        <v>5315.9999999999991</v>
      </c>
      <c r="E42" s="113">
        <v>47549.000000000007</v>
      </c>
      <c r="F42" s="113">
        <v>87000</v>
      </c>
      <c r="G42" s="113">
        <v>60706</v>
      </c>
      <c r="H42" s="113">
        <v>41415</v>
      </c>
      <c r="I42" s="211">
        <f t="shared" si="0"/>
        <v>241986</v>
      </c>
      <c r="J42" s="150"/>
    </row>
    <row r="43" spans="1:10" ht="12" customHeight="1">
      <c r="A43" s="273"/>
      <c r="B43" s="156" t="s">
        <v>148</v>
      </c>
      <c r="C43" s="166"/>
      <c r="D43" s="113">
        <v>13046</v>
      </c>
      <c r="E43" s="113">
        <v>41527</v>
      </c>
      <c r="F43" s="113">
        <v>97372</v>
      </c>
      <c r="G43" s="113">
        <v>43655</v>
      </c>
      <c r="H43" s="113">
        <v>44824</v>
      </c>
      <c r="I43" s="211">
        <f t="shared" si="0"/>
        <v>240424</v>
      </c>
      <c r="J43" s="150"/>
    </row>
    <row r="44" spans="1:10" ht="12" customHeight="1">
      <c r="A44" s="274"/>
      <c r="B44" s="144" t="s">
        <v>149</v>
      </c>
      <c r="C44" s="181"/>
      <c r="D44" s="142">
        <v>8949.0000000000018</v>
      </c>
      <c r="E44" s="142">
        <v>27290</v>
      </c>
      <c r="F44" s="142">
        <v>103567</v>
      </c>
      <c r="G44" s="142">
        <v>34087</v>
      </c>
      <c r="H44" s="142">
        <v>53908</v>
      </c>
      <c r="I44" s="208">
        <f t="shared" si="0"/>
        <v>227801</v>
      </c>
      <c r="J44" s="150"/>
    </row>
    <row r="45" spans="1:10" ht="12" customHeight="1">
      <c r="A45" s="107">
        <v>2023</v>
      </c>
      <c r="B45" s="108" t="s">
        <v>138</v>
      </c>
      <c r="C45" s="165"/>
      <c r="D45" s="182">
        <v>5345.0000000000009</v>
      </c>
      <c r="E45" s="182">
        <v>32952</v>
      </c>
      <c r="F45" s="182">
        <v>70065</v>
      </c>
      <c r="G45" s="182">
        <v>33576</v>
      </c>
      <c r="H45" s="182">
        <v>47071</v>
      </c>
      <c r="I45" s="209">
        <f t="shared" si="0"/>
        <v>189009</v>
      </c>
      <c r="J45" s="150"/>
    </row>
    <row r="46" spans="1:10" ht="12" customHeight="1">
      <c r="A46" s="117"/>
      <c r="B46" s="112" t="s">
        <v>139</v>
      </c>
      <c r="C46" s="166"/>
      <c r="D46" s="137">
        <v>6693</v>
      </c>
      <c r="E46" s="137">
        <v>38560</v>
      </c>
      <c r="F46" s="137">
        <v>95965</v>
      </c>
      <c r="G46" s="137">
        <v>43942</v>
      </c>
      <c r="H46" s="137">
        <v>34500</v>
      </c>
      <c r="I46" s="204">
        <f t="shared" si="0"/>
        <v>219660</v>
      </c>
      <c r="J46" s="150"/>
    </row>
    <row r="47" spans="1:10" ht="12" customHeight="1">
      <c r="A47" s="155"/>
      <c r="B47" s="156" t="s">
        <v>140</v>
      </c>
      <c r="C47" s="166"/>
      <c r="D47" s="113">
        <v>6120</v>
      </c>
      <c r="E47" s="113">
        <v>27155</v>
      </c>
      <c r="F47" s="113">
        <v>74769</v>
      </c>
      <c r="G47" s="113">
        <v>36174</v>
      </c>
      <c r="H47" s="113">
        <v>48191</v>
      </c>
      <c r="I47" s="211">
        <f t="shared" si="0"/>
        <v>192409</v>
      </c>
      <c r="J47" s="150"/>
    </row>
    <row r="48" spans="1:10" ht="12" customHeight="1">
      <c r="A48" s="157"/>
      <c r="B48" s="112" t="s">
        <v>141</v>
      </c>
      <c r="C48" s="166"/>
      <c r="D48" s="113">
        <v>10201</v>
      </c>
      <c r="E48" s="113">
        <v>28435.000000000004</v>
      </c>
      <c r="F48" s="113">
        <v>109682</v>
      </c>
      <c r="G48" s="113">
        <v>32397.999999999996</v>
      </c>
      <c r="H48" s="113">
        <v>58821.000000000007</v>
      </c>
      <c r="I48" s="211">
        <f t="shared" si="0"/>
        <v>239537</v>
      </c>
      <c r="J48" s="150"/>
    </row>
    <row r="49" spans="1:12" ht="12" customHeight="1">
      <c r="A49" s="117"/>
      <c r="B49" s="112" t="s">
        <v>142</v>
      </c>
      <c r="C49" s="166"/>
      <c r="D49" s="113">
        <v>9029</v>
      </c>
      <c r="E49" s="113">
        <v>21309</v>
      </c>
      <c r="F49" s="113">
        <v>66562</v>
      </c>
      <c r="G49" s="113">
        <v>44750</v>
      </c>
      <c r="H49" s="113">
        <v>38713</v>
      </c>
      <c r="I49" s="211">
        <f t="shared" si="0"/>
        <v>180363</v>
      </c>
      <c r="J49" s="150"/>
    </row>
    <row r="50" spans="1:12" ht="12" customHeight="1">
      <c r="A50" s="155"/>
      <c r="B50" s="156" t="s">
        <v>143</v>
      </c>
      <c r="C50" s="166"/>
      <c r="D50" s="113">
        <v>18099.999999999996</v>
      </c>
      <c r="E50" s="113">
        <v>25049</v>
      </c>
      <c r="F50" s="113">
        <v>116794</v>
      </c>
      <c r="G50" s="113">
        <v>39229</v>
      </c>
      <c r="H50" s="113">
        <v>63643</v>
      </c>
      <c r="I50" s="211">
        <f t="shared" si="0"/>
        <v>262815</v>
      </c>
      <c r="J50" s="150"/>
    </row>
    <row r="51" spans="1:12" ht="12" customHeight="1">
      <c r="A51" s="155"/>
      <c r="B51" s="112" t="s">
        <v>144</v>
      </c>
      <c r="C51" s="166"/>
      <c r="D51" s="113" t="s">
        <v>124</v>
      </c>
      <c r="E51" s="113" t="s">
        <v>124</v>
      </c>
      <c r="F51" s="113" t="s">
        <v>124</v>
      </c>
      <c r="G51" s="113" t="s">
        <v>124</v>
      </c>
      <c r="H51" s="113" t="s">
        <v>124</v>
      </c>
      <c r="I51" s="211" t="str">
        <f t="shared" si="0"/>
        <v/>
      </c>
      <c r="J51" s="150"/>
    </row>
    <row r="52" spans="1:12" ht="12" customHeight="1">
      <c r="A52" s="117"/>
      <c r="B52" s="112" t="s">
        <v>145</v>
      </c>
      <c r="C52" s="166"/>
      <c r="D52" s="137" t="s">
        <v>124</v>
      </c>
      <c r="E52" s="137" t="s">
        <v>124</v>
      </c>
      <c r="F52" s="137" t="s">
        <v>124</v>
      </c>
      <c r="G52" s="137" t="s">
        <v>124</v>
      </c>
      <c r="H52" s="137" t="s">
        <v>124</v>
      </c>
      <c r="I52" s="204" t="str">
        <f t="shared" si="0"/>
        <v/>
      </c>
      <c r="J52" s="150"/>
    </row>
    <row r="53" spans="1:12" ht="12" customHeight="1">
      <c r="A53" s="117"/>
      <c r="B53" s="156" t="s">
        <v>146</v>
      </c>
      <c r="C53" s="166"/>
      <c r="D53" s="113" t="s">
        <v>124</v>
      </c>
      <c r="E53" s="113" t="s">
        <v>124</v>
      </c>
      <c r="F53" s="113" t="s">
        <v>124</v>
      </c>
      <c r="G53" s="113" t="s">
        <v>124</v>
      </c>
      <c r="H53" s="113" t="s">
        <v>124</v>
      </c>
      <c r="I53" s="211" t="str">
        <f t="shared" si="0"/>
        <v/>
      </c>
      <c r="J53" s="150"/>
    </row>
    <row r="54" spans="1:12" ht="12" customHeight="1">
      <c r="A54" s="117"/>
      <c r="B54" s="156" t="s">
        <v>147</v>
      </c>
      <c r="C54" s="166"/>
      <c r="D54" s="113" t="s">
        <v>124</v>
      </c>
      <c r="E54" s="113" t="s">
        <v>124</v>
      </c>
      <c r="F54" s="113" t="s">
        <v>124</v>
      </c>
      <c r="G54" s="113" t="s">
        <v>124</v>
      </c>
      <c r="H54" s="113" t="s">
        <v>124</v>
      </c>
      <c r="I54" s="211" t="str">
        <f t="shared" si="0"/>
        <v/>
      </c>
      <c r="J54" s="150"/>
    </row>
    <row r="55" spans="1:12" ht="12" customHeight="1">
      <c r="A55" s="117"/>
      <c r="B55" s="156" t="s">
        <v>148</v>
      </c>
      <c r="C55" s="166"/>
      <c r="D55" s="113" t="s">
        <v>124</v>
      </c>
      <c r="E55" s="113" t="s">
        <v>124</v>
      </c>
      <c r="F55" s="113" t="s">
        <v>124</v>
      </c>
      <c r="G55" s="113" t="s">
        <v>124</v>
      </c>
      <c r="H55" s="113" t="s">
        <v>124</v>
      </c>
      <c r="I55" s="211" t="str">
        <f t="shared" si="0"/>
        <v/>
      </c>
      <c r="J55" s="150"/>
    </row>
    <row r="56" spans="1:12" ht="12" customHeight="1" thickBot="1">
      <c r="A56" s="87"/>
      <c r="B56" s="158" t="s">
        <v>149</v>
      </c>
      <c r="C56" s="168"/>
      <c r="D56" s="139" t="s">
        <v>124</v>
      </c>
      <c r="E56" s="139" t="s">
        <v>124</v>
      </c>
      <c r="F56" s="139" t="s">
        <v>124</v>
      </c>
      <c r="G56" s="139" t="s">
        <v>124</v>
      </c>
      <c r="H56" s="139" t="s">
        <v>124</v>
      </c>
      <c r="I56" s="212" t="str">
        <f t="shared" si="0"/>
        <v/>
      </c>
      <c r="J56" s="150"/>
    </row>
    <row r="57" spans="1:12" s="10" customFormat="1" ht="12" customHeight="1">
      <c r="A57" s="53" t="str">
        <f>Titles!$A$12</f>
        <v>1 Data for 2021 and 2022 based on 2016 Census Definitions and data for 2023 based on 2021 Census Definitions.</v>
      </c>
      <c r="B57" s="84"/>
      <c r="C57" s="359"/>
      <c r="D57" s="319"/>
      <c r="E57" s="54"/>
      <c r="F57" s="319"/>
      <c r="G57" s="319"/>
      <c r="H57" s="360"/>
      <c r="I57" s="77"/>
      <c r="J57" s="229"/>
      <c r="K57" s="301"/>
      <c r="L57" s="11"/>
    </row>
    <row r="58" spans="1:12" s="12" customFormat="1" ht="12">
      <c r="A58" s="354" t="s">
        <v>150</v>
      </c>
      <c r="B58" s="308"/>
      <c r="C58" s="308"/>
      <c r="D58" s="308"/>
      <c r="E58" s="353"/>
      <c r="F58" s="306"/>
      <c r="G58" s="306"/>
      <c r="H58" s="306"/>
      <c r="I58" s="307"/>
    </row>
    <row r="59" spans="1:12" s="307" customFormat="1" ht="10.9" customHeight="1">
      <c r="A59" s="320" t="str">
        <f>Titles!$A$10</f>
        <v>Source: CMHC Starts and Completion Survey, Market Absorption Survey</v>
      </c>
      <c r="B59" s="308"/>
      <c r="C59" s="308"/>
      <c r="D59" s="308"/>
      <c r="E59" s="321"/>
      <c r="F59" s="308"/>
      <c r="G59" s="308"/>
      <c r="H59" s="308"/>
    </row>
    <row r="60" spans="1:12" s="307" customFormat="1" ht="10.9" customHeight="1"/>
    <row r="61" spans="1:12" ht="12" customHeight="1">
      <c r="A61" s="320"/>
      <c r="B61" s="171"/>
      <c r="C61" s="171"/>
      <c r="D61" s="171"/>
      <c r="E61" s="171"/>
      <c r="F61" s="321"/>
      <c r="G61" s="171"/>
      <c r="H61" s="171"/>
      <c r="I61" s="171"/>
    </row>
  </sheetData>
  <phoneticPr fontId="11" type="noConversion"/>
  <pageMargins left="0.78740157480314965" right="0.51181102362204722" top="0.51181102362204722" bottom="0.51181102362204722" header="0.51181102362204722" footer="0.51181102362204722"/>
  <pageSetup scale="99" orientation="portrait" r:id="rId1"/>
  <headerFooter alignWithMargins="0"/>
  <ignoredErrors>
    <ignoredError sqref="I21:I45 I46:I55" unlockedFormula="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4"/>
  <sheetViews>
    <sheetView showGridLines="0" zoomScaleNormal="100" workbookViewId="0">
      <pane xSplit="3" ySplit="8" topLeftCell="D9" activePane="bottomRight" state="frozen"/>
      <selection pane="bottomRight"/>
      <selection pane="bottomLeft"/>
      <selection pane="topRight"/>
    </sheetView>
  </sheetViews>
  <sheetFormatPr defaultColWidth="11.5546875" defaultRowHeight="15"/>
  <cols>
    <col min="1" max="1" width="4.77734375" style="614" customWidth="1"/>
    <col min="2" max="3" width="8.33203125" customWidth="1"/>
    <col min="4" max="4" width="9.77734375" customWidth="1"/>
    <col min="5" max="5" width="10.21875" customWidth="1"/>
    <col min="6" max="6" width="10.77734375" customWidth="1"/>
    <col min="7" max="7" width="12.77734375" customWidth="1"/>
    <col min="8" max="8" width="9.77734375" customWidth="1"/>
  </cols>
  <sheetData>
    <row r="1" spans="1:9" s="10" customFormat="1" ht="15.95" customHeight="1">
      <c r="A1" s="609" t="s">
        <v>164</v>
      </c>
      <c r="B1" s="446"/>
      <c r="C1" s="446"/>
      <c r="D1" s="446"/>
      <c r="E1" s="446"/>
      <c r="F1" s="446"/>
      <c r="G1" s="446"/>
      <c r="H1" s="447"/>
      <c r="I1" s="11"/>
    </row>
    <row r="2" spans="1:9" s="10" customFormat="1" ht="15.95" customHeight="1">
      <c r="A2" s="610" t="s">
        <v>165</v>
      </c>
      <c r="B2" s="448"/>
      <c r="C2" s="448"/>
      <c r="D2" s="448"/>
      <c r="E2" s="448"/>
      <c r="F2" s="448"/>
      <c r="G2" s="448"/>
      <c r="H2" s="449"/>
      <c r="I2" s="11"/>
    </row>
    <row r="3" spans="1:9" s="10" customFormat="1" ht="15.95" customHeight="1">
      <c r="A3" s="611"/>
      <c r="B3" s="477"/>
      <c r="C3" s="477"/>
      <c r="D3" s="477"/>
      <c r="E3" s="477"/>
      <c r="F3" s="477"/>
      <c r="G3" s="477"/>
      <c r="H3" s="478"/>
      <c r="I3" s="11"/>
    </row>
    <row r="4" spans="1:9" s="10" customFormat="1" ht="15.95" customHeight="1" thickBot="1">
      <c r="A4" s="612"/>
      <c r="B4" s="479"/>
      <c r="C4" s="479"/>
      <c r="D4" s="479"/>
      <c r="E4" s="479"/>
      <c r="F4" s="479"/>
      <c r="G4" s="479"/>
      <c r="H4" s="480"/>
      <c r="I4" s="11"/>
    </row>
    <row r="5" spans="1:9" ht="12" customHeight="1">
      <c r="A5" s="613" t="s">
        <v>166</v>
      </c>
      <c r="B5" s="92"/>
      <c r="C5" s="119"/>
      <c r="D5" s="95" t="s">
        <v>167</v>
      </c>
      <c r="E5" s="120" t="s">
        <v>168</v>
      </c>
      <c r="F5" s="120" t="s">
        <v>169</v>
      </c>
      <c r="G5" s="120" t="s">
        <v>170</v>
      </c>
      <c r="H5" s="596" t="s">
        <v>57</v>
      </c>
      <c r="I5" s="150"/>
    </row>
    <row r="6" spans="1:9" ht="12" customHeight="1">
      <c r="B6" s="89"/>
      <c r="C6" s="100"/>
      <c r="D6" s="95"/>
      <c r="E6" s="95" t="s">
        <v>171</v>
      </c>
      <c r="F6" s="95"/>
      <c r="G6" s="95"/>
      <c r="H6" s="102"/>
      <c r="I6" s="150"/>
    </row>
    <row r="7" spans="1:9" ht="12" customHeight="1">
      <c r="A7" s="615"/>
      <c r="B7" s="89"/>
      <c r="C7" s="100"/>
      <c r="E7" s="96"/>
      <c r="F7" s="96"/>
      <c r="G7" s="96"/>
      <c r="H7" s="102"/>
      <c r="I7" s="150"/>
    </row>
    <row r="8" spans="1:9" ht="12" customHeight="1">
      <c r="A8" s="616"/>
      <c r="B8" s="141"/>
      <c r="C8" s="147"/>
      <c r="D8" s="145"/>
      <c r="E8" s="145"/>
      <c r="F8" s="145"/>
      <c r="G8" s="145"/>
      <c r="H8" s="102"/>
      <c r="I8" s="150"/>
    </row>
    <row r="9" spans="1:9" ht="12" customHeight="1">
      <c r="A9" s="672" t="s">
        <v>172</v>
      </c>
      <c r="B9" s="151"/>
      <c r="C9" s="179"/>
      <c r="D9" s="370">
        <v>633</v>
      </c>
      <c r="E9" s="370">
        <v>935</v>
      </c>
      <c r="F9" s="370">
        <v>5310</v>
      </c>
      <c r="G9" s="370">
        <v>3348</v>
      </c>
      <c r="H9" s="373">
        <v>10226</v>
      </c>
      <c r="I9" s="150"/>
    </row>
    <row r="10" spans="1:9" ht="12" customHeight="1">
      <c r="A10" s="673" t="s">
        <v>163</v>
      </c>
      <c r="B10" s="90"/>
      <c r="C10" s="100"/>
      <c r="D10" s="370">
        <v>821</v>
      </c>
      <c r="E10" s="370">
        <v>968</v>
      </c>
      <c r="F10" s="370">
        <v>4877</v>
      </c>
      <c r="G10" s="370">
        <v>4166</v>
      </c>
      <c r="H10" s="373">
        <v>10832</v>
      </c>
      <c r="I10" s="150"/>
    </row>
    <row r="11" spans="1:9" ht="11.85" customHeight="1">
      <c r="A11" s="674">
        <v>2021</v>
      </c>
      <c r="B11" s="152" t="s">
        <v>134</v>
      </c>
      <c r="C11" s="161"/>
      <c r="D11" s="109">
        <v>690</v>
      </c>
      <c r="E11" s="109">
        <v>882</v>
      </c>
      <c r="F11" s="109">
        <v>5132</v>
      </c>
      <c r="G11" s="109">
        <v>3497.0000000000005</v>
      </c>
      <c r="H11" s="210">
        <v>10201</v>
      </c>
      <c r="I11" s="150"/>
    </row>
    <row r="12" spans="1:9" ht="11.85" customHeight="1">
      <c r="A12" s="675"/>
      <c r="B12" s="136" t="s">
        <v>135</v>
      </c>
      <c r="C12" s="162"/>
      <c r="D12" s="113">
        <v>697.00000000000023</v>
      </c>
      <c r="E12" s="113">
        <v>1009.0000000000001</v>
      </c>
      <c r="F12" s="113">
        <v>4564</v>
      </c>
      <c r="G12" s="113">
        <v>3761</v>
      </c>
      <c r="H12" s="211">
        <v>10031</v>
      </c>
      <c r="I12" s="150"/>
    </row>
    <row r="13" spans="1:9" ht="11.85" customHeight="1">
      <c r="A13" s="675"/>
      <c r="B13" s="136" t="s">
        <v>136</v>
      </c>
      <c r="C13" s="162"/>
      <c r="D13" s="113">
        <v>609.00000000000011</v>
      </c>
      <c r="E13" s="113">
        <v>918</v>
      </c>
      <c r="F13" s="113">
        <v>3346</v>
      </c>
      <c r="G13" s="113">
        <v>2793.9999999999995</v>
      </c>
      <c r="H13" s="211">
        <v>7667</v>
      </c>
      <c r="I13" s="150"/>
    </row>
    <row r="14" spans="1:9" ht="11.85" customHeight="1">
      <c r="A14" s="676"/>
      <c r="B14" s="153" t="s">
        <v>137</v>
      </c>
      <c r="C14" s="180"/>
      <c r="D14" s="113">
        <v>617</v>
      </c>
      <c r="E14" s="113">
        <v>1110</v>
      </c>
      <c r="F14" s="113">
        <v>8254.9999999999982</v>
      </c>
      <c r="G14" s="113">
        <v>3667.0000000000005</v>
      </c>
      <c r="H14" s="211">
        <v>13649</v>
      </c>
      <c r="I14" s="150"/>
    </row>
    <row r="15" spans="1:9" ht="11.85" customHeight="1">
      <c r="A15" s="674">
        <v>2022</v>
      </c>
      <c r="B15" s="152" t="s">
        <v>134</v>
      </c>
      <c r="C15" s="161"/>
      <c r="D15" s="109">
        <v>1327.0000000000002</v>
      </c>
      <c r="E15" s="109">
        <v>1003.0000000000001</v>
      </c>
      <c r="F15" s="109">
        <v>3828.9999999999995</v>
      </c>
      <c r="G15" s="109">
        <v>4333</v>
      </c>
      <c r="H15" s="210">
        <v>10492</v>
      </c>
      <c r="I15" s="150"/>
    </row>
    <row r="16" spans="1:9" ht="11.85" customHeight="1">
      <c r="A16" s="675"/>
      <c r="B16" s="136" t="s">
        <v>135</v>
      </c>
      <c r="C16" s="162"/>
      <c r="D16" s="113">
        <v>915</v>
      </c>
      <c r="E16" s="113">
        <v>1353</v>
      </c>
      <c r="F16" s="113">
        <v>6058</v>
      </c>
      <c r="G16" s="113">
        <v>5122.9999999999991</v>
      </c>
      <c r="H16" s="211">
        <v>13449</v>
      </c>
      <c r="I16" s="150"/>
    </row>
    <row r="17" spans="1:9" ht="11.85" customHeight="1">
      <c r="A17" s="675"/>
      <c r="B17" s="136" t="s">
        <v>136</v>
      </c>
      <c r="C17" s="162"/>
      <c r="D17" s="113">
        <v>726.00000000000011</v>
      </c>
      <c r="E17" s="113">
        <v>506</v>
      </c>
      <c r="F17" s="113">
        <v>5707</v>
      </c>
      <c r="G17" s="113">
        <v>4481.9999999999991</v>
      </c>
      <c r="H17" s="211">
        <v>11421</v>
      </c>
      <c r="I17" s="150"/>
    </row>
    <row r="18" spans="1:9" ht="11.85" customHeight="1">
      <c r="A18" s="676"/>
      <c r="B18" s="153" t="s">
        <v>137</v>
      </c>
      <c r="C18" s="180"/>
      <c r="D18" s="113">
        <v>705.00000000000011</v>
      </c>
      <c r="E18" s="113">
        <v>1210</v>
      </c>
      <c r="F18" s="113">
        <v>3715</v>
      </c>
      <c r="G18" s="113">
        <v>3360.0000000000005</v>
      </c>
      <c r="H18" s="211">
        <v>8990</v>
      </c>
      <c r="I18" s="150"/>
    </row>
    <row r="19" spans="1:9" ht="11.85" customHeight="1">
      <c r="A19" s="674">
        <v>2023</v>
      </c>
      <c r="B19" s="152" t="s">
        <v>134</v>
      </c>
      <c r="C19" s="161"/>
      <c r="D19" s="109">
        <v>549</v>
      </c>
      <c r="E19" s="109">
        <v>568.00000000000011</v>
      </c>
      <c r="F19" s="109">
        <v>3336</v>
      </c>
      <c r="G19" s="109">
        <v>2179</v>
      </c>
      <c r="H19" s="210">
        <v>6632</v>
      </c>
      <c r="I19" s="150"/>
    </row>
    <row r="20" spans="1:9" ht="11.85" customHeight="1">
      <c r="A20" s="675"/>
      <c r="B20" s="136" t="s">
        <v>135</v>
      </c>
      <c r="C20" s="162"/>
      <c r="D20" s="113">
        <v>436.00000000000006</v>
      </c>
      <c r="E20" s="113">
        <v>951.00000000000011</v>
      </c>
      <c r="F20" s="113">
        <v>7555.9999999999991</v>
      </c>
      <c r="G20" s="113">
        <v>3609</v>
      </c>
      <c r="H20" s="211">
        <v>12552</v>
      </c>
      <c r="I20" s="150"/>
    </row>
    <row r="21" spans="1:9" ht="11.85" customHeight="1">
      <c r="A21" s="675"/>
      <c r="B21" s="136" t="s">
        <v>136</v>
      </c>
      <c r="C21" s="162"/>
      <c r="D21" s="113" t="s">
        <v>124</v>
      </c>
      <c r="E21" s="113" t="s">
        <v>124</v>
      </c>
      <c r="F21" s="113" t="s">
        <v>124</v>
      </c>
      <c r="G21" s="113" t="s">
        <v>124</v>
      </c>
      <c r="H21" s="211" t="s">
        <v>124</v>
      </c>
      <c r="I21" s="150"/>
    </row>
    <row r="22" spans="1:9" ht="11.85" customHeight="1">
      <c r="A22" s="673"/>
      <c r="B22" s="154" t="s">
        <v>137</v>
      </c>
      <c r="C22" s="164"/>
      <c r="D22" s="113" t="s">
        <v>124</v>
      </c>
      <c r="E22" s="113" t="s">
        <v>124</v>
      </c>
      <c r="F22" s="113" t="s">
        <v>124</v>
      </c>
      <c r="G22" s="113" t="s">
        <v>124</v>
      </c>
      <c r="H22" s="211" t="s">
        <v>124</v>
      </c>
      <c r="I22" s="150"/>
    </row>
    <row r="23" spans="1:9" ht="11.85" customHeight="1">
      <c r="A23" s="674">
        <v>2021</v>
      </c>
      <c r="B23" s="108" t="s">
        <v>138</v>
      </c>
      <c r="C23" s="165"/>
      <c r="D23" s="182">
        <v>660</v>
      </c>
      <c r="E23" s="182">
        <v>1149</v>
      </c>
      <c r="F23" s="182">
        <v>6118</v>
      </c>
      <c r="G23" s="182">
        <v>2829</v>
      </c>
      <c r="H23" s="210">
        <f>IF(SUM(C23:G23)=0,"",SUM(C23:G23))</f>
        <v>10756</v>
      </c>
      <c r="I23" s="150"/>
    </row>
    <row r="24" spans="1:9" ht="11.85" customHeight="1">
      <c r="A24" s="675"/>
      <c r="B24" s="112" t="s">
        <v>139</v>
      </c>
      <c r="C24" s="166"/>
      <c r="D24" s="137">
        <v>451</v>
      </c>
      <c r="E24" s="137">
        <v>418</v>
      </c>
      <c r="F24" s="137">
        <v>5060</v>
      </c>
      <c r="G24" s="137">
        <v>1854</v>
      </c>
      <c r="H24" s="211">
        <f t="shared" ref="H24:H58" si="0">IF(SUM(C24:G24)=0,"",SUM(C24:G24))</f>
        <v>7783</v>
      </c>
      <c r="I24" s="150"/>
    </row>
    <row r="25" spans="1:9" ht="11.85" customHeight="1">
      <c r="A25" s="677"/>
      <c r="B25" s="156" t="s">
        <v>140</v>
      </c>
      <c r="C25" s="166"/>
      <c r="D25" s="113">
        <v>770</v>
      </c>
      <c r="E25" s="113">
        <v>389</v>
      </c>
      <c r="F25" s="113">
        <v>4341</v>
      </c>
      <c r="G25" s="113">
        <v>966.00000000000011</v>
      </c>
      <c r="H25" s="211">
        <f t="shared" si="0"/>
        <v>6466</v>
      </c>
      <c r="I25" s="150"/>
    </row>
    <row r="26" spans="1:9" ht="11.85" customHeight="1">
      <c r="A26" s="678"/>
      <c r="B26" s="112" t="s">
        <v>141</v>
      </c>
      <c r="C26" s="166"/>
      <c r="D26" s="113">
        <v>744.00000000000011</v>
      </c>
      <c r="E26" s="113">
        <v>701.00000000000011</v>
      </c>
      <c r="F26" s="113">
        <v>3147.0000000000005</v>
      </c>
      <c r="G26" s="113">
        <v>3567</v>
      </c>
      <c r="H26" s="211">
        <f t="shared" si="0"/>
        <v>8159.0000000000009</v>
      </c>
      <c r="I26" s="150"/>
    </row>
    <row r="27" spans="1:9" ht="11.85" customHeight="1">
      <c r="A27" s="675"/>
      <c r="B27" s="112" t="s">
        <v>142</v>
      </c>
      <c r="C27" s="166"/>
      <c r="D27" s="113">
        <v>720</v>
      </c>
      <c r="E27" s="113">
        <v>1033.0000000000002</v>
      </c>
      <c r="F27" s="113">
        <v>8481</v>
      </c>
      <c r="G27" s="113">
        <v>6167</v>
      </c>
      <c r="H27" s="211">
        <f t="shared" si="0"/>
        <v>16401</v>
      </c>
      <c r="I27" s="150"/>
    </row>
    <row r="28" spans="1:9" ht="11.85" customHeight="1">
      <c r="A28" s="677"/>
      <c r="B28" s="156" t="s">
        <v>143</v>
      </c>
      <c r="C28" s="166"/>
      <c r="D28" s="113">
        <v>698.00000000000011</v>
      </c>
      <c r="E28" s="113">
        <v>1134</v>
      </c>
      <c r="F28" s="113">
        <v>2065</v>
      </c>
      <c r="G28" s="113">
        <v>3752</v>
      </c>
      <c r="H28" s="211">
        <f t="shared" si="0"/>
        <v>7649</v>
      </c>
      <c r="I28" s="150"/>
    </row>
    <row r="29" spans="1:9" ht="11.85" customHeight="1">
      <c r="A29" s="677"/>
      <c r="B29" s="112" t="s">
        <v>144</v>
      </c>
      <c r="C29" s="166"/>
      <c r="D29" s="113">
        <v>694</v>
      </c>
      <c r="E29" s="113">
        <v>1377</v>
      </c>
      <c r="F29" s="113">
        <v>4657</v>
      </c>
      <c r="G29" s="113">
        <v>4378</v>
      </c>
      <c r="H29" s="211">
        <f t="shared" si="0"/>
        <v>11106</v>
      </c>
      <c r="I29" s="150"/>
    </row>
    <row r="30" spans="1:9" ht="11.85" customHeight="1">
      <c r="A30" s="675"/>
      <c r="B30" s="112" t="s">
        <v>145</v>
      </c>
      <c r="C30" s="166"/>
      <c r="D30" s="137">
        <v>465</v>
      </c>
      <c r="E30" s="137">
        <v>788.99999999999989</v>
      </c>
      <c r="F30" s="137">
        <v>1735</v>
      </c>
      <c r="G30" s="137">
        <v>3267</v>
      </c>
      <c r="H30" s="211">
        <f t="shared" si="0"/>
        <v>6256</v>
      </c>
      <c r="I30" s="150"/>
    </row>
    <row r="31" spans="1:9" ht="11.85" customHeight="1">
      <c r="A31" s="675"/>
      <c r="B31" s="156" t="s">
        <v>146</v>
      </c>
      <c r="C31" s="166"/>
      <c r="D31" s="113">
        <v>674</v>
      </c>
      <c r="E31" s="113">
        <v>361</v>
      </c>
      <c r="F31" s="113">
        <v>3541.0000000000005</v>
      </c>
      <c r="G31" s="113">
        <v>2078.0000000000005</v>
      </c>
      <c r="H31" s="211">
        <f t="shared" si="0"/>
        <v>6654</v>
      </c>
      <c r="I31" s="150"/>
    </row>
    <row r="32" spans="1:9" ht="11.85" customHeight="1">
      <c r="A32" s="675"/>
      <c r="B32" s="156" t="s">
        <v>147</v>
      </c>
      <c r="C32" s="166"/>
      <c r="D32" s="113">
        <v>658</v>
      </c>
      <c r="E32" s="113">
        <v>1226</v>
      </c>
      <c r="F32" s="113">
        <v>8815.0000000000018</v>
      </c>
      <c r="G32" s="113">
        <v>2886</v>
      </c>
      <c r="H32" s="211">
        <f t="shared" si="0"/>
        <v>13585.000000000002</v>
      </c>
      <c r="I32" s="150"/>
    </row>
    <row r="33" spans="1:9" ht="11.85" customHeight="1">
      <c r="A33" s="675"/>
      <c r="B33" s="156" t="s">
        <v>148</v>
      </c>
      <c r="C33" s="166"/>
      <c r="D33" s="113">
        <v>377</v>
      </c>
      <c r="E33" s="113">
        <v>980</v>
      </c>
      <c r="F33" s="113">
        <v>7010</v>
      </c>
      <c r="G33" s="113">
        <v>4691</v>
      </c>
      <c r="H33" s="211">
        <f t="shared" si="0"/>
        <v>13058</v>
      </c>
      <c r="I33" s="150"/>
    </row>
    <row r="34" spans="1:9" ht="11.85" customHeight="1">
      <c r="A34" s="676"/>
      <c r="B34" s="144" t="s">
        <v>149</v>
      </c>
      <c r="C34" s="181"/>
      <c r="D34" s="142">
        <v>850</v>
      </c>
      <c r="E34" s="142">
        <v>480</v>
      </c>
      <c r="F34" s="142">
        <v>8801</v>
      </c>
      <c r="G34" s="142">
        <v>4318</v>
      </c>
      <c r="H34" s="214">
        <f t="shared" si="0"/>
        <v>14449</v>
      </c>
      <c r="I34" s="150"/>
    </row>
    <row r="35" spans="1:9" ht="11.85" customHeight="1">
      <c r="A35" s="674">
        <v>2022</v>
      </c>
      <c r="B35" s="108" t="s">
        <v>138</v>
      </c>
      <c r="C35" s="165"/>
      <c r="D35" s="182">
        <v>914</v>
      </c>
      <c r="E35" s="182">
        <v>290</v>
      </c>
      <c r="F35" s="182">
        <v>6642</v>
      </c>
      <c r="G35" s="182">
        <v>1538</v>
      </c>
      <c r="H35" s="206">
        <f t="shared" si="0"/>
        <v>9384</v>
      </c>
      <c r="I35" s="150"/>
    </row>
    <row r="36" spans="1:9" ht="11.85" customHeight="1">
      <c r="A36" s="675"/>
      <c r="B36" s="112" t="s">
        <v>139</v>
      </c>
      <c r="C36" s="166"/>
      <c r="D36" s="137">
        <v>1181</v>
      </c>
      <c r="E36" s="137">
        <v>367</v>
      </c>
      <c r="F36" s="137">
        <v>2692.9999999999995</v>
      </c>
      <c r="G36" s="137">
        <v>1283</v>
      </c>
      <c r="H36" s="211">
        <f t="shared" si="0"/>
        <v>5524</v>
      </c>
      <c r="I36" s="150"/>
    </row>
    <row r="37" spans="1:9" ht="11.85" customHeight="1">
      <c r="A37" s="677"/>
      <c r="B37" s="156" t="s">
        <v>140</v>
      </c>
      <c r="C37" s="166"/>
      <c r="D37" s="113">
        <v>1710</v>
      </c>
      <c r="E37" s="113">
        <v>1374</v>
      </c>
      <c r="F37" s="113">
        <v>2307.0000000000005</v>
      </c>
      <c r="G37" s="113">
        <v>4969</v>
      </c>
      <c r="H37" s="211">
        <f t="shared" si="0"/>
        <v>10360</v>
      </c>
      <c r="I37" s="150"/>
    </row>
    <row r="38" spans="1:9" ht="11.85" customHeight="1">
      <c r="A38" s="678"/>
      <c r="B38" s="112" t="s">
        <v>141</v>
      </c>
      <c r="C38" s="166"/>
      <c r="D38" s="113">
        <v>1294</v>
      </c>
      <c r="E38" s="113">
        <v>1082</v>
      </c>
      <c r="F38" s="113">
        <v>2113</v>
      </c>
      <c r="G38" s="113">
        <v>2224</v>
      </c>
      <c r="H38" s="211">
        <f t="shared" si="0"/>
        <v>6713</v>
      </c>
      <c r="I38" s="150"/>
    </row>
    <row r="39" spans="1:9" ht="11.85" customHeight="1">
      <c r="A39" s="675"/>
      <c r="B39" s="112" t="s">
        <v>142</v>
      </c>
      <c r="C39" s="166"/>
      <c r="D39" s="113">
        <v>963</v>
      </c>
      <c r="E39" s="113">
        <v>777</v>
      </c>
      <c r="F39" s="113">
        <v>10833</v>
      </c>
      <c r="G39" s="113">
        <v>8153.0000000000009</v>
      </c>
      <c r="H39" s="211">
        <f t="shared" si="0"/>
        <v>20726</v>
      </c>
      <c r="I39" s="150"/>
    </row>
    <row r="40" spans="1:9" ht="11.85" customHeight="1">
      <c r="A40" s="677"/>
      <c r="B40" s="156" t="s">
        <v>143</v>
      </c>
      <c r="C40" s="166"/>
      <c r="D40" s="113">
        <v>740.00000000000011</v>
      </c>
      <c r="E40" s="113">
        <v>772.99999999999989</v>
      </c>
      <c r="F40" s="113">
        <v>5371</v>
      </c>
      <c r="G40" s="113">
        <v>5130</v>
      </c>
      <c r="H40" s="211">
        <f t="shared" si="0"/>
        <v>12014</v>
      </c>
      <c r="I40" s="150"/>
    </row>
    <row r="41" spans="1:9" ht="11.85" customHeight="1">
      <c r="A41" s="677"/>
      <c r="B41" s="112" t="s">
        <v>144</v>
      </c>
      <c r="C41" s="166"/>
      <c r="D41" s="113">
        <v>812</v>
      </c>
      <c r="E41" s="113">
        <v>408</v>
      </c>
      <c r="F41" s="113">
        <v>8591.9999999999982</v>
      </c>
      <c r="G41" s="113">
        <v>5116</v>
      </c>
      <c r="H41" s="211">
        <f t="shared" si="0"/>
        <v>14927.999999999998</v>
      </c>
      <c r="I41" s="150"/>
    </row>
    <row r="42" spans="1:9" ht="11.85" customHeight="1">
      <c r="A42" s="675"/>
      <c r="B42" s="112" t="s">
        <v>145</v>
      </c>
      <c r="C42" s="166"/>
      <c r="D42" s="137">
        <v>843</v>
      </c>
      <c r="E42" s="137">
        <v>771</v>
      </c>
      <c r="F42" s="137">
        <v>5231.9999999999991</v>
      </c>
      <c r="G42" s="137">
        <v>5965</v>
      </c>
      <c r="H42" s="211">
        <f t="shared" si="0"/>
        <v>12811</v>
      </c>
      <c r="I42" s="150"/>
    </row>
    <row r="43" spans="1:9" ht="11.85" customHeight="1">
      <c r="A43" s="675"/>
      <c r="B43" s="156" t="s">
        <v>146</v>
      </c>
      <c r="C43" s="166"/>
      <c r="D43" s="113">
        <v>520</v>
      </c>
      <c r="E43" s="113">
        <v>10</v>
      </c>
      <c r="F43" s="113">
        <v>3090.0000000000005</v>
      </c>
      <c r="G43" s="113">
        <v>4825</v>
      </c>
      <c r="H43" s="211">
        <f t="shared" si="0"/>
        <v>8445</v>
      </c>
      <c r="I43" s="150"/>
    </row>
    <row r="44" spans="1:9" ht="11.85" customHeight="1">
      <c r="A44" s="675"/>
      <c r="B44" s="156" t="s">
        <v>147</v>
      </c>
      <c r="C44" s="166"/>
      <c r="D44" s="113">
        <v>262</v>
      </c>
      <c r="E44" s="113">
        <v>772</v>
      </c>
      <c r="F44" s="113">
        <v>2546.9999999999995</v>
      </c>
      <c r="G44" s="113">
        <v>1734.9999999999998</v>
      </c>
      <c r="H44" s="211">
        <f t="shared" si="0"/>
        <v>5315.9999999999991</v>
      </c>
      <c r="I44" s="150"/>
    </row>
    <row r="45" spans="1:9" ht="11.85" customHeight="1">
      <c r="A45" s="675"/>
      <c r="B45" s="156" t="s">
        <v>148</v>
      </c>
      <c r="C45" s="166"/>
      <c r="D45" s="113">
        <v>383.00000000000006</v>
      </c>
      <c r="E45" s="113">
        <v>1236</v>
      </c>
      <c r="F45" s="113">
        <v>3841.9999999999995</v>
      </c>
      <c r="G45" s="113">
        <v>7585</v>
      </c>
      <c r="H45" s="211">
        <f t="shared" si="0"/>
        <v>13046</v>
      </c>
      <c r="I45" s="150"/>
    </row>
    <row r="46" spans="1:9" ht="11.85" customHeight="1">
      <c r="A46" s="676"/>
      <c r="B46" s="144" t="s">
        <v>149</v>
      </c>
      <c r="C46" s="181"/>
      <c r="D46" s="142">
        <v>1931</v>
      </c>
      <c r="E46" s="142">
        <v>732</v>
      </c>
      <c r="F46" s="142">
        <v>4646.0000000000009</v>
      </c>
      <c r="G46" s="142">
        <v>1640</v>
      </c>
      <c r="H46" s="214">
        <f t="shared" si="0"/>
        <v>8949</v>
      </c>
      <c r="I46" s="150"/>
    </row>
    <row r="47" spans="1:9" ht="11.85" customHeight="1">
      <c r="A47" s="674">
        <v>2023</v>
      </c>
      <c r="B47" s="108" t="s">
        <v>138</v>
      </c>
      <c r="C47" s="165"/>
      <c r="D47" s="182">
        <v>404.99999999999994</v>
      </c>
      <c r="E47" s="182">
        <v>513</v>
      </c>
      <c r="F47" s="182">
        <v>2854</v>
      </c>
      <c r="G47" s="182">
        <v>1573</v>
      </c>
      <c r="H47" s="206">
        <f t="shared" si="0"/>
        <v>5345</v>
      </c>
      <c r="I47" s="150"/>
    </row>
    <row r="48" spans="1:9" ht="11.85" customHeight="1">
      <c r="A48" s="675"/>
      <c r="B48" s="112" t="s">
        <v>139</v>
      </c>
      <c r="C48" s="166"/>
      <c r="D48" s="137">
        <v>598</v>
      </c>
      <c r="E48" s="137">
        <v>529</v>
      </c>
      <c r="F48" s="137">
        <v>3951</v>
      </c>
      <c r="G48" s="137">
        <v>1614.9999999999998</v>
      </c>
      <c r="H48" s="211">
        <f t="shared" si="0"/>
        <v>6693</v>
      </c>
      <c r="I48" s="150"/>
    </row>
    <row r="49" spans="1:12" ht="11.85" customHeight="1">
      <c r="A49" s="677"/>
      <c r="B49" s="156" t="s">
        <v>140</v>
      </c>
      <c r="C49" s="166"/>
      <c r="D49" s="113">
        <v>450.99999999999994</v>
      </c>
      <c r="E49" s="113">
        <v>341.99999999999994</v>
      </c>
      <c r="F49" s="113">
        <v>3622.0000000000005</v>
      </c>
      <c r="G49" s="113">
        <v>1705</v>
      </c>
      <c r="H49" s="211">
        <f t="shared" si="0"/>
        <v>6120</v>
      </c>
      <c r="I49" s="150"/>
    </row>
    <row r="50" spans="1:12" ht="11.85" customHeight="1">
      <c r="A50" s="678"/>
      <c r="B50" s="112" t="s">
        <v>141</v>
      </c>
      <c r="C50" s="166"/>
      <c r="D50" s="113">
        <v>445</v>
      </c>
      <c r="E50" s="113">
        <v>704</v>
      </c>
      <c r="F50" s="113">
        <v>4233.0000000000009</v>
      </c>
      <c r="G50" s="113">
        <v>4819</v>
      </c>
      <c r="H50" s="211">
        <f t="shared" si="0"/>
        <v>10201</v>
      </c>
      <c r="I50" s="150"/>
    </row>
    <row r="51" spans="1:12" ht="11.85" customHeight="1">
      <c r="A51" s="675"/>
      <c r="B51" s="112" t="s">
        <v>142</v>
      </c>
      <c r="C51" s="166"/>
      <c r="D51" s="113">
        <v>339</v>
      </c>
      <c r="E51" s="113">
        <v>146</v>
      </c>
      <c r="F51" s="113">
        <v>4807</v>
      </c>
      <c r="G51" s="113">
        <v>3737</v>
      </c>
      <c r="H51" s="211">
        <f t="shared" si="0"/>
        <v>9029</v>
      </c>
      <c r="I51" s="150"/>
    </row>
    <row r="52" spans="1:12" ht="11.85" customHeight="1">
      <c r="A52" s="677"/>
      <c r="B52" s="156" t="s">
        <v>143</v>
      </c>
      <c r="C52" s="166"/>
      <c r="D52" s="113">
        <v>468</v>
      </c>
      <c r="E52" s="113">
        <v>262</v>
      </c>
      <c r="F52" s="113">
        <v>13364.999999999998</v>
      </c>
      <c r="G52" s="113">
        <v>4005</v>
      </c>
      <c r="H52" s="211">
        <f t="shared" si="0"/>
        <v>18100</v>
      </c>
      <c r="I52" s="150"/>
    </row>
    <row r="53" spans="1:12" ht="11.85" customHeight="1">
      <c r="A53" s="677"/>
      <c r="B53" s="112" t="s">
        <v>144</v>
      </c>
      <c r="C53" s="166"/>
      <c r="D53" s="113" t="s">
        <v>124</v>
      </c>
      <c r="E53" s="113" t="s">
        <v>124</v>
      </c>
      <c r="F53" s="113" t="s">
        <v>124</v>
      </c>
      <c r="G53" s="113" t="s">
        <v>124</v>
      </c>
      <c r="H53" s="211" t="str">
        <f t="shared" si="0"/>
        <v/>
      </c>
      <c r="I53" s="150"/>
    </row>
    <row r="54" spans="1:12" ht="11.85" customHeight="1">
      <c r="A54" s="675"/>
      <c r="B54" s="112" t="s">
        <v>145</v>
      </c>
      <c r="C54" s="166"/>
      <c r="D54" s="137" t="s">
        <v>124</v>
      </c>
      <c r="E54" s="137" t="s">
        <v>124</v>
      </c>
      <c r="F54" s="137" t="s">
        <v>124</v>
      </c>
      <c r="G54" s="137" t="s">
        <v>124</v>
      </c>
      <c r="H54" s="211" t="str">
        <f t="shared" si="0"/>
        <v/>
      </c>
      <c r="I54" s="150"/>
    </row>
    <row r="55" spans="1:12" ht="11.85" customHeight="1">
      <c r="A55" s="675"/>
      <c r="B55" s="156" t="s">
        <v>146</v>
      </c>
      <c r="C55" s="166"/>
      <c r="D55" s="113" t="s">
        <v>124</v>
      </c>
      <c r="E55" s="113" t="s">
        <v>124</v>
      </c>
      <c r="F55" s="113" t="s">
        <v>124</v>
      </c>
      <c r="G55" s="113" t="s">
        <v>124</v>
      </c>
      <c r="H55" s="211" t="str">
        <f t="shared" si="0"/>
        <v/>
      </c>
      <c r="I55" s="150"/>
    </row>
    <row r="56" spans="1:12" ht="11.85" customHeight="1">
      <c r="A56" s="675"/>
      <c r="B56" s="156" t="s">
        <v>147</v>
      </c>
      <c r="C56" s="166"/>
      <c r="D56" s="113" t="s">
        <v>124</v>
      </c>
      <c r="E56" s="113" t="s">
        <v>124</v>
      </c>
      <c r="F56" s="113" t="s">
        <v>124</v>
      </c>
      <c r="G56" s="113" t="s">
        <v>124</v>
      </c>
      <c r="H56" s="211" t="str">
        <f t="shared" si="0"/>
        <v/>
      </c>
      <c r="I56" s="150"/>
    </row>
    <row r="57" spans="1:12" ht="11.85" customHeight="1">
      <c r="A57" s="675"/>
      <c r="B57" s="156" t="s">
        <v>148</v>
      </c>
      <c r="C57" s="166"/>
      <c r="D57" s="113" t="s">
        <v>124</v>
      </c>
      <c r="E57" s="113" t="s">
        <v>124</v>
      </c>
      <c r="F57" s="113" t="s">
        <v>124</v>
      </c>
      <c r="G57" s="113" t="s">
        <v>124</v>
      </c>
      <c r="H57" s="211" t="str">
        <f t="shared" si="0"/>
        <v/>
      </c>
      <c r="I57" s="150"/>
    </row>
    <row r="58" spans="1:12" ht="11.85" customHeight="1" thickBot="1">
      <c r="A58" s="679"/>
      <c r="B58" s="158" t="s">
        <v>149</v>
      </c>
      <c r="C58" s="168"/>
      <c r="D58" s="139" t="s">
        <v>124</v>
      </c>
      <c r="E58" s="139" t="s">
        <v>124</v>
      </c>
      <c r="F58" s="139" t="s">
        <v>124</v>
      </c>
      <c r="G58" s="139" t="s">
        <v>124</v>
      </c>
      <c r="H58" s="213" t="str">
        <f t="shared" si="0"/>
        <v/>
      </c>
      <c r="I58" s="150"/>
    </row>
    <row r="59" spans="1:12" s="10" customFormat="1" ht="12" customHeight="1">
      <c r="A59" s="53" t="str">
        <f>Titles!$A$12</f>
        <v>1 Data for 2021 and 2022 based on 2016 Census Definitions and data for 2023 based on 2021 Census Definitions.</v>
      </c>
      <c r="B59" s="84"/>
      <c r="C59" s="359"/>
      <c r="D59" s="319"/>
      <c r="E59" s="54"/>
      <c r="F59" s="319"/>
      <c r="G59" s="319"/>
      <c r="H59" s="360"/>
      <c r="I59" s="229"/>
      <c r="J59" s="229"/>
      <c r="K59" s="301"/>
      <c r="L59" s="11"/>
    </row>
    <row r="60" spans="1:12" s="12" customFormat="1" ht="12">
      <c r="A60" s="620" t="s">
        <v>150</v>
      </c>
      <c r="B60" s="308"/>
      <c r="C60" s="308"/>
      <c r="D60" s="308"/>
      <c r="E60" s="353"/>
      <c r="F60" s="306"/>
      <c r="G60" s="306"/>
      <c r="H60" s="306"/>
      <c r="I60" s="77"/>
    </row>
    <row r="61" spans="1:12" s="307" customFormat="1" ht="10.9" customHeight="1">
      <c r="A61" s="621" t="str">
        <f>Titles!$A$10</f>
        <v>Source: CMHC Starts and Completion Survey, Market Absorption Survey</v>
      </c>
      <c r="B61" s="308"/>
      <c r="C61" s="308"/>
      <c r="D61" s="308"/>
      <c r="E61" s="321"/>
      <c r="F61" s="308"/>
      <c r="G61" s="308"/>
      <c r="H61" s="308"/>
    </row>
    <row r="62" spans="1:12" s="307" customFormat="1" ht="10.9" customHeight="1">
      <c r="A62" s="621"/>
      <c r="B62" s="171"/>
      <c r="C62" s="171"/>
      <c r="D62" s="171"/>
      <c r="E62" s="171"/>
      <c r="F62" s="321"/>
      <c r="G62" s="171"/>
      <c r="H62" s="171"/>
    </row>
    <row r="63" spans="1:12" s="355" customFormat="1" ht="10.9" customHeight="1">
      <c r="A63" s="622"/>
    </row>
    <row r="64" spans="1:12" ht="9.75" customHeight="1"/>
  </sheetData>
  <phoneticPr fontId="11" type="noConversion"/>
  <pageMargins left="0.78740157480314965" right="0.51181102362204722" top="0.51181102362204722" bottom="0.51181102362204722" header="0.51181102362204722" footer="0.51181102362204722"/>
  <pageSetup scale="98" orientation="portrait" r:id="rId1"/>
  <headerFooter alignWithMargins="0"/>
  <ignoredErrors>
    <ignoredError sqref="I11:IV11" numberStoredAsText="1"/>
    <ignoredError sqref="H23:H58" unlockedFormula="1"/>
  </ignoredError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Josee Normand</dc:creator>
  <cp:keywords/>
  <dc:description/>
  <cp:lastModifiedBy>nnakhleh</cp:lastModifiedBy>
  <cp:revision/>
  <dcterms:created xsi:type="dcterms:W3CDTF">2010-02-01T20:46:31Z</dcterms:created>
  <dcterms:modified xsi:type="dcterms:W3CDTF">2023-08-16T05:14:03Z</dcterms:modified>
  <cp:category/>
  <cp:contentStatus/>
</cp:coreProperties>
</file>