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angbeom\Documents\Investment\"/>
    </mc:Choice>
  </mc:AlternateContent>
  <xr:revisionPtr revIDLastSave="0" documentId="13_ncr:1_{251AA4E5-B066-4C83-B89C-6666514209D8}" xr6:coauthVersionLast="47" xr6:coauthVersionMax="47" xr10:uidLastSave="{00000000-0000-0000-0000-000000000000}"/>
  <bookViews>
    <workbookView xWindow="-108" yWindow="-108" windowWidth="23256" windowHeight="13176" xr2:uid="{1C587367-3A51-48E3-8FD5-9E60EF93E66E}"/>
  </bookViews>
  <sheets>
    <sheet name="2025년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27" i="1"/>
  <c r="C26" i="1"/>
  <c r="M20" i="1"/>
  <c r="M16" i="1"/>
  <c r="H7" i="1"/>
  <c r="H16" i="1" s="1"/>
  <c r="H18" i="1" s="1"/>
  <c r="C16" i="1"/>
  <c r="D16" i="1"/>
  <c r="D18" i="1" s="1"/>
  <c r="H20" i="1"/>
  <c r="C20" i="1"/>
  <c r="C18" i="1"/>
  <c r="M19" i="1" l="1"/>
  <c r="M18" i="1"/>
  <c r="H19" i="1"/>
  <c r="H22" i="1" s="1"/>
  <c r="C19" i="1"/>
  <c r="C21" i="1" s="1"/>
  <c r="M22" i="1" l="1"/>
  <c r="M21" i="1"/>
  <c r="C30" i="1"/>
  <c r="C31" i="1"/>
  <c r="H21" i="1"/>
  <c r="C29" i="1"/>
  <c r="C22" i="1"/>
  <c r="C28" i="1" l="1"/>
</calcChain>
</file>

<file path=xl/sharedStrings.xml><?xml version="1.0" encoding="utf-8"?>
<sst xmlns="http://schemas.openxmlformats.org/spreadsheetml/2006/main" count="76" uniqueCount="40">
  <si>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</si>
  <si>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</si>
  <si>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</si>
  <si>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</si>
  <si>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</si>
  <si>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</si>
  <si>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</si>
  <si>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</si>
  <si>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</si>
  <si>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3월</t>
  </si>
  <si>
    <t>SCHD</t>
    <phoneticPr fontId="1" type="noConversion"/>
  </si>
  <si>
    <t>1월</t>
    <phoneticPr fontId="1" type="noConversion"/>
  </si>
  <si>
    <t>2월</t>
    <phoneticPr fontId="1" type="noConversion"/>
  </si>
  <si>
    <t>수익률</t>
    <phoneticPr fontId="1" type="noConversion"/>
  </si>
  <si>
    <t>QQQ</t>
    <phoneticPr fontId="1" type="noConversion"/>
  </si>
  <si>
    <t>TIGER 미국배당존스</t>
    <phoneticPr fontId="1" type="noConversion"/>
  </si>
  <si>
    <t>KODEX 미국나스닥100</t>
    <phoneticPr fontId="1" type="noConversion"/>
  </si>
  <si>
    <t>총 수익률</t>
    <phoneticPr fontId="1" type="noConversion"/>
  </si>
  <si>
    <t>총 매수 금액</t>
    <phoneticPr fontId="1" type="noConversion"/>
  </si>
  <si>
    <t>총 평가 금액</t>
    <phoneticPr fontId="1" type="noConversion"/>
  </si>
  <si>
    <t>매수금액</t>
    <phoneticPr fontId="1" type="noConversion"/>
  </si>
  <si>
    <t>평가금액</t>
    <phoneticPr fontId="1" type="noConversion"/>
  </si>
  <si>
    <t>SCHD 매수금액</t>
    <phoneticPr fontId="1" type="noConversion"/>
  </si>
  <si>
    <t>SCHD 평가금액</t>
    <phoneticPr fontId="1" type="noConversion"/>
  </si>
  <si>
    <t>SCHD 수익률</t>
    <phoneticPr fontId="1" type="noConversion"/>
  </si>
  <si>
    <t>QQQ 매수금액</t>
    <phoneticPr fontId="1" type="noConversion"/>
  </si>
  <si>
    <t>QQQ 평가금액</t>
    <phoneticPr fontId="1" type="noConversion"/>
  </si>
  <si>
    <t>QQQ 수익률</t>
    <phoneticPr fontId="1" type="noConversion"/>
  </si>
  <si>
    <t>SCHD 평가 손익</t>
    <phoneticPr fontId="1" type="noConversion"/>
  </si>
  <si>
    <t>QQQ 평가손익</t>
    <phoneticPr fontId="1" type="noConversion"/>
  </si>
  <si>
    <t>총 평가 손익</t>
    <phoneticPr fontId="1" type="noConversion"/>
  </si>
  <si>
    <t>레버리지</t>
    <phoneticPr fontId="1" type="noConversion"/>
  </si>
  <si>
    <t>SOXL</t>
    <phoneticPr fontId="1" type="noConversion"/>
  </si>
  <si>
    <t>레버리지 매수금액</t>
    <phoneticPr fontId="1" type="noConversion"/>
  </si>
  <si>
    <t>레버리지 평가금액</t>
    <phoneticPr fontId="1" type="noConversion"/>
  </si>
  <si>
    <t>레버리지 평가손익</t>
    <phoneticPr fontId="1" type="noConversion"/>
  </si>
  <si>
    <t>레버리지 수익률</t>
    <phoneticPr fontId="1" type="noConversion"/>
  </si>
  <si>
    <t>목표</t>
    <phoneticPr fontId="1" type="noConversion"/>
  </si>
  <si>
    <t>채권+금+달러</t>
    <phoneticPr fontId="1" type="noConversion"/>
  </si>
  <si>
    <t>고위험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</si>
</sst>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177" formatCode="[$-F800]dddd\,\ mmmm\ dd\,\ yyyy"/>
    <numFmt numFmtId="180" formatCode="&quot;₩&quot;#,##0_);[Red]\(&quot;₩&quot;#,##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2" fontId="0" fillId="0" borderId="1" xfId="0" applyNumberFormat="1" applyBorder="1">
      <alignment vertical="center"/>
    </xf>
    <xf numFmtId="10" fontId="0" fillId="0" borderId="6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177" fontId="0" fillId="0" borderId="5" xfId="0" applyNumberFormat="1" applyBorder="1" applyAlignment="1">
      <alignment horizontal="right" vertical="center"/>
    </xf>
    <xf numFmtId="177" fontId="0" fillId="0" borderId="7" xfId="0" applyNumberFormat="1" applyBorder="1" applyAlignment="1">
      <alignment horizontal="right" vertical="center"/>
    </xf>
    <xf numFmtId="42" fontId="0" fillId="0" borderId="6" xfId="0" applyNumberFormat="1" applyBorder="1">
      <alignment vertical="center"/>
    </xf>
    <xf numFmtId="9" fontId="0" fillId="0" borderId="8" xfId="0" applyNumberFormat="1" applyBorder="1">
      <alignment vertical="center"/>
    </xf>
    <xf numFmtId="9" fontId="0" fillId="0" borderId="9" xfId="0" applyNumberFormat="1" applyBorder="1">
      <alignment vertical="center"/>
    </xf>
    <xf numFmtId="10" fontId="0" fillId="0" borderId="8" xfId="0" applyNumberFormat="1" applyBorder="1">
      <alignment vertical="center"/>
    </xf>
    <xf numFmtId="177" fontId="0" fillId="0" borderId="10" xfId="0" applyNumberFormat="1" applyBorder="1" applyAlignment="1">
      <alignment horizontal="right" vertical="center"/>
    </xf>
    <xf numFmtId="10" fontId="0" fillId="0" borderId="11" xfId="0" applyNumberFormat="1" applyBorder="1">
      <alignment vertical="center"/>
    </xf>
    <xf numFmtId="9" fontId="0" fillId="0" borderId="12" xfId="0" applyNumberFormat="1" applyBorder="1">
      <alignment vertical="center"/>
    </xf>
    <xf numFmtId="177" fontId="0" fillId="0" borderId="2" xfId="0" applyNumberFormat="1" applyBorder="1" applyAlignment="1">
      <alignment horizontal="right" vertical="center"/>
    </xf>
    <xf numFmtId="42" fontId="0" fillId="0" borderId="4" xfId="0" applyNumberFormat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10" fontId="0" fillId="0" borderId="9" xfId="0" applyNumberFormat="1" applyBorder="1">
      <alignment vertical="center"/>
    </xf>
    <xf numFmtId="10" fontId="0" fillId="0" borderId="8" xfId="0" applyNumberFormat="1" applyBorder="1" applyAlignment="1">
      <alignment horizontal="right" vertical="center"/>
    </xf>
    <xf numFmtId="10" fontId="0" fillId="0" borderId="9" xfId="0" applyNumberFormat="1" applyBorder="1" applyAlignment="1">
      <alignment horizontal="right" vertical="center"/>
    </xf>
    <xf numFmtId="10" fontId="0" fillId="0" borderId="8" xfId="0" applyNumberFormat="1" applyBorder="1">
      <alignment vertical="center"/>
    </xf>
    <xf numFmtId="10" fontId="0" fillId="0" borderId="9" xfId="0" applyNumberForma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right" vertical="center"/>
    </xf>
    <xf numFmtId="180" fontId="0" fillId="0" borderId="13" xfId="0" applyNumberFormat="1" applyBorder="1">
      <alignment vertical="center"/>
    </xf>
    <xf numFmtId="180" fontId="0" fillId="0" borderId="14" xfId="0" applyNumberFormat="1" applyBorder="1">
      <alignment vertical="center"/>
    </xf>
    <xf numFmtId="180" fontId="0" fillId="0" borderId="15" xfId="0" applyNumberFormat="1" applyBorder="1">
      <alignment vertical="center"/>
    </xf>
    <xf numFmtId="180" fontId="0" fillId="0" borderId="1" xfId="0" applyNumberFormat="1" applyBorder="1">
      <alignment vertical="center"/>
    </xf>
    <xf numFmtId="180" fontId="0" fillId="0" borderId="6" xfId="0" applyNumberFormat="1" applyBorder="1">
      <alignment vertical="center"/>
    </xf>
    <xf numFmtId="180" fontId="0" fillId="0" borderId="3" xfId="0" applyNumberFormat="1" applyBorder="1">
      <alignment vertical="center"/>
    </xf>
    <xf numFmtId="180" fontId="0" fillId="0" borderId="4" xfId="0" applyNumberFormat="1" applyBorder="1">
      <alignment vertical="center"/>
    </xf>
    <xf numFmtId="180" fontId="0" fillId="0" borderId="16" xfId="0" applyNumberFormat="1" applyBorder="1" applyAlignment="1">
      <alignment horizontal="right" vertical="center"/>
    </xf>
    <xf numFmtId="180" fontId="0" fillId="0" borderId="17" xfId="0" applyNumberFormat="1" applyBorder="1" applyAlignment="1">
      <alignment horizontal="right" vertical="center"/>
    </xf>
    <xf numFmtId="180" fontId="0" fillId="0" borderId="18" xfId="0" applyNumberFormat="1" applyBorder="1" applyAlignment="1">
      <alignment horizontal="right" vertical="center"/>
    </xf>
    <xf numFmtId="180" fontId="0" fillId="0" borderId="13" xfId="0" applyNumberFormat="1" applyBorder="1" applyAlignment="1">
      <alignment horizontal="right" vertical="center"/>
    </xf>
    <xf numFmtId="180" fontId="0" fillId="0" borderId="14" xfId="0" applyNumberFormat="1" applyBorder="1" applyAlignment="1">
      <alignment horizontal="right" vertical="center"/>
    </xf>
    <xf numFmtId="180" fontId="0" fillId="0" borderId="15" xfId="0" applyNumberForma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포트폴리오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62-4B5D-9C76-D258110F98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62-4B5D-9C76-D258110F98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'2025년'!$B$26:$B$32</c15:sqref>
                  </c15:fullRef>
                </c:ext>
              </c:extLst>
              <c:f>'2025년'!$B$30:$B$32</c:f>
              <c:strCache>
                <c:ptCount val="3"/>
                <c:pt idx="0">
                  <c:v>SCHD</c:v>
                </c:pt>
                <c:pt idx="1">
                  <c:v>QQQ</c:v>
                </c:pt>
                <c:pt idx="2">
                  <c:v>레버리지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'2025년'!$C$26:$C$32</c15:sqref>
                  </c15:fullRef>
                </c:ext>
              </c:extLst>
              <c:f>'2025년'!$C$30:$C$32</c:f>
              <c:numCache>
                <c:formatCode>_("₩"* #,##0_);_("₩"* \(#,##0\);_("₩"* "-"_);_(@_)</c:formatCode>
                <c:ptCount val="3"/>
                <c:pt idx="0" formatCode="0.00%">
                  <c:v>0.55967923308366696</c:v>
                </c:pt>
                <c:pt idx="1" formatCode="0.00%">
                  <c:v>0.41370642707668592</c:v>
                </c:pt>
                <c:pt idx="2" formatCode="0.00%">
                  <c:v>2.661433983964713E-2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834-4577-8DFE-C604BA5777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24</xdr:row>
      <xdr:rowOff>14286</xdr:rowOff>
    </xdr:from>
    <xdr:to>
      <xdr:col>9</xdr:col>
      <xdr:colOff>0</xdr:colOff>
      <xdr:row>41</xdr:row>
      <xdr:rowOff>203199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72C3C5E-1A34-FD13-4B9B-9D11E2149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560C-3343-4AE5-82F6-2A10F2175E95}">
  <dimension ref="B1:O40"/>
  <sheetViews>
    <sheetView tabSelected="1" zoomScale="71" workbookViewId="0">
      <selection activeCell="C41" sqref="C41"/>
    </sheetView>
  </sheetViews>
  <sheetFormatPr defaultRowHeight="17.399999999999999" x14ac:dyDescent="0.4"/>
  <cols>
    <col min="1" max="1" width="9" customWidth="1"/>
    <col min="2" max="2" width="16.19921875" customWidth="1"/>
    <col min="3" max="5" width="19.59765625" customWidth="1"/>
    <col min="7" max="7" width="16.19921875" customWidth="1"/>
    <col min="8" max="10" width="19.59765625" customWidth="1"/>
    <col min="12" max="12" width="16.19921875" customWidth="1"/>
    <col min="13" max="15" width="19.59765625" customWidth="1"/>
  </cols>
  <sheetData>
    <row r="1" spans="2:15" ht="18" thickBot="1" x14ac:dyDescent="0.45"/>
    <row r="2" spans="2:15" ht="25.2" x14ac:dyDescent="0.4">
      <c r="B2" s="24" t="s">
        <v>10</v>
      </c>
      <c r="C2" s="25"/>
      <c r="D2" s="25"/>
      <c r="E2" s="26"/>
      <c r="G2" s="24" t="s">
        <v>14</v>
      </c>
      <c r="H2" s="25"/>
      <c r="I2" s="25"/>
      <c r="J2" s="26"/>
      <c r="L2" s="24" t="s">
        <v>31</v>
      </c>
      <c r="M2" s="25"/>
      <c r="N2" s="25"/>
      <c r="O2" s="26"/>
    </row>
    <row r="3" spans="2:15" x14ac:dyDescent="0.4">
      <c r="B3" s="4"/>
      <c r="C3" s="1" t="s">
        <v>15</v>
      </c>
      <c r="D3" s="1" t="s">
        <v>10</v>
      </c>
      <c r="E3" s="5"/>
      <c r="G3" s="4"/>
      <c r="H3" s="1" t="s">
        <v>16</v>
      </c>
      <c r="I3" s="1"/>
      <c r="J3" s="5"/>
      <c r="L3" s="4"/>
      <c r="M3" s="1" t="s">
        <v>32</v>
      </c>
      <c r="N3" s="1"/>
      <c r="O3" s="5"/>
    </row>
    <row r="4" spans="2:15" x14ac:dyDescent="0.4">
      <c r="B4" s="6" t="s">
        <v>11</v>
      </c>
      <c r="C4" s="2"/>
      <c r="D4" s="2"/>
      <c r="E4" s="8"/>
      <c r="G4" s="6" t="s">
        <v>11</v>
      </c>
      <c r="H4" s="2"/>
      <c r="I4" s="2"/>
      <c r="J4" s="8"/>
      <c r="L4" s="6" t="s">
        <v>11</v>
      </c>
      <c r="M4" s="2"/>
      <c r="N4" s="2"/>
      <c r="O4" s="8"/>
    </row>
    <row r="5" spans="2:15" x14ac:dyDescent="0.4">
      <c r="B5" s="6" t="s">
        <v>12</v>
      </c>
      <c r="C5" s="2"/>
      <c r="D5" s="2"/>
      <c r="E5" s="8"/>
      <c r="G5" s="6" t="s">
        <v>12</v>
      </c>
      <c r="H5" s="2"/>
      <c r="I5" s="2"/>
      <c r="J5" s="8"/>
      <c r="L5" s="6" t="s">
        <v>12</v>
      </c>
      <c r="M5" s="2"/>
      <c r="N5" s="2"/>
      <c r="O5" s="8"/>
    </row>
    <row r="6" spans="2:15" x14ac:dyDescent="0.4">
      <c r="B6" s="6" t="s">
        <v>9</v>
      </c>
      <c r="C6" s="2"/>
      <c r="D6" s="2"/>
      <c r="E6" s="8"/>
      <c r="G6" s="6" t="s">
        <v>9</v>
      </c>
      <c r="H6" s="2"/>
      <c r="I6" s="2"/>
      <c r="J6" s="8"/>
      <c r="L6" s="6" t="s">
        <v>9</v>
      </c>
      <c r="M6" s="2"/>
      <c r="N6" s="2"/>
      <c r="O6" s="8"/>
    </row>
    <row r="7" spans="2:15" x14ac:dyDescent="0.4">
      <c r="B7" s="6" t="s">
        <v>0</v>
      </c>
      <c r="C7" s="2">
        <v>499230</v>
      </c>
      <c r="D7" s="2">
        <v>955389</v>
      </c>
      <c r="E7" s="8"/>
      <c r="G7" s="6" t="s">
        <v>0</v>
      </c>
      <c r="H7" s="2">
        <f>500080+557700</f>
        <v>1057780</v>
      </c>
      <c r="I7" s="2"/>
      <c r="J7" s="8"/>
      <c r="L7" s="6" t="s">
        <v>0</v>
      </c>
      <c r="M7" s="2">
        <v>69979</v>
      </c>
      <c r="N7" s="2"/>
      <c r="O7" s="8"/>
    </row>
    <row r="8" spans="2:15" x14ac:dyDescent="0.4">
      <c r="B8" s="6" t="s">
        <v>1</v>
      </c>
      <c r="C8" s="2"/>
      <c r="D8" s="2"/>
      <c r="E8" s="8"/>
      <c r="G8" s="6" t="s">
        <v>1</v>
      </c>
      <c r="H8" s="2"/>
      <c r="I8" s="2"/>
      <c r="J8" s="8"/>
      <c r="L8" s="6" t="s">
        <v>1</v>
      </c>
      <c r="M8" s="2"/>
      <c r="N8" s="2"/>
      <c r="O8" s="8"/>
    </row>
    <row r="9" spans="2:15" x14ac:dyDescent="0.4">
      <c r="B9" s="6" t="s">
        <v>2</v>
      </c>
      <c r="C9" s="2"/>
      <c r="D9" s="2"/>
      <c r="E9" s="8"/>
      <c r="G9" s="6" t="s">
        <v>2</v>
      </c>
      <c r="H9" s="2"/>
      <c r="I9" s="2"/>
      <c r="J9" s="8"/>
      <c r="L9" s="6" t="s">
        <v>2</v>
      </c>
      <c r="M9" s="2"/>
      <c r="N9" s="2"/>
      <c r="O9" s="8"/>
    </row>
    <row r="10" spans="2:15" x14ac:dyDescent="0.4">
      <c r="B10" s="6" t="s">
        <v>3</v>
      </c>
      <c r="C10" s="2"/>
      <c r="D10" s="2"/>
      <c r="E10" s="8"/>
      <c r="G10" s="6" t="s">
        <v>3</v>
      </c>
      <c r="H10" s="2"/>
      <c r="I10" s="2"/>
      <c r="J10" s="8"/>
      <c r="L10" s="6" t="s">
        <v>3</v>
      </c>
      <c r="M10" s="2"/>
      <c r="N10" s="2"/>
      <c r="O10" s="8"/>
    </row>
    <row r="11" spans="2:15" x14ac:dyDescent="0.4">
      <c r="B11" s="6" t="s">
        <v>4</v>
      </c>
      <c r="C11" s="2"/>
      <c r="D11" s="2"/>
      <c r="E11" s="8"/>
      <c r="G11" s="6" t="s">
        <v>4</v>
      </c>
      <c r="H11" s="2"/>
      <c r="I11" s="2"/>
      <c r="J11" s="8"/>
      <c r="L11" s="6" t="s">
        <v>4</v>
      </c>
      <c r="M11" s="2"/>
      <c r="N11" s="2"/>
      <c r="O11" s="8"/>
    </row>
    <row r="12" spans="2:15" x14ac:dyDescent="0.4">
      <c r="B12" s="6" t="s">
        <v>5</v>
      </c>
      <c r="C12" s="2"/>
      <c r="D12" s="2"/>
      <c r="E12" s="8"/>
      <c r="G12" s="6" t="s">
        <v>5</v>
      </c>
      <c r="H12" s="2"/>
      <c r="I12" s="2"/>
      <c r="J12" s="8"/>
      <c r="L12" s="6" t="s">
        <v>5</v>
      </c>
      <c r="M12" s="2"/>
      <c r="N12" s="2"/>
      <c r="O12" s="8"/>
    </row>
    <row r="13" spans="2:15" x14ac:dyDescent="0.4">
      <c r="B13" s="6" t="s">
        <v>6</v>
      </c>
      <c r="C13" s="2"/>
      <c r="D13" s="2"/>
      <c r="E13" s="8"/>
      <c r="G13" s="6" t="s">
        <v>6</v>
      </c>
      <c r="H13" s="2"/>
      <c r="I13" s="2"/>
      <c r="J13" s="8"/>
      <c r="L13" s="6" t="s">
        <v>6</v>
      </c>
      <c r="M13" s="2"/>
      <c r="N13" s="2"/>
      <c r="O13" s="8"/>
    </row>
    <row r="14" spans="2:15" x14ac:dyDescent="0.4">
      <c r="B14" s="6" t="s">
        <v>7</v>
      </c>
      <c r="C14" s="2"/>
      <c r="D14" s="2"/>
      <c r="E14" s="8"/>
      <c r="G14" s="6" t="s">
        <v>7</v>
      </c>
      <c r="H14" s="2"/>
      <c r="I14" s="2"/>
      <c r="J14" s="8"/>
      <c r="L14" s="6" t="s">
        <v>7</v>
      </c>
      <c r="M14" s="2"/>
      <c r="N14" s="2"/>
      <c r="O14" s="8"/>
    </row>
    <row r="15" spans="2:15" x14ac:dyDescent="0.4">
      <c r="B15" s="6" t="s">
        <v>8</v>
      </c>
      <c r="C15" s="2"/>
      <c r="D15" s="2"/>
      <c r="E15" s="8"/>
      <c r="G15" s="6" t="s">
        <v>8</v>
      </c>
      <c r="H15" s="2"/>
      <c r="I15" s="2"/>
      <c r="J15" s="8"/>
      <c r="L15" s="6" t="s">
        <v>8</v>
      </c>
      <c r="M15" s="2"/>
      <c r="N15" s="2"/>
      <c r="O15" s="8"/>
    </row>
    <row r="16" spans="2:15" x14ac:dyDescent="0.4">
      <c r="B16" s="6" t="s">
        <v>20</v>
      </c>
      <c r="C16" s="2">
        <f>SUM(C4:C15)</f>
        <v>499230</v>
      </c>
      <c r="D16" s="2">
        <f>SUM(D4:D15)</f>
        <v>955389</v>
      </c>
      <c r="E16" s="8"/>
      <c r="G16" s="6" t="s">
        <v>20</v>
      </c>
      <c r="H16" s="2">
        <f>SUM(H4:H15)</f>
        <v>1057780</v>
      </c>
      <c r="I16" s="2"/>
      <c r="J16" s="8"/>
      <c r="L16" s="6" t="s">
        <v>20</v>
      </c>
      <c r="M16" s="2">
        <f>SUM(M4:M15)</f>
        <v>69979</v>
      </c>
      <c r="N16" s="2"/>
      <c r="O16" s="8"/>
    </row>
    <row r="17" spans="2:15" x14ac:dyDescent="0.4">
      <c r="B17" s="6" t="s">
        <v>21</v>
      </c>
      <c r="C17" s="2">
        <v>507400</v>
      </c>
      <c r="D17" s="2">
        <v>956361</v>
      </c>
      <c r="E17" s="8"/>
      <c r="G17" s="6" t="s">
        <v>21</v>
      </c>
      <c r="H17" s="2">
        <v>1081990</v>
      </c>
      <c r="I17" s="2"/>
      <c r="J17" s="8"/>
      <c r="L17" s="6" t="s">
        <v>21</v>
      </c>
      <c r="M17" s="2">
        <v>69606</v>
      </c>
      <c r="N17" s="2"/>
      <c r="O17" s="8"/>
    </row>
    <row r="18" spans="2:15" ht="18" thickBot="1" x14ac:dyDescent="0.45">
      <c r="B18" s="12" t="s">
        <v>13</v>
      </c>
      <c r="C18" s="13">
        <f>(C17/C16)-1</f>
        <v>1.6365202411714019E-2</v>
      </c>
      <c r="D18" s="13">
        <f>(D17/D16)-1</f>
        <v>1.0173866351821381E-3</v>
      </c>
      <c r="E18" s="14"/>
      <c r="G18" s="7" t="s">
        <v>13</v>
      </c>
      <c r="H18" s="11">
        <f>(H17/H16)-1</f>
        <v>2.2887556958913979E-2</v>
      </c>
      <c r="I18" s="9"/>
      <c r="J18" s="10"/>
      <c r="L18" s="7" t="s">
        <v>13</v>
      </c>
      <c r="M18" s="11">
        <f>(M17/M16)-1</f>
        <v>-5.3301704797152905E-3</v>
      </c>
      <c r="N18" s="9"/>
      <c r="O18" s="10"/>
    </row>
    <row r="19" spans="2:15" x14ac:dyDescent="0.4">
      <c r="B19" s="15" t="s">
        <v>22</v>
      </c>
      <c r="C19" s="35">
        <f>SUM(C16:E16)</f>
        <v>1454619</v>
      </c>
      <c r="D19" s="36"/>
      <c r="E19" s="37"/>
      <c r="G19" s="15" t="s">
        <v>25</v>
      </c>
      <c r="H19" s="33">
        <f>SUM(H16:J16)</f>
        <v>1057780</v>
      </c>
      <c r="I19" s="33"/>
      <c r="J19" s="34"/>
      <c r="L19" s="15" t="s">
        <v>33</v>
      </c>
      <c r="M19" s="33">
        <f>SUM(M16:O16)</f>
        <v>69979</v>
      </c>
      <c r="N19" s="33"/>
      <c r="O19" s="34"/>
    </row>
    <row r="20" spans="2:15" x14ac:dyDescent="0.4">
      <c r="B20" s="6" t="s">
        <v>23</v>
      </c>
      <c r="C20" s="38">
        <f>SUM(C17:E17)</f>
        <v>1463761</v>
      </c>
      <c r="D20" s="39"/>
      <c r="E20" s="40"/>
      <c r="G20" s="6" t="s">
        <v>26</v>
      </c>
      <c r="H20" s="31">
        <f>SUM(H17:J17)</f>
        <v>1081990</v>
      </c>
      <c r="I20" s="31"/>
      <c r="J20" s="32"/>
      <c r="L20" s="6" t="s">
        <v>34</v>
      </c>
      <c r="M20" s="31">
        <f>SUM(M17:O17)</f>
        <v>69606</v>
      </c>
      <c r="N20" s="31"/>
      <c r="O20" s="32"/>
    </row>
    <row r="21" spans="2:15" x14ac:dyDescent="0.4">
      <c r="B21" s="12" t="s">
        <v>28</v>
      </c>
      <c r="C21" s="38">
        <f>C20-C19</f>
        <v>9142</v>
      </c>
      <c r="D21" s="39"/>
      <c r="E21" s="40"/>
      <c r="G21" s="12" t="s">
        <v>29</v>
      </c>
      <c r="H21" s="28">
        <f>H20-H19</f>
        <v>24210</v>
      </c>
      <c r="I21" s="29"/>
      <c r="J21" s="30"/>
      <c r="L21" s="12" t="s">
        <v>35</v>
      </c>
      <c r="M21" s="28">
        <f>M20-M19</f>
        <v>-373</v>
      </c>
      <c r="N21" s="29"/>
      <c r="O21" s="30"/>
    </row>
    <row r="22" spans="2:15" ht="18" thickBot="1" x14ac:dyDescent="0.45">
      <c r="B22" s="7" t="s">
        <v>24</v>
      </c>
      <c r="C22" s="20">
        <f>(C20/C19)-1</f>
        <v>6.2848072244348074E-3</v>
      </c>
      <c r="D22" s="20"/>
      <c r="E22" s="21"/>
      <c r="G22" s="7" t="s">
        <v>27</v>
      </c>
      <c r="H22" s="22">
        <f>(H20/H19)-1</f>
        <v>2.2887556958913979E-2</v>
      </c>
      <c r="I22" s="22"/>
      <c r="J22" s="23"/>
      <c r="L22" s="7" t="s">
        <v>36</v>
      </c>
      <c r="M22" s="22">
        <f>(M20/M19)-1</f>
        <v>-5.3301704797152905E-3</v>
      </c>
      <c r="N22" s="22"/>
      <c r="O22" s="23"/>
    </row>
    <row r="25" spans="2:15" ht="18" thickBot="1" x14ac:dyDescent="0.45"/>
    <row r="26" spans="2:15" x14ac:dyDescent="0.4">
      <c r="B26" s="17" t="s">
        <v>18</v>
      </c>
      <c r="C26" s="16">
        <f>SUM(C19,H19,M19)</f>
        <v>2582378</v>
      </c>
    </row>
    <row r="27" spans="2:15" x14ac:dyDescent="0.4">
      <c r="B27" s="18" t="s">
        <v>19</v>
      </c>
      <c r="C27" s="8">
        <f>SUM(C20,H20,M20)</f>
        <v>2615357</v>
      </c>
    </row>
    <row r="28" spans="2:15" x14ac:dyDescent="0.4">
      <c r="B28" s="18" t="s">
        <v>30</v>
      </c>
      <c r="C28" s="8">
        <f>C27-C26</f>
        <v>32979</v>
      </c>
    </row>
    <row r="29" spans="2:15" x14ac:dyDescent="0.4">
      <c r="B29" s="18" t="s">
        <v>17</v>
      </c>
      <c r="C29" s="3">
        <f>(C27/C26)-1</f>
        <v>1.2770787235640846E-2</v>
      </c>
    </row>
    <row r="30" spans="2:15" x14ac:dyDescent="0.4">
      <c r="B30" s="18" t="s">
        <v>10</v>
      </c>
      <c r="C30" s="3">
        <f>(C20/C27)</f>
        <v>0.55967923308366696</v>
      </c>
    </row>
    <row r="31" spans="2:15" x14ac:dyDescent="0.4">
      <c r="B31" s="18" t="s">
        <v>14</v>
      </c>
      <c r="C31" s="3">
        <f>(H20/C27)</f>
        <v>0.41370642707668592</v>
      </c>
    </row>
    <row r="32" spans="2:15" ht="18" thickBot="1" x14ac:dyDescent="0.45">
      <c r="B32" s="27" t="s">
        <v>31</v>
      </c>
      <c r="C32" s="19">
        <f>(M20/C27)</f>
        <v>2.661433983964713E-2</v>
      </c>
    </row>
    <row r="36" spans="2:3" x14ac:dyDescent="0.4">
      <c r="B36" t="s">
        <v>37</v>
      </c>
    </row>
    <row r="37" spans="2:3" x14ac:dyDescent="0.4">
      <c r="B37" t="s">
        <v>10</v>
      </c>
      <c r="C37">
        <v>40</v>
      </c>
    </row>
    <row r="38" spans="2:3" x14ac:dyDescent="0.4">
      <c r="B38" t="s">
        <v>14</v>
      </c>
      <c r="C38">
        <v>30</v>
      </c>
    </row>
    <row r="39" spans="2:3" x14ac:dyDescent="0.4">
      <c r="B39" t="s">
        <v>38</v>
      </c>
      <c r="C39">
        <v>15</v>
      </c>
    </row>
    <row r="40" spans="2:3" x14ac:dyDescent="0.4">
      <c r="B40" t="s">
        <v>39</v>
      </c>
      <c r="C40">
        <v>15</v>
      </c>
    </row>
  </sheetData>
  <mergeCells count="15">
    <mergeCell ref="M21:O21"/>
    <mergeCell ref="M22:O22"/>
    <mergeCell ref="B2:E2"/>
    <mergeCell ref="G2:J2"/>
    <mergeCell ref="C19:E19"/>
    <mergeCell ref="C20:E20"/>
    <mergeCell ref="L2:O2"/>
    <mergeCell ref="M19:O19"/>
    <mergeCell ref="M20:O20"/>
    <mergeCell ref="C22:E22"/>
    <mergeCell ref="H19:J19"/>
    <mergeCell ref="H20:J20"/>
    <mergeCell ref="H22:J22"/>
    <mergeCell ref="C21:E21"/>
    <mergeCell ref="H21:J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2025년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심상범</dc:creator>
  <cp:lastModifiedBy>simsang bum</cp:lastModifiedBy>
  <dcterms:created xsi:type="dcterms:W3CDTF">2025-04-26T03:24:58Z</dcterms:created>
  <dcterms:modified xsi:type="dcterms:W3CDTF">2025-04-28T13:07:31Z</dcterms:modified>
</cp:coreProperties>
</file>