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variant1" sheetId="1" r:id="rId1"/>
    <sheet name="variant2" sheetId="2" r:id="rId2"/>
    <sheet name="simulatsioon" sheetId="3" r:id="rId3"/>
  </sheets>
  <definedNames>
    <definedName name="doping">variant1!$D$3</definedName>
    <definedName name="mittepatustaja">variant1!$D$9</definedName>
    <definedName name="patustaja">variant1!$B$8</definedName>
    <definedName name="puhtad">variant1!$B$4</definedName>
  </definedNames>
  <calcPr calcId="145621"/>
</workbook>
</file>

<file path=xl/calcChain.xml><?xml version="1.0" encoding="utf-8"?>
<calcChain xmlns="http://schemas.openxmlformats.org/spreadsheetml/2006/main">
  <c r="E12" i="3" l="1"/>
  <c r="E8" i="3" s="1"/>
  <c r="E20" i="2"/>
  <c r="E19" i="2"/>
  <c r="E18" i="2"/>
  <c r="E17" i="2"/>
  <c r="E16" i="2"/>
  <c r="F14" i="2"/>
  <c r="E14" i="2"/>
  <c r="G11" i="2"/>
  <c r="G9" i="2"/>
  <c r="F8" i="2"/>
  <c r="F10" i="2"/>
  <c r="E10" i="2"/>
  <c r="E8" i="2"/>
  <c r="F12" i="2"/>
  <c r="E12" i="2"/>
  <c r="E10" i="3" l="1"/>
  <c r="E17" i="3" s="1"/>
  <c r="E18" i="3" s="1"/>
  <c r="F12" i="3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3" i="1"/>
  <c r="F14" i="1"/>
  <c r="F15" i="1"/>
  <c r="F16" i="1"/>
  <c r="F17" i="1"/>
  <c r="F18" i="1"/>
  <c r="F19" i="1"/>
  <c r="F20" i="1"/>
  <c r="F12" i="1"/>
  <c r="C66" i="1"/>
  <c r="C67" i="1"/>
  <c r="C57" i="1"/>
  <c r="C58" i="1"/>
  <c r="C59" i="1"/>
  <c r="C60" i="1"/>
  <c r="C61" i="1"/>
  <c r="C62" i="1"/>
  <c r="C63" i="1"/>
  <c r="C64" i="1"/>
  <c r="C65" i="1"/>
  <c r="C48" i="1"/>
  <c r="C49" i="1"/>
  <c r="C50" i="1"/>
  <c r="C51" i="1"/>
  <c r="C52" i="1"/>
  <c r="C53" i="1"/>
  <c r="C54" i="1"/>
  <c r="C55" i="1"/>
  <c r="C56" i="1"/>
  <c r="C45" i="1"/>
  <c r="C46" i="1"/>
  <c r="C4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2" i="1"/>
  <c r="B9" i="1"/>
  <c r="B4" i="1"/>
  <c r="F10" i="3" l="1"/>
  <c r="F8" i="3"/>
  <c r="E14" i="3"/>
  <c r="E16" i="3" l="1"/>
  <c r="G9" i="3"/>
  <c r="F14" i="3"/>
  <c r="E19" i="3" s="1"/>
  <c r="G11" i="3"/>
  <c r="E20" i="3" l="1"/>
</calcChain>
</file>

<file path=xl/comments1.xml><?xml version="1.0" encoding="utf-8"?>
<comments xmlns="http://schemas.openxmlformats.org/spreadsheetml/2006/main">
  <authors>
    <author>risto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õiged positiivsed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valepositiivsed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valed negatiivsed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õiged negatiivsed</t>
        </r>
      </text>
    </comment>
  </commentList>
</comments>
</file>

<file path=xl/comments2.xml><?xml version="1.0" encoding="utf-8"?>
<comments xmlns="http://schemas.openxmlformats.org/spreadsheetml/2006/main">
  <authors>
    <author>risto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õiged positiivsed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valepositiivsed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valed negatiivsed</t>
        </r>
      </text>
    </comment>
    <comment ref="F10" authorId="0">
      <text>
        <r>
          <rPr>
            <b/>
            <sz val="9"/>
            <color indexed="81"/>
            <rFont val="Tahoma"/>
            <family val="2"/>
            <charset val="186"/>
          </rPr>
          <t>risto:</t>
        </r>
        <r>
          <rPr>
            <sz val="9"/>
            <color indexed="81"/>
            <rFont val="Tahoma"/>
            <family val="2"/>
            <charset val="186"/>
          </rPr>
          <t xml:space="preserve">
õiged negatiivsed</t>
        </r>
      </text>
    </comment>
  </commentList>
</comments>
</file>

<file path=xl/sharedStrings.xml><?xml version="1.0" encoding="utf-8"?>
<sst xmlns="http://schemas.openxmlformats.org/spreadsheetml/2006/main" count="53" uniqueCount="27">
  <si>
    <t>Tarvitas dopingut</t>
  </si>
  <si>
    <t>Ei tarvitanud dopingut</t>
  </si>
  <si>
    <t>Positiivne test</t>
  </si>
  <si>
    <t>Negatiivne test</t>
  </si>
  <si>
    <t>KOKKU</t>
  </si>
  <si>
    <t>Stsenaarium 1, kasutas 2%, tundlikkus 25%, spetsiifilisus on 99.9%</t>
  </si>
  <si>
    <t>Stsenaarium 2, spetsiifilisus on 99.99%. Mis on tõenöosus, et positiivse testi korral kasutas dopingut</t>
  </si>
  <si>
    <t>Spetsiifilisus</t>
  </si>
  <si>
    <t>Tõenäosus, et oled dopingut tarvitanud kui test positiivne</t>
  </si>
  <si>
    <t>tundlikkus</t>
  </si>
  <si>
    <t>A diagnostic test with sensitivity 67% and specificity 91% is applied to 2030 people to look for a disorder with a population prevalence of 1.48%</t>
  </si>
  <si>
    <t>Terve</t>
  </si>
  <si>
    <t>Haige</t>
  </si>
  <si>
    <t>Test positiivne</t>
  </si>
  <si>
    <t>Test negatiivne</t>
  </si>
  <si>
    <t>Populatsioon</t>
  </si>
  <si>
    <t>Summa</t>
  </si>
  <si>
    <t>haigete osakaal populatsioonis</t>
  </si>
  <si>
    <t>Positive predictive value</t>
  </si>
  <si>
    <t>Negative predictive value</t>
  </si>
  <si>
    <t>Specificity</t>
  </si>
  <si>
    <t>Sensitivity</t>
  </si>
  <si>
    <t xml:space="preserve">False positive rate (α) = type I error = 1 − specificity = FP / (FP + TN) = </t>
  </si>
  <si>
    <t xml:space="preserve">False negative rate (β) = type II error = 1 − sensitivity = FN / (TP + FN) = </t>
  </si>
  <si>
    <t>Power = sensitivity = 1 − β =</t>
  </si>
  <si>
    <t>Likelihood ratio positive = sensitivity / (1 − specificity) =</t>
  </si>
  <si>
    <t>Likelihood ratio negative = (1 − sensitivity) / specificity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</si>
</sst>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variant1!$B$11</c:f>
              <c:strCache>
                <c:ptCount val="1"/>
                <c:pt idx="0">
                  <c:v>Spetsiifilisus</c:v>
                </c:pt>
              </c:strCache>
            </c:strRef>
          </c:tx>
          <c:marker>
            <c:symbol val="none"/>
          </c:marker>
          <c:val>
            <c:numRef>
              <c:f>variant1!$B$12:$B$67</c:f>
              <c:numCache>
                <c:formatCode>General</c:formatCode>
                <c:ptCount val="56"/>
                <c:pt idx="0">
                  <c:v>0.99990000000000001</c:v>
                </c:pt>
                <c:pt idx="1">
                  <c:v>0.999</c:v>
                </c:pt>
                <c:pt idx="2">
                  <c:v>0.99809999999999999</c:v>
                </c:pt>
                <c:pt idx="3">
                  <c:v>0.99719999999999998</c:v>
                </c:pt>
                <c:pt idx="4">
                  <c:v>0.99629999999999996</c:v>
                </c:pt>
                <c:pt idx="5">
                  <c:v>0.99539999999999995</c:v>
                </c:pt>
                <c:pt idx="6">
                  <c:v>0.99450000000000005</c:v>
                </c:pt>
                <c:pt idx="7">
                  <c:v>0.99360000000000004</c:v>
                </c:pt>
                <c:pt idx="8">
                  <c:v>0.99270000000000003</c:v>
                </c:pt>
                <c:pt idx="9">
                  <c:v>0.99180000000000001</c:v>
                </c:pt>
                <c:pt idx="10">
                  <c:v>0.9909</c:v>
                </c:pt>
                <c:pt idx="11">
                  <c:v>0.99</c:v>
                </c:pt>
                <c:pt idx="12">
                  <c:v>0.98909999999999998</c:v>
                </c:pt>
                <c:pt idx="13">
                  <c:v>0.98819999999999997</c:v>
                </c:pt>
                <c:pt idx="14">
                  <c:v>0.98729999999999996</c:v>
                </c:pt>
                <c:pt idx="15">
                  <c:v>0.98640000000000005</c:v>
                </c:pt>
                <c:pt idx="16">
                  <c:v>0.98550000000000004</c:v>
                </c:pt>
                <c:pt idx="17">
                  <c:v>0.98460000000000003</c:v>
                </c:pt>
                <c:pt idx="18">
                  <c:v>0.98370000000000002</c:v>
                </c:pt>
                <c:pt idx="19">
                  <c:v>0.98280000000000001</c:v>
                </c:pt>
                <c:pt idx="20">
                  <c:v>0.9819</c:v>
                </c:pt>
                <c:pt idx="21">
                  <c:v>0.98099999999999998</c:v>
                </c:pt>
                <c:pt idx="22">
                  <c:v>0.98009999999999997</c:v>
                </c:pt>
                <c:pt idx="23">
                  <c:v>0.97919999999999996</c:v>
                </c:pt>
                <c:pt idx="24">
                  <c:v>0.97829999999999995</c:v>
                </c:pt>
                <c:pt idx="25">
                  <c:v>0.97740000000000005</c:v>
                </c:pt>
                <c:pt idx="26">
                  <c:v>0.97650000000000003</c:v>
                </c:pt>
                <c:pt idx="27">
                  <c:v>0.97560000000000002</c:v>
                </c:pt>
                <c:pt idx="28">
                  <c:v>0.97470000000000001</c:v>
                </c:pt>
                <c:pt idx="29">
                  <c:v>0.9738</c:v>
                </c:pt>
                <c:pt idx="30">
                  <c:v>0.97289999999999999</c:v>
                </c:pt>
                <c:pt idx="31">
                  <c:v>0.97199999999999998</c:v>
                </c:pt>
                <c:pt idx="32">
                  <c:v>0.97109999999999996</c:v>
                </c:pt>
                <c:pt idx="33">
                  <c:v>0.97019999999999995</c:v>
                </c:pt>
                <c:pt idx="34">
                  <c:v>0.96930000000000005</c:v>
                </c:pt>
                <c:pt idx="35">
                  <c:v>0.96840000000000004</c:v>
                </c:pt>
                <c:pt idx="36">
                  <c:v>0.96750000000000003</c:v>
                </c:pt>
                <c:pt idx="37">
                  <c:v>0.96660000000000001</c:v>
                </c:pt>
                <c:pt idx="38">
                  <c:v>0.9657</c:v>
                </c:pt>
                <c:pt idx="39">
                  <c:v>0.96479999999999999</c:v>
                </c:pt>
                <c:pt idx="40">
                  <c:v>0.96389999999999998</c:v>
                </c:pt>
                <c:pt idx="41">
                  <c:v>0.96299999999999997</c:v>
                </c:pt>
                <c:pt idx="42">
                  <c:v>0.96209999999999996</c:v>
                </c:pt>
                <c:pt idx="43">
                  <c:v>0.96120000000000005</c:v>
                </c:pt>
                <c:pt idx="44">
                  <c:v>0.96030000000000004</c:v>
                </c:pt>
                <c:pt idx="45">
                  <c:v>0.95940000000000003</c:v>
                </c:pt>
                <c:pt idx="46">
                  <c:v>0.95850000000000002</c:v>
                </c:pt>
                <c:pt idx="47">
                  <c:v>0.95760000000000001</c:v>
                </c:pt>
                <c:pt idx="48">
                  <c:v>0.95669999999999999</c:v>
                </c:pt>
                <c:pt idx="49">
                  <c:v>0.95579999999999998</c:v>
                </c:pt>
                <c:pt idx="50">
                  <c:v>0.95489999999999997</c:v>
                </c:pt>
                <c:pt idx="51">
                  <c:v>0.95399999999999996</c:v>
                </c:pt>
                <c:pt idx="52">
                  <c:v>0.95309999999999995</c:v>
                </c:pt>
                <c:pt idx="53">
                  <c:v>0.95220000000000005</c:v>
                </c:pt>
                <c:pt idx="54">
                  <c:v>0.95130000000000003</c:v>
                </c:pt>
                <c:pt idx="55">
                  <c:v>0.95040000000000002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variant1!$C$11</c:f>
              <c:strCache>
                <c:ptCount val="1"/>
                <c:pt idx="0">
                  <c:v>Tõenäosus, et oled dopingut tarvitanud kui test positiivne</c:v>
                </c:pt>
              </c:strCache>
            </c:strRef>
          </c:tx>
          <c:marker>
            <c:symbol val="none"/>
          </c:marker>
          <c:val>
            <c:numRef>
              <c:f>variant1!$C$12:$C$67</c:f>
              <c:numCache>
                <c:formatCode>0.000</c:formatCode>
                <c:ptCount val="56"/>
                <c:pt idx="0">
                  <c:v>0.98077677520596518</c:v>
                </c:pt>
                <c:pt idx="1">
                  <c:v>0.83612040133779253</c:v>
                </c:pt>
                <c:pt idx="2">
                  <c:v>0.72865053920139777</c:v>
                </c:pt>
                <c:pt idx="3">
                  <c:v>0.64566115702479143</c:v>
                </c:pt>
                <c:pt idx="4">
                  <c:v>0.57964293994898897</c:v>
                </c:pt>
                <c:pt idx="5">
                  <c:v>0.52587294909549598</c:v>
                </c:pt>
                <c:pt idx="6">
                  <c:v>0.48123195380173478</c:v>
                </c:pt>
                <c:pt idx="7">
                  <c:v>0.4435770049680639</c:v>
                </c:pt>
                <c:pt idx="8">
                  <c:v>0.41138719763041065</c:v>
                </c:pt>
                <c:pt idx="9">
                  <c:v>0.38355323718932233</c:v>
                </c:pt>
                <c:pt idx="10">
                  <c:v>0.35924701824974864</c:v>
                </c:pt>
                <c:pt idx="11">
                  <c:v>0.33783783783783766</c:v>
                </c:pt>
                <c:pt idx="12">
                  <c:v>0.31883688305063085</c:v>
                </c:pt>
                <c:pt idx="13">
                  <c:v>0.30185945423810612</c:v>
                </c:pt>
                <c:pt idx="14">
                  <c:v>0.28659864725438422</c:v>
                </c:pt>
                <c:pt idx="15">
                  <c:v>0.27280663465735566</c:v>
                </c:pt>
                <c:pt idx="16">
                  <c:v>0.26028110359187984</c:v>
                </c:pt>
                <c:pt idx="17">
                  <c:v>0.24885526577742423</c:v>
                </c:pt>
                <c:pt idx="18">
                  <c:v>0.23839038809955204</c:v>
                </c:pt>
                <c:pt idx="19">
                  <c:v>0.22877013177159597</c:v>
                </c:pt>
                <c:pt idx="20">
                  <c:v>0.21989620898935697</c:v>
                </c:pt>
                <c:pt idx="21">
                  <c:v>0.21168501270110063</c:v>
                </c:pt>
                <c:pt idx="22">
                  <c:v>0.20406497428781301</c:v>
                </c:pt>
                <c:pt idx="23">
                  <c:v>0.19697447210841443</c:v>
                </c:pt>
                <c:pt idx="24">
                  <c:v>0.19036016142541651</c:v>
                </c:pt>
                <c:pt idx="25">
                  <c:v>0.1841756298806545</c:v>
                </c:pt>
                <c:pt idx="26">
                  <c:v>0.17838030681412792</c:v>
                </c:pt>
                <c:pt idx="27">
                  <c:v>0.17293857221914788</c:v>
                </c:pt>
                <c:pt idx="28">
                  <c:v>0.1678190239645567</c:v>
                </c:pt>
                <c:pt idx="29">
                  <c:v>0.16299387143043423</c:v>
                </c:pt>
                <c:pt idx="30">
                  <c:v>0.15843843082578102</c:v>
                </c:pt>
                <c:pt idx="31">
                  <c:v>0.1541307028360048</c:v>
                </c:pt>
                <c:pt idx="32">
                  <c:v>0.15005101734589743</c:v>
                </c:pt>
                <c:pt idx="33">
                  <c:v>0.14618173313062779</c:v>
                </c:pt>
                <c:pt idx="34">
                  <c:v>0.14250698284215946</c:v>
                </c:pt>
                <c:pt idx="35">
                  <c:v>0.13901245551601438</c:v>
                </c:pt>
                <c:pt idx="36">
                  <c:v>0.13568521031207609</c:v>
                </c:pt>
                <c:pt idx="37">
                  <c:v>0.13251351637867068</c:v>
                </c:pt>
                <c:pt idx="38">
                  <c:v>0.12948671466307557</c:v>
                </c:pt>
                <c:pt idx="39">
                  <c:v>0.12659509823779622</c:v>
                </c:pt>
                <c:pt idx="40">
                  <c:v>0.12382980831145668</c:v>
                </c:pt>
                <c:pt idx="41">
                  <c:v>0.1211827435773145</c:v>
                </c:pt>
                <c:pt idx="42">
                  <c:v>0.11864648094537504</c:v>
                </c:pt>
                <c:pt idx="43">
                  <c:v>0.11621420602454459</c:v>
                </c:pt>
                <c:pt idx="44">
                  <c:v>0.11387965198378364</c:v>
                </c:pt>
                <c:pt idx="45">
                  <c:v>0.11163704563722433</c:v>
                </c:pt>
                <c:pt idx="46">
                  <c:v>0.10948105977665869</c:v>
                </c:pt>
                <c:pt idx="47">
                  <c:v>0.107406770922839</c:v>
                </c:pt>
                <c:pt idx="48">
                  <c:v>0.10540962179027701</c:v>
                </c:pt>
                <c:pt idx="49">
                  <c:v>0.10348538786323366</c:v>
                </c:pt>
                <c:pt idx="50">
                  <c:v>0.10163014756697421</c:v>
                </c:pt>
                <c:pt idx="51">
                  <c:v>9.9840255591054236E-2</c:v>
                </c:pt>
                <c:pt idx="52">
                  <c:v>9.8112318982771382E-2</c:v>
                </c:pt>
                <c:pt idx="53">
                  <c:v>9.6443175680888893E-2</c:v>
                </c:pt>
                <c:pt idx="54">
                  <c:v>9.4829875203884292E-2</c:v>
                </c:pt>
                <c:pt idx="55">
                  <c:v>9.3269661244590407E-2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1968"/>
        <c:axId val="152777856"/>
      </c:lineChart>
      <c:catAx>
        <c:axId val="1527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77856"/>
        <c:crosses val="autoZero"/>
        <c:auto val="1"/>
        <c:lblAlgn val="ctr"/>
        <c:lblOffset val="100"/>
        <c:noMultiLvlLbl val="0"/>
      </c:catAx>
      <c:valAx>
        <c:axId val="1527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variant1!$E$11</c:f>
              <c:strCache>
                <c:ptCount val="1"/>
                <c:pt idx="0">
                  <c:v>tundlikkus</c:v>
                </c:pt>
              </c:strCache>
            </c:strRef>
          </c:tx>
          <c:marker>
            <c:symbol val="none"/>
          </c:marker>
          <c:val>
            <c:numRef>
              <c:f>variant1!$E$12:$E$36</c:f>
              <c:numCache>
                <c:formatCode>General</c:formatCode>
                <c:ptCount val="25"/>
                <c:pt idx="0">
                  <c:v>0.99</c:v>
                </c:pt>
                <c:pt idx="1">
                  <c:v>0.95</c:v>
                </c:pt>
                <c:pt idx="2">
                  <c:v>0.91</c:v>
                </c:pt>
                <c:pt idx="3">
                  <c:v>0.87</c:v>
                </c:pt>
                <c:pt idx="4">
                  <c:v>0.83</c:v>
                </c:pt>
                <c:pt idx="5">
                  <c:v>0.79</c:v>
                </c:pt>
                <c:pt idx="6">
                  <c:v>0.75</c:v>
                </c:pt>
                <c:pt idx="7">
                  <c:v>0.71</c:v>
                </c:pt>
                <c:pt idx="8">
                  <c:v>0.67</c:v>
                </c:pt>
                <c:pt idx="9">
                  <c:v>0.63</c:v>
                </c:pt>
                <c:pt idx="10">
                  <c:v>0.59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0.47</c:v>
                </c:pt>
                <c:pt idx="14">
                  <c:v>0.43</c:v>
                </c:pt>
                <c:pt idx="15">
                  <c:v>0.38999999999999901</c:v>
                </c:pt>
                <c:pt idx="16">
                  <c:v>0.34999999999999898</c:v>
                </c:pt>
                <c:pt idx="17">
                  <c:v>0.309999999999999</c:v>
                </c:pt>
                <c:pt idx="18">
                  <c:v>0.26999999999999902</c:v>
                </c:pt>
                <c:pt idx="19">
                  <c:v>0.22999999999999901</c:v>
                </c:pt>
                <c:pt idx="20">
                  <c:v>0.189999999999999</c:v>
                </c:pt>
                <c:pt idx="21">
                  <c:v>0.149999999999999</c:v>
                </c:pt>
                <c:pt idx="22">
                  <c:v>0.109999999999999</c:v>
                </c:pt>
                <c:pt idx="23">
                  <c:v>6.9999999999998994E-2</c:v>
                </c:pt>
                <c:pt idx="24">
                  <c:v>2.9999999999999E-2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variant1!$F$11</c:f>
              <c:strCache>
                <c:ptCount val="1"/>
                <c:pt idx="0">
                  <c:v>Tõenäosus, et oled dopingut tarvitanud kui test positiivne</c:v>
                </c:pt>
              </c:strCache>
            </c:strRef>
          </c:tx>
          <c:marker>
            <c:symbol val="none"/>
          </c:marker>
          <c:val>
            <c:numRef>
              <c:f>variant1!$F$12:$F$36</c:f>
              <c:numCache>
                <c:formatCode>0.000</c:formatCode>
                <c:ptCount val="25"/>
                <c:pt idx="0">
                  <c:v>0.95192307692307687</c:v>
                </c:pt>
                <c:pt idx="1">
                  <c:v>0.95</c:v>
                </c:pt>
                <c:pt idx="2">
                  <c:v>0.94791666666666663</c:v>
                </c:pt>
                <c:pt idx="3">
                  <c:v>0.94565217391304346</c:v>
                </c:pt>
                <c:pt idx="4">
                  <c:v>0.94318181818181823</c:v>
                </c:pt>
                <c:pt idx="5">
                  <c:v>0.94047619047619047</c:v>
                </c:pt>
                <c:pt idx="6">
                  <c:v>0.9375</c:v>
                </c:pt>
                <c:pt idx="7">
                  <c:v>0.93421052631578949</c:v>
                </c:pt>
                <c:pt idx="8">
                  <c:v>0.93055555555555558</c:v>
                </c:pt>
                <c:pt idx="9">
                  <c:v>0.92647058823529416</c:v>
                </c:pt>
                <c:pt idx="10">
                  <c:v>0.921875</c:v>
                </c:pt>
                <c:pt idx="11">
                  <c:v>0.91666666666666663</c:v>
                </c:pt>
                <c:pt idx="12">
                  <c:v>0.9107142857142857</c:v>
                </c:pt>
                <c:pt idx="13">
                  <c:v>0.90384615384615385</c:v>
                </c:pt>
                <c:pt idx="14">
                  <c:v>0.89583333333333337</c:v>
                </c:pt>
                <c:pt idx="15">
                  <c:v>0.88636363636363613</c:v>
                </c:pt>
                <c:pt idx="16">
                  <c:v>0.87499999999999967</c:v>
                </c:pt>
                <c:pt idx="17">
                  <c:v>0.86111111111111072</c:v>
                </c:pt>
                <c:pt idx="18">
                  <c:v>0.84374999999999956</c:v>
                </c:pt>
                <c:pt idx="19">
                  <c:v>0.82142857142857084</c:v>
                </c:pt>
                <c:pt idx="20">
                  <c:v>0.79166666666666585</c:v>
                </c:pt>
                <c:pt idx="21">
                  <c:v>0.74999999999999867</c:v>
                </c:pt>
                <c:pt idx="22">
                  <c:v>0.687499999999998</c:v>
                </c:pt>
                <c:pt idx="23">
                  <c:v>0.58333333333332982</c:v>
                </c:pt>
                <c:pt idx="24">
                  <c:v>0.37499999999999217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2816"/>
        <c:axId val="152804352"/>
      </c:lineChart>
      <c:catAx>
        <c:axId val="1528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04352"/>
        <c:crosses val="autoZero"/>
        <c:auto val="1"/>
        <c:lblAlgn val="ctr"/>
        <c:lblOffset val="100"/>
        <c:noMultiLvlLbl val="0"/>
      </c:catAx>
      <c:valAx>
        <c:axId val="1528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48</xdr:row>
      <xdr:rowOff>185737</xdr:rowOff>
    </xdr:from>
    <xdr:to>
      <xdr:col>14</xdr:col>
      <xdr:colOff>95249</xdr:colOff>
      <xdr:row>63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16</xdr:row>
      <xdr:rowOff>147637</xdr:rowOff>
    </xdr:from>
    <xdr:to>
      <xdr:col>14</xdr:col>
      <xdr:colOff>552450</xdr:colOff>
      <xdr:row>31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arkvarakomplekti Office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A26" sqref="A26"/>
    </sheetView>
  </sheetViews>
  <sheetFormatPr defaultRowHeight="15" x14ac:dyDescent="0.25"/>
  <cols>
    <col min="1" max="1" width="20.85546875" bestFit="1" customWidth="1"/>
    <col min="2" max="2" width="13.85546875" bestFit="1" customWidth="1"/>
    <col min="3" max="3" width="14.7109375" bestFit="1" customWidth="1"/>
  </cols>
  <sheetData>
    <row r="1" spans="1:6" x14ac:dyDescent="0.25">
      <c r="A1" t="s">
        <v>5</v>
      </c>
    </row>
    <row r="2" spans="1:6" x14ac:dyDescent="0.25">
      <c r="B2" s="1" t="s">
        <v>2</v>
      </c>
      <c r="C2" s="1" t="s">
        <v>3</v>
      </c>
      <c r="D2" t="s">
        <v>4</v>
      </c>
    </row>
    <row r="3" spans="1:6" x14ac:dyDescent="0.25">
      <c r="A3" s="1" t="s">
        <v>0</v>
      </c>
      <c r="B3">
        <v>50</v>
      </c>
      <c r="C3">
        <v>150</v>
      </c>
      <c r="D3">
        <v>200</v>
      </c>
    </row>
    <row r="4" spans="1:6" x14ac:dyDescent="0.25">
      <c r="A4" s="1" t="s">
        <v>1</v>
      </c>
      <c r="B4">
        <f>D4-C4</f>
        <v>10</v>
      </c>
      <c r="C4">
        <v>9790</v>
      </c>
      <c r="D4">
        <v>9800</v>
      </c>
    </row>
    <row r="6" spans="1:6" x14ac:dyDescent="0.25">
      <c r="A6" t="s">
        <v>6</v>
      </c>
    </row>
    <row r="7" spans="1:6" x14ac:dyDescent="0.25">
      <c r="B7" s="1" t="s">
        <v>2</v>
      </c>
      <c r="C7" s="1" t="s">
        <v>3</v>
      </c>
      <c r="D7" t="s">
        <v>4</v>
      </c>
    </row>
    <row r="8" spans="1:6" x14ac:dyDescent="0.25">
      <c r="A8" s="1" t="s">
        <v>0</v>
      </c>
      <c r="B8">
        <v>50</v>
      </c>
      <c r="C8">
        <v>150</v>
      </c>
      <c r="D8">
        <v>200</v>
      </c>
    </row>
    <row r="9" spans="1:6" x14ac:dyDescent="0.25">
      <c r="A9" s="1" t="s">
        <v>1</v>
      </c>
      <c r="B9">
        <f>D9-C9</f>
        <v>1</v>
      </c>
      <c r="C9">
        <v>9799</v>
      </c>
      <c r="D9">
        <v>9800</v>
      </c>
    </row>
    <row r="10" spans="1:6" x14ac:dyDescent="0.25">
      <c r="C10" s="2"/>
    </row>
    <row r="11" spans="1:6" x14ac:dyDescent="0.25">
      <c r="B11" t="s">
        <v>7</v>
      </c>
      <c r="C11" t="s">
        <v>8</v>
      </c>
      <c r="E11" t="s">
        <v>9</v>
      </c>
      <c r="F11" t="s">
        <v>8</v>
      </c>
    </row>
    <row r="12" spans="1:6" x14ac:dyDescent="0.25">
      <c r="B12">
        <v>0.99990000000000001</v>
      </c>
      <c r="C12" s="3">
        <f t="shared" ref="C12:C43" si="0">patustaja/(((1-B12)*mittepatustaja)+patustaja)</f>
        <v>0.98077677520596518</v>
      </c>
      <c r="E12">
        <v>0.99</v>
      </c>
      <c r="F12" s="4">
        <f t="shared" ref="F12:F36" si="1">(doping*E12)/(puhtad+(doping*E12))</f>
        <v>0.95192307692307687</v>
      </c>
    </row>
    <row r="13" spans="1:6" x14ac:dyDescent="0.25">
      <c r="B13">
        <v>0.999</v>
      </c>
      <c r="C13" s="3">
        <f t="shared" si="0"/>
        <v>0.83612040133779253</v>
      </c>
      <c r="E13">
        <v>0.95</v>
      </c>
      <c r="F13" s="4">
        <f t="shared" si="1"/>
        <v>0.95</v>
      </c>
    </row>
    <row r="14" spans="1:6" x14ac:dyDescent="0.25">
      <c r="B14">
        <v>0.99809999999999999</v>
      </c>
      <c r="C14" s="3">
        <f t="shared" si="0"/>
        <v>0.72865053920139777</v>
      </c>
      <c r="E14">
        <v>0.91</v>
      </c>
      <c r="F14" s="4">
        <f t="shared" si="1"/>
        <v>0.94791666666666663</v>
      </c>
    </row>
    <row r="15" spans="1:6" x14ac:dyDescent="0.25">
      <c r="B15">
        <v>0.99719999999999998</v>
      </c>
      <c r="C15" s="3">
        <f t="shared" si="0"/>
        <v>0.64566115702479143</v>
      </c>
      <c r="E15">
        <v>0.87</v>
      </c>
      <c r="F15" s="4">
        <f t="shared" si="1"/>
        <v>0.94565217391304346</v>
      </c>
    </row>
    <row r="16" spans="1:6" x14ac:dyDescent="0.25">
      <c r="B16">
        <v>0.99629999999999996</v>
      </c>
      <c r="C16" s="3">
        <f t="shared" si="0"/>
        <v>0.57964293994898897</v>
      </c>
      <c r="E16">
        <v>0.83</v>
      </c>
      <c r="F16" s="4">
        <f t="shared" si="1"/>
        <v>0.94318181818181823</v>
      </c>
    </row>
    <row r="17" spans="2:6" x14ac:dyDescent="0.25">
      <c r="B17">
        <v>0.99539999999999995</v>
      </c>
      <c r="C17" s="3">
        <f t="shared" si="0"/>
        <v>0.52587294909549598</v>
      </c>
      <c r="E17">
        <v>0.79</v>
      </c>
      <c r="F17" s="4">
        <f t="shared" si="1"/>
        <v>0.94047619047619047</v>
      </c>
    </row>
    <row r="18" spans="2:6" x14ac:dyDescent="0.25">
      <c r="B18">
        <v>0.99450000000000005</v>
      </c>
      <c r="C18" s="3">
        <f t="shared" si="0"/>
        <v>0.48123195380173478</v>
      </c>
      <c r="E18">
        <v>0.75</v>
      </c>
      <c r="F18" s="4">
        <f t="shared" si="1"/>
        <v>0.9375</v>
      </c>
    </row>
    <row r="19" spans="2:6" x14ac:dyDescent="0.25">
      <c r="B19">
        <v>0.99360000000000004</v>
      </c>
      <c r="C19" s="3">
        <f t="shared" si="0"/>
        <v>0.4435770049680639</v>
      </c>
      <c r="E19">
        <v>0.71</v>
      </c>
      <c r="F19" s="4">
        <f t="shared" si="1"/>
        <v>0.93421052631578949</v>
      </c>
    </row>
    <row r="20" spans="2:6" x14ac:dyDescent="0.25">
      <c r="B20">
        <v>0.99270000000000003</v>
      </c>
      <c r="C20" s="3">
        <f t="shared" si="0"/>
        <v>0.41138719763041065</v>
      </c>
      <c r="E20">
        <v>0.67</v>
      </c>
      <c r="F20" s="4">
        <f t="shared" si="1"/>
        <v>0.93055555555555558</v>
      </c>
    </row>
    <row r="21" spans="2:6" x14ac:dyDescent="0.25">
      <c r="B21">
        <v>0.99180000000000001</v>
      </c>
      <c r="C21" s="3">
        <f t="shared" si="0"/>
        <v>0.38355323718932233</v>
      </c>
      <c r="E21">
        <v>0.63</v>
      </c>
      <c r="F21" s="4">
        <f t="shared" si="1"/>
        <v>0.92647058823529416</v>
      </c>
    </row>
    <row r="22" spans="2:6" x14ac:dyDescent="0.25">
      <c r="B22">
        <v>0.9909</v>
      </c>
      <c r="C22" s="3">
        <f t="shared" si="0"/>
        <v>0.35924701824974864</v>
      </c>
      <c r="E22">
        <v>0.59</v>
      </c>
      <c r="F22" s="4">
        <f t="shared" si="1"/>
        <v>0.921875</v>
      </c>
    </row>
    <row r="23" spans="2:6" x14ac:dyDescent="0.25">
      <c r="B23">
        <v>0.99</v>
      </c>
      <c r="C23" s="3">
        <f t="shared" si="0"/>
        <v>0.33783783783783766</v>
      </c>
      <c r="E23">
        <v>0.55000000000000004</v>
      </c>
      <c r="F23" s="4">
        <f t="shared" si="1"/>
        <v>0.91666666666666663</v>
      </c>
    </row>
    <row r="24" spans="2:6" x14ac:dyDescent="0.25">
      <c r="B24">
        <v>0.98909999999999998</v>
      </c>
      <c r="C24" s="3">
        <f t="shared" si="0"/>
        <v>0.31883688305063085</v>
      </c>
      <c r="E24">
        <v>0.51</v>
      </c>
      <c r="F24" s="4">
        <f t="shared" si="1"/>
        <v>0.9107142857142857</v>
      </c>
    </row>
    <row r="25" spans="2:6" x14ac:dyDescent="0.25">
      <c r="B25">
        <v>0.98819999999999997</v>
      </c>
      <c r="C25" s="3">
        <f t="shared" si="0"/>
        <v>0.30185945423810612</v>
      </c>
      <c r="E25">
        <v>0.47</v>
      </c>
      <c r="F25" s="4">
        <f t="shared" si="1"/>
        <v>0.90384615384615385</v>
      </c>
    </row>
    <row r="26" spans="2:6" x14ac:dyDescent="0.25">
      <c r="B26">
        <v>0.98729999999999996</v>
      </c>
      <c r="C26" s="3">
        <f t="shared" si="0"/>
        <v>0.28659864725438422</v>
      </c>
      <c r="E26">
        <v>0.43</v>
      </c>
      <c r="F26" s="4">
        <f t="shared" si="1"/>
        <v>0.89583333333333337</v>
      </c>
    </row>
    <row r="27" spans="2:6" x14ac:dyDescent="0.25">
      <c r="B27">
        <v>0.98640000000000005</v>
      </c>
      <c r="C27" s="3">
        <f t="shared" si="0"/>
        <v>0.27280663465735566</v>
      </c>
      <c r="E27">
        <v>0.38999999999999901</v>
      </c>
      <c r="F27" s="4">
        <f t="shared" si="1"/>
        <v>0.88636363636363613</v>
      </c>
    </row>
    <row r="28" spans="2:6" x14ac:dyDescent="0.25">
      <c r="B28">
        <v>0.98550000000000004</v>
      </c>
      <c r="C28" s="3">
        <f t="shared" si="0"/>
        <v>0.26028110359187984</v>
      </c>
      <c r="E28">
        <v>0.34999999999999898</v>
      </c>
      <c r="F28" s="4">
        <f t="shared" si="1"/>
        <v>0.87499999999999967</v>
      </c>
    </row>
    <row r="29" spans="2:6" x14ac:dyDescent="0.25">
      <c r="B29">
        <v>0.98460000000000003</v>
      </c>
      <c r="C29" s="3">
        <f t="shared" si="0"/>
        <v>0.24885526577742423</v>
      </c>
      <c r="E29">
        <v>0.309999999999999</v>
      </c>
      <c r="F29" s="4">
        <f t="shared" si="1"/>
        <v>0.86111111111111072</v>
      </c>
    </row>
    <row r="30" spans="2:6" x14ac:dyDescent="0.25">
      <c r="B30">
        <v>0.98370000000000002</v>
      </c>
      <c r="C30" s="3">
        <f t="shared" si="0"/>
        <v>0.23839038809955204</v>
      </c>
      <c r="E30">
        <v>0.26999999999999902</v>
      </c>
      <c r="F30" s="4">
        <f t="shared" si="1"/>
        <v>0.84374999999999956</v>
      </c>
    </row>
    <row r="31" spans="2:6" x14ac:dyDescent="0.25">
      <c r="B31">
        <v>0.98280000000000001</v>
      </c>
      <c r="C31" s="3">
        <f t="shared" si="0"/>
        <v>0.22877013177159597</v>
      </c>
      <c r="E31">
        <v>0.22999999999999901</v>
      </c>
      <c r="F31" s="4">
        <f t="shared" si="1"/>
        <v>0.82142857142857084</v>
      </c>
    </row>
    <row r="32" spans="2:6" x14ac:dyDescent="0.25">
      <c r="B32">
        <v>0.9819</v>
      </c>
      <c r="C32" s="3">
        <f t="shared" si="0"/>
        <v>0.21989620898935697</v>
      </c>
      <c r="E32">
        <v>0.189999999999999</v>
      </c>
      <c r="F32" s="4">
        <f t="shared" si="1"/>
        <v>0.79166666666666585</v>
      </c>
    </row>
    <row r="33" spans="2:6" x14ac:dyDescent="0.25">
      <c r="B33">
        <v>0.98099999999999998</v>
      </c>
      <c r="C33" s="3">
        <f t="shared" si="0"/>
        <v>0.21168501270110063</v>
      </c>
      <c r="E33">
        <v>0.149999999999999</v>
      </c>
      <c r="F33" s="4">
        <f t="shared" si="1"/>
        <v>0.74999999999999867</v>
      </c>
    </row>
    <row r="34" spans="2:6" x14ac:dyDescent="0.25">
      <c r="B34">
        <v>0.98009999999999997</v>
      </c>
      <c r="C34" s="3">
        <f t="shared" si="0"/>
        <v>0.20406497428781301</v>
      </c>
      <c r="E34">
        <v>0.109999999999999</v>
      </c>
      <c r="F34" s="4">
        <f t="shared" si="1"/>
        <v>0.687499999999998</v>
      </c>
    </row>
    <row r="35" spans="2:6" x14ac:dyDescent="0.25">
      <c r="B35">
        <v>0.97919999999999996</v>
      </c>
      <c r="C35" s="3">
        <f t="shared" si="0"/>
        <v>0.19697447210841443</v>
      </c>
      <c r="E35">
        <v>6.9999999999998994E-2</v>
      </c>
      <c r="F35" s="4">
        <f t="shared" si="1"/>
        <v>0.58333333333332982</v>
      </c>
    </row>
    <row r="36" spans="2:6" x14ac:dyDescent="0.25">
      <c r="B36">
        <v>0.97829999999999995</v>
      </c>
      <c r="C36" s="3">
        <f t="shared" si="0"/>
        <v>0.19036016142541651</v>
      </c>
      <c r="E36">
        <v>2.9999999999999E-2</v>
      </c>
      <c r="F36" s="4">
        <f t="shared" si="1"/>
        <v>0.37499999999999217</v>
      </c>
    </row>
    <row r="37" spans="2:6" x14ac:dyDescent="0.25">
      <c r="B37">
        <v>0.97740000000000005</v>
      </c>
      <c r="C37" s="3">
        <f t="shared" si="0"/>
        <v>0.1841756298806545</v>
      </c>
    </row>
    <row r="38" spans="2:6" x14ac:dyDescent="0.25">
      <c r="B38">
        <v>0.97650000000000003</v>
      </c>
      <c r="C38" s="3">
        <f t="shared" si="0"/>
        <v>0.17838030681412792</v>
      </c>
    </row>
    <row r="39" spans="2:6" x14ac:dyDescent="0.25">
      <c r="B39">
        <v>0.97560000000000002</v>
      </c>
      <c r="C39" s="3">
        <f t="shared" si="0"/>
        <v>0.17293857221914788</v>
      </c>
    </row>
    <row r="40" spans="2:6" x14ac:dyDescent="0.25">
      <c r="B40">
        <v>0.97470000000000001</v>
      </c>
      <c r="C40" s="3">
        <f t="shared" si="0"/>
        <v>0.1678190239645567</v>
      </c>
    </row>
    <row r="41" spans="2:6" x14ac:dyDescent="0.25">
      <c r="B41">
        <v>0.9738</v>
      </c>
      <c r="C41" s="3">
        <f t="shared" si="0"/>
        <v>0.16299387143043423</v>
      </c>
    </row>
    <row r="42" spans="2:6" x14ac:dyDescent="0.25">
      <c r="B42">
        <v>0.97289999999999999</v>
      </c>
      <c r="C42" s="3">
        <f t="shared" si="0"/>
        <v>0.15843843082578102</v>
      </c>
    </row>
    <row r="43" spans="2:6" x14ac:dyDescent="0.25">
      <c r="B43">
        <v>0.97199999999999998</v>
      </c>
      <c r="C43" s="3">
        <f t="shared" si="0"/>
        <v>0.1541307028360048</v>
      </c>
    </row>
    <row r="44" spans="2:6" x14ac:dyDescent="0.25">
      <c r="B44">
        <v>0.97109999999999996</v>
      </c>
      <c r="C44" s="3">
        <f t="shared" ref="C44:C67" si="2">patustaja/(((1-B44)*mittepatustaja)+patustaja)</f>
        <v>0.15005101734589743</v>
      </c>
    </row>
    <row r="45" spans="2:6" x14ac:dyDescent="0.25">
      <c r="B45">
        <v>0.97019999999999995</v>
      </c>
      <c r="C45" s="3">
        <f t="shared" si="2"/>
        <v>0.14618173313062779</v>
      </c>
    </row>
    <row r="46" spans="2:6" x14ac:dyDescent="0.25">
      <c r="B46">
        <v>0.96930000000000005</v>
      </c>
      <c r="C46" s="3">
        <f t="shared" si="2"/>
        <v>0.14250698284215946</v>
      </c>
    </row>
    <row r="47" spans="2:6" x14ac:dyDescent="0.25">
      <c r="B47">
        <v>0.96840000000000004</v>
      </c>
      <c r="C47" s="3">
        <f t="shared" si="2"/>
        <v>0.13901245551601438</v>
      </c>
    </row>
    <row r="48" spans="2:6" x14ac:dyDescent="0.25">
      <c r="B48">
        <v>0.96750000000000003</v>
      </c>
      <c r="C48" s="3">
        <f t="shared" si="2"/>
        <v>0.13568521031207609</v>
      </c>
    </row>
    <row r="49" spans="2:3" x14ac:dyDescent="0.25">
      <c r="B49">
        <v>0.96660000000000001</v>
      </c>
      <c r="C49" s="3">
        <f t="shared" si="2"/>
        <v>0.13251351637867068</v>
      </c>
    </row>
    <row r="50" spans="2:3" x14ac:dyDescent="0.25">
      <c r="B50">
        <v>0.9657</v>
      </c>
      <c r="C50" s="3">
        <f t="shared" si="2"/>
        <v>0.12948671466307557</v>
      </c>
    </row>
    <row r="51" spans="2:3" x14ac:dyDescent="0.25">
      <c r="B51">
        <v>0.96479999999999999</v>
      </c>
      <c r="C51" s="3">
        <f t="shared" si="2"/>
        <v>0.12659509823779622</v>
      </c>
    </row>
    <row r="52" spans="2:3" x14ac:dyDescent="0.25">
      <c r="B52">
        <v>0.96389999999999998</v>
      </c>
      <c r="C52" s="3">
        <f t="shared" si="2"/>
        <v>0.12382980831145668</v>
      </c>
    </row>
    <row r="53" spans="2:3" x14ac:dyDescent="0.25">
      <c r="B53">
        <v>0.96299999999999997</v>
      </c>
      <c r="C53" s="3">
        <f t="shared" si="2"/>
        <v>0.1211827435773145</v>
      </c>
    </row>
    <row r="54" spans="2:3" x14ac:dyDescent="0.25">
      <c r="B54">
        <v>0.96209999999999996</v>
      </c>
      <c r="C54" s="3">
        <f t="shared" si="2"/>
        <v>0.11864648094537504</v>
      </c>
    </row>
    <row r="55" spans="2:3" x14ac:dyDescent="0.25">
      <c r="B55">
        <v>0.96120000000000005</v>
      </c>
      <c r="C55" s="3">
        <f t="shared" si="2"/>
        <v>0.11621420602454459</v>
      </c>
    </row>
    <row r="56" spans="2:3" x14ac:dyDescent="0.25">
      <c r="B56">
        <v>0.96030000000000004</v>
      </c>
      <c r="C56" s="3">
        <f t="shared" si="2"/>
        <v>0.11387965198378364</v>
      </c>
    </row>
    <row r="57" spans="2:3" x14ac:dyDescent="0.25">
      <c r="B57">
        <v>0.95940000000000003</v>
      </c>
      <c r="C57" s="3">
        <f t="shared" si="2"/>
        <v>0.11163704563722433</v>
      </c>
    </row>
    <row r="58" spans="2:3" x14ac:dyDescent="0.25">
      <c r="B58">
        <v>0.95850000000000002</v>
      </c>
      <c r="C58" s="3">
        <f t="shared" si="2"/>
        <v>0.10948105977665869</v>
      </c>
    </row>
    <row r="59" spans="2:3" x14ac:dyDescent="0.25">
      <c r="B59">
        <v>0.95760000000000001</v>
      </c>
      <c r="C59" s="3">
        <f t="shared" si="2"/>
        <v>0.107406770922839</v>
      </c>
    </row>
    <row r="60" spans="2:3" x14ac:dyDescent="0.25">
      <c r="B60">
        <v>0.95669999999999999</v>
      </c>
      <c r="C60" s="3">
        <f t="shared" si="2"/>
        <v>0.10540962179027701</v>
      </c>
    </row>
    <row r="61" spans="2:3" x14ac:dyDescent="0.25">
      <c r="B61">
        <v>0.95579999999999998</v>
      </c>
      <c r="C61" s="3">
        <f t="shared" si="2"/>
        <v>0.10348538786323366</v>
      </c>
    </row>
    <row r="62" spans="2:3" x14ac:dyDescent="0.25">
      <c r="B62">
        <v>0.95489999999999997</v>
      </c>
      <c r="C62" s="3">
        <f t="shared" si="2"/>
        <v>0.10163014756697421</v>
      </c>
    </row>
    <row r="63" spans="2:3" x14ac:dyDescent="0.25">
      <c r="B63">
        <v>0.95399999999999996</v>
      </c>
      <c r="C63" s="3">
        <f t="shared" si="2"/>
        <v>9.9840255591054236E-2</v>
      </c>
    </row>
    <row r="64" spans="2:3" x14ac:dyDescent="0.25">
      <c r="B64">
        <v>0.95309999999999995</v>
      </c>
      <c r="C64" s="3">
        <f t="shared" si="2"/>
        <v>9.8112318982771382E-2</v>
      </c>
    </row>
    <row r="65" spans="2:3" x14ac:dyDescent="0.25">
      <c r="B65">
        <v>0.95220000000000005</v>
      </c>
      <c r="C65" s="3">
        <f t="shared" si="2"/>
        <v>9.6443175680888893E-2</v>
      </c>
    </row>
    <row r="66" spans="2:3" x14ac:dyDescent="0.25">
      <c r="B66">
        <v>0.95130000000000003</v>
      </c>
      <c r="C66" s="3">
        <f t="shared" si="2"/>
        <v>9.4829875203884292E-2</v>
      </c>
    </row>
    <row r="67" spans="2:3" x14ac:dyDescent="0.25">
      <c r="B67">
        <v>0.95040000000000002</v>
      </c>
      <c r="C67" s="3">
        <f t="shared" si="2"/>
        <v>9.3269661244590407E-2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5" sqref="A1:XFD1048576"/>
    </sheetView>
  </sheetViews>
  <sheetFormatPr defaultRowHeight="15" x14ac:dyDescent="0.25"/>
  <cols>
    <col min="1" max="1" width="34.42578125" bestFit="1" customWidth="1"/>
    <col min="2" max="2" width="7" bestFit="1" customWidth="1"/>
    <col min="4" max="4" width="14.7109375" bestFit="1" customWidth="1"/>
    <col min="5" max="5" width="10.5703125" bestFit="1" customWidth="1"/>
    <col min="6" max="6" width="10.140625" bestFit="1" customWidth="1"/>
    <col min="7" max="7" width="23.28515625" bestFit="1" customWidth="1"/>
  </cols>
  <sheetData>
    <row r="1" spans="1:7" ht="60" x14ac:dyDescent="0.25">
      <c r="A1" s="5" t="s">
        <v>10</v>
      </c>
    </row>
    <row r="3" spans="1:7" x14ac:dyDescent="0.25">
      <c r="A3" t="s">
        <v>15</v>
      </c>
      <c r="B3">
        <v>2030</v>
      </c>
    </row>
    <row r="4" spans="1:7" x14ac:dyDescent="0.25">
      <c r="A4" t="s">
        <v>20</v>
      </c>
      <c r="B4">
        <v>0.91</v>
      </c>
    </row>
    <row r="5" spans="1:7" x14ac:dyDescent="0.25">
      <c r="A5" t="s">
        <v>21</v>
      </c>
      <c r="B5">
        <v>0.67</v>
      </c>
    </row>
    <row r="6" spans="1:7" x14ac:dyDescent="0.25">
      <c r="A6" t="s">
        <v>17</v>
      </c>
      <c r="B6">
        <v>1.4800000000000001E-2</v>
      </c>
    </row>
    <row r="7" spans="1:7" x14ac:dyDescent="0.25">
      <c r="D7" s="9"/>
      <c r="E7" s="9" t="s">
        <v>12</v>
      </c>
      <c r="F7" s="9" t="s">
        <v>11</v>
      </c>
    </row>
    <row r="8" spans="1:7" x14ac:dyDescent="0.25">
      <c r="D8" s="18" t="s">
        <v>13</v>
      </c>
      <c r="E8" s="14">
        <f>E12*B5</f>
        <v>20.129480000000001</v>
      </c>
      <c r="F8" s="16">
        <f>(1-B4)*F12</f>
        <v>179.99603999999994</v>
      </c>
      <c r="G8" s="1" t="s">
        <v>18</v>
      </c>
    </row>
    <row r="9" spans="1:7" x14ac:dyDescent="0.25">
      <c r="D9" s="19"/>
      <c r="E9" s="15"/>
      <c r="F9" s="17"/>
      <c r="G9" s="11">
        <f>E8/(E8+F8)</f>
        <v>0.10058427331007064</v>
      </c>
    </row>
    <row r="10" spans="1:7" x14ac:dyDescent="0.25">
      <c r="D10" s="22" t="s">
        <v>14</v>
      </c>
      <c r="E10" s="21">
        <f>(1-B5)*E12</f>
        <v>9.9145199999999996</v>
      </c>
      <c r="F10" s="20">
        <f>F12*B4</f>
        <v>1819.9599599999999</v>
      </c>
      <c r="G10" s="1" t="s">
        <v>19</v>
      </c>
    </row>
    <row r="11" spans="1:7" x14ac:dyDescent="0.25">
      <c r="D11" s="22"/>
      <c r="E11" s="21"/>
      <c r="F11" s="20"/>
      <c r="G11" s="11">
        <f>F10/(E10+F10)</f>
        <v>0.99458185787694031</v>
      </c>
    </row>
    <row r="12" spans="1:7" x14ac:dyDescent="0.25">
      <c r="D12" s="6" t="s">
        <v>16</v>
      </c>
      <c r="E12" s="8">
        <f>B3*B6</f>
        <v>30.044</v>
      </c>
      <c r="F12" s="8">
        <f>B3-E12</f>
        <v>1999.9559999999999</v>
      </c>
    </row>
    <row r="13" spans="1:7" x14ac:dyDescent="0.25">
      <c r="E13" s="1" t="s">
        <v>21</v>
      </c>
      <c r="F13" s="1" t="s">
        <v>20</v>
      </c>
    </row>
    <row r="14" spans="1:7" x14ac:dyDescent="0.25">
      <c r="E14" s="11">
        <f>E8/(E8+E10)</f>
        <v>0.67</v>
      </c>
      <c r="F14" s="11">
        <f>F10/(F10+F8)</f>
        <v>0.91</v>
      </c>
    </row>
    <row r="15" spans="1:7" x14ac:dyDescent="0.25">
      <c r="E15" s="10"/>
    </row>
    <row r="16" spans="1:7" x14ac:dyDescent="0.25">
      <c r="A16" s="13" t="s">
        <v>22</v>
      </c>
      <c r="B16" s="13"/>
      <c r="C16" s="13"/>
      <c r="D16" s="13"/>
      <c r="E16" s="11">
        <f>F8/(F8+F10)</f>
        <v>8.9999999999999969E-2</v>
      </c>
    </row>
    <row r="17" spans="1:5" x14ac:dyDescent="0.25">
      <c r="A17" s="13" t="s">
        <v>23</v>
      </c>
      <c r="B17" s="13"/>
      <c r="C17" s="13"/>
      <c r="D17" s="13"/>
      <c r="E17" s="11">
        <f>E10/(E10+E8)</f>
        <v>0.32999999999999996</v>
      </c>
    </row>
    <row r="18" spans="1:5" x14ac:dyDescent="0.25">
      <c r="B18" s="13" t="s">
        <v>24</v>
      </c>
      <c r="C18" s="13"/>
      <c r="D18" s="13"/>
      <c r="E18" s="12">
        <f>1-E17</f>
        <v>0.67</v>
      </c>
    </row>
    <row r="19" spans="1:5" x14ac:dyDescent="0.25">
      <c r="A19" s="13" t="s">
        <v>25</v>
      </c>
      <c r="B19" s="13"/>
      <c r="C19" s="13"/>
      <c r="D19" s="13"/>
      <c r="E19" s="7">
        <f>E14/(1-F14)</f>
        <v>7.4444444444444473</v>
      </c>
    </row>
    <row r="20" spans="1:5" x14ac:dyDescent="0.25">
      <c r="A20" s="13" t="s">
        <v>26</v>
      </c>
      <c r="B20" s="13"/>
      <c r="C20" s="13"/>
      <c r="D20" s="13"/>
      <c r="E20" s="7">
        <f>(1-E14)/F14</f>
        <v>0.36263736263736257</v>
      </c>
    </row>
  </sheetData>
  <mergeCells count="11">
    <mergeCell ref="E8:E9"/>
    <mergeCell ref="F8:F9"/>
    <mergeCell ref="D8:D9"/>
    <mergeCell ref="F10:F11"/>
    <mergeCell ref="E10:E11"/>
    <mergeCell ref="D10:D11"/>
    <mergeCell ref="A16:D16"/>
    <mergeCell ref="A17:D17"/>
    <mergeCell ref="B18:D18"/>
    <mergeCell ref="A19:D19"/>
    <mergeCell ref="A20:D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7" sqref="B7"/>
    </sheetView>
  </sheetViews>
  <sheetFormatPr defaultRowHeight="15" x14ac:dyDescent="0.25"/>
  <cols>
    <col min="1" max="1" width="34.42578125" bestFit="1" customWidth="1"/>
    <col min="2" max="2" width="7" bestFit="1" customWidth="1"/>
    <col min="4" max="4" width="14.7109375" bestFit="1" customWidth="1"/>
    <col min="5" max="5" width="10.5703125" bestFit="1" customWidth="1"/>
    <col min="6" max="6" width="10.140625" bestFit="1" customWidth="1"/>
    <col min="7" max="7" width="23.28515625" bestFit="1" customWidth="1"/>
  </cols>
  <sheetData>
    <row r="1" spans="1:7" x14ac:dyDescent="0.25">
      <c r="A1" s="5"/>
    </row>
    <row r="3" spans="1:7" x14ac:dyDescent="0.25">
      <c r="A3" t="s">
        <v>15</v>
      </c>
      <c r="B3">
        <v>20000</v>
      </c>
    </row>
    <row r="4" spans="1:7" x14ac:dyDescent="0.25">
      <c r="A4" t="s">
        <v>20</v>
      </c>
      <c r="B4">
        <v>0.95</v>
      </c>
    </row>
    <row r="5" spans="1:7" x14ac:dyDescent="0.25">
      <c r="A5" t="s">
        <v>21</v>
      </c>
      <c r="B5">
        <v>0.8</v>
      </c>
    </row>
    <row r="6" spans="1:7" x14ac:dyDescent="0.25">
      <c r="A6" t="s">
        <v>17</v>
      </c>
      <c r="B6">
        <v>1E-3</v>
      </c>
    </row>
    <row r="7" spans="1:7" x14ac:dyDescent="0.25">
      <c r="D7" s="9"/>
      <c r="E7" s="9" t="s">
        <v>12</v>
      </c>
      <c r="F7" s="9" t="s">
        <v>11</v>
      </c>
    </row>
    <row r="8" spans="1:7" x14ac:dyDescent="0.25">
      <c r="D8" s="18" t="s">
        <v>13</v>
      </c>
      <c r="E8" s="14">
        <f>E12*B5</f>
        <v>16</v>
      </c>
      <c r="F8" s="16">
        <f>(1-B4)*F12</f>
        <v>999.00000000000091</v>
      </c>
      <c r="G8" s="1" t="s">
        <v>18</v>
      </c>
    </row>
    <row r="9" spans="1:7" x14ac:dyDescent="0.25">
      <c r="D9" s="19"/>
      <c r="E9" s="15"/>
      <c r="F9" s="17"/>
      <c r="G9" s="11">
        <f>E8/(E8+F8)</f>
        <v>1.5763546798029542E-2</v>
      </c>
    </row>
    <row r="10" spans="1:7" x14ac:dyDescent="0.25">
      <c r="D10" s="22" t="s">
        <v>14</v>
      </c>
      <c r="E10" s="21">
        <f>(1-B5)*E12</f>
        <v>3.9999999999999991</v>
      </c>
      <c r="F10" s="20">
        <f>F12*B4</f>
        <v>18981</v>
      </c>
      <c r="G10" s="1" t="s">
        <v>19</v>
      </c>
    </row>
    <row r="11" spans="1:7" x14ac:dyDescent="0.25">
      <c r="D11" s="22"/>
      <c r="E11" s="21"/>
      <c r="F11" s="20"/>
      <c r="G11" s="11">
        <f>F10/(E10+F10)</f>
        <v>0.99978930734790628</v>
      </c>
    </row>
    <row r="12" spans="1:7" x14ac:dyDescent="0.25">
      <c r="D12" s="6" t="s">
        <v>16</v>
      </c>
      <c r="E12" s="8">
        <f>B3*B6</f>
        <v>20</v>
      </c>
      <c r="F12" s="8">
        <f>B3-E12</f>
        <v>19980</v>
      </c>
    </row>
    <row r="13" spans="1:7" x14ac:dyDescent="0.25">
      <c r="E13" s="1" t="s">
        <v>21</v>
      </c>
      <c r="F13" s="1" t="s">
        <v>20</v>
      </c>
    </row>
    <row r="14" spans="1:7" x14ac:dyDescent="0.25">
      <c r="E14" s="11">
        <f>E8/(E8+E10)</f>
        <v>0.8</v>
      </c>
      <c r="F14" s="11">
        <f>F10/(F10+F8)</f>
        <v>0.95</v>
      </c>
    </row>
    <row r="15" spans="1:7" x14ac:dyDescent="0.25">
      <c r="E15" s="10"/>
    </row>
    <row r="16" spans="1:7" x14ac:dyDescent="0.25">
      <c r="A16" s="13" t="s">
        <v>22</v>
      </c>
      <c r="B16" s="13"/>
      <c r="C16" s="13"/>
      <c r="D16" s="13"/>
      <c r="E16" s="11">
        <f>F8/(F8+F10)</f>
        <v>5.0000000000000044E-2</v>
      </c>
    </row>
    <row r="17" spans="1:5" x14ac:dyDescent="0.25">
      <c r="A17" s="13" t="s">
        <v>23</v>
      </c>
      <c r="B17" s="13"/>
      <c r="C17" s="13"/>
      <c r="D17" s="13"/>
      <c r="E17" s="11">
        <f>E10/(E10+E8)</f>
        <v>0.19999999999999996</v>
      </c>
    </row>
    <row r="18" spans="1:5" x14ac:dyDescent="0.25">
      <c r="B18" s="13" t="s">
        <v>24</v>
      </c>
      <c r="C18" s="13"/>
      <c r="D18" s="13"/>
      <c r="E18" s="12">
        <f>1-E17</f>
        <v>0.8</v>
      </c>
    </row>
    <row r="19" spans="1:5" x14ac:dyDescent="0.25">
      <c r="A19" s="13" t="s">
        <v>25</v>
      </c>
      <c r="B19" s="13"/>
      <c r="C19" s="13"/>
      <c r="D19" s="13"/>
      <c r="E19" s="7">
        <f>E14/(1-F14)</f>
        <v>15.999999999999986</v>
      </c>
    </row>
    <row r="20" spans="1:5" x14ac:dyDescent="0.25">
      <c r="A20" s="13" t="s">
        <v>26</v>
      </c>
      <c r="B20" s="13"/>
      <c r="C20" s="13"/>
      <c r="D20" s="13"/>
      <c r="E20" s="7">
        <f>(1-E14)/F14</f>
        <v>0.21052631578947364</v>
      </c>
    </row>
  </sheetData>
  <mergeCells count="11">
    <mergeCell ref="D8:D9"/>
    <mergeCell ref="E8:E9"/>
    <mergeCell ref="F8:F9"/>
    <mergeCell ref="D10:D11"/>
    <mergeCell ref="E10:E11"/>
    <mergeCell ref="F10:F11"/>
    <mergeCell ref="A16:D16"/>
    <mergeCell ref="A17:D17"/>
    <mergeCell ref="B18:D18"/>
    <mergeCell ref="A19:D19"/>
    <mergeCell ref="A20:D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3</vt:i4>
      </vt:variant>
      <vt:variant>
        <vt:lpstr>Nimega vahemikud</vt:lpstr>
      </vt:variant>
      <vt:variant>
        <vt:i4>4</vt:i4>
      </vt:variant>
    </vt:vector>
  </HeadingPairs>
  <TitlesOfParts>
    <vt:vector size="7" baseType="lpstr">
      <vt:lpstr>variant1</vt:lpstr>
      <vt:lpstr>variant2</vt:lpstr>
      <vt:lpstr>simulatsioon</vt:lpstr>
      <vt:lpstr>doping</vt:lpstr>
      <vt:lpstr>mittepatustaja</vt:lpstr>
      <vt:lpstr>patustaja</vt:lpstr>
      <vt:lpstr>puhtad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</dc:creator>
  <cp:lastModifiedBy>risto</cp:lastModifiedBy>
  <dcterms:created xsi:type="dcterms:W3CDTF">2015-06-13T14:35:14Z</dcterms:created>
  <dcterms:modified xsi:type="dcterms:W3CDTF">2015-07-03T20:19:03Z</dcterms:modified>
</cp:coreProperties>
</file>