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B910DB0D-A761-41DB-8B15-76AB6AC4370E}" xr6:coauthVersionLast="47" xr6:coauthVersionMax="47" xr10:uidLastSave="{00000000-0000-0000-0000-000000000000}"/>
  <bookViews>
    <workbookView xWindow="-110" yWindow="-110" windowWidth="19420" windowHeight="1042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H9" i="1"/>
  <c r="H7" i="1"/>
  <c r="N11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3" i="1"/>
  <c r="K3" i="1"/>
  <c r="H3" i="1"/>
  <c r="K16" i="1" l="1"/>
  <c r="I16" i="1"/>
  <c r="I17" i="1"/>
  <c r="I18" i="1"/>
  <c r="G18" i="1"/>
  <c r="L18" i="1" s="1"/>
  <c r="H18" i="1"/>
  <c r="K18" i="1"/>
  <c r="G17" i="1"/>
  <c r="L17" i="1" s="1"/>
  <c r="H17" i="1"/>
  <c r="K17" i="1"/>
  <c r="G16" i="1"/>
  <c r="L16" i="1" s="1"/>
  <c r="H16" i="1"/>
  <c r="I3" i="1"/>
  <c r="M3" i="1" s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M16" i="1" l="1"/>
  <c r="M18" i="1"/>
  <c r="M17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H6" i="1"/>
  <c r="H8" i="1"/>
  <c r="H10" i="1"/>
  <c r="H12" i="1"/>
  <c r="H13" i="1"/>
  <c r="H14" i="1"/>
  <c r="H15" i="1"/>
  <c r="I4" i="1" l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<sst xmlns="http://schemas.openxmlformats.org/spreadsheetml/2006/main" count="26" uniqueCount="26">
  <si>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</si>
  <si>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</si>
  <si>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</si>
  <si>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</si>
  <si>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</si>
  <si>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</si>
  <si>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</si>
  <si>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</si>
  <si>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</si>
  <si>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</si>
  <si>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</si>
  <si>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</si>
  <si>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</si>
  <si>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</si>
  <si>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</si>
  <si>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</si>
  <si>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</si>
  <si>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</si>
  <si>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</si>
  <si>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</si>
  <si>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</si>
  <si>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</si>
  <si>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</si>
  <si>
    <t>INDT</t>
  </si>
  <si>
    <t>LIFCO B</t>
  </si>
  <si>
    <t>LAGR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</si>
</sst>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245.2</v>
        <stp/>
        <stp>SSE</stp>
        <stp>LATO B</stp>
        <stp>low</stp>
        <tr r="K5" s="1"/>
      </tp>
      <tp>
        <v>262.75</v>
        <stp/>
        <stp>SSE</stp>
        <stp>LATO B</stp>
        <stp>mid</stp>
        <tr r="G5" s="1"/>
      </tp>
      <tp>
        <v>667</v>
        <stp/>
        <stp>SSE</stp>
        <stp>MIPS</stp>
        <stp>lastvalidprevclose</stp>
        <tr r="H9" s="1"/>
      </tp>
      <tp>
        <v>1131678</v>
        <stp/>
        <stp>SSE</stp>
        <stp>STORY B</stp>
        <stp>volume</stp>
        <tr r="N10" s="1"/>
      </tp>
      <tp>
        <v>137132</v>
        <stp/>
        <stp>SSE</stp>
        <stp>BALD B</stp>
        <stp>volume</stp>
        <tr r="N14" s="1"/>
      </tp>
      <tp>
        <v>202.8</v>
        <stp/>
        <stp>SSE</stp>
        <stp>INDT</stp>
        <stp>lastvalidprevclose</stp>
        <tr r="H16" s="1"/>
      </tp>
      <tp>
        <v>619769</v>
        <stp/>
        <stp>SSE</stp>
        <stp>KINV B</stp>
        <stp>volume</stp>
        <tr r="N6" s="1"/>
      </tp>
      <tp>
        <v>578.70000000000005</v>
        <stp/>
        <stp>SSE</stp>
        <stp>BALD B</stp>
        <stp>mid</stp>
        <tr r="G14" s="1"/>
      </tp>
      <tp>
        <v>72.3</v>
        <stp/>
        <stp>SSE</stp>
        <stp>NIBE B</stp>
        <stp>low</stp>
        <tr r="K7" s="1"/>
      </tp>
      <tp>
        <v>2144959</v>
        <stp/>
        <stp>SSE</stp>
        <stp>NIBE B</stp>
        <stp>volume</stp>
        <tr r="N7" s="1"/>
      </tp>
      <tp>
        <v>551.20000000000005</v>
        <stp/>
        <stp>SSE</stp>
        <stp>BALD B</stp>
        <stp>low</stp>
        <tr r="K14" s="1"/>
      </tp>
      <tp>
        <v>78.039999999999992</v>
        <stp/>
        <stp>SSE</stp>
        <stp>NIBE B</stp>
        <stp>mid</stp>
        <tr r="G7" s="1"/>
      </tp>
      <tp>
        <v>232.4</v>
        <stp/>
        <stp>SSE</stp>
        <stp>SAGA B</stp>
        <stp>low</stp>
        <tr r="K15" s="1"/>
      </tp>
      <tp>
        <v>197.45000000000002</v>
        <stp/>
        <stp>SSE</stp>
        <stp>INDT</stp>
        <stp>open</stp>
        <tr r="H16" s="1"/>
      </tp>
      <tp>
        <v>251.89999999999998</v>
        <stp/>
        <stp>SSE</stp>
        <stp>SAGA B</stp>
        <stp>mid</stp>
        <tr r="G15" s="1"/>
      </tp>
      <tp>
        <v>224588</v>
        <stp/>
        <stp>SSE</stp>
        <stp>LAGR B</stp>
        <stp>volume</stp>
        <tr r="N18" s="1"/>
      </tp>
      <tp>
        <v>127080</v>
        <stp/>
        <stp>SSE</stp>
        <stp>SAGA B</stp>
        <stp>volume</stp>
        <tr r="N15" s="1"/>
      </tp>
      <tp>
        <v>529976</v>
        <stp/>
        <stp>SSE</stp>
        <stp>LIFCO B</stp>
        <stp>volume</stp>
        <tr r="N17" s="1"/>
      </tp>
      <tp>
        <v>65.72</v>
        <stp/>
        <stp>SSE</stp>
        <stp>SINCH</stp>
        <stp>lastvalidprevclose</stp>
        <tr r="H4" s="1"/>
      </tp>
      <tp>
        <v>63.1</v>
        <stp/>
        <stp>SSE</stp>
        <stp>SINCH</stp>
        <stp>open</stp>
        <tr r="H4" s="1"/>
      </tp>
      <tp>
        <v>47.515000000000001</v>
        <stp/>
        <stp>SSE</stp>
        <stp>SBB B</stp>
        <stp>mid</stp>
        <tr r="G13" s="1"/>
      </tp>
      <tp>
        <v>41.620000000000005</v>
        <stp/>
        <stp>SSE</stp>
        <stp>SBB B</stp>
        <stp>low</stp>
        <tr r="K13" s="1"/>
      </tp>
      <tp>
        <v>43.8</v>
        <stp/>
        <stp>SSE</stp>
        <stp>SBB B</stp>
        <stp>lastvalidprevclose</stp>
        <tr r="H13" s="1"/>
      </tp>
      <tp>
        <v>69.84</v>
        <stp/>
        <stp>SSE</stp>
        <stp>SINCH</stp>
        <stp>mid</stp>
        <tr r="G4" s="1"/>
      </tp>
      <tp>
        <v>238.3</v>
        <stp/>
        <stp>SSE</stp>
        <stp>KINV B</stp>
        <stp>mid</stp>
        <tr r="G6" s="1"/>
      </tp>
      <tp>
        <v>62.56</v>
        <stp/>
        <stp>SSE</stp>
        <stp>SINCH</stp>
        <stp>low</stp>
        <tr r="K4" s="1"/>
      </tp>
      <tp>
        <v>222.15</v>
        <stp/>
        <stp>SSE</stp>
        <stp>KINV B</stp>
        <stp>low</stp>
        <tr r="K6" s="1"/>
      </tp>
      <tp>
        <v>648</v>
        <stp/>
        <stp>SSE</stp>
        <stp>MIPS</stp>
        <stp>open</stp>
        <tr r="H9" s="1"/>
      </tp>
      <tp>
        <v>93.174999999999997</v>
        <stp/>
        <stp>SSE</stp>
        <stp>LAGR B</stp>
        <stp>mid</stp>
        <tr r="G18" s="1"/>
      </tp>
      <tp>
        <v>169814</v>
        <stp/>
        <stp>SSE</stp>
        <stp>LATO B</stp>
        <stp>volume</stp>
        <tr r="N5" s="1"/>
      </tp>
      <tp>
        <v>88.25</v>
        <stp/>
        <stp>SSE</stp>
        <stp>LAGR B</stp>
        <stp>low</stp>
        <tr r="K18" s="1"/>
      </tp>
      <tp>
        <v>169.1</v>
        <stp/>
        <stp>SSE</stp>
        <stp>PDX</stp>
        <stp>lastvalidprevclose</stp>
        <tr r="H12" s="1"/>
      </tp>
      <tp>
        <v>312.10000000000002</v>
        <stp/>
        <stp>SSE</stp>
        <stp>EQT</stp>
        <stp>lastvalidprevclose</stp>
        <tr r="H8" s="1"/>
      </tp>
      <tp>
        <v>955</v>
        <stp/>
        <stp>SSE</stp>
        <stp>EVO</stp>
        <stp>lastvalidprevclose</stp>
        <tr r="H3" s="1"/>
      </tp>
      <tp>
        <v>192.05</v>
        <stp/>
        <stp>SSE</stp>
        <stp>LIFCO B</stp>
        <stp>low</stp>
        <tr r="K17" s="1"/>
      </tp>
      <tp>
        <v>209.15</v>
        <stp/>
        <stp>SSE</stp>
        <stp>LIFCO B</stp>
        <stp>mid</stp>
        <tr r="G17" s="1"/>
      </tp>
      <tp>
        <v>87.18</v>
        <stp/>
        <stp>SSE</stp>
        <stp>STORY B</stp>
        <stp>mid</stp>
        <tr r="G10" s="1"/>
      </tp>
      <tp>
        <v>82.460000000000008</v>
        <stp/>
        <stp>SSE</stp>
        <stp>STORY B</stp>
        <stp>low</stp>
        <tr r="K10" s="1"/>
      </tp>
      <tp>
        <v>33.24</v>
        <stp/>
        <stp>SSE</stp>
        <stp>SF</stp>
        <stp>lastvalidprevclose</stp>
        <tr r="H11" s="1"/>
      </tp>
      <tp>
        <v>194</v>
        <stp/>
        <stp>SSE</stp>
        <stp>LIFCO B</stp>
        <stp>open</stp>
        <tr r="H17" s="1"/>
      </tp>
      <tp>
        <v>4050352</v>
        <stp/>
        <stp>SSE</stp>
        <stp>SF</stp>
        <stp>volume</stp>
        <tr r="N11" s="1"/>
      </tp>
      <tp>
        <v>235</v>
        <stp/>
        <stp>SSE</stp>
        <stp>SAGA B</stp>
        <stp>open</stp>
        <tr r="H15" s="1"/>
      </tp>
      <tp>
        <v>32.39</v>
        <stp/>
        <stp>SSE</stp>
        <stp>SF</stp>
        <stp>mid</stp>
        <tr r="G11" s="1"/>
      </tp>
      <tp>
        <v>29</v>
        <stp/>
        <stp>SSE</stp>
        <stp>SF</stp>
        <stp>low</stp>
        <tr r="K11" s="1"/>
      </tp>
      <tp>
        <v>223.95000000000002</v>
        <stp/>
        <stp>SSE</stp>
        <stp>KINV B</stp>
        <stp>open</stp>
        <tr r="H6" s="1"/>
      </tp>
      <tp>
        <v>129537</v>
        <stp/>
        <stp>SSE</stp>
        <stp>PDX</stp>
        <stp>volume</stp>
        <tr r="N12" s="1"/>
      </tp>
      <tp>
        <v>748718</v>
        <stp/>
        <stp>SSE</stp>
        <stp>EVO</stp>
        <stp>volume</stp>
        <tr r="N3" s="1"/>
      </tp>
      <tp>
        <v>568356</v>
        <stp/>
        <stp>SSE</stp>
        <stp>EQT</stp>
        <stp>volume</stp>
        <tr r="N8" s="1"/>
      </tp>
      <tp>
        <v>247.6</v>
        <stp/>
        <stp>SSE</stp>
        <stp>LATO B</stp>
        <stp>open</stp>
        <tr r="H5" s="1"/>
      </tp>
      <tp>
        <v>90</v>
        <stp/>
        <stp>SSE</stp>
        <stp>LAGR B</stp>
        <stp>open</stp>
        <tr r="H18" s="1"/>
      </tp>
      <tp>
        <v>72.64</v>
        <stp/>
        <stp>SSE</stp>
        <stp>NIBE B</stp>
        <stp>open</stp>
        <tr r="H7" s="1"/>
      </tp>
      <tp>
        <v>555.6</v>
        <stp/>
        <stp>SSE</stp>
        <stp>BALD B</stp>
        <stp>open</stp>
        <tr r="H14" s="1"/>
      </tp>
      <tp>
        <v>84.5</v>
        <stp/>
        <stp>SSE</stp>
        <stp>STORY B</stp>
        <stp>open</stp>
        <tr r="H10" s="1"/>
      </tp>
      <tp>
        <v>300.3</v>
        <stp/>
        <stp>SSE</stp>
        <stp>EQT</stp>
        <stp>low</stp>
        <tr r="K8" s="1"/>
      </tp>
      <tp>
        <v>911</v>
        <stp/>
        <stp>SSE</stp>
        <stp>EVO</stp>
        <stp>low</stp>
        <tr r="K3" s="1"/>
      </tp>
      <tp>
        <v>981.55</v>
        <stp/>
        <stp>SSE</stp>
        <stp>EVO</stp>
        <stp>mid</stp>
        <tr r="G3" s="1"/>
      </tp>
      <tp>
        <v>327.54999999999995</v>
        <stp/>
        <stp>SSE</stp>
        <stp>EQT</stp>
        <stp>mid</stp>
        <tr r="G8" s="1"/>
      </tp>
      <tp>
        <v>201.1</v>
        <stp/>
        <stp>SSE</stp>
        <stp>LIFCO B</stp>
        <stp>lastvalidprevclose</stp>
        <tr r="H17" s="1"/>
      </tp>
      <tp>
        <v>5797009</v>
        <stp/>
        <stp>SSE</stp>
        <stp>SINCH</stp>
        <stp>volume</stp>
        <tr r="N4" s="1"/>
      </tp>
      <tp>
        <v>255.3</v>
        <stp/>
        <stp>SSE</stp>
        <stp>LATO B</stp>
        <stp>lastvalidprevclose</stp>
        <tr r="H5" s="1"/>
      </tp>
      <tp>
        <v>29</v>
        <stp/>
        <stp>SSE</stp>
        <stp>SF</stp>
        <stp>open</stp>
        <tr r="H11" s="1"/>
      </tp>
      <tp>
        <v>160</v>
        <stp/>
        <stp>SSE</stp>
        <stp>PDX</stp>
        <stp>open</stp>
        <tr r="H12" s="1"/>
      </tp>
      <tp>
        <v>21102557</v>
        <stp/>
        <stp>SSE</stp>
        <stp>SBB B</stp>
        <stp>volume</stp>
        <tr r="N13" s="1"/>
      </tp>
      <tp>
        <v>230.05</v>
        <stp/>
        <stp>SSE</stp>
        <stp>KINV B</stp>
        <stp>lastvalidprevclose</stp>
        <tr r="H6" s="1"/>
      </tp>
      <tp>
        <v>42.37</v>
        <stp/>
        <stp>SSE</stp>
        <stp>SBB B</stp>
        <stp>open</stp>
        <tr r="H13" s="1"/>
      </tp>
      <tp>
        <v>568.20000000000005</v>
        <stp/>
        <stp>SSE</stp>
        <stp>BALD B</stp>
        <stp>lastvalidprevclose</stp>
        <tr r="H14" s="1"/>
      </tp>
      <tp>
        <v>272807</v>
        <stp/>
        <stp>SSE</stp>
        <stp>INDT</stp>
        <stp>volume</stp>
        <tr r="N16" s="1"/>
      </tp>
      <tp>
        <v>172.3</v>
        <stp/>
        <stp>SSE</stp>
        <stp>PDX</stp>
        <stp>mid</stp>
        <tr r="G12" s="1"/>
      </tp>
      <tp>
        <v>85.8</v>
        <stp/>
        <stp>SSE</stp>
        <stp>STORY B</stp>
        <stp>lastvalidprevclose</stp>
        <tr r="H10" s="1"/>
      </tp>
      <tp>
        <v>152.1</v>
        <stp/>
        <stp>SSE</stp>
        <stp>PDX</stp>
        <stp>low</stp>
        <tr r="K12" s="1"/>
      </tp>
      <tp>
        <v>62899</v>
        <stp/>
        <stp>SSE</stp>
        <stp>MIPS</stp>
        <stp>volume</stp>
        <tr r="N9" s="1"/>
      </tp>
      <tp>
        <v>91.5</v>
        <stp/>
        <stp>SSE</stp>
        <stp>LAGR B</stp>
        <stp>lastvalidprevclose</stp>
        <tr r="H18" s="1"/>
      </tp>
      <tp>
        <v>925.6</v>
        <stp/>
        <stp>SSE</stp>
        <stp>EVO</stp>
        <stp>open</stp>
        <tr r="H3" s="1"/>
      </tp>
      <tp>
        <v>241.4</v>
        <stp/>
        <stp>SSE</stp>
        <stp>SAGA B</stp>
        <stp>lastvalidprevclose</stp>
        <tr r="H15" s="1"/>
      </tp>
      <tp>
        <v>642</v>
        <stp/>
        <stp>SSE</stp>
        <stp>MIPS</stp>
        <stp>low</stp>
        <tr r="K9" s="1"/>
      </tp>
      <tp>
        <v>694.75</v>
        <stp/>
        <stp>SSE</stp>
        <stp>MIPS</stp>
        <stp>mid</stp>
        <tr r="G9" s="1"/>
      </tp>
      <tp>
        <v>211.2</v>
        <stp/>
        <stp>SSE</stp>
        <stp>INDT</stp>
        <stp>mid</stp>
        <tr r="G16" s="1"/>
      </tp>
      <tp>
        <v>74.900000000000006</v>
        <stp/>
        <stp>SSE</stp>
        <stp>NIBE B</stp>
        <stp>lastvalidprevclose</stp>
        <tr r="H7" s="1"/>
      </tp>
      <tp>
        <v>196.5</v>
        <stp/>
        <stp>SSE</stp>
        <stp>INDT</stp>
        <stp>low</stp>
        <tr r="K16" s="1"/>
      </tp>
      <tp>
        <v>305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T41"/>
  <sheetViews>
    <sheetView tabSelected="1" zoomScale="85" zoomScaleNormal="85" workbookViewId="0">
      <selection activeCell="D2" sqref="D2:F18"/>
    </sheetView>
  </sheetViews>
  <sheetFormatPr defaultRowHeight="14.5" x14ac:dyDescent="0.35"/>
  <cols>
    <col min="9" max="9" width="17.453125" bestFit="1" customWidth="1"/>
    <col min="10" max="10" width="30.08984375" style="2" bestFit="1" customWidth="1"/>
    <col min="11" max="11" width="16.81640625" style="2" customWidth="1"/>
    <col min="12" max="12" width="24" bestFit="1" customWidth="1"/>
    <col min="17" max="17" width="12" bestFit="1" customWidth="1"/>
  </cols>
  <sheetData>
    <row r="2" spans="3:15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5" x14ac:dyDescent="0.35">
      <c r="C3" t="s">
        <v>3</v>
      </c>
      <c r="D3">
        <v>945.8</v>
      </c>
      <c r="E3">
        <v>911</v>
      </c>
      <c r="F3">
        <v>155880</v>
      </c>
      <c r="G3">
        <f>RTD("ontrade.quotes",,"SSE",C3,"mid")</f>
        <v>981.55</v>
      </c>
      <c r="H3" s="4">
        <f>RTD("ontrade.quotes",,"SSE",C3,"open")/RTD("ontrade.quotes",,"SSE",C3,"lastvalidprevclose")-1</f>
        <v>-3.0785340314136156E-2</v>
      </c>
      <c r="I3" s="1">
        <f>(D3-E3)/AVERAGE(D3:E3)</f>
        <v>3.7483843171046916E-2</v>
      </c>
      <c r="J3" s="3">
        <v>143037.04999999999</v>
      </c>
      <c r="K3">
        <f>RTD("ontrade.quotes",,"SSE",C3,"low")</f>
        <v>911</v>
      </c>
      <c r="L3" t="str">
        <f>IF(G3&lt;E3,"Lows",IF(G3&gt;D3,"Highs",""))</f>
        <v>Highs</v>
      </c>
      <c r="M3" t="str">
        <f>IF(H3&lt;=0,IF(I3&lt;0.02,IF(F3&gt;1.5*J3,IF(K3&lt;E3,-1,""),""),""),"")</f>
        <v/>
      </c>
      <c r="N3" s="5">
        <f>RTD("ontrade.quotes",,"SSE",C3,"volume")/J3</f>
        <v>5.2344340155225524</v>
      </c>
      <c r="O3" s="5">
        <f>F3/J3</f>
        <v>1.0897875760161442</v>
      </c>
    </row>
    <row r="4" spans="3:15" x14ac:dyDescent="0.35">
      <c r="C4" t="s">
        <v>4</v>
      </c>
      <c r="D4">
        <v>68.260000000000005</v>
      </c>
      <c r="E4">
        <v>62.56</v>
      </c>
      <c r="F4">
        <v>983189</v>
      </c>
      <c r="G4">
        <f>RTD("ontrade.quotes",,"SSE",C4,"mid")</f>
        <v>69.84</v>
      </c>
      <c r="H4" s="4">
        <f>RTD("ontrade.quotes",,"SSE",C4,"open")/RTD("ontrade.quotes",,"SSE",C4,"lastvalidprevclose")-1</f>
        <v>-3.9866098600121691E-2</v>
      </c>
      <c r="I4" s="1">
        <f t="shared" ref="I4:I18" si="0">(D4-E4)/AVERAGE(D4:E4)</f>
        <v>8.7142638740253825E-2</v>
      </c>
      <c r="J4" s="3">
        <v>390600.95</v>
      </c>
      <c r="K4">
        <f>RTD("ontrade.quotes",,"SSE",C4,"low")</f>
        <v>62.56</v>
      </c>
      <c r="L4" t="str">
        <f t="shared" ref="L4:L18" si="1">IF(G4&lt;E4,"Lows",IF(G4&gt;D4,"Highs",""))</f>
        <v>Highs</v>
      </c>
      <c r="M4" t="str">
        <f>IF(H4&lt;=0,IF(I4&lt;0.02,IF(F4&gt;1.5*J4,IF(K4&lt;E4,-1,""),""),""),"")</f>
        <v/>
      </c>
      <c r="N4" s="5">
        <f>RTD("ontrade.quotes",,"SSE",C4,"volume")/J4</f>
        <v>14.84125678649783</v>
      </c>
      <c r="O4" s="5">
        <f>F4/J4</f>
        <v>2.5171188139711385</v>
      </c>
    </row>
    <row r="5" spans="3:15" x14ac:dyDescent="0.35">
      <c r="C5" t="s">
        <v>5</v>
      </c>
      <c r="D5">
        <v>254.3</v>
      </c>
      <c r="E5">
        <v>245.2</v>
      </c>
      <c r="F5">
        <v>48525</v>
      </c>
      <c r="G5">
        <f>RTD("ontrade.quotes",,"SSE",C5,"mid")</f>
        <v>262.75</v>
      </c>
      <c r="H5" s="4">
        <f>RTD("ontrade.quotes",,"SSE",C5,"open")/RTD("ontrade.quotes",,"SSE",C5,"lastvalidprevclose")-1</f>
        <v>-3.0160595377986765E-2</v>
      </c>
      <c r="I5" s="1">
        <f t="shared" si="0"/>
        <v>3.6436436436436528E-2</v>
      </c>
      <c r="J5" s="3">
        <v>30522.400000000001</v>
      </c>
      <c r="K5">
        <f>RTD("ontrade.quotes",,"SSE",C5,"low")</f>
        <v>245.2</v>
      </c>
      <c r="L5" t="str">
        <f t="shared" si="1"/>
        <v>Highs</v>
      </c>
      <c r="M5" t="str">
        <f t="shared" ref="M5:M18" si="2">IF(H5&lt;=0,IF(I5&lt;0.02,IF(F5&gt;1.5*J5,IF(K5&lt;E5,-1,""),""),""),"")</f>
        <v/>
      </c>
      <c r="N5" s="5">
        <f>RTD("ontrade.quotes",,"SSE",C5,"volume")/J5</f>
        <v>5.5635860875946843</v>
      </c>
      <c r="O5" s="5">
        <f t="shared" ref="O5:O18" si="3">F5/J5</f>
        <v>1.5898160039839593</v>
      </c>
    </row>
    <row r="6" spans="3:15" x14ac:dyDescent="0.35">
      <c r="C6" t="s">
        <v>6</v>
      </c>
      <c r="D6">
        <v>228.85</v>
      </c>
      <c r="E6">
        <v>222.15</v>
      </c>
      <c r="F6">
        <v>113073</v>
      </c>
      <c r="G6">
        <f>RTD("ontrade.quotes",,"SSE",C6,"mid")</f>
        <v>238.3</v>
      </c>
      <c r="H6" s="4">
        <f>RTD("ontrade.quotes",,"SSE",C6,"open")/RTD("ontrade.quotes",,"SSE",C6,"lastvalidprevclose")-1</f>
        <v>-2.6515974788089536E-2</v>
      </c>
      <c r="I6" s="1">
        <f t="shared" si="0"/>
        <v>2.9711751662971124E-2</v>
      </c>
      <c r="J6" s="3">
        <v>72674.2</v>
      </c>
      <c r="K6">
        <f>RTD("ontrade.quotes",,"SSE",C6,"low")</f>
        <v>222.15</v>
      </c>
      <c r="L6" t="str">
        <f t="shared" si="1"/>
        <v>Highs</v>
      </c>
      <c r="M6" t="str">
        <f t="shared" si="2"/>
        <v/>
      </c>
      <c r="N6" s="5">
        <f>RTD("ontrade.quotes",,"SSE",C6,"volume")/J6</f>
        <v>8.5280470923656537</v>
      </c>
      <c r="O6" s="5">
        <f t="shared" si="3"/>
        <v>1.5558891601145937</v>
      </c>
    </row>
    <row r="7" spans="3:15" x14ac:dyDescent="0.35">
      <c r="C7" t="s">
        <v>7</v>
      </c>
      <c r="D7">
        <v>74.5</v>
      </c>
      <c r="E7">
        <v>72.3</v>
      </c>
      <c r="F7">
        <v>350076</v>
      </c>
      <c r="G7">
        <f>RTD("ontrade.quotes",,"SSE",C7,"mid")</f>
        <v>78.039999999999992</v>
      </c>
      <c r="H7" s="4">
        <f>RTD("ontrade.quotes",,"SSE",C7,"open")/RTD("ontrade.quotes",,"SSE",C7,"lastvalidprevclose")-1</f>
        <v>-3.0173564753004034E-2</v>
      </c>
      <c r="I7" s="1">
        <f t="shared" si="0"/>
        <v>2.9972752043596767E-2</v>
      </c>
      <c r="J7" s="3">
        <v>297455.90000000002</v>
      </c>
      <c r="K7">
        <f>RTD("ontrade.quotes",,"SSE",C7,"low")</f>
        <v>72.3</v>
      </c>
      <c r="L7" t="str">
        <f t="shared" si="1"/>
        <v>Highs</v>
      </c>
      <c r="M7" t="str">
        <f t="shared" si="2"/>
        <v/>
      </c>
      <c r="N7" s="5">
        <f>RTD("ontrade.quotes",,"SSE",C7,"volume")/J7</f>
        <v>7.2110151454383651</v>
      </c>
      <c r="O7" s="5">
        <f t="shared" si="3"/>
        <v>1.1769005086132094</v>
      </c>
    </row>
    <row r="8" spans="3:15" x14ac:dyDescent="0.35">
      <c r="C8" t="s">
        <v>8</v>
      </c>
      <c r="D8">
        <v>312.5</v>
      </c>
      <c r="E8">
        <v>300.3</v>
      </c>
      <c r="F8">
        <v>109241</v>
      </c>
      <c r="G8">
        <f>RTD("ontrade.quotes",,"SSE",C8,"mid")</f>
        <v>327.54999999999995</v>
      </c>
      <c r="H8" s="4">
        <f>RTD("ontrade.quotes",,"SSE",C8,"open")/RTD("ontrade.quotes",,"SSE",C8,"lastvalidprevclose")-1</f>
        <v>-2.2749118872156471E-2</v>
      </c>
      <c r="I8" s="1">
        <f t="shared" si="0"/>
        <v>3.9817232375979075E-2</v>
      </c>
      <c r="J8" s="3">
        <v>54180</v>
      </c>
      <c r="K8">
        <f>RTD("ontrade.quotes",,"SSE",C8,"low")</f>
        <v>300.3</v>
      </c>
      <c r="L8" t="str">
        <f t="shared" si="1"/>
        <v>Highs</v>
      </c>
      <c r="M8" t="str">
        <f t="shared" si="2"/>
        <v/>
      </c>
      <c r="N8" s="5">
        <f>RTD("ontrade.quotes",,"SSE",C8,"volume")/J8</f>
        <v>10.49014396456257</v>
      </c>
      <c r="O8" s="5">
        <f t="shared" si="3"/>
        <v>2.0162606127722409</v>
      </c>
    </row>
    <row r="9" spans="3:15" x14ac:dyDescent="0.35">
      <c r="C9" t="s">
        <v>9</v>
      </c>
      <c r="D9">
        <v>665.5</v>
      </c>
      <c r="E9">
        <v>642</v>
      </c>
      <c r="F9">
        <v>9418</v>
      </c>
      <c r="G9">
        <f>RTD("ontrade.quotes",,"SSE",C9,"mid")</f>
        <v>694.75</v>
      </c>
      <c r="H9" s="4">
        <f>RTD("ontrade.quotes",,"SSE",C9,"open")/RTD("ontrade.quotes",,"SSE",C9,"lastvalidprevclose")-1</f>
        <v>-2.8485757121439303E-2</v>
      </c>
      <c r="I9" s="1">
        <f t="shared" si="0"/>
        <v>3.5946462715105161E-2</v>
      </c>
      <c r="J9" s="3">
        <v>13439.65</v>
      </c>
      <c r="K9">
        <f>RTD("ontrade.quotes",,"SSE",C9,"low")</f>
        <v>642</v>
      </c>
      <c r="L9" t="str">
        <f t="shared" si="1"/>
        <v>Highs</v>
      </c>
      <c r="M9" t="str">
        <f t="shared" si="2"/>
        <v/>
      </c>
      <c r="N9" s="5">
        <f>RTD("ontrade.quotes",,"SSE",C9,"volume")/J9</f>
        <v>4.6801069968339952</v>
      </c>
      <c r="O9" s="5">
        <f t="shared" si="3"/>
        <v>0.70076229663718925</v>
      </c>
    </row>
    <row r="10" spans="3:15" x14ac:dyDescent="0.35">
      <c r="C10" t="s">
        <v>10</v>
      </c>
      <c r="D10">
        <v>86.32</v>
      </c>
      <c r="E10">
        <v>82.46</v>
      </c>
      <c r="F10">
        <v>97212</v>
      </c>
      <c r="G10">
        <f>RTD("ontrade.quotes",,"SSE",C10,"mid")</f>
        <v>87.18</v>
      </c>
      <c r="H10" s="4">
        <f>RTD("ontrade.quotes",,"SSE",C10,"open")/RTD("ontrade.quotes",,"SSE",C10,"lastvalidprevclose")-1</f>
        <v>-1.5151515151515138E-2</v>
      </c>
      <c r="I10" s="1">
        <f t="shared" si="0"/>
        <v>4.5740016589643322E-2</v>
      </c>
      <c r="J10" s="3">
        <v>34347.300000000003</v>
      </c>
      <c r="K10">
        <f>RTD("ontrade.quotes",,"SSE",C10,"low")</f>
        <v>82.460000000000008</v>
      </c>
      <c r="L10" t="str">
        <f t="shared" si="1"/>
        <v>Highs</v>
      </c>
      <c r="M10" t="str">
        <f t="shared" si="2"/>
        <v/>
      </c>
      <c r="N10" s="5">
        <f>RTD("ontrade.quotes",,"SSE",C10,"volume")/J10</f>
        <v>32.948091989763384</v>
      </c>
      <c r="O10" s="5">
        <f t="shared" si="3"/>
        <v>2.8302661344559832</v>
      </c>
    </row>
    <row r="11" spans="3:15" x14ac:dyDescent="0.35">
      <c r="C11" t="s">
        <v>11</v>
      </c>
      <c r="D11">
        <v>31.52</v>
      </c>
      <c r="E11">
        <v>29</v>
      </c>
      <c r="F11">
        <v>1385700</v>
      </c>
      <c r="G11">
        <f>RTD("ontrade.quotes",,"SSE",C11,"mid")</f>
        <v>32.39</v>
      </c>
      <c r="H11" s="4">
        <f>RTD("ontrade.quotes",,"SSE",C11,"open")/RTD("ontrade.quotes",,"SSE",C11,"lastvalidprevclose")-1</f>
        <v>-0.12755716004813478</v>
      </c>
      <c r="I11" s="1">
        <f t="shared" si="0"/>
        <v>8.3278255122273617E-2</v>
      </c>
      <c r="J11" s="3">
        <v>189186.05</v>
      </c>
      <c r="K11">
        <f>RTD("ontrade.quotes",,"SSE",C11,"low")</f>
        <v>29</v>
      </c>
      <c r="L11" t="str">
        <f t="shared" si="1"/>
        <v>Highs</v>
      </c>
      <c r="M11" t="str">
        <f t="shared" si="2"/>
        <v/>
      </c>
      <c r="N11" s="5">
        <f>RTD("ontrade.quotes",,"SSE",C11,"volume")/J11</f>
        <v>21.409358671001378</v>
      </c>
      <c r="O11" s="5">
        <f t="shared" si="3"/>
        <v>7.3245358206907962</v>
      </c>
    </row>
    <row r="12" spans="3:15" x14ac:dyDescent="0.35">
      <c r="C12" t="s">
        <v>12</v>
      </c>
      <c r="D12">
        <v>162.9</v>
      </c>
      <c r="E12">
        <v>152.1</v>
      </c>
      <c r="F12">
        <v>19566</v>
      </c>
      <c r="G12">
        <f>RTD("ontrade.quotes",,"SSE",C12,"mid")</f>
        <v>172.3</v>
      </c>
      <c r="H12" s="4">
        <f>RTD("ontrade.quotes",,"SSE",C12,"open")/RTD("ontrade.quotes",,"SSE",C12,"lastvalidprevclose")-1</f>
        <v>-5.3814311058545172E-2</v>
      </c>
      <c r="I12" s="1">
        <f t="shared" si="0"/>
        <v>6.8571428571428644E-2</v>
      </c>
      <c r="J12" s="3">
        <v>8760.1</v>
      </c>
      <c r="K12">
        <f>RTD("ontrade.quotes",,"SSE",C12,"low")</f>
        <v>152.1</v>
      </c>
      <c r="L12" t="str">
        <f t="shared" si="1"/>
        <v>Highs</v>
      </c>
      <c r="M12" t="str">
        <f t="shared" si="2"/>
        <v/>
      </c>
      <c r="N12" s="5">
        <f>RTD("ontrade.quotes",,"SSE",C12,"volume")/J12</f>
        <v>14.787159963927351</v>
      </c>
      <c r="O12" s="5">
        <f t="shared" si="3"/>
        <v>2.2335361468476385</v>
      </c>
    </row>
    <row r="13" spans="3:15" x14ac:dyDescent="0.35">
      <c r="C13" t="s">
        <v>13</v>
      </c>
      <c r="D13">
        <v>44.85</v>
      </c>
      <c r="E13">
        <v>41.62</v>
      </c>
      <c r="F13">
        <v>4712089</v>
      </c>
      <c r="G13">
        <f>RTD("ontrade.quotes",,"SSE",C13,"mid")</f>
        <v>47.515000000000001</v>
      </c>
      <c r="H13" s="4">
        <f>RTD("ontrade.quotes",,"SSE",C13,"open")/RTD("ontrade.quotes",,"SSE",C13,"lastvalidprevclose")-1</f>
        <v>-3.2648401826483986E-2</v>
      </c>
      <c r="I13" s="1">
        <f t="shared" si="0"/>
        <v>7.4707991210824651E-2</v>
      </c>
      <c r="J13" s="3">
        <v>1104153.5</v>
      </c>
      <c r="K13">
        <f>RTD("ontrade.quotes",,"SSE",C13,"low")</f>
        <v>41.620000000000005</v>
      </c>
      <c r="L13" t="str">
        <f t="shared" si="1"/>
        <v>Highs</v>
      </c>
      <c r="M13" t="str">
        <f t="shared" si="2"/>
        <v/>
      </c>
      <c r="N13" s="5">
        <f>RTD("ontrade.quotes",,"SSE",C13,"volume")/J13</f>
        <v>19.111977637167296</v>
      </c>
      <c r="O13" s="5">
        <f t="shared" si="3"/>
        <v>4.2676031910418253</v>
      </c>
    </row>
    <row r="14" spans="3:15" x14ac:dyDescent="0.35">
      <c r="C14" t="s">
        <v>14</v>
      </c>
      <c r="D14">
        <v>563.4</v>
      </c>
      <c r="E14">
        <v>551.20000000000005</v>
      </c>
      <c r="F14">
        <v>18263</v>
      </c>
      <c r="G14">
        <f>RTD("ontrade.quotes",,"SSE",C14,"mid")</f>
        <v>578.70000000000005</v>
      </c>
      <c r="H14" s="4">
        <f>RTD("ontrade.quotes",,"SSE",C14,"open")/RTD("ontrade.quotes",,"SSE",C14,"lastvalidprevclose")-1</f>
        <v>-2.2175290390707536E-2</v>
      </c>
      <c r="I14" s="1">
        <f t="shared" si="0"/>
        <v>2.1891261439081162E-2</v>
      </c>
      <c r="J14" s="3">
        <v>11199.2</v>
      </c>
      <c r="K14">
        <f>RTD("ontrade.quotes",,"SSE",C14,"low")</f>
        <v>551.20000000000005</v>
      </c>
      <c r="L14" t="str">
        <f t="shared" si="1"/>
        <v>Highs</v>
      </c>
      <c r="M14" t="str">
        <f>IF(H14&lt;=0,IF(I14&lt;0.02,IF(F14&gt;1.5*J14,IF(K14&lt;E14,-1,""),""),""),"")</f>
        <v/>
      </c>
      <c r="N14" s="5">
        <f>RTD("ontrade.quotes",,"SSE",C14,"volume")/J14</f>
        <v>12.244803200228587</v>
      </c>
      <c r="O14" s="5">
        <f t="shared" si="3"/>
        <v>1.6307414815343952</v>
      </c>
    </row>
    <row r="15" spans="3:15" x14ac:dyDescent="0.35">
      <c r="C15" t="s">
        <v>15</v>
      </c>
      <c r="D15">
        <v>239.8</v>
      </c>
      <c r="E15">
        <v>232.4</v>
      </c>
      <c r="F15">
        <v>12063</v>
      </c>
      <c r="G15">
        <f>RTD("ontrade.quotes",,"SSE",C15,"mid")</f>
        <v>251.89999999999998</v>
      </c>
      <c r="H15" s="4">
        <f>RTD("ontrade.quotes",,"SSE",C15,"open")/RTD("ontrade.quotes",,"SSE",C15,"lastvalidprevclose")-1</f>
        <v>-2.6512013256006606E-2</v>
      </c>
      <c r="I15" s="1">
        <f t="shared" si="0"/>
        <v>3.1342651418890324E-2</v>
      </c>
      <c r="J15" s="3">
        <v>16325.2</v>
      </c>
      <c r="K15">
        <f>RTD("ontrade.quotes",,"SSE",C15,"low")</f>
        <v>232.4</v>
      </c>
      <c r="L15" t="str">
        <f t="shared" si="1"/>
        <v>Highs</v>
      </c>
      <c r="M15" t="str">
        <f t="shared" si="2"/>
        <v/>
      </c>
      <c r="N15" s="5">
        <f>RTD("ontrade.quotes",,"SSE",C15,"volume")/J15</f>
        <v>7.784284419180163</v>
      </c>
      <c r="O15" s="5">
        <f t="shared" si="3"/>
        <v>0.73891897189620948</v>
      </c>
    </row>
    <row r="16" spans="3:15" x14ac:dyDescent="0.35">
      <c r="C16" t="s">
        <v>23</v>
      </c>
      <c r="D16">
        <v>202.2</v>
      </c>
      <c r="E16">
        <v>196.5</v>
      </c>
      <c r="F16">
        <v>34285</v>
      </c>
      <c r="G16">
        <f>RTD("ontrade.quotes",,"SSE",C16,"mid")</f>
        <v>211.2</v>
      </c>
      <c r="H16" s="4">
        <f>RTD("ontrade.quotes",,"SSE",C16,"open")/RTD("ontrade.quotes",,"SSE",C16,"lastvalidprevclose")-1</f>
        <v>-2.6380670611439783E-2</v>
      </c>
      <c r="I16" s="1">
        <f t="shared" si="0"/>
        <v>2.8592927012791515E-2</v>
      </c>
      <c r="J16" s="2">
        <v>21792.55</v>
      </c>
      <c r="K16" s="2">
        <f>RTD("ontrade.quotes",,"SSE",C16,"low")</f>
        <v>196.5</v>
      </c>
      <c r="L16" t="str">
        <f t="shared" si="1"/>
        <v>Highs</v>
      </c>
      <c r="M16" t="str">
        <f t="shared" si="2"/>
        <v/>
      </c>
      <c r="N16" s="5">
        <f>RTD("ontrade.quotes",,"SSE",C16,"volume")/J16</f>
        <v>12.518360632417959</v>
      </c>
      <c r="O16" s="5">
        <f t="shared" si="3"/>
        <v>1.5732440673532928</v>
      </c>
    </row>
    <row r="17" spans="3:18" x14ac:dyDescent="0.35">
      <c r="C17" t="s">
        <v>24</v>
      </c>
      <c r="D17">
        <v>199.7</v>
      </c>
      <c r="E17">
        <v>192.05</v>
      </c>
      <c r="F17">
        <v>91068</v>
      </c>
      <c r="G17">
        <f>RTD("ontrade.quotes",,"SSE",C17,"mid")</f>
        <v>209.15</v>
      </c>
      <c r="H17" s="4">
        <f>RTD("ontrade.quotes",,"SSE",C17,"open")/RTD("ontrade.quotes",,"SSE",C17,"lastvalidprevclose")-1</f>
        <v>-3.5305818000994527E-2</v>
      </c>
      <c r="I17" s="1">
        <f t="shared" si="0"/>
        <v>3.905552010210582E-2</v>
      </c>
      <c r="J17" s="2">
        <v>30770.799999999999</v>
      </c>
      <c r="K17" s="2">
        <f>RTD("ontrade.quotes",,"SSE",C17,"low")</f>
        <v>192.05</v>
      </c>
      <c r="L17" t="str">
        <f t="shared" si="1"/>
        <v>Highs</v>
      </c>
      <c r="M17" t="str">
        <f t="shared" si="2"/>
        <v/>
      </c>
      <c r="N17" s="5">
        <f>RTD("ontrade.quotes",,"SSE",C17,"volume")/J17</f>
        <v>17.223341609577911</v>
      </c>
      <c r="O17" s="5">
        <f t="shared" si="3"/>
        <v>2.9595590624878132</v>
      </c>
    </row>
    <row r="18" spans="3:18" x14ac:dyDescent="0.35">
      <c r="C18" t="s">
        <v>25</v>
      </c>
      <c r="D18">
        <v>90.55</v>
      </c>
      <c r="E18">
        <v>88.25</v>
      </c>
      <c r="F18">
        <v>13861</v>
      </c>
      <c r="G18">
        <f>RTD("ontrade.quotes",,"SSE",C18,"mid")</f>
        <v>93.174999999999997</v>
      </c>
      <c r="H18" s="4">
        <f>RTD("ontrade.quotes",,"SSE",C18,"open")/RTD("ontrade.quotes",,"SSE",C18,"lastvalidprevclose")-1</f>
        <v>-1.6393442622950838E-2</v>
      </c>
      <c r="I18" s="1">
        <f t="shared" si="0"/>
        <v>2.572706935123039E-2</v>
      </c>
      <c r="J18" s="2">
        <v>13028.95</v>
      </c>
      <c r="K18" s="2">
        <f>RTD("ontrade.quotes",,"SSE",C18,"low")</f>
        <v>88.25</v>
      </c>
      <c r="L18" t="str">
        <f t="shared" si="1"/>
        <v>Highs</v>
      </c>
      <c r="M18" t="str">
        <f t="shared" si="2"/>
        <v/>
      </c>
      <c r="N18" s="5">
        <f>RTD("ontrade.quotes",,"SSE",C18,"volume")/J18</f>
        <v>17.23761316145967</v>
      </c>
      <c r="O18" s="5">
        <f t="shared" si="3"/>
        <v>1.0638616312135667</v>
      </c>
    </row>
    <row r="32" spans="3:18" x14ac:dyDescent="0.35">
      <c r="P32" s="1"/>
      <c r="R32" s="1"/>
    </row>
    <row r="41" spans="16:20" x14ac:dyDescent="0.35">
      <c r="P41" s="1"/>
      <c r="R41" s="1"/>
      <c r="S41" s="6"/>
      <c r="T41" s="4"/>
    </row>
  </sheetData>
  <conditionalFormatting sqref="M2 L1:L1048576">
    <cfRule type="cellIs" dxfId="2" priority="4" operator="equal">
      <formula>"Lows"</formula>
    </cfRule>
    <cfRule type="cellIs" dxfId="1" priority="5" operator="equal">
      <formula>"Highs"</formula>
    </cfRule>
  </conditionalFormatting>
  <conditionalFormatting sqref="I3:I18">
    <cfRule type="cellIs" dxfId="0" priority="2" operator="lessThan">
      <formula>0.02</formula>
    </cfRule>
  </conditionalFormatting>
  <conditionalFormatting sqref="H3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2022-02-22T13:44:40Z</dcterms:modified>
</cp:coreProperties>
</file>