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GitHub\Growth-stock-high-volume-short\"/>
    </mc:Choice>
  </mc:AlternateContent>
  <xr:revisionPtr revIDLastSave="0" documentId="8_{9E99F14E-B753-4403-BC77-B25E27D1899B}" xr6:coauthVersionLast="47" xr6:coauthVersionMax="47" xr10:uidLastSave="{00000000-0000-0000-0000-000000000000}"/>
  <bookViews>
    <workbookView xWindow="-110" yWindow="-110" windowWidth="19420" windowHeight="10420" xr2:uid="{56CA8ECF-8D06-4762-A8AA-5F67DF2C767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7" i="1"/>
  <c r="N11" i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3" i="1"/>
  <c r="K3" i="1"/>
  <c r="H3" i="1"/>
  <c r="K16" i="1" l="1"/>
  <c r="I16" i="1"/>
  <c r="I17" i="1"/>
  <c r="I18" i="1"/>
  <c r="G18" i="1"/>
  <c r="L18" i="1" s="1"/>
  <c r="H18" i="1"/>
  <c r="K18" i="1"/>
  <c r="G17" i="1"/>
  <c r="L17" i="1" s="1"/>
  <c r="H17" i="1"/>
  <c r="K17" i="1"/>
  <c r="G16" i="1"/>
  <c r="L16" i="1" s="1"/>
  <c r="H16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M16" i="1" l="1"/>
  <c r="M18" i="1"/>
  <c r="M17" i="1"/>
  <c r="M3" i="1"/>
  <c r="L3" i="1"/>
  <c r="H11" i="1"/>
  <c r="K12" i="1"/>
  <c r="K13" i="1"/>
  <c r="K14" i="1"/>
  <c r="K15" i="1"/>
  <c r="K4" i="1"/>
  <c r="K5" i="1"/>
  <c r="K6" i="1"/>
  <c r="K7" i="1"/>
  <c r="K8" i="1"/>
  <c r="K9" i="1"/>
  <c r="K10" i="1"/>
  <c r="K11" i="1"/>
  <c r="H4" i="1"/>
  <c r="H5" i="1"/>
  <c r="H6" i="1"/>
  <c r="H8" i="1"/>
  <c r="H10" i="1"/>
  <c r="H12" i="1"/>
  <c r="H13" i="1"/>
  <c r="H14" i="1"/>
  <c r="H15" i="1"/>
  <c r="I4" i="1" l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L4" i="1" l="1"/>
  <c r="L5" i="1"/>
  <c r="L6" i="1"/>
  <c r="L7" i="1"/>
  <c r="L8" i="1"/>
  <c r="L9" i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<sst xmlns="http://schemas.openxmlformats.org/spreadsheetml/2006/main" count="26" uniqueCount="26">
  <si>
    <t>High</t>
  </si>
  <si>
    <t>Low</t>
  </si>
  <si>
    <t>Volume</t>
  </si>
  <si>
    <t>EVO</t>
  </si>
  <si>
    <t>SINCH</t>
  </si>
  <si>
    <t>LATO B</t>
  </si>
  <si>
    <t>KINV B</t>
  </si>
  <si>
    <t>NIBE B</t>
  </si>
  <si>
    <t>EQT</t>
  </si>
  <si>
    <t>MIPS</t>
  </si>
  <si>
    <t>STORY B</t>
  </si>
  <si>
    <t>SF</t>
  </si>
  <si>
    <t>PDX</t>
  </si>
  <si>
    <t>SBB B</t>
  </si>
  <si>
    <t>BALD B</t>
  </si>
  <si>
    <t>SAGA B</t>
  </si>
  <si>
    <t>Opening range pct</t>
  </si>
  <si>
    <t>Average opening range volume</t>
  </si>
  <si>
    <t>Above below first 15 high/low</t>
  </si>
  <si>
    <t>GAP</t>
  </si>
  <si>
    <t>Day low</t>
  </si>
  <si>
    <t>Short indicator</t>
  </si>
  <si>
    <t>Mid</t>
  </si>
  <si>
    <t>INDT</t>
  </si>
  <si>
    <t>LIFCO B</t>
  </si>
  <si>
    <t>LAGR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</si>
</sst>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" fontId="0" fillId="0" borderId="0" xfId="0" applyNumberFormat="1"/>
    <xf numFmtId="10" fontId="0" fillId="0" borderId="0" xfId="1" applyNumberFormat="1" applyFont="1"/>
    <xf numFmtId="166" fontId="0" fillId="0" borderId="0" xfId="0" applyNumberFormat="1"/>
    <xf numFmtId="164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ontrade.quotes">
      <tp>
        <v>273</v>
        <stp/>
        <stp>SSE</stp>
        <stp>LATO B</stp>
        <stp>low</stp>
        <tr r="K5" s="1"/>
      </tp>
      <tp>
        <v>277.3</v>
        <stp/>
        <stp>SSE</stp>
        <stp>LATO B</stp>
        <stp>mid</stp>
        <tr r="G5" s="1"/>
      </tp>
      <tp>
        <v>723.5</v>
        <stp/>
        <stp>SSE</stp>
        <stp>MIPS</stp>
        <stp>lastvalidprevclose</stp>
        <tr r="H9" s="1"/>
      </tp>
      <tp>
        <v>190740</v>
        <stp/>
        <stp>SSE</stp>
        <stp>STORY B</stp>
        <stp>volume</stp>
        <tr r="N10" s="1"/>
      </tp>
      <tp>
        <v>253321</v>
        <stp/>
        <stp>SSE</stp>
        <stp>BALD B</stp>
        <stp>volume</stp>
        <tr r="N14" s="1"/>
      </tp>
      <tp>
        <v>225.7</v>
        <stp/>
        <stp>SSE</stp>
        <stp>INDT</stp>
        <stp>lastvalidprevclose</stp>
        <tr r="H16" s="1"/>
      </tp>
      <tp>
        <v>517304</v>
        <stp/>
        <stp>SSE</stp>
        <stp>KINV B</stp>
        <stp>volume</stp>
        <tr r="N6" s="1"/>
      </tp>
      <tp>
        <v>618.4</v>
        <stp/>
        <stp>SSE</stp>
        <stp>BALD B</stp>
        <stp>mid</stp>
        <tr r="G14" s="1"/>
      </tp>
      <tp>
        <v>87.38</v>
        <stp/>
        <stp>SSE</stp>
        <stp>NIBE B</stp>
        <stp>low</stp>
        <tr r="K7" s="1"/>
      </tp>
      <tp>
        <v>1985873</v>
        <stp/>
        <stp>SSE</stp>
        <stp>NIBE B</stp>
        <stp>volume</stp>
        <tr r="N7" s="1"/>
      </tp>
      <tp>
        <v>593.20000000000005</v>
        <stp/>
        <stp>SSE</stp>
        <stp>BALD B</stp>
        <stp>low</stp>
        <tr r="K14" s="1"/>
      </tp>
      <tp>
        <v>87.460000000000008</v>
        <stp/>
        <stp>SSE</stp>
        <stp>NIBE B</stp>
        <stp>mid</stp>
        <tr r="G7" s="1"/>
      </tp>
      <tp>
        <v>252.8</v>
        <stp/>
        <stp>SSE</stp>
        <stp>SAGA B</stp>
        <stp>low</stp>
        <tr r="K15" s="1"/>
      </tp>
      <tp>
        <v>220.8</v>
        <stp/>
        <stp>SSE</stp>
        <stp>INDT</stp>
        <stp>open</stp>
        <tr r="H16" s="1"/>
      </tp>
      <tp>
        <v>262.60000000000002</v>
        <stp/>
        <stp>SSE</stp>
        <stp>SAGA B</stp>
        <stp>mid</stp>
        <tr r="G15" s="1"/>
      </tp>
      <tp>
        <v>437249</v>
        <stp/>
        <stp>SSE</stp>
        <stp>LAGR B</stp>
        <stp>volume</stp>
        <tr r="N18" s="1"/>
      </tp>
      <tp>
        <v>340850</v>
        <stp/>
        <stp>SSE</stp>
        <stp>SAGA B</stp>
        <stp>volume</stp>
        <tr r="N15" s="1"/>
      </tp>
      <tp>
        <v>297356</v>
        <stp/>
        <stp>SSE</stp>
        <stp>LIFCO B</stp>
        <stp>volume</stp>
        <tr r="N17" s="1"/>
      </tp>
      <tp>
        <v>102.95</v>
        <stp/>
        <stp>SSE</stp>
        <stp>SINCH</stp>
        <stp>lastvalidprevclose</stp>
        <tr r="H4" s="1"/>
      </tp>
      <tp>
        <v>100.9</v>
        <stp/>
        <stp>SSE</stp>
        <stp>SINCH</stp>
        <stp>open</stp>
        <tr r="H4" s="1"/>
      </tp>
      <tp>
        <v>47.3</v>
        <stp/>
        <stp>SSE</stp>
        <stp>SBB B</stp>
        <stp>mid</stp>
        <tr r="G13" s="1"/>
      </tp>
      <tp>
        <v>46.6</v>
        <stp/>
        <stp>SSE</stp>
        <stp>SBB B</stp>
        <stp>low</stp>
        <tr r="K13" s="1"/>
      </tp>
      <tp>
        <v>47.97</v>
        <stp/>
        <stp>SSE</stp>
        <stp>SBB B</stp>
        <stp>lastvalidprevclose</stp>
        <tr r="H13" s="1"/>
      </tp>
      <tp>
        <v>100.1</v>
        <stp/>
        <stp>SSE</stp>
        <stp>SINCH</stp>
        <stp>mid</stp>
        <tr r="G4" s="1"/>
      </tp>
      <tp>
        <v>259.55</v>
        <stp/>
        <stp>SSE</stp>
        <stp>KINV B</stp>
        <stp>mid</stp>
        <tr r="G6" s="1"/>
      </tp>
      <tp>
        <v>99.48</v>
        <stp/>
        <stp>SSE</stp>
        <stp>SINCH</stp>
        <stp>low</stp>
        <tr r="K4" s="1"/>
      </tp>
      <tp>
        <v>256.05</v>
        <stp/>
        <stp>SSE</stp>
        <stp>KINV B</stp>
        <stp>low</stp>
        <tr r="K6" s="1"/>
      </tp>
      <tp>
        <v>715</v>
        <stp/>
        <stp>SSE</stp>
        <stp>MIPS</stp>
        <stp>open</stp>
        <tr r="H9" s="1"/>
      </tp>
      <tp>
        <v>100</v>
        <stp/>
        <stp>SSE</stp>
        <stp>LAGR B</stp>
        <stp>mid</stp>
        <tr r="G18" s="1"/>
      </tp>
      <tp>
        <v>348639</v>
        <stp/>
        <stp>SSE</stp>
        <stp>LATO B</stp>
        <stp>volume</stp>
        <tr r="N5" s="1"/>
      </tp>
      <tp>
        <v>100</v>
        <stp/>
        <stp>SSE</stp>
        <stp>LAGR B</stp>
        <stp>low</stp>
        <tr r="K18" s="1"/>
      </tp>
      <tp>
        <v>205.6</v>
        <stp/>
        <stp>SSE</stp>
        <stp>PDX</stp>
        <stp>lastvalidprevclose</stp>
        <tr r="H12" s="1"/>
      </tp>
      <tp>
        <v>347.3</v>
        <stp/>
        <stp>SSE</stp>
        <stp>EQT</stp>
        <stp>lastvalidprevclose</stp>
        <tr r="H8" s="1"/>
      </tp>
      <tp>
        <v>1106</v>
        <stp/>
        <stp>SSE</stp>
        <stp>EVO</stp>
        <stp>lastvalidprevclose</stp>
        <tr r="H3" s="1"/>
      </tp>
      <tp>
        <v>204.6</v>
        <stp/>
        <stp>SSE</stp>
        <stp>LIFCO B</stp>
        <stp>low</stp>
        <tr r="K17" s="1"/>
      </tp>
      <tp>
        <v>206.4</v>
        <stp/>
        <stp>SSE</stp>
        <stp>LIFCO B</stp>
        <stp>mid</stp>
        <tr r="G17" s="1"/>
      </tp>
      <tp>
        <v>121.95</v>
        <stp/>
        <stp>SSE</stp>
        <stp>STORY B</stp>
        <stp>mid</stp>
        <tr r="G10" s="1"/>
      </tp>
      <tp>
        <v>121.6</v>
        <stp/>
        <stp>SSE</stp>
        <stp>STORY B</stp>
        <stp>low</stp>
        <tr r="K10" s="1"/>
      </tp>
      <tp>
        <v>46.6</v>
        <stp/>
        <stp>SSE</stp>
        <stp>SF</stp>
        <stp>lastvalidprevclose</stp>
        <tr r="H11" s="1"/>
      </tp>
      <tp>
        <v>207.1</v>
        <stp/>
        <stp>SSE</stp>
        <stp>LIFCO B</stp>
        <stp>open</stp>
        <tr r="H17" s="1"/>
      </tp>
      <tp>
        <v>921563</v>
        <stp/>
        <stp>SSE</stp>
        <stp>SF</stp>
        <stp>volume</stp>
        <tr r="N11" s="1"/>
      </tp>
      <tp>
        <v>258.39999999999998</v>
        <stp/>
        <stp>SSE</stp>
        <stp>SAGA B</stp>
        <stp>open</stp>
        <tr r="H15" s="1"/>
      </tp>
      <tp>
        <v>45.74</v>
        <stp/>
        <stp>SSE</stp>
        <stp>SF</stp>
        <stp>mid</stp>
        <tr r="G11" s="1"/>
      </tp>
      <tp>
        <v>45.32</v>
        <stp/>
        <stp>SSE</stp>
        <stp>SF</stp>
        <stp>low</stp>
        <tr r="K11" s="1"/>
      </tp>
      <tp>
        <v>257.7</v>
        <stp/>
        <stp>SSE</stp>
        <stp>KINV B</stp>
        <stp>open</stp>
        <tr r="H6" s="1"/>
      </tp>
      <tp>
        <v>98459</v>
        <stp/>
        <stp>SSE</stp>
        <stp>PDX</stp>
        <stp>volume</stp>
        <tr r="N12" s="1"/>
      </tp>
      <tp>
        <v>1441169</v>
        <stp/>
        <stp>SSE</stp>
        <stp>EVO</stp>
        <stp>volume</stp>
        <tr r="N3" s="1"/>
      </tp>
      <tp>
        <v>627428</v>
        <stp/>
        <stp>SSE</stp>
        <stp>EQT</stp>
        <stp>volume</stp>
        <tr r="N8" s="1"/>
      </tp>
      <tp>
        <v>280</v>
        <stp/>
        <stp>SSE</stp>
        <stp>LATO B</stp>
        <stp>open</stp>
        <tr r="H5" s="1"/>
      </tp>
      <tp>
        <v>102.7</v>
        <stp/>
        <stp>SSE</stp>
        <stp>LAGR B</stp>
        <stp>open</stp>
        <tr r="H18" s="1"/>
      </tp>
      <tp>
        <v>88.179999999999993</v>
        <stp/>
        <stp>SSE</stp>
        <stp>NIBE B</stp>
        <stp>open</stp>
        <tr r="H7" s="1"/>
      </tp>
      <tp>
        <v>603.6</v>
        <stp/>
        <stp>SSE</stp>
        <stp>BALD B</stp>
        <stp>open</stp>
        <tr r="H14" s="1"/>
      </tp>
      <tp>
        <v>125</v>
        <stp/>
        <stp>SSE</stp>
        <stp>STORY B</stp>
        <stp>open</stp>
        <tr r="H10" s="1"/>
      </tp>
      <tp>
        <v>337.7</v>
        <stp/>
        <stp>SSE</stp>
        <stp>EQT</stp>
        <stp>low</stp>
        <tr r="K8" s="1"/>
      </tp>
      <tp>
        <v>1050</v>
        <stp/>
        <stp>SSE</stp>
        <stp>EVO</stp>
        <stp>low</stp>
        <tr r="K3" s="1"/>
      </tp>
      <tp>
        <v>1076.2</v>
        <stp/>
        <stp>SSE</stp>
        <stp>EVO</stp>
        <stp>mid</stp>
        <tr r="G3" s="1"/>
      </tp>
      <tp>
        <v>341.5</v>
        <stp/>
        <stp>SSE</stp>
        <stp>EQT</stp>
        <stp>mid</stp>
        <tr r="G8" s="1"/>
      </tp>
      <tp>
        <v>210.6</v>
        <stp/>
        <stp>SSE</stp>
        <stp>LIFCO B</stp>
        <stp>lastvalidprevclose</stp>
        <tr r="H17" s="1"/>
      </tp>
      <tp>
        <v>2327559</v>
        <stp/>
        <stp>SSE</stp>
        <stp>SINCH</stp>
        <stp>volume</stp>
        <tr r="N4" s="1"/>
      </tp>
      <tp>
        <v>287.10000000000002</v>
        <stp/>
        <stp>SSE</stp>
        <stp>LATO B</stp>
        <stp>lastvalidprevclose</stp>
        <tr r="H5" s="1"/>
      </tp>
      <tp>
        <v>46</v>
        <stp/>
        <stp>SSE</stp>
        <stp>SF</stp>
        <stp>open</stp>
        <tr r="H11" s="1"/>
      </tp>
      <tp>
        <v>204.8</v>
        <stp/>
        <stp>SSE</stp>
        <stp>PDX</stp>
        <stp>open</stp>
        <tr r="H12" s="1"/>
      </tp>
      <tp>
        <v>11933088</v>
        <stp/>
        <stp>SSE</stp>
        <stp>SBB B</stp>
        <stp>volume</stp>
        <tr r="N13" s="1"/>
      </tp>
      <tp>
        <v>261.89999999999998</v>
        <stp/>
        <stp>SSE</stp>
        <stp>KINV B</stp>
        <stp>lastvalidprevclose</stp>
        <tr r="H6" s="1"/>
      </tp>
      <tp>
        <v>47.41</v>
        <stp/>
        <stp>SSE</stp>
        <stp>SBB B</stp>
        <stp>open</stp>
        <tr r="H13" s="1"/>
      </tp>
      <tp>
        <v>604.6</v>
        <stp/>
        <stp>SSE</stp>
        <stp>BALD B</stp>
        <stp>lastvalidprevclose</stp>
        <tr r="H14" s="1"/>
      </tp>
      <tp>
        <v>294471</v>
        <stp/>
        <stp>SSE</stp>
        <stp>INDT</stp>
        <stp>volume</stp>
        <tr r="N16" s="1"/>
      </tp>
      <tp>
        <v>205.4</v>
        <stp/>
        <stp>SSE</stp>
        <stp>PDX</stp>
        <stp>mid</stp>
        <tr r="G12" s="1"/>
      </tp>
      <tp>
        <v>127</v>
        <stp/>
        <stp>SSE</stp>
        <stp>STORY B</stp>
        <stp>lastvalidprevclose</stp>
        <tr r="H10" s="1"/>
      </tp>
      <tp>
        <v>202.6</v>
        <stp/>
        <stp>SSE</stp>
        <stp>PDX</stp>
        <stp>low</stp>
        <tr r="K12" s="1"/>
      </tp>
      <tp>
        <v>437336</v>
        <stp/>
        <stp>SSE</stp>
        <stp>MIPS</stp>
        <stp>volume</stp>
        <tr r="N9" s="1"/>
      </tp>
      <tp>
        <v>104.1</v>
        <stp/>
        <stp>SSE</stp>
        <stp>LAGR B</stp>
        <stp>lastvalidprevclose</stp>
        <tr r="H18" s="1"/>
      </tp>
      <tp>
        <v>1085</v>
        <stp/>
        <stp>SSE</stp>
        <stp>EVO</stp>
        <stp>open</stp>
        <tr r="H3" s="1"/>
      </tp>
      <tp>
        <v>261</v>
        <stp/>
        <stp>SSE</stp>
        <stp>SAGA B</stp>
        <stp>lastvalidprevclose</stp>
        <tr r="H15" s="1"/>
      </tp>
      <tp>
        <v>703</v>
        <stp/>
        <stp>SSE</stp>
        <stp>MIPS</stp>
        <stp>low</stp>
        <tr r="K9" s="1"/>
      </tp>
      <tp>
        <v>732</v>
        <stp/>
        <stp>SSE</stp>
        <stp>MIPS</stp>
        <stp>mid</stp>
        <tr r="G9" s="1"/>
      </tp>
      <tp>
        <v>220</v>
        <stp/>
        <stp>SSE</stp>
        <stp>INDT</stp>
        <stp>mid</stp>
        <tr r="G16" s="1"/>
      </tp>
      <tp>
        <v>89.179999999999993</v>
        <stp/>
        <stp>SSE</stp>
        <stp>NIBE B</stp>
        <stp>lastvalidprevclose</stp>
        <tr r="H7" s="1"/>
      </tp>
      <tp>
        <v>219.4</v>
        <stp/>
        <stp>SSE</stp>
        <stp>INDT</stp>
        <stp>low</stp>
        <tr r="K16" s="1"/>
      </tp>
      <tp>
        <v>338.9</v>
        <stp/>
        <stp>SSE</stp>
        <stp>EQT</stp>
        <stp>open</stp>
        <tr r="H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5E47-AB21-40CD-8773-87AC1EA351F0}">
  <dimension ref="C2:T41"/>
  <sheetViews>
    <sheetView tabSelected="1" zoomScale="85" zoomScaleNormal="85" workbookViewId="0">
      <selection activeCell="J12" sqref="J12"/>
    </sheetView>
  </sheetViews>
  <sheetFormatPr defaultRowHeight="14.5" x14ac:dyDescent="0.35"/>
  <cols>
    <col min="9" max="9" width="17.453125" bestFit="1" customWidth="1"/>
    <col min="10" max="10" width="30.08984375" style="2" bestFit="1" customWidth="1"/>
    <col min="11" max="11" width="16.81640625" style="2" customWidth="1"/>
    <col min="12" max="12" width="24" bestFit="1" customWidth="1"/>
    <col min="17" max="17" width="12" bestFit="1" customWidth="1"/>
  </cols>
  <sheetData>
    <row r="2" spans="3:14" x14ac:dyDescent="0.35">
      <c r="D2" t="s">
        <v>0</v>
      </c>
      <c r="E2" t="s">
        <v>1</v>
      </c>
      <c r="F2" t="s">
        <v>2</v>
      </c>
      <c r="G2" t="s">
        <v>22</v>
      </c>
      <c r="H2" t="s">
        <v>19</v>
      </c>
      <c r="I2" t="s">
        <v>16</v>
      </c>
      <c r="J2" s="2" t="s">
        <v>17</v>
      </c>
      <c r="K2" s="2" t="s">
        <v>20</v>
      </c>
      <c r="L2" t="s">
        <v>18</v>
      </c>
      <c r="M2" t="s">
        <v>21</v>
      </c>
    </row>
    <row r="3" spans="3:14" x14ac:dyDescent="0.35">
      <c r="C3" t="s">
        <v>3</v>
      </c>
      <c r="D3">
        <v>1093.2</v>
      </c>
      <c r="E3">
        <v>1080</v>
      </c>
      <c r="F3">
        <v>61936</v>
      </c>
      <c r="G3">
        <f>RTD("ontrade.quotes",,"SSE",C3,"mid")</f>
        <v>1076.2</v>
      </c>
      <c r="H3" s="4">
        <f>RTD("ontrade.quotes",,"SSE",C3,"open")/RTD("ontrade.quotes",,"SSE",C3,"lastvalidprevclose")-1</f>
        <v>-1.8987341772151889E-2</v>
      </c>
      <c r="I3" s="1">
        <f>(D3-E3)/AVERAGE(D3:E3)</f>
        <v>1.2147984538928812E-2</v>
      </c>
      <c r="J3" s="3">
        <v>145349.85</v>
      </c>
      <c r="K3">
        <f>RTD("ontrade.quotes",,"SSE",C3,"low")</f>
        <v>1050</v>
      </c>
      <c r="L3" t="str">
        <f>IF(G3&lt;E3,"Lows",IF(G3&gt;D3,"Highs",""))</f>
        <v>Lows</v>
      </c>
      <c r="M3" t="str">
        <f>IF(H3&lt;=0,IF(I3&lt;0.02,IF(F3&gt;1.5*J3,IF(K3&lt;E3,-1,""),""),""),"")</f>
        <v/>
      </c>
      <c r="N3" s="5">
        <f>RTD("ontrade.quotes",,"SSE",C3,"volume")/J3</f>
        <v>9.9151736310701377</v>
      </c>
    </row>
    <row r="4" spans="3:14" x14ac:dyDescent="0.35">
      <c r="C4" t="s">
        <v>4</v>
      </c>
      <c r="D4">
        <v>101.3</v>
      </c>
      <c r="E4">
        <v>100.15</v>
      </c>
      <c r="F4">
        <v>158399</v>
      </c>
      <c r="G4">
        <f>RTD("ontrade.quotes",,"SSE",C4,"mid")</f>
        <v>100.1</v>
      </c>
      <c r="H4" s="4">
        <f>RTD("ontrade.quotes",,"SSE",C4,"open")/RTD("ontrade.quotes",,"SSE",C4,"lastvalidprevclose")-1</f>
        <v>-1.9912578921806645E-2</v>
      </c>
      <c r="I4" s="1">
        <f t="shared" ref="I4:I18" si="0">(D4-E4)/AVERAGE(D4:E4)</f>
        <v>1.1417225117895176E-2</v>
      </c>
      <c r="J4" s="3">
        <v>315335.15000000002</v>
      </c>
      <c r="K4">
        <f>RTD("ontrade.quotes",,"SSE",C4,"low")</f>
        <v>99.48</v>
      </c>
      <c r="L4" t="str">
        <f t="shared" ref="L4:L18" si="1">IF(G4&lt;E4,"Lows",IF(G4&gt;D4,"Highs",""))</f>
        <v>Lows</v>
      </c>
      <c r="M4" t="str">
        <f>IF(H4&lt;=0,IF(I4&lt;0.02,IF(F4&gt;1.5*J4,IF(K4&lt;E4,-1,""),""),""),"")</f>
        <v/>
      </c>
      <c r="N4" s="5">
        <f>RTD("ontrade.quotes",,"SSE",C4,"volume")/J4</f>
        <v>7.3812228037375469</v>
      </c>
    </row>
    <row r="5" spans="3:14" x14ac:dyDescent="0.35">
      <c r="C5" t="s">
        <v>5</v>
      </c>
      <c r="D5">
        <v>280.2</v>
      </c>
      <c r="E5">
        <v>275.8</v>
      </c>
      <c r="F5">
        <v>26733</v>
      </c>
      <c r="G5">
        <f>RTD("ontrade.quotes",,"SSE",C5,"mid")</f>
        <v>277.3</v>
      </c>
      <c r="H5" s="4">
        <f>RTD("ontrade.quotes",,"SSE",C5,"open")/RTD("ontrade.quotes",,"SSE",C5,"lastvalidprevclose")-1</f>
        <v>-2.4730059212817901E-2</v>
      </c>
      <c r="I5" s="1">
        <f t="shared" si="0"/>
        <v>1.582733812949632E-2</v>
      </c>
      <c r="J5" s="3">
        <v>32223.85</v>
      </c>
      <c r="K5">
        <f>RTD("ontrade.quotes",,"SSE",C5,"low")</f>
        <v>273</v>
      </c>
      <c r="L5" t="str">
        <f t="shared" si="1"/>
        <v/>
      </c>
      <c r="M5" t="str">
        <f t="shared" ref="M5:M18" si="2">IF(H5&lt;=0,IF(I5&lt;0.02,IF(F5&gt;1.5*J5,IF(K5&lt;E5,-1,""),""),""),"")</f>
        <v/>
      </c>
      <c r="N5" s="5">
        <f>RTD("ontrade.quotes",,"SSE",C5,"volume")/J5</f>
        <v>10.819284474077431</v>
      </c>
    </row>
    <row r="6" spans="3:14" x14ac:dyDescent="0.35">
      <c r="C6" t="s">
        <v>6</v>
      </c>
      <c r="D6">
        <v>258.14999999999998</v>
      </c>
      <c r="E6">
        <v>256.05</v>
      </c>
      <c r="F6">
        <v>38916</v>
      </c>
      <c r="G6">
        <f>RTD("ontrade.quotes",,"SSE",C6,"mid")</f>
        <v>259.55</v>
      </c>
      <c r="H6" s="4">
        <f>RTD("ontrade.quotes",,"SSE",C6,"open")/RTD("ontrade.quotes",,"SSE",C6,"lastvalidprevclose")-1</f>
        <v>-1.6036655211912887E-2</v>
      </c>
      <c r="I6" s="1">
        <f t="shared" si="0"/>
        <v>8.1680280046673107E-3</v>
      </c>
      <c r="J6" s="3">
        <v>76103.25</v>
      </c>
      <c r="K6">
        <f>RTD("ontrade.quotes",,"SSE",C6,"low")</f>
        <v>256.05</v>
      </c>
      <c r="L6" t="str">
        <f t="shared" si="1"/>
        <v>Highs</v>
      </c>
      <c r="M6" t="str">
        <f t="shared" si="2"/>
        <v/>
      </c>
      <c r="N6" s="5">
        <f>RTD("ontrade.quotes",,"SSE",C6,"volume")/J6</f>
        <v>6.7973969574229747</v>
      </c>
    </row>
    <row r="7" spans="3:14" x14ac:dyDescent="0.35">
      <c r="C7" t="s">
        <v>7</v>
      </c>
      <c r="D7">
        <v>88.84</v>
      </c>
      <c r="E7">
        <v>87.72</v>
      </c>
      <c r="F7">
        <v>155824</v>
      </c>
      <c r="G7">
        <f>RTD("ontrade.quotes",,"SSE",C7,"mid")</f>
        <v>87.460000000000008</v>
      </c>
      <c r="H7" s="4">
        <f>RTD("ontrade.quotes",,"SSE",C7,"open")/RTD("ontrade.quotes",,"SSE",C7,"lastvalidprevclose")-1</f>
        <v>-1.1213276519398963E-2</v>
      </c>
      <c r="I7" s="1">
        <f t="shared" si="0"/>
        <v>1.2686905301314052E-2</v>
      </c>
      <c r="J7" s="3">
        <v>301474.7</v>
      </c>
      <c r="K7">
        <f>RTD("ontrade.quotes",,"SSE",C7,"low")</f>
        <v>87.38</v>
      </c>
      <c r="L7" t="str">
        <f t="shared" si="1"/>
        <v>Lows</v>
      </c>
      <c r="M7" t="str">
        <f t="shared" si="2"/>
        <v/>
      </c>
      <c r="N7" s="5">
        <f>RTD("ontrade.quotes",,"SSE",C7,"volume")/J7</f>
        <v>6.5871962058507725</v>
      </c>
    </row>
    <row r="8" spans="3:14" x14ac:dyDescent="0.35">
      <c r="C8" t="s">
        <v>8</v>
      </c>
      <c r="D8">
        <v>341.6</v>
      </c>
      <c r="E8">
        <v>337.7</v>
      </c>
      <c r="F8">
        <v>25672</v>
      </c>
      <c r="G8">
        <f>RTD("ontrade.quotes",,"SSE",C8,"mid")</f>
        <v>341.5</v>
      </c>
      <c r="H8" s="4">
        <f>RTD("ontrade.quotes",,"SSE",C8,"open")/RTD("ontrade.quotes",,"SSE",C8,"lastvalidprevclose")-1</f>
        <v>-2.4186582205586005E-2</v>
      </c>
      <c r="I8" s="1">
        <f t="shared" si="0"/>
        <v>1.1482408361548754E-2</v>
      </c>
      <c r="J8" s="3">
        <v>73035.05</v>
      </c>
      <c r="K8">
        <f>RTD("ontrade.quotes",,"SSE",C8,"low")</f>
        <v>337.7</v>
      </c>
      <c r="L8" t="str">
        <f t="shared" si="1"/>
        <v/>
      </c>
      <c r="M8" t="str">
        <f t="shared" si="2"/>
        <v/>
      </c>
      <c r="N8" s="5">
        <f>RTD("ontrade.quotes",,"SSE",C8,"volume")/J8</f>
        <v>8.5907793586777856</v>
      </c>
    </row>
    <row r="9" spans="3:14" x14ac:dyDescent="0.35">
      <c r="C9" t="s">
        <v>9</v>
      </c>
      <c r="D9">
        <v>729.5</v>
      </c>
      <c r="E9">
        <v>703</v>
      </c>
      <c r="F9">
        <v>34547</v>
      </c>
      <c r="G9">
        <f>RTD("ontrade.quotes",,"SSE",C9,"mid")</f>
        <v>732</v>
      </c>
      <c r="H9" s="4">
        <f>RTD("ontrade.quotes",,"SSE",C9,"open")/RTD("ontrade.quotes",,"SSE",C9,"lastvalidprevclose")-1</f>
        <v>-1.1748445058742174E-2</v>
      </c>
      <c r="I9" s="1">
        <f t="shared" si="0"/>
        <v>3.6998254799301918E-2</v>
      </c>
      <c r="J9" s="3">
        <v>11108.1</v>
      </c>
      <c r="K9">
        <f>RTD("ontrade.quotes",,"SSE",C9,"low")</f>
        <v>703</v>
      </c>
      <c r="L9" t="str">
        <f t="shared" si="1"/>
        <v>Highs</v>
      </c>
      <c r="M9" t="str">
        <f t="shared" si="2"/>
        <v/>
      </c>
      <c r="N9" s="5">
        <f>RTD("ontrade.quotes",,"SSE",C9,"volume")/J9</f>
        <v>39.370909516478967</v>
      </c>
    </row>
    <row r="10" spans="3:14" x14ac:dyDescent="0.35">
      <c r="C10" t="s">
        <v>10</v>
      </c>
      <c r="D10">
        <v>125</v>
      </c>
      <c r="E10">
        <v>123.2</v>
      </c>
      <c r="F10">
        <v>6796</v>
      </c>
      <c r="G10">
        <f>RTD("ontrade.quotes",,"SSE",C10,"mid")</f>
        <v>121.95</v>
      </c>
      <c r="H10" s="4">
        <f>RTD("ontrade.quotes",,"SSE",C10,"open")/RTD("ontrade.quotes",,"SSE",C10,"lastvalidprevclose")-1</f>
        <v>-1.5748031496062964E-2</v>
      </c>
      <c r="I10" s="1">
        <f t="shared" si="0"/>
        <v>1.450443190975018E-2</v>
      </c>
      <c r="J10" s="3">
        <v>13454.8</v>
      </c>
      <c r="K10">
        <f>RTD("ontrade.quotes",,"SSE",C10,"low")</f>
        <v>121.6</v>
      </c>
      <c r="L10" t="str">
        <f t="shared" si="1"/>
        <v>Lows</v>
      </c>
      <c r="M10" t="str">
        <f t="shared" si="2"/>
        <v/>
      </c>
      <c r="N10" s="5">
        <f>RTD("ontrade.quotes",,"SSE",C10,"volume")/J10</f>
        <v>14.176353420340696</v>
      </c>
    </row>
    <row r="11" spans="3:14" x14ac:dyDescent="0.35">
      <c r="C11" t="s">
        <v>11</v>
      </c>
      <c r="D11">
        <v>46.22</v>
      </c>
      <c r="E11">
        <v>45.5</v>
      </c>
      <c r="F11">
        <v>45790</v>
      </c>
      <c r="G11">
        <f>RTD("ontrade.quotes",,"SSE",C11,"mid")</f>
        <v>45.74</v>
      </c>
      <c r="H11" s="4">
        <f>RTD("ontrade.quotes",,"SSE",C11,"open")/RTD("ontrade.quotes",,"SSE",C11,"lastvalidprevclose")-1</f>
        <v>-1.2875536480686733E-2</v>
      </c>
      <c r="I11" s="1">
        <f t="shared" si="0"/>
        <v>1.5699956389010006E-2</v>
      </c>
      <c r="J11" s="3">
        <v>154154.4</v>
      </c>
      <c r="K11">
        <f>RTD("ontrade.quotes",,"SSE",C11,"low")</f>
        <v>45.32</v>
      </c>
      <c r="L11" t="str">
        <f t="shared" si="1"/>
        <v/>
      </c>
      <c r="M11" t="str">
        <f t="shared" si="2"/>
        <v/>
      </c>
      <c r="N11" s="5">
        <f>RTD("ontrade.quotes",,"SSE",C11,"volume")/J11</f>
        <v>5.9781816153155543</v>
      </c>
    </row>
    <row r="12" spans="3:14" x14ac:dyDescent="0.35">
      <c r="C12" t="s">
        <v>12</v>
      </c>
      <c r="D12">
        <v>204.8</v>
      </c>
      <c r="E12">
        <v>202.6</v>
      </c>
      <c r="F12">
        <v>729</v>
      </c>
      <c r="G12">
        <f>RTD("ontrade.quotes",,"SSE",C12,"mid")</f>
        <v>205.4</v>
      </c>
      <c r="H12" s="4">
        <f>RTD("ontrade.quotes",,"SSE",C12,"open")/RTD("ontrade.quotes",,"SSE",C12,"lastvalidprevclose")-1</f>
        <v>-3.8910505836574627E-3</v>
      </c>
      <c r="I12" s="1">
        <f t="shared" si="0"/>
        <v>1.0800196367206761E-2</v>
      </c>
      <c r="J12" s="3">
        <v>7345.85</v>
      </c>
      <c r="K12">
        <f>RTD("ontrade.quotes",,"SSE",C12,"low")</f>
        <v>202.6</v>
      </c>
      <c r="L12" t="str">
        <f t="shared" si="1"/>
        <v>Highs</v>
      </c>
      <c r="M12" t="str">
        <f t="shared" si="2"/>
        <v/>
      </c>
      <c r="N12" s="5">
        <f>RTD("ontrade.quotes",,"SSE",C12,"volume")/J12</f>
        <v>13.403350190924126</v>
      </c>
    </row>
    <row r="13" spans="3:14" x14ac:dyDescent="0.35">
      <c r="C13" t="s">
        <v>13</v>
      </c>
      <c r="D13">
        <v>47.62</v>
      </c>
      <c r="E13">
        <v>46.6</v>
      </c>
      <c r="F13">
        <v>757933</v>
      </c>
      <c r="G13">
        <f>RTD("ontrade.quotes",,"SSE",C13,"mid")</f>
        <v>47.3</v>
      </c>
      <c r="H13" s="4">
        <f>RTD("ontrade.quotes",,"SSE",C13,"open")/RTD("ontrade.quotes",,"SSE",C13,"lastvalidprevclose")-1</f>
        <v>-1.1673962893475109E-2</v>
      </c>
      <c r="I13" s="1">
        <f t="shared" si="0"/>
        <v>2.1651454043727363E-2</v>
      </c>
      <c r="J13" s="3">
        <v>950360.95</v>
      </c>
      <c r="K13">
        <f>RTD("ontrade.quotes",,"SSE",C13,"low")</f>
        <v>46.6</v>
      </c>
      <c r="L13" t="str">
        <f t="shared" si="1"/>
        <v/>
      </c>
      <c r="M13" t="str">
        <f t="shared" si="2"/>
        <v/>
      </c>
      <c r="N13" s="5">
        <f>RTD("ontrade.quotes",,"SSE",C13,"volume")/J13</f>
        <v>12.556374501709062</v>
      </c>
    </row>
    <row r="14" spans="3:14" x14ac:dyDescent="0.35">
      <c r="C14" t="s">
        <v>14</v>
      </c>
      <c r="D14">
        <v>607.20000000000005</v>
      </c>
      <c r="E14">
        <v>593.20000000000005</v>
      </c>
      <c r="F14">
        <v>7730</v>
      </c>
      <c r="G14">
        <f>RTD("ontrade.quotes",,"SSE",C14,"mid")</f>
        <v>618.4</v>
      </c>
      <c r="H14" s="4">
        <f>RTD("ontrade.quotes",,"SSE",C14,"open")/RTD("ontrade.quotes",,"SSE",C14,"lastvalidprevclose")-1</f>
        <v>-1.6539861065166805E-3</v>
      </c>
      <c r="I14" s="1">
        <f t="shared" si="0"/>
        <v>2.3325558147284237E-2</v>
      </c>
      <c r="J14" s="3">
        <v>10249.450000000001</v>
      </c>
      <c r="K14">
        <f>RTD("ontrade.quotes",,"SSE",C14,"low")</f>
        <v>593.20000000000005</v>
      </c>
      <c r="L14" t="str">
        <f t="shared" si="1"/>
        <v>Highs</v>
      </c>
      <c r="M14" t="str">
        <f>IF(H14&lt;=0,IF(I14&lt;0.02,IF(F14&gt;1.5*J14,IF(K14&lt;E14,-1,""),""),""),"")</f>
        <v/>
      </c>
      <c r="N14" s="5">
        <f>RTD("ontrade.quotes",,"SSE",C14,"volume")/J14</f>
        <v>24.715570103761664</v>
      </c>
    </row>
    <row r="15" spans="3:14" x14ac:dyDescent="0.35">
      <c r="C15" t="s">
        <v>15</v>
      </c>
      <c r="D15">
        <v>259.39999999999998</v>
      </c>
      <c r="E15">
        <v>256.8</v>
      </c>
      <c r="F15">
        <v>11547</v>
      </c>
      <c r="G15">
        <f>RTD("ontrade.quotes",,"SSE",C15,"mid")</f>
        <v>262.60000000000002</v>
      </c>
      <c r="H15" s="4">
        <f>RTD("ontrade.quotes",,"SSE",C15,"open")/RTD("ontrade.quotes",,"SSE",C15,"lastvalidprevclose")-1</f>
        <v>-9.9616858237548955E-3</v>
      </c>
      <c r="I15" s="1">
        <f t="shared" si="0"/>
        <v>1.0073614877954148E-2</v>
      </c>
      <c r="J15" s="3">
        <v>19318.849999999999</v>
      </c>
      <c r="K15">
        <f>RTD("ontrade.quotes",,"SSE",C15,"low")</f>
        <v>252.8</v>
      </c>
      <c r="L15" t="str">
        <f t="shared" si="1"/>
        <v>Highs</v>
      </c>
      <c r="M15" t="str">
        <f t="shared" si="2"/>
        <v/>
      </c>
      <c r="N15" s="5">
        <f>RTD("ontrade.quotes",,"SSE",C15,"volume")/J15</f>
        <v>17.643389746284072</v>
      </c>
    </row>
    <row r="16" spans="3:14" x14ac:dyDescent="0.35">
      <c r="C16" t="s">
        <v>23</v>
      </c>
      <c r="D16">
        <v>223</v>
      </c>
      <c r="E16">
        <v>220.5</v>
      </c>
      <c r="F16">
        <v>20896</v>
      </c>
      <c r="G16">
        <f>RTD("ontrade.quotes",,"SSE",C16,"mid")</f>
        <v>220</v>
      </c>
      <c r="H16" s="4">
        <f>RTD("ontrade.quotes",,"SSE",C16,"open")/RTD("ontrade.quotes",,"SSE",C16,"lastvalidprevclose")-1</f>
        <v>-2.1710234824988794E-2</v>
      </c>
      <c r="I16" s="1">
        <f t="shared" si="0"/>
        <v>1.1273957158962795E-2</v>
      </c>
      <c r="J16" s="2">
        <v>23931.200000000001</v>
      </c>
      <c r="K16" s="2">
        <f>RTD("ontrade.quotes",,"SSE",C16,"low")</f>
        <v>219.4</v>
      </c>
      <c r="L16" t="str">
        <f t="shared" si="1"/>
        <v>Lows</v>
      </c>
      <c r="M16" t="str">
        <f t="shared" si="2"/>
        <v/>
      </c>
      <c r="N16" s="5">
        <f>RTD("ontrade.quotes",,"SSE",C16,"volume")/J16</f>
        <v>12.304899043925921</v>
      </c>
    </row>
    <row r="17" spans="3:18" x14ac:dyDescent="0.35">
      <c r="C17" t="s">
        <v>24</v>
      </c>
      <c r="D17">
        <v>207.5</v>
      </c>
      <c r="E17">
        <v>206.3</v>
      </c>
      <c r="F17">
        <v>10511</v>
      </c>
      <c r="G17">
        <f>RTD("ontrade.quotes",,"SSE",C17,"mid")</f>
        <v>206.4</v>
      </c>
      <c r="H17" s="4">
        <f>RTD("ontrade.quotes",,"SSE",C17,"open")/RTD("ontrade.quotes",,"SSE",C17,"lastvalidprevclose")-1</f>
        <v>-1.6619183285849992E-2</v>
      </c>
      <c r="I17" s="1">
        <f t="shared" si="0"/>
        <v>5.7999033349443625E-3</v>
      </c>
      <c r="J17" s="2">
        <v>36436.949999999997</v>
      </c>
      <c r="K17" s="2">
        <f>RTD("ontrade.quotes",,"SSE",C17,"low")</f>
        <v>204.6</v>
      </c>
      <c r="L17" t="str">
        <f t="shared" si="1"/>
        <v/>
      </c>
      <c r="M17" t="str">
        <f t="shared" si="2"/>
        <v/>
      </c>
      <c r="N17" s="5">
        <f>RTD("ontrade.quotes",,"SSE",C17,"volume")/J17</f>
        <v>8.160836733041597</v>
      </c>
    </row>
    <row r="18" spans="3:18" x14ac:dyDescent="0.35">
      <c r="C18" t="s">
        <v>25</v>
      </c>
      <c r="D18">
        <v>102.7</v>
      </c>
      <c r="E18">
        <v>100.8</v>
      </c>
      <c r="F18">
        <v>3333</v>
      </c>
      <c r="G18">
        <f>RTD("ontrade.quotes",,"SSE",C18,"mid")</f>
        <v>100</v>
      </c>
      <c r="H18" s="4">
        <f>RTD("ontrade.quotes",,"SSE",C18,"open")/RTD("ontrade.quotes",,"SSE",C18,"lastvalidprevclose")-1</f>
        <v>-1.3448607108549337E-2</v>
      </c>
      <c r="I18" s="1">
        <f t="shared" si="0"/>
        <v>1.8673218673218729E-2</v>
      </c>
      <c r="J18" s="2">
        <v>13344.5</v>
      </c>
      <c r="K18" s="2">
        <f>RTD("ontrade.quotes",,"SSE",C18,"low")</f>
        <v>100</v>
      </c>
      <c r="L18" t="str">
        <f t="shared" si="1"/>
        <v>Lows</v>
      </c>
      <c r="M18" t="str">
        <f t="shared" si="2"/>
        <v/>
      </c>
      <c r="N18" s="5">
        <f>RTD("ontrade.quotes",,"SSE",C18,"volume")/J18</f>
        <v>32.76623327962831</v>
      </c>
    </row>
    <row r="32" spans="3:18" x14ac:dyDescent="0.35">
      <c r="P32" s="1"/>
      <c r="R32" s="1"/>
    </row>
    <row r="41" spans="16:20" x14ac:dyDescent="0.35">
      <c r="P41" s="1"/>
      <c r="R41" s="1"/>
      <c r="S41" s="6"/>
      <c r="T41" s="4"/>
    </row>
  </sheetData>
  <conditionalFormatting sqref="M2 L1:L1048576">
    <cfRule type="cellIs" dxfId="2" priority="4" operator="equal">
      <formula>"Lows"</formula>
    </cfRule>
    <cfRule type="cellIs" dxfId="1" priority="5" operator="equal">
      <formula>"Highs"</formula>
    </cfRule>
  </conditionalFormatting>
  <conditionalFormatting sqref="I3:I18">
    <cfRule type="cellIs" dxfId="0" priority="2" operator="lessThan">
      <formula>0.02</formula>
    </cfRule>
  </conditionalFormatting>
  <conditionalFormatting sqref="H3:H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</cp:lastModifiedBy>
  <dcterms:created xsi:type="dcterms:W3CDTF">2021-12-22T07:57:11Z</dcterms:created>
  <dcterms:modified xsi:type="dcterms:W3CDTF">2022-02-13T22:16:16Z</dcterms:modified>
</cp:coreProperties>
</file>