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F321EC97-F9D4-4BDE-AD15-C67CDACDA4CF}" xr6:coauthVersionLast="47" xr6:coauthVersionMax="47" xr10:uidLastSave="{00000000-0000-0000-0000-000000000000}"/>
  <bookViews>
    <workbookView xWindow="1300" yWindow="30" windowWidth="17900" windowHeight="1017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N11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3" i="1"/>
  <c r="K3" i="1"/>
  <c r="H3" i="1"/>
  <c r="K16" i="1" l="1"/>
  <c r="I16" i="1"/>
  <c r="I17" i="1"/>
  <c r="I18" i="1"/>
  <c r="G18" i="1"/>
  <c r="L18" i="1" s="1"/>
  <c r="H18" i="1"/>
  <c r="K18" i="1"/>
  <c r="G17" i="1"/>
  <c r="L17" i="1" s="1"/>
  <c r="H17" i="1"/>
  <c r="K17" i="1"/>
  <c r="G16" i="1"/>
  <c r="L16" i="1" s="1"/>
  <c r="H16" i="1"/>
  <c r="M16" i="1" s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M18" i="1" l="1"/>
  <c r="M17" i="1"/>
  <c r="M3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M4" i="1" s="1"/>
  <c r="H5" i="1"/>
  <c r="H6" i="1"/>
  <c r="H8" i="1"/>
  <c r="H9" i="1"/>
  <c r="H10" i="1"/>
  <c r="H12" i="1"/>
  <c r="H13" i="1"/>
  <c r="H14" i="1"/>
  <c r="H15" i="1"/>
  <c r="M14" i="1" l="1"/>
  <c r="I4" i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<sst xmlns="http://schemas.openxmlformats.org/spreadsheetml/2006/main" count="26" uniqueCount="26">
  <si>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</si>
  <si>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</si>
  <si>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</si>
  <si>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</si>
  <si>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</si>
  <si>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</si>
  <si>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</si>
  <si>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</si>
  <si>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</si>
  <si>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</si>
  <si>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</si>
  <si>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</si>
  <si>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</si>
  <si>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</si>
  <si>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</si>
  <si>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</si>
  <si>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</si>
  <si>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</si>
  <si>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</si>
  <si>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</si>
  <si>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</si>
  <si>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</si>
  <si>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</si>
  <si>
    <t>INDT</t>
  </si>
  <si>
    <t>LIFCO B</t>
  </si>
  <si>
    <t>LAGR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</si>
</sst>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280.10000000000002</v>
        <stp/>
        <stp>SSE</stp>
        <stp>LATO B</stp>
        <stp>low</stp>
        <tr r="K5" s="1"/>
      </tp>
      <tp>
        <v>286.89999999999998</v>
        <stp/>
        <stp>SSE</stp>
        <stp>LATO B</stp>
        <stp>mid</stp>
        <tr r="G5" s="1"/>
      </tp>
      <tp>
        <v>883</v>
        <stp/>
        <stp>SSE</stp>
        <stp>MIPS</stp>
        <stp>lastvalidprevclose</stp>
        <tr r="H9" s="1"/>
      </tp>
      <tp>
        <v>61251</v>
        <stp/>
        <stp>SSE</stp>
        <stp>STORY B</stp>
        <stp>volume</stp>
        <tr r="N10" s="1"/>
      </tp>
      <tp>
        <v>109480</v>
        <stp/>
        <stp>SSE</stp>
        <stp>BALD B</stp>
        <stp>volume</stp>
        <tr r="N14" s="1"/>
      </tp>
      <tp>
        <v>224</v>
        <stp/>
        <stp>SSE</stp>
        <stp>INDT</stp>
        <stp>lastvalidprevclose</stp>
        <tr r="H16" s="1"/>
      </tp>
      <tp>
        <v>282016</v>
        <stp/>
        <stp>SSE</stp>
        <stp>KINV B</stp>
        <stp>volume</stp>
        <tr r="N6" s="1"/>
      </tp>
      <tp>
        <v>588.29999999999995</v>
        <stp/>
        <stp>SSE</stp>
        <stp>BALD B</stp>
        <stp>mid</stp>
        <tr r="G14" s="1"/>
      </tp>
      <tp>
        <v>82.9</v>
        <stp/>
        <stp>SSE</stp>
        <stp>NIBE B</stp>
        <stp>low</stp>
        <tr r="K7" s="1"/>
      </tp>
      <tp>
        <v>3320650</v>
        <stp/>
        <stp>SSE</stp>
        <stp>NIBE B</stp>
        <stp>volume</stp>
        <tr r="N7" s="1"/>
      </tp>
      <tp>
        <v>575.6</v>
        <stp/>
        <stp>SSE</stp>
        <stp>BALD B</stp>
        <stp>low</stp>
        <tr r="K14" s="1"/>
      </tp>
      <tp>
        <v>87.149999999999991</v>
        <stp/>
        <stp>SSE</stp>
        <stp>NIBE B</stp>
        <stp>mid</stp>
        <tr r="G7" s="1"/>
      </tp>
      <tp>
        <v>253</v>
        <stp/>
        <stp>SSE</stp>
        <stp>SAGA B</stp>
        <stp>low</stp>
        <tr r="K15" s="1"/>
      </tp>
      <tp>
        <v>226</v>
        <stp/>
        <stp>SSE</stp>
        <stp>INDT</stp>
        <stp>open</stp>
        <tr r="H16" s="1"/>
      </tp>
      <tp>
        <v>264.2</v>
        <stp/>
        <stp>SSE</stp>
        <stp>SAGA B</stp>
        <stp>mid</stp>
        <tr r="G15" s="1"/>
      </tp>
      <tp>
        <v>140243</v>
        <stp/>
        <stp>SSE</stp>
        <stp>LAGR B</stp>
        <stp>volume</stp>
        <tr r="N18" s="1"/>
      </tp>
      <tp>
        <v>108507</v>
        <stp/>
        <stp>SSE</stp>
        <stp>SAGA B</stp>
        <stp>volume</stp>
        <tr r="N15" s="1"/>
      </tp>
      <tp>
        <v>453984</v>
        <stp/>
        <stp>SSE</stp>
        <stp>LIFCO B</stp>
        <stp>volume</stp>
        <tr r="N17" s="1"/>
      </tp>
      <tp>
        <v>85.98</v>
        <stp/>
        <stp>SSE</stp>
        <stp>SINCH</stp>
        <stp>lastvalidprevclose</stp>
        <tr r="H4" s="1"/>
      </tp>
      <tp>
        <v>87.02</v>
        <stp/>
        <stp>SSE</stp>
        <stp>SINCH</stp>
        <stp>open</stp>
        <tr r="H4" s="1"/>
      </tp>
      <tp>
        <v>55.620000000000005</v>
        <stp/>
        <stp>SSE</stp>
        <stp>SBB B</stp>
        <stp>mid</stp>
        <tr r="G13" s="1"/>
      </tp>
      <tp>
        <v>53.839999999999996</v>
        <stp/>
        <stp>SSE</stp>
        <stp>SBB B</stp>
        <stp>low</stp>
        <tr r="K13" s="1"/>
      </tp>
      <tp>
        <v>53.379999999999995</v>
        <stp/>
        <stp>SSE</stp>
        <stp>SBB B</stp>
        <stp>lastvalidprevclose</stp>
        <tr r="H13" s="1"/>
      </tp>
      <tp>
        <v>89.93</v>
        <stp/>
        <stp>SSE</stp>
        <stp>SINCH</stp>
        <stp>mid</stp>
        <tr r="G4" s="1"/>
      </tp>
      <tp>
        <v>273.05</v>
        <stp/>
        <stp>SSE</stp>
        <stp>KINV B</stp>
        <stp>mid</stp>
        <tr r="G6" s="1"/>
      </tp>
      <tp>
        <v>86.240000000000009</v>
        <stp/>
        <stp>SSE</stp>
        <stp>SINCH</stp>
        <stp>low</stp>
        <tr r="K4" s="1"/>
      </tp>
      <tp>
        <v>266.10000000000002</v>
        <stp/>
        <stp>SSE</stp>
        <stp>KINV B</stp>
        <stp>low</stp>
        <tr r="K6" s="1"/>
      </tp>
      <tp>
        <v>894.5</v>
        <stp/>
        <stp>SSE</stp>
        <stp>MIPS</stp>
        <stp>open</stp>
        <tr r="H9" s="1"/>
      </tp>
      <tp>
        <v>102.55000000000001</v>
        <stp/>
        <stp>SSE</stp>
        <stp>LAGR B</stp>
        <stp>mid</stp>
        <tr r="G18" s="1"/>
      </tp>
      <tp>
        <v>132466</v>
        <stp/>
        <stp>SSE</stp>
        <stp>LATO B</stp>
        <stp>volume</stp>
        <tr r="N5" s="1"/>
      </tp>
      <tp>
        <v>98.9</v>
        <stp/>
        <stp>SSE</stp>
        <stp>LAGR B</stp>
        <stp>low</stp>
        <tr r="K18" s="1"/>
      </tp>
      <tp>
        <v>182.2</v>
        <stp/>
        <stp>SSE</stp>
        <stp>PDX</stp>
        <stp>lastvalidprevclose</stp>
        <tr r="H12" s="1"/>
      </tp>
      <tp>
        <v>354.4</v>
        <stp/>
        <stp>SSE</stp>
        <stp>EQT</stp>
        <stp>lastvalidprevclose</stp>
        <tr r="H8" s="1"/>
      </tp>
      <tp>
        <v>1129.5999999999999</v>
        <stp/>
        <stp>SSE</stp>
        <stp>EVO</stp>
        <stp>lastvalidprevclose</stp>
        <tr r="H3" s="1"/>
      </tp>
      <tp>
        <v>200.8</v>
        <stp/>
        <stp>SSE</stp>
        <stp>LIFCO B</stp>
        <stp>low</stp>
        <tr r="K17" s="1"/>
      </tp>
      <tp>
        <v>206.7</v>
        <stp/>
        <stp>SSE</stp>
        <stp>LIFCO B</stp>
        <stp>mid</stp>
        <tr r="G17" s="1"/>
      </tp>
      <tp>
        <v>136.15000000000003</v>
        <stp/>
        <stp>SSE</stp>
        <stp>STORY B</stp>
        <stp>mid</stp>
        <tr r="G10" s="1"/>
      </tp>
      <tp>
        <v>132.05000000000001</v>
        <stp/>
        <stp>SSE</stp>
        <stp>STORY B</stp>
        <stp>low</stp>
        <tr r="K10" s="1"/>
      </tp>
      <tp>
        <v>43.339999999999996</v>
        <stp/>
        <stp>SSE</stp>
        <stp>SF</stp>
        <stp>lastvalidprevclose</stp>
        <tr r="H11" s="1"/>
      </tp>
      <tp>
        <v>201.9</v>
        <stp/>
        <stp>SSE</stp>
        <stp>LIFCO B</stp>
        <stp>open</stp>
        <tr r="H17" s="1"/>
      </tp>
      <tp>
        <v>649921</v>
        <stp/>
        <stp>SSE</stp>
        <stp>SF</stp>
        <stp>volume</stp>
        <tr r="N11" s="1"/>
      </tp>
      <tp>
        <v>255.4</v>
        <stp/>
        <stp>SSE</stp>
        <stp>SAGA B</stp>
        <stp>open</stp>
        <tr r="H15" s="1"/>
      </tp>
      <tp>
        <v>45.019999999999996</v>
        <stp/>
        <stp>SSE</stp>
        <stp>SF</stp>
        <stp>mid</stp>
        <tr r="G11" s="1"/>
      </tp>
      <tp>
        <v>43.64</v>
        <stp/>
        <stp>SSE</stp>
        <stp>SF</stp>
        <stp>low</stp>
        <tr r="K11" s="1"/>
      </tp>
      <tp>
        <v>267.39999999999998</v>
        <stp/>
        <stp>SSE</stp>
        <stp>KINV B</stp>
        <stp>open</stp>
        <tr r="H6" s="1"/>
      </tp>
      <tp>
        <v>84994</v>
        <stp/>
        <stp>SSE</stp>
        <stp>PDX</stp>
        <stp>volume</stp>
        <tr r="N12" s="1"/>
      </tp>
      <tp>
        <v>562356</v>
        <stp/>
        <stp>SSE</stp>
        <stp>EVO</stp>
        <stp>volume</stp>
        <tr r="N3" s="1"/>
      </tp>
      <tp>
        <v>345950</v>
        <stp/>
        <stp>SSE</stp>
        <stp>EQT</stp>
        <stp>volume</stp>
        <tr r="N8" s="1"/>
      </tp>
      <tp>
        <v>281</v>
        <stp/>
        <stp>SSE</stp>
        <stp>LATO B</stp>
        <stp>open</stp>
        <tr r="H5" s="1"/>
      </tp>
      <tp>
        <v>99.05</v>
        <stp/>
        <stp>SSE</stp>
        <stp>LAGR B</stp>
        <stp>open</stp>
        <tr r="H18" s="1"/>
      </tp>
      <tp>
        <v>84.1</v>
        <stp/>
        <stp>SSE</stp>
        <stp>NIBE B</stp>
        <stp>open</stp>
        <tr r="H7" s="1"/>
      </tp>
      <tp>
        <v>575.79999999999995</v>
        <stp/>
        <stp>SSE</stp>
        <stp>BALD B</stp>
        <stp>open</stp>
        <tr r="H14" s="1"/>
      </tp>
      <tp>
        <v>136</v>
        <stp/>
        <stp>SSE</stp>
        <stp>STORY B</stp>
        <stp>open</stp>
        <tr r="H10" s="1"/>
      </tp>
      <tp>
        <v>350.1</v>
        <stp/>
        <stp>SSE</stp>
        <stp>EQT</stp>
        <stp>low</stp>
        <tr r="K8" s="1"/>
      </tp>
      <tp>
        <v>1151</v>
        <stp/>
        <stp>SSE</stp>
        <stp>EVO</stp>
        <stp>low</stp>
        <tr r="K3" s="1"/>
      </tp>
      <tp>
        <v>1205.8</v>
        <stp/>
        <stp>SSE</stp>
        <stp>EVO</stp>
        <stp>mid</stp>
        <tr r="G3" s="1"/>
      </tp>
      <tp>
        <v>363.15</v>
        <stp/>
        <stp>SSE</stp>
        <stp>EQT</stp>
        <stp>mid</stp>
        <tr r="G8" s="1"/>
      </tp>
      <tp>
        <v>200</v>
        <stp/>
        <stp>SSE</stp>
        <stp>LIFCO B</stp>
        <stp>lastvalidprevclose</stp>
        <tr r="H17" s="1"/>
      </tp>
      <tp>
        <v>1320269</v>
        <stp/>
        <stp>SSE</stp>
        <stp>SINCH</stp>
        <stp>volume</stp>
        <tr r="N4" s="1"/>
      </tp>
      <tp>
        <v>279.5</v>
        <stp/>
        <stp>SSE</stp>
        <stp>LATO B</stp>
        <stp>lastvalidprevclose</stp>
        <tr r="H5" s="1"/>
      </tp>
      <tp>
        <v>43.64</v>
        <stp/>
        <stp>SSE</stp>
        <stp>SF</stp>
        <stp>open</stp>
        <tr r="H11" s="1"/>
      </tp>
      <tp>
        <v>185.8</v>
        <stp/>
        <stp>SSE</stp>
        <stp>PDX</stp>
        <stp>open</stp>
        <tr r="H12" s="1"/>
      </tp>
      <tp>
        <v>4099518</v>
        <stp/>
        <stp>SSE</stp>
        <stp>SBB B</stp>
        <stp>volume</stp>
        <tr r="N13" s="1"/>
      </tp>
      <tp>
        <v>265.15000000000003</v>
        <stp/>
        <stp>SSE</stp>
        <stp>KINV B</stp>
        <stp>lastvalidprevclose</stp>
        <tr r="H6" s="1"/>
      </tp>
      <tp>
        <v>54.14</v>
        <stp/>
        <stp>SSE</stp>
        <stp>SBB B</stp>
        <stp>open</stp>
        <tr r="H13" s="1"/>
      </tp>
      <tp>
        <v>572.6</v>
        <stp/>
        <stp>SSE</stp>
        <stp>BALD B</stp>
        <stp>lastvalidprevclose</stp>
        <tr r="H14" s="1"/>
      </tp>
      <tp>
        <v>300945</v>
        <stp/>
        <stp>SSE</stp>
        <stp>INDT</stp>
        <stp>volume</stp>
        <tr r="N16" s="1"/>
      </tp>
      <tp>
        <v>190.5</v>
        <stp/>
        <stp>SSE</stp>
        <stp>PDX</stp>
        <stp>mid</stp>
        <tr r="G12" s="1"/>
      </tp>
      <tp>
        <v>131.5</v>
        <stp/>
        <stp>SSE</stp>
        <stp>STORY B</stp>
        <stp>lastvalidprevclose</stp>
        <tr r="H10" s="1"/>
      </tp>
      <tp>
        <v>185.1</v>
        <stp/>
        <stp>SSE</stp>
        <stp>PDX</stp>
        <stp>low</stp>
        <tr r="K12" s="1"/>
      </tp>
      <tp>
        <v>46059</v>
        <stp/>
        <stp>SSE</stp>
        <stp>MIPS</stp>
        <stp>volume</stp>
        <tr r="N9" s="1"/>
      </tp>
      <tp>
        <v>98.05</v>
        <stp/>
        <stp>SSE</stp>
        <stp>LAGR B</stp>
        <stp>lastvalidprevclose</stp>
        <tr r="H18" s="1"/>
      </tp>
      <tp>
        <v>1151</v>
        <stp/>
        <stp>SSE</stp>
        <stp>EVO</stp>
        <stp>open</stp>
        <tr r="H3" s="1"/>
      </tp>
      <tp>
        <v>252.8</v>
        <stp/>
        <stp>SSE</stp>
        <stp>SAGA B</stp>
        <stp>lastvalidprevclose</stp>
        <tr r="H15" s="1"/>
      </tp>
      <tp>
        <v>888.5</v>
        <stp/>
        <stp>SSE</stp>
        <stp>MIPS</stp>
        <stp>low</stp>
        <tr r="K9" s="1"/>
      </tp>
      <tp>
        <v>896</v>
        <stp/>
        <stp>SSE</stp>
        <stp>MIPS</stp>
        <stp>mid</stp>
        <tr r="G9" s="1"/>
      </tp>
      <tp>
        <v>226.3</v>
        <stp/>
        <stp>SSE</stp>
        <stp>INDT</stp>
        <stp>mid</stp>
        <tr r="G16" s="1"/>
      </tp>
      <tp>
        <v>83.2</v>
        <stp/>
        <stp>SSE</stp>
        <stp>NIBE B</stp>
        <stp>lastvalidprevclose</stp>
        <tr r="H7" s="1"/>
      </tp>
      <tp>
        <v>223.6</v>
        <stp/>
        <stp>SSE</stp>
        <stp>INDT</stp>
        <stp>low</stp>
        <tr r="K16" s="1"/>
      </tp>
      <tp>
        <v>356.7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N18"/>
  <sheetViews>
    <sheetView tabSelected="1" zoomScale="85" zoomScaleNormal="85" workbookViewId="0">
      <selection activeCell="J7" sqref="J7"/>
    </sheetView>
  </sheetViews>
  <sheetFormatPr defaultRowHeight="14.5" x14ac:dyDescent="0.35"/>
  <cols>
    <col min="9" max="9" width="17.453125" bestFit="1" customWidth="1"/>
    <col min="10" max="11" width="16.81640625" style="2" customWidth="1"/>
    <col min="12" max="12" width="24" bestFit="1" customWidth="1"/>
    <col min="17" max="17" width="12" bestFit="1" customWidth="1"/>
  </cols>
  <sheetData>
    <row r="2" spans="3:14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4" x14ac:dyDescent="0.35">
      <c r="C3" t="s">
        <v>3</v>
      </c>
      <c r="D3">
        <v>1178</v>
      </c>
      <c r="E3">
        <v>1158</v>
      </c>
      <c r="F3">
        <v>85459</v>
      </c>
      <c r="G3">
        <f>RTD("ontrade.quotes",,"SSE",C3,"mid")</f>
        <v>1205.8</v>
      </c>
      <c r="H3" s="4">
        <f>RTD("ontrade.quotes",,"SSE",C3,"open")/RTD("ontrade.quotes",,"SSE",C3,"lastvalidprevclose")-1</f>
        <v>1.8944759206799056E-2</v>
      </c>
      <c r="I3" s="1">
        <f>(D3-E3)/AVERAGE(D3:E3)</f>
        <v>1.7123287671232876E-2</v>
      </c>
      <c r="J3" s="3">
        <v>96945.65</v>
      </c>
      <c r="K3">
        <f>RTD("ontrade.quotes",,"SSE",C3,"low")</f>
        <v>1151</v>
      </c>
      <c r="L3" t="str">
        <f>IF(G3&lt;E3,"Lows",IF(G3&gt;D3,"Highs",""))</f>
        <v>Highs</v>
      </c>
      <c r="M3" t="str">
        <f>IF(H3&lt;=0,IF(I3&lt;0.02,IF(F3&gt;1.5*J3,IF(K3&lt;E3,-1,""),""),""),"")</f>
        <v/>
      </c>
      <c r="N3" s="5">
        <f>RTD("ontrade.quotes",,"SSE",C3,"volume")/J3</f>
        <v>5.8007347415794319</v>
      </c>
    </row>
    <row r="4" spans="3:14" x14ac:dyDescent="0.35">
      <c r="C4" t="s">
        <v>4</v>
      </c>
      <c r="D4">
        <v>90.3</v>
      </c>
      <c r="E4">
        <v>89.2</v>
      </c>
      <c r="F4">
        <v>165102</v>
      </c>
      <c r="G4">
        <f>RTD("ontrade.quotes",,"SSE",C4,"mid")</f>
        <v>89.93</v>
      </c>
      <c r="H4" s="4">
        <f>RTD("ontrade.quotes",,"SSE",C4,"open")/RTD("ontrade.quotes",,"SSE",C4,"lastvalidprevclose")-1</f>
        <v>1.2095836240986202E-2</v>
      </c>
      <c r="I4" s="1">
        <f t="shared" ref="I4:I18" si="0">(D4-E4)/AVERAGE(D4:E4)</f>
        <v>1.225626740947069E-2</v>
      </c>
      <c r="J4" s="3">
        <v>280639.90000000002</v>
      </c>
      <c r="K4">
        <f>RTD("ontrade.quotes",,"SSE",C4,"low")</f>
        <v>86.240000000000009</v>
      </c>
      <c r="L4" t="str">
        <f t="shared" ref="L4:L18" si="1">IF(G4&lt;E4,"Lows",IF(G4&gt;D4,"Highs",""))</f>
        <v/>
      </c>
      <c r="M4" t="str">
        <f>IF(H4&lt;=0,IF(I4&lt;0.02,IF(F4&gt;1.5*J4,IF(K4&lt;E4,-1,""),""),""),"")</f>
        <v/>
      </c>
      <c r="N4" s="5">
        <f>RTD("ontrade.quotes",,"SSE",C4,"volume")/J4</f>
        <v>4.7044949773713567</v>
      </c>
    </row>
    <row r="5" spans="3:14" x14ac:dyDescent="0.35">
      <c r="C5" t="s">
        <v>5</v>
      </c>
      <c r="D5">
        <v>284.5</v>
      </c>
      <c r="E5">
        <v>279.60000000000002</v>
      </c>
      <c r="F5">
        <v>35851</v>
      </c>
      <c r="G5">
        <f>RTD("ontrade.quotes",,"SSE",C5,"mid")</f>
        <v>286.89999999999998</v>
      </c>
      <c r="H5" s="4">
        <f>RTD("ontrade.quotes",,"SSE",C5,"open")/RTD("ontrade.quotes",,"SSE",C5,"lastvalidprevclose")-1</f>
        <v>5.3667262969587792E-3</v>
      </c>
      <c r="I5" s="1">
        <f t="shared" si="0"/>
        <v>1.7372806240028283E-2</v>
      </c>
      <c r="J5" s="3">
        <v>29470.6</v>
      </c>
      <c r="K5">
        <f>RTD("ontrade.quotes",,"SSE",C5,"low")</f>
        <v>280.10000000000002</v>
      </c>
      <c r="L5" t="str">
        <f t="shared" si="1"/>
        <v>Highs</v>
      </c>
      <c r="M5" t="str">
        <f t="shared" ref="M5:M18" si="2">IF(H5&lt;=0,IF(I5&lt;0.02,IF(F5&gt;1.5*J5,IF(K5&lt;E5,-1,""),""),""),"")</f>
        <v/>
      </c>
      <c r="N5" s="5">
        <f>RTD("ontrade.quotes",,"SSE",C5,"volume")/J5</f>
        <v>4.4948524970648718</v>
      </c>
    </row>
    <row r="6" spans="3:14" x14ac:dyDescent="0.35">
      <c r="C6" t="s">
        <v>6</v>
      </c>
      <c r="D6">
        <v>269.25</v>
      </c>
      <c r="E6">
        <v>263.95</v>
      </c>
      <c r="F6">
        <v>59872</v>
      </c>
      <c r="G6">
        <f>RTD("ontrade.quotes",,"SSE",C6,"mid")</f>
        <v>273.05</v>
      </c>
      <c r="H6" s="4">
        <f>RTD("ontrade.quotes",,"SSE",C6,"open")/RTD("ontrade.quotes",,"SSE",C6,"lastvalidprevclose")-1</f>
        <v>8.4857627757870535E-3</v>
      </c>
      <c r="I6" s="1">
        <f t="shared" si="0"/>
        <v>1.9879969992498164E-2</v>
      </c>
      <c r="J6" s="3">
        <v>49340.800000000003</v>
      </c>
      <c r="K6">
        <f>RTD("ontrade.quotes",,"SSE",C6,"low")</f>
        <v>266.10000000000002</v>
      </c>
      <c r="L6" t="str">
        <f t="shared" si="1"/>
        <v>Highs</v>
      </c>
      <c r="M6" t="str">
        <f t="shared" si="2"/>
        <v/>
      </c>
      <c r="N6" s="5">
        <f>RTD("ontrade.quotes",,"SSE",C6,"volume")/J6</f>
        <v>5.7156754653349759</v>
      </c>
    </row>
    <row r="7" spans="3:14" x14ac:dyDescent="0.35">
      <c r="C7" t="s">
        <v>7</v>
      </c>
      <c r="D7">
        <v>87.84</v>
      </c>
      <c r="E7">
        <v>87</v>
      </c>
      <c r="F7">
        <v>250234</v>
      </c>
      <c r="G7">
        <f>RTD("ontrade.quotes",,"SSE",C7,"mid")</f>
        <v>87.149999999999991</v>
      </c>
      <c r="H7" s="4">
        <f>RTD("ontrade.quotes",,"SSE",C7,"open")/RTD("ontrade.quotes",,"SSE",C7,"lastvalidprevclose")-1</f>
        <v>1.0817307692307487E-2</v>
      </c>
      <c r="I7" s="1">
        <f t="shared" si="0"/>
        <v>9.6087851750171968E-3</v>
      </c>
      <c r="J7" s="3">
        <v>222980.3</v>
      </c>
      <c r="K7">
        <f>RTD("ontrade.quotes",,"SSE",C7,"low")</f>
        <v>82.9</v>
      </c>
      <c r="L7" t="str">
        <f t="shared" si="1"/>
        <v/>
      </c>
      <c r="M7" t="str">
        <f t="shared" si="2"/>
        <v/>
      </c>
      <c r="N7" s="5">
        <f>RTD("ontrade.quotes",,"SSE",C7,"volume")/J7</f>
        <v>14.892122757032796</v>
      </c>
    </row>
    <row r="8" spans="3:14" x14ac:dyDescent="0.35">
      <c r="C8" t="s">
        <v>8</v>
      </c>
      <c r="D8">
        <v>369.6</v>
      </c>
      <c r="E8">
        <v>363.5</v>
      </c>
      <c r="F8">
        <v>48968</v>
      </c>
      <c r="G8">
        <f>RTD("ontrade.quotes",,"SSE",C8,"mid")</f>
        <v>363.15</v>
      </c>
      <c r="H8" s="4">
        <f>RTD("ontrade.quotes",,"SSE",C8,"open")/RTD("ontrade.quotes",,"SSE",C8,"lastvalidprevclose")-1</f>
        <v>6.4898419864560797E-3</v>
      </c>
      <c r="I8" s="1">
        <f t="shared" si="0"/>
        <v>1.6641658709589478E-2</v>
      </c>
      <c r="J8" s="3">
        <v>77413.350000000006</v>
      </c>
      <c r="K8">
        <f>RTD("ontrade.quotes",,"SSE",C8,"low")</f>
        <v>350.1</v>
      </c>
      <c r="L8" t="str">
        <f t="shared" si="1"/>
        <v>Lows</v>
      </c>
      <c r="M8" t="str">
        <f t="shared" si="2"/>
        <v/>
      </c>
      <c r="N8" s="5">
        <f>RTD("ontrade.quotes",,"SSE",C8,"volume")/J8</f>
        <v>4.4688674498649128</v>
      </c>
    </row>
    <row r="9" spans="3:14" x14ac:dyDescent="0.35">
      <c r="C9" t="s">
        <v>9</v>
      </c>
      <c r="D9">
        <v>908</v>
      </c>
      <c r="E9">
        <v>885.5</v>
      </c>
      <c r="F9">
        <v>6608</v>
      </c>
      <c r="G9">
        <f>RTD("ontrade.quotes",,"SSE",C9,"mid")</f>
        <v>896</v>
      </c>
      <c r="H9" s="4">
        <f>RTD("ontrade.quotes",,"SSE",C9,"open")/RTD("ontrade.quotes",,"SSE",C9,"lastvalidprevclose")-1</f>
        <v>1.3023782559456354E-2</v>
      </c>
      <c r="I9" s="1">
        <f t="shared" si="0"/>
        <v>2.5090604962364094E-2</v>
      </c>
      <c r="J9" s="3">
        <v>8488.2999999999993</v>
      </c>
      <c r="K9">
        <f>RTD("ontrade.quotes",,"SSE",C9,"low")</f>
        <v>888.5</v>
      </c>
      <c r="L9" t="str">
        <f t="shared" si="1"/>
        <v/>
      </c>
      <c r="M9" t="str">
        <f t="shared" si="2"/>
        <v/>
      </c>
      <c r="N9" s="5">
        <f>RTD("ontrade.quotes",,"SSE",C9,"volume")/J9</f>
        <v>5.4261748524439524</v>
      </c>
    </row>
    <row r="10" spans="3:14" x14ac:dyDescent="0.35">
      <c r="C10" t="s">
        <v>10</v>
      </c>
      <c r="D10">
        <v>141.80000000000001</v>
      </c>
      <c r="E10">
        <v>136.5</v>
      </c>
      <c r="F10">
        <v>9892</v>
      </c>
      <c r="G10">
        <f>RTD("ontrade.quotes",,"SSE",C10,"mid")</f>
        <v>136.15000000000003</v>
      </c>
      <c r="H10" s="4">
        <f>RTD("ontrade.quotes",,"SSE",C10,"open")/RTD("ontrade.quotes",,"SSE",C10,"lastvalidprevclose")-1</f>
        <v>3.4220532319391594E-2</v>
      </c>
      <c r="I10" s="1">
        <f t="shared" si="0"/>
        <v>3.8088393819619197E-2</v>
      </c>
      <c r="J10" s="3">
        <v>14527.55</v>
      </c>
      <c r="K10">
        <f>RTD("ontrade.quotes",,"SSE",C10,"low")</f>
        <v>132.05000000000001</v>
      </c>
      <c r="L10" t="str">
        <f t="shared" si="1"/>
        <v>Lows</v>
      </c>
      <c r="M10" t="str">
        <f t="shared" si="2"/>
        <v/>
      </c>
      <c r="N10" s="5">
        <f>RTD("ontrade.quotes",,"SSE",C10,"volume")/J10</f>
        <v>4.2161961239162835</v>
      </c>
    </row>
    <row r="11" spans="3:14" x14ac:dyDescent="0.35">
      <c r="C11" t="s">
        <v>11</v>
      </c>
      <c r="D11">
        <v>47.32</v>
      </c>
      <c r="E11">
        <v>46.5</v>
      </c>
      <c r="F11">
        <v>75799</v>
      </c>
      <c r="G11">
        <f>RTD("ontrade.quotes",,"SSE",C11,"mid")</f>
        <v>45.019999999999996</v>
      </c>
      <c r="H11" s="4">
        <f>RTD("ontrade.quotes",,"SSE",C11,"open")/RTD("ontrade.quotes",,"SSE",C11,"lastvalidprevclose")-1</f>
        <v>6.9220119981541206E-3</v>
      </c>
      <c r="I11" s="1">
        <f t="shared" si="0"/>
        <v>1.7480281389895554E-2</v>
      </c>
      <c r="J11" s="3">
        <v>134567.95000000001</v>
      </c>
      <c r="K11">
        <f>RTD("ontrade.quotes",,"SSE",C11,"low")</f>
        <v>43.64</v>
      </c>
      <c r="L11" t="str">
        <f t="shared" si="1"/>
        <v>Lows</v>
      </c>
      <c r="M11" t="str">
        <f t="shared" si="2"/>
        <v/>
      </c>
      <c r="N11" s="5">
        <f>RTD("ontrade.quotes",,"SSE",C11,"volume")/J11</f>
        <v>4.8296864149301522</v>
      </c>
    </row>
    <row r="12" spans="3:14" x14ac:dyDescent="0.35">
      <c r="C12" t="s">
        <v>12</v>
      </c>
      <c r="D12">
        <v>178</v>
      </c>
      <c r="E12">
        <v>175.8</v>
      </c>
      <c r="F12">
        <v>3596</v>
      </c>
      <c r="G12">
        <f>RTD("ontrade.quotes",,"SSE",C12,"mid")</f>
        <v>190.5</v>
      </c>
      <c r="H12" s="4">
        <f>RTD("ontrade.quotes",,"SSE",C12,"open")/RTD("ontrade.quotes",,"SSE",C12,"lastvalidprevclose")-1</f>
        <v>1.975850713501659E-2</v>
      </c>
      <c r="I12" s="1">
        <f t="shared" si="0"/>
        <v>1.2436404748445385E-2</v>
      </c>
      <c r="J12" s="3">
        <v>7314.85</v>
      </c>
      <c r="K12">
        <f>RTD("ontrade.quotes",,"SSE",C12,"low")</f>
        <v>185.1</v>
      </c>
      <c r="L12" t="str">
        <f t="shared" si="1"/>
        <v>Highs</v>
      </c>
      <c r="M12" t="str">
        <f t="shared" si="2"/>
        <v/>
      </c>
      <c r="N12" s="5">
        <f>RTD("ontrade.quotes",,"SSE",C12,"volume")/J12</f>
        <v>11.619377020718128</v>
      </c>
    </row>
    <row r="13" spans="3:14" x14ac:dyDescent="0.35">
      <c r="C13" t="s">
        <v>13</v>
      </c>
      <c r="D13">
        <v>55.3</v>
      </c>
      <c r="E13">
        <v>54</v>
      </c>
      <c r="F13">
        <v>608142</v>
      </c>
      <c r="G13">
        <f>RTD("ontrade.quotes",,"SSE",C13,"mid")</f>
        <v>55.620000000000005</v>
      </c>
      <c r="H13" s="4">
        <f>RTD("ontrade.quotes",,"SSE",C13,"open")/RTD("ontrade.quotes",,"SSE",C13,"lastvalidprevclose")-1</f>
        <v>1.4237542150618232E-2</v>
      </c>
      <c r="I13" s="1">
        <f t="shared" si="0"/>
        <v>2.3787740164684303E-2</v>
      </c>
      <c r="J13" s="3">
        <v>607453.30000000005</v>
      </c>
      <c r="K13">
        <f>RTD("ontrade.quotes",,"SSE",C13,"low")</f>
        <v>53.839999999999996</v>
      </c>
      <c r="L13" t="str">
        <f t="shared" si="1"/>
        <v>Highs</v>
      </c>
      <c r="M13" t="str">
        <f t="shared" si="2"/>
        <v/>
      </c>
      <c r="N13" s="5">
        <f>RTD("ontrade.quotes",,"SSE",C13,"volume")/J13</f>
        <v>6.7486965664685661</v>
      </c>
    </row>
    <row r="14" spans="3:14" x14ac:dyDescent="0.35">
      <c r="C14" t="s">
        <v>14</v>
      </c>
      <c r="D14">
        <v>575.20000000000005</v>
      </c>
      <c r="E14">
        <v>568.6</v>
      </c>
      <c r="F14">
        <v>7309</v>
      </c>
      <c r="G14">
        <f>RTD("ontrade.quotes",,"SSE",C14,"mid")</f>
        <v>588.29999999999995</v>
      </c>
      <c r="H14" s="4">
        <f>RTD("ontrade.quotes",,"SSE",C14,"open")/RTD("ontrade.quotes",,"SSE",C14,"lastvalidprevclose")-1</f>
        <v>5.588543485853803E-3</v>
      </c>
      <c r="I14" s="1">
        <f t="shared" si="0"/>
        <v>1.1540479104738629E-2</v>
      </c>
      <c r="J14" s="3">
        <v>7969.8</v>
      </c>
      <c r="K14">
        <f>RTD("ontrade.quotes",,"SSE",C14,"low")</f>
        <v>575.6</v>
      </c>
      <c r="L14" t="str">
        <f t="shared" si="1"/>
        <v>Highs</v>
      </c>
      <c r="M14" t="str">
        <f>IF(H14&lt;=0,IF(I14&lt;0.02,IF(F14&gt;1.5*J14,IF(K14&lt;E14,-1,""),""),""),"")</f>
        <v/>
      </c>
      <c r="N14" s="5">
        <f>RTD("ontrade.quotes",,"SSE",C14,"volume")/J14</f>
        <v>13.736856633792566</v>
      </c>
    </row>
    <row r="15" spans="3:14" x14ac:dyDescent="0.35">
      <c r="C15" t="s">
        <v>15</v>
      </c>
      <c r="D15">
        <v>258.60000000000002</v>
      </c>
      <c r="E15">
        <v>255</v>
      </c>
      <c r="F15">
        <v>10251</v>
      </c>
      <c r="G15">
        <f>RTD("ontrade.quotes",,"SSE",C15,"mid")</f>
        <v>264.2</v>
      </c>
      <c r="H15" s="4">
        <f>RTD("ontrade.quotes",,"SSE",C15,"open")/RTD("ontrade.quotes",,"SSE",C15,"lastvalidprevclose")-1</f>
        <v>1.0284810126582222E-2</v>
      </c>
      <c r="I15" s="1">
        <f t="shared" si="0"/>
        <v>1.4018691588785135E-2</v>
      </c>
      <c r="J15" s="3">
        <v>22160.15</v>
      </c>
      <c r="K15">
        <f>RTD("ontrade.quotes",,"SSE",C15,"low")</f>
        <v>253</v>
      </c>
      <c r="L15" t="str">
        <f t="shared" si="1"/>
        <v>Highs</v>
      </c>
      <c r="M15" t="str">
        <f t="shared" si="2"/>
        <v/>
      </c>
      <c r="N15" s="5">
        <f>RTD("ontrade.quotes",,"SSE",C15,"volume")/J15</f>
        <v>4.8964921266327162</v>
      </c>
    </row>
    <row r="16" spans="3:14" x14ac:dyDescent="0.35">
      <c r="C16" t="s">
        <v>23</v>
      </c>
      <c r="D16">
        <v>230.2</v>
      </c>
      <c r="E16">
        <v>227.5</v>
      </c>
      <c r="F16">
        <v>33632</v>
      </c>
      <c r="G16">
        <f>RTD("ontrade.quotes",,"SSE",C16,"mid")</f>
        <v>226.3</v>
      </c>
      <c r="H16" s="4">
        <f>RTD("ontrade.quotes",,"SSE",C16,"open")/RTD("ontrade.quotes",,"SSE",C16,"lastvalidprevclose")-1</f>
        <v>8.9285714285713969E-3</v>
      </c>
      <c r="I16" s="1">
        <f t="shared" si="0"/>
        <v>1.1798121039982472E-2</v>
      </c>
      <c r="J16" s="2">
        <v>20907.25</v>
      </c>
      <c r="K16" s="2">
        <f>RTD("ontrade.quotes",,"SSE",C16,"low")</f>
        <v>223.6</v>
      </c>
      <c r="L16" t="str">
        <f t="shared" si="1"/>
        <v>Lows</v>
      </c>
      <c r="M16" t="str">
        <f t="shared" si="2"/>
        <v/>
      </c>
      <c r="N16" s="5">
        <f>RTD("ontrade.quotes",,"SSE",C16,"volume")/J16</f>
        <v>14.394289062406582</v>
      </c>
    </row>
    <row r="17" spans="3:14" x14ac:dyDescent="0.35">
      <c r="C17" t="s">
        <v>24</v>
      </c>
      <c r="D17">
        <v>207.2</v>
      </c>
      <c r="E17">
        <v>205.1</v>
      </c>
      <c r="F17">
        <v>23567</v>
      </c>
      <c r="G17">
        <f>RTD("ontrade.quotes",,"SSE",C17,"mid")</f>
        <v>206.7</v>
      </c>
      <c r="H17" s="4">
        <f>RTD("ontrade.quotes",,"SSE",C17,"open")/RTD("ontrade.quotes",,"SSE",C17,"lastvalidprevclose")-1</f>
        <v>9.5000000000000639E-3</v>
      </c>
      <c r="I17" s="1">
        <f t="shared" si="0"/>
        <v>1.0186757215619667E-2</v>
      </c>
      <c r="J17" s="2">
        <v>30266.400000000001</v>
      </c>
      <c r="K17" s="2">
        <f>RTD("ontrade.quotes",,"SSE",C17,"low")</f>
        <v>200.8</v>
      </c>
      <c r="L17" t="str">
        <f t="shared" si="1"/>
        <v/>
      </c>
      <c r="M17" t="str">
        <f t="shared" si="2"/>
        <v/>
      </c>
      <c r="N17" s="5">
        <f>RTD("ontrade.quotes",,"SSE",C17,"volume")/J17</f>
        <v>14.999603520735866</v>
      </c>
    </row>
    <row r="18" spans="3:14" x14ac:dyDescent="0.35">
      <c r="C18" t="s">
        <v>25</v>
      </c>
      <c r="D18">
        <v>99.8</v>
      </c>
      <c r="E18">
        <v>97.5</v>
      </c>
      <c r="F18">
        <v>8088</v>
      </c>
      <c r="G18">
        <f>RTD("ontrade.quotes",,"SSE",C18,"mid")</f>
        <v>102.55000000000001</v>
      </c>
      <c r="H18" s="4">
        <f>RTD("ontrade.quotes",,"SSE",C18,"open")/RTD("ontrade.quotes",,"SSE",C18,"lastvalidprevclose")-1</f>
        <v>1.0198878123406363E-2</v>
      </c>
      <c r="I18" s="1">
        <f t="shared" si="0"/>
        <v>2.3314749113025821E-2</v>
      </c>
      <c r="J18" s="2">
        <v>10139</v>
      </c>
      <c r="K18" s="2">
        <f>RTD("ontrade.quotes",,"SSE",C18,"low")</f>
        <v>98.9</v>
      </c>
      <c r="L18" t="str">
        <f t="shared" si="1"/>
        <v>Highs</v>
      </c>
      <c r="M18" t="str">
        <f t="shared" si="2"/>
        <v/>
      </c>
      <c r="N18" s="5">
        <f>RTD("ontrade.quotes",,"SSE",C18,"volume")/J18</f>
        <v>13.832034717427755</v>
      </c>
    </row>
  </sheetData>
  <conditionalFormatting sqref="M2 L1:L1048576">
    <cfRule type="cellIs" dxfId="2" priority="4" operator="equal">
      <formula>"Lows"</formula>
    </cfRule>
    <cfRule type="cellIs" dxfId="1" priority="5" operator="equal">
      <formula>"Highs"</formula>
    </cfRule>
  </conditionalFormatting>
  <conditionalFormatting sqref="I3:I18">
    <cfRule type="cellIs" dxfId="0" priority="2" operator="lessThan">
      <formula>0.02</formula>
    </cfRule>
  </conditionalFormatting>
  <conditionalFormatting sqref="H3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2022-01-26T11:49:35Z</dcterms:modified>
</cp:coreProperties>
</file>