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clients\SCOG\Tasks\CalibrationValidation\20210106-3 Externals fix and NHB reduction\"/>
    </mc:Choice>
  </mc:AlternateContent>
  <bookViews>
    <workbookView xWindow="0" yWindow="0" windowWidth="28800" windowHeight="12330" activeTab="1"/>
  </bookViews>
  <sheets>
    <sheet name="Sheet1" sheetId="1" r:id="rId1"/>
    <sheet name="Table 4 Screenline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I14" i="2" l="1"/>
  <c r="H14" i="2"/>
  <c r="I13" i="2"/>
  <c r="H13" i="2"/>
  <c r="I12" i="2"/>
  <c r="I11" i="2"/>
  <c r="H12" i="2"/>
  <c r="H11" i="2"/>
  <c r="J11" i="2" s="1"/>
  <c r="I10" i="2"/>
  <c r="H10" i="2"/>
  <c r="F13" i="2"/>
  <c r="C13" i="2"/>
  <c r="F14" i="2"/>
  <c r="E14" i="2"/>
  <c r="F12" i="2"/>
  <c r="F11" i="2"/>
  <c r="F10" i="2"/>
  <c r="C14" i="2"/>
  <c r="C12" i="2"/>
  <c r="C11" i="2"/>
  <c r="C10" i="2"/>
  <c r="B12" i="2"/>
  <c r="B11" i="2"/>
  <c r="B10" i="2"/>
  <c r="E10" i="2"/>
  <c r="B14" i="2"/>
  <c r="B13" i="2"/>
  <c r="E13" i="2"/>
  <c r="E12" i="2"/>
  <c r="E11" i="2"/>
  <c r="I6" i="2"/>
  <c r="I4" i="2"/>
  <c r="I3" i="2"/>
  <c r="H6" i="2"/>
  <c r="J6" i="2" s="1"/>
  <c r="H5" i="2"/>
  <c r="H4" i="2"/>
  <c r="J4" i="2" s="1"/>
  <c r="H3" i="2"/>
  <c r="J3" i="2" s="1"/>
  <c r="F6" i="2"/>
  <c r="E6" i="2"/>
  <c r="G6" i="2" s="1"/>
  <c r="E5" i="2"/>
  <c r="F4" i="2"/>
  <c r="E4" i="2"/>
  <c r="F3" i="2"/>
  <c r="E3" i="2"/>
  <c r="C6" i="2"/>
  <c r="B6" i="2"/>
  <c r="D6" i="2" s="1"/>
  <c r="C4" i="2"/>
  <c r="B4" i="2"/>
  <c r="D4" i="2" s="1"/>
  <c r="K25" i="1"/>
  <c r="L25" i="1"/>
  <c r="L26" i="1"/>
  <c r="L27" i="1"/>
  <c r="L28" i="1"/>
  <c r="L29" i="1"/>
  <c r="L30" i="1"/>
  <c r="L31" i="1"/>
  <c r="L32" i="1"/>
  <c r="L33" i="1"/>
  <c r="K26" i="1"/>
  <c r="K27" i="1"/>
  <c r="K28" i="1"/>
  <c r="K29" i="1"/>
  <c r="K30" i="1"/>
  <c r="K31" i="1"/>
  <c r="K32" i="1"/>
  <c r="K33" i="1"/>
  <c r="J25" i="1"/>
  <c r="J26" i="1"/>
  <c r="J27" i="1"/>
  <c r="J28" i="1"/>
  <c r="J29" i="1"/>
  <c r="J30" i="1"/>
  <c r="J31" i="1"/>
  <c r="J32" i="1"/>
  <c r="J33" i="1"/>
  <c r="B3" i="2"/>
  <c r="C3" i="2"/>
  <c r="J14" i="2" l="1"/>
  <c r="J10" i="2"/>
  <c r="J12" i="2"/>
  <c r="D10" i="2"/>
  <c r="G11" i="2"/>
  <c r="D12" i="2"/>
  <c r="G12" i="2"/>
  <c r="D3" i="2"/>
  <c r="D13" i="2"/>
  <c r="G10" i="2"/>
  <c r="G4" i="2"/>
  <c r="D11" i="2"/>
  <c r="D14" i="2"/>
  <c r="G14" i="2"/>
  <c r="G3" i="2"/>
  <c r="G13" i="2"/>
  <c r="J13" i="2"/>
</calcChain>
</file>

<file path=xl/sharedStrings.xml><?xml version="1.0" encoding="utf-8"?>
<sst xmlns="http://schemas.openxmlformats.org/spreadsheetml/2006/main" count="106" uniqueCount="72">
  <si>
    <t>$VISION</t>
  </si>
  <si>
    <t>* VERSNR: VERSNR, VERSNR (Version number of the file.)</t>
  </si>
  <si>
    <t>* FILETYPE: FILETYPE, FILETYPE (Type of the file.)</t>
  </si>
  <si>
    <t>* LANGUAGE: LANGUAGE, LANGUAGE (Language in which this file was written.)</t>
  </si>
  <si>
    <t>* UNIT: Unit, Unit (Units for length and speed attributes: either km, m, km/h or mi, ft, mph (metric = 0, imperial = 1).)</t>
  </si>
  <si>
    <t xml:space="preserve">* </t>
  </si>
  <si>
    <t>* VERSNR</t>
  </si>
  <si>
    <t>FILETYPE</t>
  </si>
  <si>
    <t>LANGUAGE</t>
  </si>
  <si>
    <t>Unit</t>
  </si>
  <si>
    <t>$VERSION:VERSNR</t>
  </si>
  <si>
    <t>UNIT</t>
  </si>
  <si>
    <t>Att</t>
  </si>
  <si>
    <t>ENG</t>
  </si>
  <si>
    <t>MI</t>
  </si>
  <si>
    <t>* NO: No, Number (Number of the screenline.)</t>
  </si>
  <si>
    <t>* CODE: Code, Code (Short name of the screenline.)</t>
  </si>
  <si>
    <t>* NAME: Name, Name (Name of the screenline.)</t>
  </si>
  <si>
    <t>$SCREENLINE:NO</t>
  </si>
  <si>
    <t>CODE</t>
  </si>
  <si>
    <t>NAME</t>
  </si>
  <si>
    <t>Deception Pass</t>
  </si>
  <si>
    <t>EW Fidalgo-Main</t>
  </si>
  <si>
    <t>NS Southwest County</t>
  </si>
  <si>
    <t>EW East Sedro-Woolley</t>
  </si>
  <si>
    <t>NS Skagit River @I5</t>
  </si>
  <si>
    <t>EW Northwest County</t>
  </si>
  <si>
    <t>NS Mount Vernon</t>
  </si>
  <si>
    <t>EW Mount Vernon</t>
  </si>
  <si>
    <t>EW West Sedro-Woolley</t>
  </si>
  <si>
    <t>North-South Movements</t>
  </si>
  <si>
    <t>East-West Movements</t>
  </si>
  <si>
    <t>Model</t>
  </si>
  <si>
    <t>Count</t>
  </si>
  <si>
    <t>Diff</t>
  </si>
  <si>
    <t>Northbound</t>
  </si>
  <si>
    <t>Both Directions</t>
  </si>
  <si>
    <t>Forward Diff</t>
  </si>
  <si>
    <t>Backward Diff</t>
  </si>
  <si>
    <t>Both Diff</t>
  </si>
  <si>
    <t>Southbound (forward)</t>
  </si>
  <si>
    <t>Westbound</t>
  </si>
  <si>
    <t>Eastbound (forward)</t>
  </si>
  <si>
    <t>Differences +/- 22% highlighted</t>
  </si>
  <si>
    <t>SUMACTIVE:FORWARDLINKS\COUNT_2018</t>
  </si>
  <si>
    <t>SUMACTIVE:FORWARDLINKS\VOLVEHPRT(AP)</t>
  </si>
  <si>
    <t>SUMACTIVE:BACKWARDLINKS\COUNT_2018</t>
  </si>
  <si>
    <t>SUMACTIVE:BACKWARDLINKS\VOLVEHPRT(AP)</t>
  </si>
  <si>
    <t>SUMACTIVE:ALLLINKS\COUNT_2018</t>
  </si>
  <si>
    <t>SUMACTIVE:ALLLINKS\VOLVEHPRT(AP)</t>
  </si>
  <si>
    <t>* SUMACTIVE:FORWARDLINKS\COUNT_2018: SumActive:ForwardLinks\Count_2018, SumActive:Links in screenline orientation\Count_2018 (Traffic counts for 2018 base year model validation)</t>
  </si>
  <si>
    <t>* SUMACTIVE:FORWARDLINKS\VOLVEHPRT(AP): SumActive:ForwardLinks\VolVehPrT(AP), SumActive:Links in screenline orientation\Volume PrT [veh] (AP) (Volume PrT in number of vehicles.)</t>
  </si>
  <si>
    <t>* SUMACTIVE:BACKWARDLINKS\COUNT_2018: SumActive:BackwardLinks\Count_2018, SumActive:Links against screenline orientation\Count_2018 (Traffic counts for 2018 base year model validation)</t>
  </si>
  <si>
    <t>* SUMACTIVE:BACKWARDLINKS\VOLVEHPRT(AP): SumActive:BackwardLinks\VolVehPrT(AP), SumActive:Links against screenline orientation\Volume PrT [veh] (AP) (Volume PrT in number of vehicles.)</t>
  </si>
  <si>
    <t>* SUMACTIVE:ALLLINKS\COUNT_2018: SumActive:AllLinks\Count_2018, SumActive:All links\Count_2018 (Traffic counts for 2018 base year model validation)</t>
  </si>
  <si>
    <t>* SUMACTIVE:ALLLINKS\VOLVEHPRT(AP): SumActive:AllLinks\VolVehPrT(AP), SumActive:All links\Volume PrT [veh] (AP) (Volume PrT in number of vehicles.)</t>
  </si>
  <si>
    <t>* No</t>
  </si>
  <si>
    <t>Code</t>
  </si>
  <si>
    <t>Name</t>
  </si>
  <si>
    <t>SumActive:ForwardLinks\Count_2018</t>
  </si>
  <si>
    <t>SumActive:ForwardLinks\VolVehPrT(AP)</t>
  </si>
  <si>
    <t>SumActive:BackwardLinks\Count_2018</t>
  </si>
  <si>
    <t>SumActive:BackwardLinks\VolVehPrT(AP)</t>
  </si>
  <si>
    <t>SumActive:AllLinks\Count_2018</t>
  </si>
  <si>
    <t>SumActive:AllLinks\VolVehPrT(AP)</t>
  </si>
  <si>
    <t>* Number</t>
  </si>
  <si>
    <t>SumActive:Links in screenline orientation\Count_2018</t>
  </si>
  <si>
    <t>SumActive:Links in screenline orientation\Volume PrT [veh] (AP)</t>
  </si>
  <si>
    <t>SumActive:Links against screenline orientation\Count_2018</t>
  </si>
  <si>
    <t>SumActive:Links against screenline orientation\Volume PrT [veh] (AP)</t>
  </si>
  <si>
    <t>SumActive:All links\Count_2018</t>
  </si>
  <si>
    <t>SumActive:All links\Volume PrT [veh] (AP)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</si>
</sst>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3" fillId="0" borderId="0" xfId="0" applyFont="1"/>
    <xf numFmtId="0" fontId="0" fillId="0" borderId="1" xfId="0" applyBorder="1"/>
    <xf numFmtId="0" fontId="0" fillId="0" borderId="4" xfId="0" applyBorder="1"/>
    <xf numFmtId="164" fontId="0" fillId="0" borderId="0" xfId="1" applyNumberFormat="1" applyFont="1" applyBorder="1"/>
    <xf numFmtId="9" fontId="0" fillId="0" borderId="5" xfId="2" applyFont="1" applyBorder="1"/>
    <xf numFmtId="0" fontId="0" fillId="0" borderId="6" xfId="0" applyBorder="1"/>
    <xf numFmtId="164" fontId="0" fillId="0" borderId="7" xfId="1" applyNumberFormat="1" applyFont="1" applyBorder="1"/>
    <xf numFmtId="9" fontId="0" fillId="0" borderId="8" xfId="2" applyFont="1" applyBorder="1"/>
    <xf numFmtId="1" fontId="0" fillId="0" borderId="7" xfId="0" applyNumberFormat="1" applyBorder="1"/>
    <xf numFmtId="0" fontId="2" fillId="0" borderId="6" xfId="0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3" borderId="4" xfId="1" applyNumberFormat="1" applyFont="1" applyFill="1" applyBorder="1"/>
    <xf numFmtId="164" fontId="0" fillId="3" borderId="0" xfId="1" applyNumberFormat="1" applyFont="1" applyFill="1" applyBorder="1"/>
    <xf numFmtId="9" fontId="0" fillId="3" borderId="5" xfId="2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4:L33" totalsRowShown="0" headerRowDxfId="17">
  <autoFilter ref="A24:L33"/>
  <sortState ref="A25:L33">
    <sortCondition ref="C24:C33"/>
  </sortState>
  <tableColumns count="12">
    <tableColumn id="1" name="$SCREENLINE:NO"/>
    <tableColumn id="2" name="CODE"/>
    <tableColumn id="3" name="NAME"/>
    <tableColumn id="4" name="SUMACTIVE:FORWARDLINKS\COUNT_2018" dataDxfId="16"/>
    <tableColumn id="5" name="SUMACTIVE:FORWARDLINKS\VOLVEHPRT(AP)" dataDxfId="15"/>
    <tableColumn id="6" name="SUMACTIVE:BACKWARDLINKS\COUNT_2018" dataDxfId="14"/>
    <tableColumn id="7" name="SUMACTIVE:BACKWARDLINKS\VOLVEHPRT(AP)" dataDxfId="13"/>
    <tableColumn id="8" name="SUMACTIVE:ALLLINKS\COUNT_2018" dataDxfId="12"/>
    <tableColumn id="9" name="SUMACTIVE:ALLLINKS\VOLVEHPRT(AP)" dataDxfId="11"/>
    <tableColumn id="11" name="Forward Diff" dataDxfId="10">
      <calculatedColumnFormula>(Table1[[#This Row],[SUMACTIVE:FORWARDLINKS\VOLVEHPRT(AP)]]-Table1[[#This Row],[SUMACTIVE:FORWARDLINKS\COUNT_2018]])/Table1[[#This Row],[SUMACTIVE:FORWARDLINKS\COUNT_2018]]</calculatedColumnFormula>
    </tableColumn>
    <tableColumn id="12" name="Backward Diff" dataDxfId="9">
      <calculatedColumnFormula>(Table1[[#This Row],[SUMACTIVE:BACKWARDLINKS\VOLVEHPRT(AP)]]-Table1[[#This Row],[SUMACTIVE:BACKWARDLINKS\COUNT_2018]])/Table1[[#This Row],[SUMACTIVE:BACKWARDLINKS\COUNT_2018]]</calculatedColumnFormula>
    </tableColumn>
    <tableColumn id="13" name="Both Diff" dataDxfId="8">
      <calculatedColumnFormula>(Table1[[#This Row],[SUMACTIVE:ALLLINKS\VOLVEHPRT(AP)]]-Table1[[#This Row],[SUMACTIVE:ALLLINKS\COUNT_2018]])/Table1[[#This Row],[SUMACTIVE:ALLLINKS\COUNT_2018]]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I34"/>
    </sheetView>
  </sheetViews>
  <sheetFormatPr defaultRowHeight="15" x14ac:dyDescent="0.25"/>
  <cols>
    <col min="1" max="1" width="18.140625" customWidth="1"/>
    <col min="3" max="3" width="23" bestFit="1" customWidth="1"/>
    <col min="4" max="4" width="34.5703125" customWidth="1"/>
    <col min="5" max="6" width="37.42578125" customWidth="1"/>
    <col min="7" max="8" width="38.5703125" customWidth="1"/>
    <col min="9" max="9" width="31.140625" customWidth="1"/>
    <col min="10" max="10" width="16" customWidth="1"/>
    <col min="11" max="12" width="14.855468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t="s">
        <v>6</v>
      </c>
      <c r="B8" t="s">
        <v>7</v>
      </c>
      <c r="C8" t="s">
        <v>8</v>
      </c>
      <c r="D8" t="s">
        <v>9</v>
      </c>
    </row>
    <row r="9" spans="1:4" x14ac:dyDescent="0.25">
      <c r="A9" t="s">
        <v>10</v>
      </c>
      <c r="B9" t="s">
        <v>7</v>
      </c>
      <c r="C9" t="s">
        <v>8</v>
      </c>
      <c r="D9" t="s">
        <v>11</v>
      </c>
    </row>
    <row r="10" spans="1:4" x14ac:dyDescent="0.25">
      <c r="A10">
        <v>11</v>
      </c>
      <c r="B10" t="s">
        <v>12</v>
      </c>
      <c r="C10" t="s">
        <v>13</v>
      </c>
      <c r="D10" t="s">
        <v>14</v>
      </c>
    </row>
    <row r="12" spans="1:4" x14ac:dyDescent="0.25">
      <c r="A12" t="s">
        <v>15</v>
      </c>
    </row>
    <row r="13" spans="1:4" x14ac:dyDescent="0.25">
      <c r="A13" t="s">
        <v>16</v>
      </c>
    </row>
    <row r="14" spans="1:4" x14ac:dyDescent="0.25">
      <c r="A14" t="s">
        <v>17</v>
      </c>
    </row>
    <row r="15" spans="1:4" x14ac:dyDescent="0.25">
      <c r="A15" t="s">
        <v>50</v>
      </c>
    </row>
    <row r="16" spans="1:4" x14ac:dyDescent="0.25">
      <c r="A16" t="s">
        <v>51</v>
      </c>
    </row>
    <row r="17" spans="1:12" x14ac:dyDescent="0.25">
      <c r="A17" t="s">
        <v>52</v>
      </c>
    </row>
    <row r="18" spans="1:12" x14ac:dyDescent="0.25">
      <c r="A18" t="s">
        <v>53</v>
      </c>
    </row>
    <row r="19" spans="1:12" x14ac:dyDescent="0.25">
      <c r="A19" t="s">
        <v>54</v>
      </c>
    </row>
    <row r="20" spans="1:12" x14ac:dyDescent="0.25">
      <c r="A20" t="s">
        <v>55</v>
      </c>
    </row>
    <row r="21" spans="1:12" x14ac:dyDescent="0.25">
      <c r="A21" t="s">
        <v>5</v>
      </c>
    </row>
    <row r="22" spans="1:12" x14ac:dyDescent="0.25">
      <c r="A22" t="s">
        <v>56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63</v>
      </c>
      <c r="I22" t="s">
        <v>64</v>
      </c>
    </row>
    <row r="23" spans="1:12" x14ac:dyDescent="0.25">
      <c r="A23" t="s">
        <v>65</v>
      </c>
      <c r="B23" t="s">
        <v>57</v>
      </c>
      <c r="C23" t="s">
        <v>58</v>
      </c>
      <c r="D23" s="1" t="s">
        <v>66</v>
      </c>
      <c r="E23" s="1" t="s">
        <v>67</v>
      </c>
      <c r="F23" s="1" t="s">
        <v>68</v>
      </c>
      <c r="G23" s="1" t="s">
        <v>69</v>
      </c>
      <c r="H23" s="1" t="s">
        <v>70</v>
      </c>
      <c r="I23" s="1" t="s">
        <v>71</v>
      </c>
    </row>
    <row r="24" spans="1:12" x14ac:dyDescent="0.25">
      <c r="A24" t="s">
        <v>18</v>
      </c>
      <c r="B24" t="s">
        <v>19</v>
      </c>
      <c r="C24" t="s">
        <v>20</v>
      </c>
      <c r="D24" s="1" t="s">
        <v>44</v>
      </c>
      <c r="E24" s="1" t="s">
        <v>45</v>
      </c>
      <c r="F24" s="1" t="s">
        <v>46</v>
      </c>
      <c r="G24" s="1" t="s">
        <v>47</v>
      </c>
      <c r="H24" s="1" t="s">
        <v>48</v>
      </c>
      <c r="I24" s="1" t="s">
        <v>49</v>
      </c>
      <c r="J24" s="2" t="s">
        <v>37</v>
      </c>
      <c r="K24" s="2" t="s">
        <v>38</v>
      </c>
      <c r="L24" s="2" t="s">
        <v>39</v>
      </c>
    </row>
    <row r="25" spans="1:12" x14ac:dyDescent="0.25">
      <c r="A25">
        <v>3</v>
      </c>
      <c r="B25">
        <v>3</v>
      </c>
      <c r="C25" t="s">
        <v>21</v>
      </c>
      <c r="D25" s="1">
        <v>970</v>
      </c>
      <c r="E25" s="1">
        <v>870</v>
      </c>
      <c r="F25" s="1">
        <v>1025</v>
      </c>
      <c r="G25" s="1">
        <v>942</v>
      </c>
      <c r="H25" s="1">
        <v>1995</v>
      </c>
      <c r="I25" s="1">
        <v>1812</v>
      </c>
      <c r="J25" s="1">
        <f>(Table1[[#This Row],[SUMACTIVE:FORWARDLINKS\VOLVEHPRT(AP)]]-Table1[[#This Row],[SUMACTIVE:FORWARDLINKS\COUNT_2018]])/Table1[[#This Row],[SUMACTIVE:FORWARDLINKS\COUNT_2018]]</f>
        <v>-0.10309278350515463</v>
      </c>
      <c r="K25" s="1">
        <f>(Table1[[#This Row],[SUMACTIVE:BACKWARDLINKS\VOLVEHPRT(AP)]]-Table1[[#This Row],[SUMACTIVE:BACKWARDLINKS\COUNT_2018]])/Table1[[#This Row],[SUMACTIVE:BACKWARDLINKS\COUNT_2018]]</f>
        <v>-8.0975609756097564E-2</v>
      </c>
      <c r="L25" s="1">
        <f>(Table1[[#This Row],[SUMACTIVE:ALLLINKS\VOLVEHPRT(AP)]]-Table1[[#This Row],[SUMACTIVE:ALLLINKS\COUNT_2018]])/Table1[[#This Row],[SUMACTIVE:ALLLINKS\COUNT_2018]]</f>
        <v>-9.1729323308270674E-2</v>
      </c>
    </row>
    <row r="26" spans="1:12" x14ac:dyDescent="0.25">
      <c r="A26">
        <v>4</v>
      </c>
      <c r="C26" t="s">
        <v>22</v>
      </c>
      <c r="D26" s="1">
        <v>1991</v>
      </c>
      <c r="E26" s="1">
        <v>2141</v>
      </c>
      <c r="F26" s="1">
        <v>1531</v>
      </c>
      <c r="G26" s="1">
        <v>1837</v>
      </c>
      <c r="H26" s="1">
        <v>3522</v>
      </c>
      <c r="I26" s="1">
        <v>3978</v>
      </c>
      <c r="J26" s="1">
        <f>(Table1[[#This Row],[SUMACTIVE:FORWARDLINKS\VOLVEHPRT(AP)]]-Table1[[#This Row],[SUMACTIVE:FORWARDLINKS\COUNT_2018]])/Table1[[#This Row],[SUMACTIVE:FORWARDLINKS\COUNT_2018]]</f>
        <v>7.5339025615268715E-2</v>
      </c>
      <c r="K26" s="1">
        <f>(Table1[[#This Row],[SUMACTIVE:BACKWARDLINKS\VOLVEHPRT(AP)]]-Table1[[#This Row],[SUMACTIVE:BACKWARDLINKS\COUNT_2018]])/Table1[[#This Row],[SUMACTIVE:BACKWARDLINKS\COUNT_2018]]</f>
        <v>0.19986936642717179</v>
      </c>
      <c r="L26" s="1">
        <f>(Table1[[#This Row],[SUMACTIVE:ALLLINKS\VOLVEHPRT(AP)]]-Table1[[#This Row],[SUMACTIVE:ALLLINKS\COUNT_2018]])/Table1[[#This Row],[SUMACTIVE:ALLLINKS\COUNT_2018]]</f>
        <v>0.12947189097103917</v>
      </c>
    </row>
    <row r="27" spans="1:12" x14ac:dyDescent="0.25">
      <c r="A27">
        <v>5</v>
      </c>
      <c r="C27" t="s">
        <v>23</v>
      </c>
      <c r="D27" s="1">
        <v>629</v>
      </c>
      <c r="E27" s="1">
        <v>684</v>
      </c>
      <c r="F27" s="1">
        <v>590</v>
      </c>
      <c r="G27" s="1">
        <v>654</v>
      </c>
      <c r="H27" s="1">
        <v>1219</v>
      </c>
      <c r="I27" s="1">
        <v>1338</v>
      </c>
      <c r="J27" s="1">
        <f>(Table1[[#This Row],[SUMACTIVE:FORWARDLINKS\VOLVEHPRT(AP)]]-Table1[[#This Row],[SUMACTIVE:FORWARDLINKS\COUNT_2018]])/Table1[[#This Row],[SUMACTIVE:FORWARDLINKS\COUNT_2018]]</f>
        <v>8.7440381558028621E-2</v>
      </c>
      <c r="K27" s="1">
        <f>(Table1[[#This Row],[SUMACTIVE:BACKWARDLINKS\VOLVEHPRT(AP)]]-Table1[[#This Row],[SUMACTIVE:BACKWARDLINKS\COUNT_2018]])/Table1[[#This Row],[SUMACTIVE:BACKWARDLINKS\COUNT_2018]]</f>
        <v>0.10847457627118644</v>
      </c>
      <c r="L27" s="1">
        <f>(Table1[[#This Row],[SUMACTIVE:ALLLINKS\VOLVEHPRT(AP)]]-Table1[[#This Row],[SUMACTIVE:ALLLINKS\COUNT_2018]])/Table1[[#This Row],[SUMACTIVE:ALLLINKS\COUNT_2018]]</f>
        <v>9.7621000820344542E-2</v>
      </c>
    </row>
    <row r="28" spans="1:12" x14ac:dyDescent="0.25">
      <c r="A28">
        <v>6</v>
      </c>
      <c r="C28" t="s">
        <v>24</v>
      </c>
      <c r="D28">
        <v>665</v>
      </c>
      <c r="E28">
        <v>700</v>
      </c>
      <c r="F28" s="1">
        <v>462</v>
      </c>
      <c r="G28">
        <v>587</v>
      </c>
      <c r="H28">
        <v>1127</v>
      </c>
      <c r="I28">
        <v>1287</v>
      </c>
      <c r="J28" s="1">
        <f>(Table1[[#This Row],[SUMACTIVE:FORWARDLINKS\VOLVEHPRT(AP)]]-Table1[[#This Row],[SUMACTIVE:FORWARDLINKS\COUNT_2018]])/Table1[[#This Row],[SUMACTIVE:FORWARDLINKS\COUNT_2018]]</f>
        <v>5.2631578947368418E-2</v>
      </c>
      <c r="K28" s="1">
        <f>(Table1[[#This Row],[SUMACTIVE:BACKWARDLINKS\VOLVEHPRT(AP)]]-Table1[[#This Row],[SUMACTIVE:BACKWARDLINKS\COUNT_2018]])/Table1[[#This Row],[SUMACTIVE:BACKWARDLINKS\COUNT_2018]]</f>
        <v>0.27056277056277056</v>
      </c>
      <c r="L28" s="1">
        <f>(Table1[[#This Row],[SUMACTIVE:ALLLINKS\VOLVEHPRT(AP)]]-Table1[[#This Row],[SUMACTIVE:ALLLINKS\COUNT_2018]])/Table1[[#This Row],[SUMACTIVE:ALLLINKS\COUNT_2018]]</f>
        <v>0.1419698314108252</v>
      </c>
    </row>
    <row r="29" spans="1:12" x14ac:dyDescent="0.25">
      <c r="A29">
        <v>7</v>
      </c>
      <c r="C29" t="s">
        <v>25</v>
      </c>
      <c r="D29" s="1"/>
      <c r="E29" s="1">
        <v>5176</v>
      </c>
      <c r="F29" s="1"/>
      <c r="G29" s="1">
        <v>5197</v>
      </c>
      <c r="H29" s="1"/>
      <c r="I29" s="1">
        <v>10373</v>
      </c>
      <c r="J29" s="1" t="e">
        <f>(Table1[[#This Row],[SUMACTIVE:FORWARDLINKS\VOLVEHPRT(AP)]]-Table1[[#This Row],[SUMACTIVE:FORWARDLINKS\COUNT_2018]])/Table1[[#This Row],[SUMACTIVE:FORWARDLINKS\COUNT_2018]]</f>
        <v>#DIV/0!</v>
      </c>
      <c r="K29" s="1" t="e">
        <f>(Table1[[#This Row],[SUMACTIVE:BACKWARDLINKS\VOLVEHPRT(AP)]]-Table1[[#This Row],[SUMACTIVE:BACKWARDLINKS\COUNT_2018]])/Table1[[#This Row],[SUMACTIVE:BACKWARDLINKS\COUNT_2018]]</f>
        <v>#DIV/0!</v>
      </c>
      <c r="L29" s="1" t="e">
        <f>(Table1[[#This Row],[SUMACTIVE:ALLLINKS\VOLVEHPRT(AP)]]-Table1[[#This Row],[SUMACTIVE:ALLLINKS\COUNT_2018]])/Table1[[#This Row],[SUMACTIVE:ALLLINKS\COUNT_2018]]</f>
        <v>#DIV/0!</v>
      </c>
    </row>
    <row r="30" spans="1:12" x14ac:dyDescent="0.25">
      <c r="A30">
        <v>8</v>
      </c>
      <c r="C30" t="s">
        <v>26</v>
      </c>
      <c r="D30">
        <v>2735</v>
      </c>
      <c r="E30">
        <v>2581</v>
      </c>
      <c r="F30">
        <v>1981</v>
      </c>
      <c r="G30">
        <v>2165</v>
      </c>
      <c r="H30">
        <v>4716</v>
      </c>
      <c r="I30">
        <v>4746</v>
      </c>
      <c r="J30" s="1">
        <f>(Table1[[#This Row],[SUMACTIVE:FORWARDLINKS\VOLVEHPRT(AP)]]-Table1[[#This Row],[SUMACTIVE:FORWARDLINKS\COUNT_2018]])/Table1[[#This Row],[SUMACTIVE:FORWARDLINKS\COUNT_2018]]</f>
        <v>-5.6307129798903108E-2</v>
      </c>
      <c r="K30" s="1">
        <f>(Table1[[#This Row],[SUMACTIVE:BACKWARDLINKS\VOLVEHPRT(AP)]]-Table1[[#This Row],[SUMACTIVE:BACKWARDLINKS\COUNT_2018]])/Table1[[#This Row],[SUMACTIVE:BACKWARDLINKS\COUNT_2018]]</f>
        <v>9.2882382635032817E-2</v>
      </c>
      <c r="L30" s="1">
        <f>(Table1[[#This Row],[SUMACTIVE:ALLLINKS\VOLVEHPRT(AP)]]-Table1[[#This Row],[SUMACTIVE:ALLLINKS\COUNT_2018]])/Table1[[#This Row],[SUMACTIVE:ALLLINKS\COUNT_2018]]</f>
        <v>6.3613231552162846E-3</v>
      </c>
    </row>
    <row r="31" spans="1:12" x14ac:dyDescent="0.25">
      <c r="A31">
        <v>9</v>
      </c>
      <c r="C31" t="s">
        <v>27</v>
      </c>
      <c r="D31" s="1">
        <v>5441</v>
      </c>
      <c r="E31" s="1">
        <v>5170</v>
      </c>
      <c r="F31" s="1">
        <v>5504</v>
      </c>
      <c r="G31" s="1">
        <v>4883</v>
      </c>
      <c r="H31" s="1">
        <v>10945</v>
      </c>
      <c r="I31" s="1">
        <v>10054</v>
      </c>
      <c r="J31" s="1">
        <f>(Table1[[#This Row],[SUMACTIVE:FORWARDLINKS\VOLVEHPRT(AP)]]-Table1[[#This Row],[SUMACTIVE:FORWARDLINKS\COUNT_2018]])/Table1[[#This Row],[SUMACTIVE:FORWARDLINKS\COUNT_2018]]</f>
        <v>-4.9807020768241131E-2</v>
      </c>
      <c r="K31" s="1">
        <f>(Table1[[#This Row],[SUMACTIVE:BACKWARDLINKS\VOLVEHPRT(AP)]]-Table1[[#This Row],[SUMACTIVE:BACKWARDLINKS\COUNT_2018]])/Table1[[#This Row],[SUMACTIVE:BACKWARDLINKS\COUNT_2018]]</f>
        <v>-0.11282703488372094</v>
      </c>
      <c r="L31" s="1">
        <f>(Table1[[#This Row],[SUMACTIVE:ALLLINKS\VOLVEHPRT(AP)]]-Table1[[#This Row],[SUMACTIVE:ALLLINKS\COUNT_2018]])/Table1[[#This Row],[SUMACTIVE:ALLLINKS\COUNT_2018]]</f>
        <v>-8.1407035175879397E-2</v>
      </c>
    </row>
    <row r="32" spans="1:12" x14ac:dyDescent="0.25">
      <c r="A32">
        <v>10</v>
      </c>
      <c r="C32" t="s">
        <v>28</v>
      </c>
      <c r="D32" s="1">
        <v>853</v>
      </c>
      <c r="E32" s="1">
        <v>788</v>
      </c>
      <c r="F32" s="1">
        <v>1399</v>
      </c>
      <c r="G32" s="1">
        <v>1277</v>
      </c>
      <c r="H32" s="1">
        <v>2252</v>
      </c>
      <c r="I32" s="1">
        <v>2066</v>
      </c>
      <c r="J32" s="1">
        <f>(Table1[[#This Row],[SUMACTIVE:FORWARDLINKS\VOLVEHPRT(AP)]]-Table1[[#This Row],[SUMACTIVE:FORWARDLINKS\COUNT_2018]])/Table1[[#This Row],[SUMACTIVE:FORWARDLINKS\COUNT_2018]]</f>
        <v>-7.6201641266119571E-2</v>
      </c>
      <c r="K32" s="1">
        <f>(Table1[[#This Row],[SUMACTIVE:BACKWARDLINKS\VOLVEHPRT(AP)]]-Table1[[#This Row],[SUMACTIVE:BACKWARDLINKS\COUNT_2018]])/Table1[[#This Row],[SUMACTIVE:BACKWARDLINKS\COUNT_2018]]</f>
        <v>-8.720514653323802E-2</v>
      </c>
      <c r="L32" s="1">
        <f>(Table1[[#This Row],[SUMACTIVE:ALLLINKS\VOLVEHPRT(AP)]]-Table1[[#This Row],[SUMACTIVE:ALLLINKS\COUNT_2018]])/Table1[[#This Row],[SUMACTIVE:ALLLINKS\COUNT_2018]]</f>
        <v>-8.2593250444049734E-2</v>
      </c>
    </row>
    <row r="33" spans="1:12" x14ac:dyDescent="0.25">
      <c r="A33">
        <v>11</v>
      </c>
      <c r="C33" t="s">
        <v>29</v>
      </c>
      <c r="D33" s="1">
        <v>1686</v>
      </c>
      <c r="E33" s="1">
        <v>1772</v>
      </c>
      <c r="F33" s="1">
        <v>2273</v>
      </c>
      <c r="G33" s="1">
        <v>2099</v>
      </c>
      <c r="H33" s="1">
        <v>3959</v>
      </c>
      <c r="I33" s="1">
        <v>3871</v>
      </c>
      <c r="J33" s="1">
        <f>(Table1[[#This Row],[SUMACTIVE:FORWARDLINKS\VOLVEHPRT(AP)]]-Table1[[#This Row],[SUMACTIVE:FORWARDLINKS\COUNT_2018]])/Table1[[#This Row],[SUMACTIVE:FORWARDLINKS\COUNT_2018]]</f>
        <v>5.1008303677342826E-2</v>
      </c>
      <c r="K33" s="1">
        <f>(Table1[[#This Row],[SUMACTIVE:BACKWARDLINKS\VOLVEHPRT(AP)]]-Table1[[#This Row],[SUMACTIVE:BACKWARDLINKS\COUNT_2018]])/Table1[[#This Row],[SUMACTIVE:BACKWARDLINKS\COUNT_2018]]</f>
        <v>-7.6550813902331719E-2</v>
      </c>
      <c r="L33" s="1">
        <f>(Table1[[#This Row],[SUMACTIVE:ALLLINKS\VOLVEHPRT(AP)]]-Table1[[#This Row],[SUMACTIVE:ALLLINKS\COUNT_2018]])/Table1[[#This Row],[SUMACTIVE:ALLLINKS\COUNT_2018]]</f>
        <v>-2.2227835311947462E-2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22" sqref="J22"/>
    </sheetView>
  </sheetViews>
  <sheetFormatPr defaultRowHeight="15" x14ac:dyDescent="0.25"/>
  <cols>
    <col min="1" max="1" width="24.28515625" customWidth="1"/>
    <col min="2" max="3" width="9.5703125" bestFit="1" customWidth="1"/>
    <col min="5" max="6" width="9.5703125" bestFit="1" customWidth="1"/>
    <col min="8" max="8" width="10.5703125" bestFit="1" customWidth="1"/>
    <col min="9" max="9" width="9.5703125" bestFit="1" customWidth="1"/>
  </cols>
  <sheetData>
    <row r="1" spans="1:10" x14ac:dyDescent="0.25">
      <c r="A1" s="4"/>
      <c r="B1" s="21" t="s">
        <v>40</v>
      </c>
      <c r="C1" s="22"/>
      <c r="D1" s="23"/>
      <c r="E1" s="21" t="s">
        <v>35</v>
      </c>
      <c r="F1" s="22"/>
      <c r="G1" s="23"/>
      <c r="H1" s="22" t="s">
        <v>36</v>
      </c>
      <c r="I1" s="22"/>
      <c r="J1" s="23"/>
    </row>
    <row r="2" spans="1:10" x14ac:dyDescent="0.25">
      <c r="A2" s="12" t="s">
        <v>30</v>
      </c>
      <c r="B2" s="15" t="s">
        <v>32</v>
      </c>
      <c r="C2" s="16" t="s">
        <v>33</v>
      </c>
      <c r="D2" s="17" t="s">
        <v>34</v>
      </c>
      <c r="E2" s="15" t="s">
        <v>32</v>
      </c>
      <c r="F2" s="16" t="s">
        <v>33</v>
      </c>
      <c r="G2" s="17" t="s">
        <v>34</v>
      </c>
      <c r="H2" s="16" t="s">
        <v>32</v>
      </c>
      <c r="I2" s="16" t="s">
        <v>33</v>
      </c>
      <c r="J2" s="17" t="s">
        <v>34</v>
      </c>
    </row>
    <row r="3" spans="1:10" x14ac:dyDescent="0.25">
      <c r="A3" s="5" t="s">
        <v>21</v>
      </c>
      <c r="B3" s="13">
        <f>Sheet1!E25</f>
        <v>870</v>
      </c>
      <c r="C3" s="6">
        <f>Sheet1!D25</f>
        <v>970</v>
      </c>
      <c r="D3" s="7">
        <f>(B3-C3)/C3</f>
        <v>-0.10309278350515463</v>
      </c>
      <c r="E3" s="13">
        <f>Sheet1!G25</f>
        <v>942</v>
      </c>
      <c r="F3" s="6">
        <f>Sheet1!F25</f>
        <v>1025</v>
      </c>
      <c r="G3" s="7">
        <f>(E3-F3)/F3</f>
        <v>-8.0975609756097564E-2</v>
      </c>
      <c r="H3" s="6">
        <f>Sheet1!I25</f>
        <v>1812</v>
      </c>
      <c r="I3" s="6">
        <f>Sheet1!H25</f>
        <v>1995</v>
      </c>
      <c r="J3" s="7">
        <f>(H3-I3)/I3</f>
        <v>-9.1729323308270674E-2</v>
      </c>
    </row>
    <row r="4" spans="1:10" x14ac:dyDescent="0.25">
      <c r="A4" s="5" t="s">
        <v>23</v>
      </c>
      <c r="B4" s="13">
        <f>Sheet1!E27</f>
        <v>684</v>
      </c>
      <c r="C4" s="6">
        <f>Sheet1!D27</f>
        <v>629</v>
      </c>
      <c r="D4" s="7">
        <f t="shared" ref="D4:D6" si="0">(B4-C4)/C4</f>
        <v>8.7440381558028621E-2</v>
      </c>
      <c r="E4" s="13">
        <f>Sheet1!G27</f>
        <v>654</v>
      </c>
      <c r="F4" s="6">
        <f>Sheet1!F27</f>
        <v>590</v>
      </c>
      <c r="G4" s="7">
        <f t="shared" ref="G4:G6" si="1">(E4-F4)/F4</f>
        <v>0.10847457627118644</v>
      </c>
      <c r="H4" s="6">
        <f>Sheet1!I27</f>
        <v>1338</v>
      </c>
      <c r="I4" s="6">
        <f>Sheet1!H27</f>
        <v>1219</v>
      </c>
      <c r="J4" s="7">
        <f t="shared" ref="J4:J6" si="2">(H4-I4)/I4</f>
        <v>9.7621000820344542E-2</v>
      </c>
    </row>
    <row r="5" spans="1:10" x14ac:dyDescent="0.25">
      <c r="A5" s="5" t="s">
        <v>25</v>
      </c>
      <c r="B5" s="18">
        <f>Sheet1!E29</f>
        <v>5176</v>
      </c>
      <c r="C5" s="19"/>
      <c r="D5" s="20"/>
      <c r="E5" s="18">
        <f>Sheet1!G29</f>
        <v>5197</v>
      </c>
      <c r="F5" s="19"/>
      <c r="G5" s="20"/>
      <c r="H5" s="19">
        <f>Sheet1!I29</f>
        <v>10373</v>
      </c>
      <c r="I5" s="19"/>
      <c r="J5" s="20"/>
    </row>
    <row r="6" spans="1:10" x14ac:dyDescent="0.25">
      <c r="A6" s="8" t="s">
        <v>27</v>
      </c>
      <c r="B6" s="14">
        <f>Sheet1!E31</f>
        <v>5170</v>
      </c>
      <c r="C6" s="9">
        <f>Sheet1!D31</f>
        <v>5441</v>
      </c>
      <c r="D6" s="10">
        <f t="shared" si="0"/>
        <v>-4.9807020768241131E-2</v>
      </c>
      <c r="E6" s="14">
        <f>Sheet1!G31</f>
        <v>4883</v>
      </c>
      <c r="F6" s="9">
        <f>Sheet1!F31</f>
        <v>5504</v>
      </c>
      <c r="G6" s="10">
        <f t="shared" si="1"/>
        <v>-0.11282703488372094</v>
      </c>
      <c r="H6" s="11">
        <f>Sheet1!I31</f>
        <v>10054</v>
      </c>
      <c r="I6" s="11">
        <f>Sheet1!H31</f>
        <v>10945</v>
      </c>
      <c r="J6" s="10">
        <f t="shared" si="2"/>
        <v>-8.1407035175879397E-2</v>
      </c>
    </row>
    <row r="8" spans="1:10" x14ac:dyDescent="0.25">
      <c r="A8" s="4"/>
      <c r="B8" s="21" t="s">
        <v>41</v>
      </c>
      <c r="C8" s="22"/>
      <c r="D8" s="23"/>
      <c r="E8" s="21" t="s">
        <v>42</v>
      </c>
      <c r="F8" s="22"/>
      <c r="G8" s="23"/>
      <c r="H8" s="22" t="s">
        <v>36</v>
      </c>
      <c r="I8" s="22"/>
      <c r="J8" s="23"/>
    </row>
    <row r="9" spans="1:10" x14ac:dyDescent="0.25">
      <c r="A9" s="12" t="s">
        <v>31</v>
      </c>
      <c r="B9" s="15" t="s">
        <v>32</v>
      </c>
      <c r="C9" s="16" t="s">
        <v>33</v>
      </c>
      <c r="D9" s="17" t="s">
        <v>34</v>
      </c>
      <c r="E9" s="15" t="s">
        <v>32</v>
      </c>
      <c r="F9" s="16" t="s">
        <v>33</v>
      </c>
      <c r="G9" s="17" t="s">
        <v>34</v>
      </c>
      <c r="H9" s="16" t="s">
        <v>32</v>
      </c>
      <c r="I9" s="16" t="s">
        <v>33</v>
      </c>
      <c r="J9" s="17" t="s">
        <v>34</v>
      </c>
    </row>
    <row r="10" spans="1:10" x14ac:dyDescent="0.25">
      <c r="A10" s="5" t="s">
        <v>22</v>
      </c>
      <c r="B10" s="13">
        <f>Sheet1!G26</f>
        <v>1837</v>
      </c>
      <c r="C10" s="6">
        <f>Sheet1!F26</f>
        <v>1531</v>
      </c>
      <c r="D10" s="7">
        <f>(B10-C10)/C10</f>
        <v>0.19986936642717179</v>
      </c>
      <c r="E10" s="13">
        <f>Sheet1!E26</f>
        <v>2141</v>
      </c>
      <c r="F10" s="6">
        <f>Sheet1!D26</f>
        <v>1991</v>
      </c>
      <c r="G10" s="7">
        <f>(E10-F10)/F10</f>
        <v>7.5339025615268715E-2</v>
      </c>
      <c r="H10" s="6">
        <f>Sheet1!I26</f>
        <v>3978</v>
      </c>
      <c r="I10" s="6">
        <f>Sheet1!H26</f>
        <v>3522</v>
      </c>
      <c r="J10" s="7">
        <f>(H10-I10)/I10</f>
        <v>0.12947189097103917</v>
      </c>
    </row>
    <row r="11" spans="1:10" x14ac:dyDescent="0.25">
      <c r="A11" s="5" t="s">
        <v>26</v>
      </c>
      <c r="B11" s="13">
        <f>Sheet1!G30</f>
        <v>2165</v>
      </c>
      <c r="C11" s="6">
        <f>Sheet1!F30</f>
        <v>1981</v>
      </c>
      <c r="D11" s="7">
        <f t="shared" ref="D11:D14" si="3">(B11-C11)/C11</f>
        <v>9.2882382635032817E-2</v>
      </c>
      <c r="E11" s="13">
        <f>Sheet1!E30</f>
        <v>2581</v>
      </c>
      <c r="F11" s="6">
        <f>Sheet1!D30</f>
        <v>2735</v>
      </c>
      <c r="G11" s="7">
        <f t="shared" ref="G11:G14" si="4">(E11-F11)/F11</f>
        <v>-5.6307129798903108E-2</v>
      </c>
      <c r="H11" s="6">
        <f>Sheet1!I30</f>
        <v>4746</v>
      </c>
      <c r="I11" s="6">
        <f>Sheet1!H30</f>
        <v>4716</v>
      </c>
      <c r="J11" s="7">
        <f t="shared" ref="J11:J14" si="5">(H11-I11)/I11</f>
        <v>6.3613231552162846E-3</v>
      </c>
    </row>
    <row r="12" spans="1:10" x14ac:dyDescent="0.25">
      <c r="A12" s="5" t="s">
        <v>28</v>
      </c>
      <c r="B12" s="13">
        <f>Sheet1!G32</f>
        <v>1277</v>
      </c>
      <c r="C12" s="6">
        <f>Sheet1!F32</f>
        <v>1399</v>
      </c>
      <c r="D12" s="7">
        <f t="shared" si="3"/>
        <v>-8.720514653323802E-2</v>
      </c>
      <c r="E12" s="13">
        <f>Sheet1!E32</f>
        <v>788</v>
      </c>
      <c r="F12" s="6">
        <f>Sheet1!D32</f>
        <v>853</v>
      </c>
      <c r="G12" s="7">
        <f t="shared" si="4"/>
        <v>-7.6201641266119571E-2</v>
      </c>
      <c r="H12" s="6">
        <f>Sheet1!I32</f>
        <v>2066</v>
      </c>
      <c r="I12" s="6">
        <f>Sheet1!H32</f>
        <v>2252</v>
      </c>
      <c r="J12" s="7">
        <f t="shared" si="5"/>
        <v>-8.2593250444049734E-2</v>
      </c>
    </row>
    <row r="13" spans="1:10" x14ac:dyDescent="0.25">
      <c r="A13" s="5" t="s">
        <v>29</v>
      </c>
      <c r="B13" s="13">
        <f>Sheet1!E33</f>
        <v>1772</v>
      </c>
      <c r="C13" s="6">
        <f>Sheet1!D33</f>
        <v>1686</v>
      </c>
      <c r="D13" s="7">
        <f t="shared" si="3"/>
        <v>5.1008303677342826E-2</v>
      </c>
      <c r="E13" s="13">
        <f>Sheet1!G33</f>
        <v>2099</v>
      </c>
      <c r="F13" s="6">
        <f>Sheet1!F33</f>
        <v>2273</v>
      </c>
      <c r="G13" s="7">
        <f t="shared" si="4"/>
        <v>-7.6550813902331719E-2</v>
      </c>
      <c r="H13" s="6">
        <f>Sheet1!I33</f>
        <v>3871</v>
      </c>
      <c r="I13" s="6">
        <f>Sheet1!H33</f>
        <v>3959</v>
      </c>
      <c r="J13" s="7">
        <f t="shared" si="5"/>
        <v>-2.2227835311947462E-2</v>
      </c>
    </row>
    <row r="14" spans="1:10" x14ac:dyDescent="0.25">
      <c r="A14" s="8" t="s">
        <v>24</v>
      </c>
      <c r="B14" s="14">
        <f>Sheet1!G28</f>
        <v>587</v>
      </c>
      <c r="C14" s="9">
        <f>Sheet1!F28</f>
        <v>462</v>
      </c>
      <c r="D14" s="10">
        <f t="shared" si="3"/>
        <v>0.27056277056277056</v>
      </c>
      <c r="E14" s="14">
        <f>Sheet1!E28</f>
        <v>700</v>
      </c>
      <c r="F14" s="9">
        <f>Sheet1!D28</f>
        <v>665</v>
      </c>
      <c r="G14" s="10">
        <f t="shared" si="4"/>
        <v>5.2631578947368418E-2</v>
      </c>
      <c r="H14" s="9">
        <f>Sheet1!I28</f>
        <v>1287</v>
      </c>
      <c r="I14" s="9">
        <f>Sheet1!H28</f>
        <v>1127</v>
      </c>
      <c r="J14" s="10">
        <f t="shared" si="5"/>
        <v>0.1419698314108252</v>
      </c>
    </row>
    <row r="18" spans="2:2" x14ac:dyDescent="0.25">
      <c r="B18" s="3" t="s">
        <v>43</v>
      </c>
    </row>
  </sheetData>
  <mergeCells count="6">
    <mergeCell ref="B1:D1"/>
    <mergeCell ref="E1:G1"/>
    <mergeCell ref="H1:J1"/>
    <mergeCell ref="B8:D8"/>
    <mergeCell ref="E8:G8"/>
    <mergeCell ref="H8:J8"/>
  </mergeCells>
  <conditionalFormatting sqref="D3:D6 G3:G6 J3:J6">
    <cfRule type="cellIs" dxfId="7" priority="8" operator="greaterThan">
      <formula>0.22</formula>
    </cfRule>
    <cfRule type="cellIs" dxfId="6" priority="7" operator="lessThan">
      <formula>-0.22</formula>
    </cfRule>
  </conditionalFormatting>
  <conditionalFormatting sqref="D10:D14">
    <cfRule type="cellIs" dxfId="5" priority="5" operator="lessThan">
      <formula>-0.22</formula>
    </cfRule>
    <cfRule type="cellIs" dxfId="4" priority="6" operator="greaterThan">
      <formula>0.22</formula>
    </cfRule>
  </conditionalFormatting>
  <conditionalFormatting sqref="G10:G14">
    <cfRule type="cellIs" dxfId="3" priority="3" operator="lessThan">
      <formula>-0.22</formula>
    </cfRule>
    <cfRule type="cellIs" dxfId="2" priority="4" operator="greaterThan">
      <formula>0.22</formula>
    </cfRule>
  </conditionalFormatting>
  <conditionalFormatting sqref="J10:J14">
    <cfRule type="cellIs" dxfId="1" priority="1" operator="lessThan">
      <formula>-0.22</formula>
    </cfRule>
    <cfRule type="cellIs" dxfId="0" priority="2" operator="greaterThan">
      <formula>0.22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4 Screenline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McCarthy</dc:creator>
  <cp:lastModifiedBy>Binny Mathew Paul</cp:lastModifiedBy>
  <dcterms:created xsi:type="dcterms:W3CDTF">2020-12-24T00:13:43Z</dcterms:created>
  <dcterms:modified xsi:type="dcterms:W3CDTF">2021-01-07T00:34:14Z</dcterms:modified>
</cp:coreProperties>
</file>