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.mccarthy\Documents\SCOG\scog_github\scog_model\2-TripGeneration\"/>
    </mc:Choice>
  </mc:AlternateContent>
  <bookViews>
    <workbookView xWindow="0" yWindow="0" windowWidth="23040" windowHeight="9675" tabRatio="809"/>
  </bookViews>
  <sheets>
    <sheet name="Inputs" sheetId="17" r:id="rId1"/>
    <sheet name="Land Use (HH)" sheetId="5" r:id="rId2"/>
    <sheet name="Land Use (Emp)" sheetId="1" r:id="rId3"/>
    <sheet name="Trip Rates" sheetId="3" r:id="rId4"/>
    <sheet name="SCOG Emp Input" sheetId="6" r:id="rId5"/>
    <sheet name="Zonal Adjustment" sheetId="18" r:id="rId6"/>
    <sheet name="Calculated Trips" sheetId="4" r:id="rId7"/>
    <sheet name="Skagit Co Balance" sheetId="14" r:id="rId8"/>
    <sheet name="Skagit Co Export" sheetId="15" r:id="rId9"/>
  </sheets>
  <calcPr calcId="162913"/>
</workbook>
</file>

<file path=xl/calcChain.xml><?xml version="1.0" encoding="utf-8"?>
<calcChain xmlns="http://schemas.openxmlformats.org/spreadsheetml/2006/main">
  <c r="D45" i="17" l="1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2" i="4"/>
  <c r="D276" i="18" l="1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6" i="18"/>
  <c r="D327" i="18"/>
  <c r="D328" i="18"/>
  <c r="D329" i="18"/>
  <c r="D330" i="18"/>
  <c r="B3" i="18" l="1"/>
  <c r="C3" i="18"/>
  <c r="D3" i="18"/>
  <c r="B4" i="18"/>
  <c r="C4" i="18"/>
  <c r="D4" i="18"/>
  <c r="B5" i="18"/>
  <c r="C5" i="18"/>
  <c r="D5" i="18"/>
  <c r="B6" i="18"/>
  <c r="C6" i="18"/>
  <c r="D6" i="18"/>
  <c r="B7" i="18"/>
  <c r="C7" i="18"/>
  <c r="D7" i="18"/>
  <c r="B8" i="18"/>
  <c r="C8" i="18"/>
  <c r="D8" i="18"/>
  <c r="B9" i="18"/>
  <c r="C9" i="18"/>
  <c r="D9" i="18"/>
  <c r="B10" i="18"/>
  <c r="C10" i="18"/>
  <c r="D10" i="18"/>
  <c r="B11" i="18"/>
  <c r="C11" i="18"/>
  <c r="D11" i="18"/>
  <c r="B12" i="18"/>
  <c r="C12" i="18"/>
  <c r="D12" i="18"/>
  <c r="B13" i="18"/>
  <c r="C13" i="18"/>
  <c r="D13" i="18"/>
  <c r="B14" i="18"/>
  <c r="C14" i="18"/>
  <c r="D14" i="18"/>
  <c r="B15" i="18"/>
  <c r="C15" i="18"/>
  <c r="D15" i="18"/>
  <c r="B16" i="18"/>
  <c r="C16" i="18"/>
  <c r="D16" i="18"/>
  <c r="B17" i="18"/>
  <c r="C17" i="18"/>
  <c r="D17" i="18"/>
  <c r="B18" i="18"/>
  <c r="C18" i="18"/>
  <c r="D18" i="18"/>
  <c r="B19" i="18"/>
  <c r="C19" i="18"/>
  <c r="D19" i="18"/>
  <c r="B20" i="18"/>
  <c r="C20" i="18"/>
  <c r="D20" i="18"/>
  <c r="B21" i="18"/>
  <c r="C21" i="18"/>
  <c r="D21" i="18"/>
  <c r="B22" i="18"/>
  <c r="C22" i="18"/>
  <c r="D22" i="18"/>
  <c r="B23" i="18"/>
  <c r="C23" i="18"/>
  <c r="D23" i="18"/>
  <c r="B24" i="18"/>
  <c r="C24" i="18"/>
  <c r="D24" i="18"/>
  <c r="B25" i="18"/>
  <c r="C25" i="18"/>
  <c r="D25" i="18"/>
  <c r="B26" i="18"/>
  <c r="C26" i="18"/>
  <c r="D26" i="18"/>
  <c r="B27" i="18"/>
  <c r="C27" i="18"/>
  <c r="D27" i="18"/>
  <c r="B28" i="18"/>
  <c r="C28" i="18"/>
  <c r="D28" i="18"/>
  <c r="B29" i="18"/>
  <c r="C29" i="18"/>
  <c r="D29" i="18"/>
  <c r="B30" i="18"/>
  <c r="C30" i="18"/>
  <c r="D30" i="18"/>
  <c r="B31" i="18"/>
  <c r="C31" i="18"/>
  <c r="D31" i="18"/>
  <c r="B32" i="18"/>
  <c r="C32" i="18"/>
  <c r="D32" i="18"/>
  <c r="B33" i="18"/>
  <c r="C33" i="18"/>
  <c r="D33" i="18"/>
  <c r="B34" i="18"/>
  <c r="C34" i="18"/>
  <c r="D34" i="18"/>
  <c r="B35" i="18"/>
  <c r="C35" i="18"/>
  <c r="D35" i="18"/>
  <c r="B36" i="18"/>
  <c r="C36" i="18"/>
  <c r="D36" i="18"/>
  <c r="B37" i="18"/>
  <c r="C37" i="18"/>
  <c r="D37" i="18"/>
  <c r="B38" i="18"/>
  <c r="C38" i="18"/>
  <c r="D38" i="18"/>
  <c r="B39" i="18"/>
  <c r="C39" i="18"/>
  <c r="D39" i="18"/>
  <c r="B40" i="18"/>
  <c r="C40" i="18"/>
  <c r="D40" i="18"/>
  <c r="B41" i="18"/>
  <c r="C41" i="18"/>
  <c r="D41" i="18"/>
  <c r="B42" i="18"/>
  <c r="C42" i="18"/>
  <c r="D42" i="18"/>
  <c r="B43" i="18"/>
  <c r="C43" i="18"/>
  <c r="D43" i="18"/>
  <c r="B44" i="18"/>
  <c r="C44" i="18"/>
  <c r="D44" i="18"/>
  <c r="B45" i="18"/>
  <c r="C45" i="18"/>
  <c r="D45" i="18"/>
  <c r="B46" i="18"/>
  <c r="C46" i="18"/>
  <c r="D46" i="18"/>
  <c r="B47" i="18"/>
  <c r="C47" i="18"/>
  <c r="D47" i="18"/>
  <c r="B48" i="18"/>
  <c r="C48" i="18"/>
  <c r="D48" i="18"/>
  <c r="B49" i="18"/>
  <c r="C49" i="18"/>
  <c r="D49" i="18"/>
  <c r="B50" i="18"/>
  <c r="C50" i="18"/>
  <c r="D50" i="18"/>
  <c r="B51" i="18"/>
  <c r="C51" i="18"/>
  <c r="D51" i="18"/>
  <c r="B52" i="18"/>
  <c r="C52" i="18"/>
  <c r="D52" i="18"/>
  <c r="B53" i="18"/>
  <c r="C53" i="18"/>
  <c r="D53" i="18"/>
  <c r="B54" i="18"/>
  <c r="C54" i="18"/>
  <c r="D54" i="18"/>
  <c r="B55" i="18"/>
  <c r="C55" i="18"/>
  <c r="D55" i="18"/>
  <c r="B56" i="18"/>
  <c r="C56" i="18"/>
  <c r="D56" i="18"/>
  <c r="B57" i="18"/>
  <c r="C57" i="18"/>
  <c r="D57" i="18"/>
  <c r="B58" i="18"/>
  <c r="C58" i="18"/>
  <c r="D58" i="18"/>
  <c r="B59" i="18"/>
  <c r="C59" i="18"/>
  <c r="D59" i="18"/>
  <c r="B60" i="18"/>
  <c r="C60" i="18"/>
  <c r="D60" i="18"/>
  <c r="B61" i="18"/>
  <c r="C61" i="18"/>
  <c r="D61" i="18"/>
  <c r="B62" i="18"/>
  <c r="C62" i="18"/>
  <c r="D62" i="18"/>
  <c r="B63" i="18"/>
  <c r="C63" i="18"/>
  <c r="D63" i="18"/>
  <c r="B64" i="18"/>
  <c r="C64" i="18"/>
  <c r="D64" i="18"/>
  <c r="B65" i="18"/>
  <c r="C65" i="18"/>
  <c r="D65" i="18"/>
  <c r="B66" i="18"/>
  <c r="C66" i="18"/>
  <c r="D66" i="18"/>
  <c r="B67" i="18"/>
  <c r="C67" i="18"/>
  <c r="D67" i="18"/>
  <c r="B68" i="18"/>
  <c r="C68" i="18"/>
  <c r="D68" i="18"/>
  <c r="B69" i="18"/>
  <c r="C69" i="18"/>
  <c r="D69" i="18"/>
  <c r="B70" i="18"/>
  <c r="C70" i="18"/>
  <c r="D70" i="18"/>
  <c r="B71" i="18"/>
  <c r="C71" i="18"/>
  <c r="D71" i="18"/>
  <c r="B72" i="18"/>
  <c r="C72" i="18"/>
  <c r="D72" i="18"/>
  <c r="B73" i="18"/>
  <c r="C73" i="18"/>
  <c r="D73" i="18"/>
  <c r="B74" i="18"/>
  <c r="C74" i="18"/>
  <c r="D74" i="18"/>
  <c r="B75" i="18"/>
  <c r="C75" i="18"/>
  <c r="D75" i="18"/>
  <c r="B76" i="18"/>
  <c r="C76" i="18"/>
  <c r="D76" i="18"/>
  <c r="B77" i="18"/>
  <c r="C77" i="18"/>
  <c r="D77" i="18"/>
  <c r="B78" i="18"/>
  <c r="C78" i="18"/>
  <c r="D78" i="18"/>
  <c r="B79" i="18"/>
  <c r="C79" i="18"/>
  <c r="D79" i="18"/>
  <c r="B80" i="18"/>
  <c r="C80" i="18"/>
  <c r="D80" i="18"/>
  <c r="B81" i="18"/>
  <c r="C81" i="18"/>
  <c r="D81" i="18"/>
  <c r="B82" i="18"/>
  <c r="C82" i="18"/>
  <c r="D82" i="18"/>
  <c r="B83" i="18"/>
  <c r="C83" i="18"/>
  <c r="D83" i="18"/>
  <c r="B84" i="18"/>
  <c r="C84" i="18"/>
  <c r="D84" i="18"/>
  <c r="B85" i="18"/>
  <c r="C85" i="18"/>
  <c r="D85" i="18"/>
  <c r="B86" i="18"/>
  <c r="C86" i="18"/>
  <c r="D86" i="18"/>
  <c r="B87" i="18"/>
  <c r="C87" i="18"/>
  <c r="D87" i="18"/>
  <c r="B88" i="18"/>
  <c r="C88" i="18"/>
  <c r="D88" i="18"/>
  <c r="B89" i="18"/>
  <c r="C89" i="18"/>
  <c r="D89" i="18"/>
  <c r="B90" i="18"/>
  <c r="C90" i="18"/>
  <c r="D90" i="18"/>
  <c r="B91" i="18"/>
  <c r="C91" i="18"/>
  <c r="D91" i="18"/>
  <c r="B92" i="18"/>
  <c r="C92" i="18"/>
  <c r="D92" i="18"/>
  <c r="B93" i="18"/>
  <c r="C93" i="18"/>
  <c r="D93" i="18"/>
  <c r="B94" i="18"/>
  <c r="C94" i="18"/>
  <c r="D94" i="18"/>
  <c r="B95" i="18"/>
  <c r="C95" i="18"/>
  <c r="D95" i="18"/>
  <c r="B96" i="18"/>
  <c r="C96" i="18"/>
  <c r="D96" i="18"/>
  <c r="B97" i="18"/>
  <c r="C97" i="18"/>
  <c r="D97" i="18"/>
  <c r="B98" i="18"/>
  <c r="C98" i="18"/>
  <c r="D98" i="18"/>
  <c r="B99" i="18"/>
  <c r="C99" i="18"/>
  <c r="D99" i="18"/>
  <c r="B100" i="18"/>
  <c r="C100" i="18"/>
  <c r="D100" i="18"/>
  <c r="B101" i="18"/>
  <c r="C101" i="18"/>
  <c r="D101" i="18"/>
  <c r="B102" i="18"/>
  <c r="C102" i="18"/>
  <c r="D102" i="18"/>
  <c r="B103" i="18"/>
  <c r="C103" i="18"/>
  <c r="D103" i="18"/>
  <c r="B104" i="18"/>
  <c r="C104" i="18"/>
  <c r="D104" i="18"/>
  <c r="B105" i="18"/>
  <c r="C105" i="18"/>
  <c r="D105" i="18"/>
  <c r="B106" i="18"/>
  <c r="C106" i="18"/>
  <c r="D106" i="18"/>
  <c r="B107" i="18"/>
  <c r="C107" i="18"/>
  <c r="D107" i="18"/>
  <c r="B108" i="18"/>
  <c r="C108" i="18"/>
  <c r="D108" i="18"/>
  <c r="B109" i="18"/>
  <c r="C109" i="18"/>
  <c r="D109" i="18"/>
  <c r="B110" i="18"/>
  <c r="C110" i="18"/>
  <c r="D110" i="18"/>
  <c r="B111" i="18"/>
  <c r="C111" i="18"/>
  <c r="D111" i="18"/>
  <c r="B112" i="18"/>
  <c r="C112" i="18"/>
  <c r="D112" i="18"/>
  <c r="B113" i="18"/>
  <c r="C113" i="18"/>
  <c r="D113" i="18"/>
  <c r="B114" i="18"/>
  <c r="C114" i="18"/>
  <c r="D114" i="18"/>
  <c r="B115" i="18"/>
  <c r="C115" i="18"/>
  <c r="D115" i="18"/>
  <c r="B116" i="18"/>
  <c r="C116" i="18"/>
  <c r="D116" i="18"/>
  <c r="B117" i="18"/>
  <c r="C117" i="18"/>
  <c r="D117" i="18"/>
  <c r="B118" i="18"/>
  <c r="C118" i="18"/>
  <c r="D118" i="18"/>
  <c r="B119" i="18"/>
  <c r="C119" i="18"/>
  <c r="D119" i="18"/>
  <c r="B120" i="18"/>
  <c r="C120" i="18"/>
  <c r="D120" i="18"/>
  <c r="B121" i="18"/>
  <c r="C121" i="18"/>
  <c r="D121" i="18"/>
  <c r="B122" i="18"/>
  <c r="C122" i="18"/>
  <c r="D122" i="18"/>
  <c r="B123" i="18"/>
  <c r="C123" i="18"/>
  <c r="D123" i="18"/>
  <c r="B124" i="18"/>
  <c r="C124" i="18"/>
  <c r="D124" i="18"/>
  <c r="B125" i="18"/>
  <c r="C125" i="18"/>
  <c r="D125" i="18"/>
  <c r="B126" i="18"/>
  <c r="C126" i="18"/>
  <c r="D126" i="18"/>
  <c r="B127" i="18"/>
  <c r="C127" i="18"/>
  <c r="D127" i="18"/>
  <c r="B128" i="18"/>
  <c r="C128" i="18"/>
  <c r="D128" i="18"/>
  <c r="B129" i="18"/>
  <c r="C129" i="18"/>
  <c r="D129" i="18"/>
  <c r="B130" i="18"/>
  <c r="C130" i="18"/>
  <c r="D130" i="18"/>
  <c r="B131" i="18"/>
  <c r="C131" i="18"/>
  <c r="D131" i="18"/>
  <c r="B132" i="18"/>
  <c r="C132" i="18"/>
  <c r="D132" i="18"/>
  <c r="B133" i="18"/>
  <c r="C133" i="18"/>
  <c r="D133" i="18"/>
  <c r="B134" i="18"/>
  <c r="C134" i="18"/>
  <c r="D134" i="18"/>
  <c r="B135" i="18"/>
  <c r="C135" i="18"/>
  <c r="D135" i="18"/>
  <c r="B136" i="18"/>
  <c r="C136" i="18"/>
  <c r="D136" i="18"/>
  <c r="B137" i="18"/>
  <c r="C137" i="18"/>
  <c r="D137" i="18"/>
  <c r="B138" i="18"/>
  <c r="C138" i="18"/>
  <c r="D138" i="18"/>
  <c r="B139" i="18"/>
  <c r="C139" i="18"/>
  <c r="D139" i="18"/>
  <c r="B140" i="18"/>
  <c r="C140" i="18"/>
  <c r="D140" i="18"/>
  <c r="B141" i="18"/>
  <c r="C141" i="18"/>
  <c r="D141" i="18"/>
  <c r="B142" i="18"/>
  <c r="C142" i="18"/>
  <c r="D142" i="18"/>
  <c r="B143" i="18"/>
  <c r="C143" i="18"/>
  <c r="D143" i="18"/>
  <c r="B144" i="18"/>
  <c r="C144" i="18"/>
  <c r="D144" i="18"/>
  <c r="B145" i="18"/>
  <c r="C145" i="18"/>
  <c r="D145" i="18"/>
  <c r="B146" i="18"/>
  <c r="C146" i="18"/>
  <c r="D146" i="18"/>
  <c r="B147" i="18"/>
  <c r="C147" i="18"/>
  <c r="D147" i="18"/>
  <c r="B148" i="18"/>
  <c r="C148" i="18"/>
  <c r="D148" i="18"/>
  <c r="B149" i="18"/>
  <c r="C149" i="18"/>
  <c r="D149" i="18"/>
  <c r="B150" i="18"/>
  <c r="C150" i="18"/>
  <c r="D150" i="18"/>
  <c r="B151" i="18"/>
  <c r="C151" i="18"/>
  <c r="D151" i="18"/>
  <c r="B152" i="18"/>
  <c r="C152" i="18"/>
  <c r="D152" i="18"/>
  <c r="B153" i="18"/>
  <c r="C153" i="18"/>
  <c r="D153" i="18"/>
  <c r="B154" i="18"/>
  <c r="C154" i="18"/>
  <c r="D154" i="18"/>
  <c r="B155" i="18"/>
  <c r="C155" i="18"/>
  <c r="D155" i="18"/>
  <c r="B156" i="18"/>
  <c r="C156" i="18"/>
  <c r="D156" i="18"/>
  <c r="B157" i="18"/>
  <c r="C157" i="18"/>
  <c r="D157" i="18"/>
  <c r="B158" i="18"/>
  <c r="C158" i="18"/>
  <c r="D158" i="18"/>
  <c r="B159" i="18"/>
  <c r="C159" i="18"/>
  <c r="D159" i="18"/>
  <c r="B160" i="18"/>
  <c r="C160" i="18"/>
  <c r="D160" i="18"/>
  <c r="B161" i="18"/>
  <c r="C161" i="18"/>
  <c r="D161" i="18"/>
  <c r="B162" i="18"/>
  <c r="C162" i="18"/>
  <c r="D162" i="18"/>
  <c r="B163" i="18"/>
  <c r="C163" i="18"/>
  <c r="D163" i="18"/>
  <c r="B164" i="18"/>
  <c r="C164" i="18"/>
  <c r="D164" i="18"/>
  <c r="B165" i="18"/>
  <c r="C165" i="18"/>
  <c r="D165" i="18"/>
  <c r="B166" i="18"/>
  <c r="C166" i="18"/>
  <c r="D166" i="18"/>
  <c r="B167" i="18"/>
  <c r="C167" i="18"/>
  <c r="D167" i="18"/>
  <c r="B168" i="18"/>
  <c r="C168" i="18"/>
  <c r="D168" i="18"/>
  <c r="B169" i="18"/>
  <c r="C169" i="18"/>
  <c r="D169" i="18"/>
  <c r="B170" i="18"/>
  <c r="C170" i="18"/>
  <c r="D170" i="18"/>
  <c r="B171" i="18"/>
  <c r="C171" i="18"/>
  <c r="D171" i="18"/>
  <c r="B172" i="18"/>
  <c r="C172" i="18"/>
  <c r="D172" i="18"/>
  <c r="B173" i="18"/>
  <c r="C173" i="18"/>
  <c r="D173" i="18"/>
  <c r="B174" i="18"/>
  <c r="C174" i="18"/>
  <c r="D174" i="18"/>
  <c r="B175" i="18"/>
  <c r="C175" i="18"/>
  <c r="D175" i="18"/>
  <c r="B176" i="18"/>
  <c r="C176" i="18"/>
  <c r="D176" i="18"/>
  <c r="B177" i="18"/>
  <c r="C177" i="18"/>
  <c r="D177" i="18"/>
  <c r="B178" i="18"/>
  <c r="C178" i="18"/>
  <c r="D178" i="18"/>
  <c r="B179" i="18"/>
  <c r="C179" i="18"/>
  <c r="D179" i="18"/>
  <c r="B180" i="18"/>
  <c r="C180" i="18"/>
  <c r="D180" i="18"/>
  <c r="B181" i="18"/>
  <c r="C181" i="18"/>
  <c r="D181" i="18"/>
  <c r="B182" i="18"/>
  <c r="C182" i="18"/>
  <c r="D182" i="18"/>
  <c r="B183" i="18"/>
  <c r="C183" i="18"/>
  <c r="D183" i="18"/>
  <c r="B184" i="18"/>
  <c r="C184" i="18"/>
  <c r="D184" i="18"/>
  <c r="B185" i="18"/>
  <c r="C185" i="18"/>
  <c r="D185" i="18"/>
  <c r="B186" i="18"/>
  <c r="C186" i="18"/>
  <c r="D186" i="18"/>
  <c r="B187" i="18"/>
  <c r="C187" i="18"/>
  <c r="D187" i="18"/>
  <c r="B188" i="18"/>
  <c r="C188" i="18"/>
  <c r="D188" i="18"/>
  <c r="B189" i="18"/>
  <c r="C189" i="18"/>
  <c r="D189" i="18"/>
  <c r="B190" i="18"/>
  <c r="C190" i="18"/>
  <c r="D190" i="18"/>
  <c r="B191" i="18"/>
  <c r="C191" i="18"/>
  <c r="D191" i="18"/>
  <c r="B192" i="18"/>
  <c r="C192" i="18"/>
  <c r="D192" i="18"/>
  <c r="B193" i="18"/>
  <c r="C193" i="18"/>
  <c r="D193" i="18"/>
  <c r="B194" i="18"/>
  <c r="C194" i="18"/>
  <c r="D194" i="18"/>
  <c r="B195" i="18"/>
  <c r="C195" i="18"/>
  <c r="D195" i="18"/>
  <c r="B196" i="18"/>
  <c r="C196" i="18"/>
  <c r="D196" i="18"/>
  <c r="B197" i="18"/>
  <c r="C197" i="18"/>
  <c r="D197" i="18"/>
  <c r="B198" i="18"/>
  <c r="C198" i="18"/>
  <c r="D198" i="18"/>
  <c r="B199" i="18"/>
  <c r="C199" i="18"/>
  <c r="D199" i="18"/>
  <c r="B200" i="18"/>
  <c r="C200" i="18"/>
  <c r="D200" i="18"/>
  <c r="B201" i="18"/>
  <c r="C201" i="18"/>
  <c r="D201" i="18"/>
  <c r="B202" i="18"/>
  <c r="C202" i="18"/>
  <c r="D202" i="18"/>
  <c r="B203" i="18"/>
  <c r="C203" i="18"/>
  <c r="D203" i="18"/>
  <c r="B204" i="18"/>
  <c r="C204" i="18"/>
  <c r="D204" i="18"/>
  <c r="B205" i="18"/>
  <c r="C205" i="18"/>
  <c r="D205" i="18"/>
  <c r="B206" i="18"/>
  <c r="C206" i="18"/>
  <c r="D206" i="18"/>
  <c r="B207" i="18"/>
  <c r="C207" i="18"/>
  <c r="D207" i="18"/>
  <c r="B208" i="18"/>
  <c r="C208" i="18"/>
  <c r="D208" i="18"/>
  <c r="B209" i="18"/>
  <c r="C209" i="18"/>
  <c r="D209" i="18"/>
  <c r="B210" i="18"/>
  <c r="C210" i="18"/>
  <c r="D210" i="18"/>
  <c r="B211" i="18"/>
  <c r="C211" i="18"/>
  <c r="D211" i="18"/>
  <c r="B212" i="18"/>
  <c r="C212" i="18"/>
  <c r="D212" i="18"/>
  <c r="B213" i="18"/>
  <c r="C213" i="18"/>
  <c r="D213" i="18"/>
  <c r="B214" i="18"/>
  <c r="C214" i="18"/>
  <c r="D214" i="18"/>
  <c r="B215" i="18"/>
  <c r="C215" i="18"/>
  <c r="D215" i="18"/>
  <c r="B216" i="18"/>
  <c r="C216" i="18"/>
  <c r="D216" i="18"/>
  <c r="B217" i="18"/>
  <c r="C217" i="18"/>
  <c r="D217" i="18"/>
  <c r="B218" i="18"/>
  <c r="C218" i="18"/>
  <c r="D218" i="18"/>
  <c r="B219" i="18"/>
  <c r="C219" i="18"/>
  <c r="D219" i="18"/>
  <c r="B220" i="18"/>
  <c r="C220" i="18"/>
  <c r="D220" i="18"/>
  <c r="B221" i="18"/>
  <c r="C221" i="18"/>
  <c r="D221" i="18"/>
  <c r="B222" i="18"/>
  <c r="C222" i="18"/>
  <c r="D222" i="18"/>
  <c r="B223" i="18"/>
  <c r="C223" i="18"/>
  <c r="D223" i="18"/>
  <c r="B224" i="18"/>
  <c r="C224" i="18"/>
  <c r="D224" i="18"/>
  <c r="B225" i="18"/>
  <c r="C225" i="18"/>
  <c r="D225" i="18"/>
  <c r="B226" i="18"/>
  <c r="C226" i="18"/>
  <c r="D226" i="18"/>
  <c r="B227" i="18"/>
  <c r="C227" i="18"/>
  <c r="D227" i="18"/>
  <c r="B228" i="18"/>
  <c r="C228" i="18"/>
  <c r="D228" i="18"/>
  <c r="B229" i="18"/>
  <c r="C229" i="18"/>
  <c r="D229" i="18"/>
  <c r="B230" i="18"/>
  <c r="C230" i="18"/>
  <c r="D230" i="18"/>
  <c r="B231" i="18"/>
  <c r="C231" i="18"/>
  <c r="D231" i="18"/>
  <c r="B232" i="18"/>
  <c r="C232" i="18"/>
  <c r="D232" i="18"/>
  <c r="B233" i="18"/>
  <c r="C233" i="18"/>
  <c r="D233" i="18"/>
  <c r="B234" i="18"/>
  <c r="C234" i="18"/>
  <c r="D234" i="18"/>
  <c r="B235" i="18"/>
  <c r="C235" i="18"/>
  <c r="D235" i="18"/>
  <c r="B236" i="18"/>
  <c r="C236" i="18"/>
  <c r="D236" i="18"/>
  <c r="B237" i="18"/>
  <c r="C237" i="18"/>
  <c r="D237" i="18"/>
  <c r="B238" i="18"/>
  <c r="C238" i="18"/>
  <c r="D238" i="18"/>
  <c r="B239" i="18"/>
  <c r="C239" i="18"/>
  <c r="D239" i="18"/>
  <c r="B240" i="18"/>
  <c r="C240" i="18"/>
  <c r="D240" i="18"/>
  <c r="B241" i="18"/>
  <c r="C241" i="18"/>
  <c r="D241" i="18"/>
  <c r="B242" i="18"/>
  <c r="C242" i="18"/>
  <c r="D242" i="18"/>
  <c r="B243" i="18"/>
  <c r="C243" i="18"/>
  <c r="D243" i="18"/>
  <c r="B244" i="18"/>
  <c r="C244" i="18"/>
  <c r="D244" i="18"/>
  <c r="B245" i="18"/>
  <c r="C245" i="18"/>
  <c r="D245" i="18"/>
  <c r="B246" i="18"/>
  <c r="C246" i="18"/>
  <c r="D246" i="18"/>
  <c r="B247" i="18"/>
  <c r="C247" i="18"/>
  <c r="D247" i="18"/>
  <c r="B249" i="18"/>
  <c r="C249" i="18"/>
  <c r="D249" i="18"/>
  <c r="B250" i="18"/>
  <c r="C250" i="18"/>
  <c r="D250" i="18"/>
  <c r="B251" i="18"/>
  <c r="C251" i="18"/>
  <c r="D251" i="18"/>
  <c r="B252" i="18"/>
  <c r="C252" i="18"/>
  <c r="D252" i="18"/>
  <c r="B253" i="18"/>
  <c r="C253" i="18"/>
  <c r="D253" i="18"/>
  <c r="B254" i="18"/>
  <c r="C254" i="18"/>
  <c r="D254" i="18"/>
  <c r="B255" i="18"/>
  <c r="C255" i="18"/>
  <c r="D255" i="18"/>
  <c r="B256" i="18"/>
  <c r="C256" i="18"/>
  <c r="D256" i="18"/>
  <c r="B257" i="18"/>
  <c r="C257" i="18"/>
  <c r="D257" i="18"/>
  <c r="B258" i="18"/>
  <c r="C258" i="18"/>
  <c r="D258" i="18"/>
  <c r="B259" i="18"/>
  <c r="C259" i="18"/>
  <c r="D259" i="18"/>
  <c r="B260" i="18"/>
  <c r="C260" i="18"/>
  <c r="D260" i="18"/>
  <c r="B261" i="18"/>
  <c r="C261" i="18"/>
  <c r="D261" i="18"/>
  <c r="B262" i="18"/>
  <c r="C262" i="18"/>
  <c r="D262" i="18"/>
  <c r="B263" i="18"/>
  <c r="C263" i="18"/>
  <c r="D263" i="18"/>
  <c r="B264" i="18"/>
  <c r="C264" i="18"/>
  <c r="D264" i="18"/>
  <c r="B265" i="18"/>
  <c r="C265" i="18"/>
  <c r="D265" i="18"/>
  <c r="B266" i="18"/>
  <c r="C266" i="18"/>
  <c r="D266" i="18"/>
  <c r="B267" i="18"/>
  <c r="C267" i="18"/>
  <c r="D267" i="18"/>
  <c r="B268" i="18"/>
  <c r="C268" i="18"/>
  <c r="D268" i="18"/>
  <c r="B269" i="18"/>
  <c r="C269" i="18"/>
  <c r="D269" i="18"/>
  <c r="B270" i="18"/>
  <c r="C270" i="18"/>
  <c r="D270" i="18"/>
  <c r="B271" i="18"/>
  <c r="C271" i="18"/>
  <c r="D271" i="18"/>
  <c r="B272" i="18"/>
  <c r="C272" i="18"/>
  <c r="D272" i="18"/>
  <c r="B273" i="18"/>
  <c r="C273" i="18"/>
  <c r="D273" i="18"/>
  <c r="B274" i="18"/>
  <c r="C274" i="18"/>
  <c r="D274" i="18"/>
  <c r="B275" i="18"/>
  <c r="C275" i="18"/>
  <c r="D275" i="18"/>
  <c r="B276" i="18"/>
  <c r="C276" i="18"/>
  <c r="B277" i="18"/>
  <c r="C277" i="18"/>
  <c r="B278" i="18"/>
  <c r="C278" i="18"/>
  <c r="B279" i="18"/>
  <c r="C279" i="18"/>
  <c r="B280" i="18"/>
  <c r="C280" i="18"/>
  <c r="B281" i="18"/>
  <c r="C281" i="18"/>
  <c r="B282" i="18"/>
  <c r="C282" i="18"/>
  <c r="B283" i="18"/>
  <c r="C283" i="18"/>
  <c r="B284" i="18"/>
  <c r="C284" i="18"/>
  <c r="B285" i="18"/>
  <c r="C285" i="18"/>
  <c r="B286" i="18"/>
  <c r="C286" i="18"/>
  <c r="B287" i="18"/>
  <c r="C287" i="18"/>
  <c r="B288" i="18"/>
  <c r="C288" i="18"/>
  <c r="B289" i="18"/>
  <c r="C289" i="18"/>
  <c r="B290" i="18"/>
  <c r="C290" i="18"/>
  <c r="B291" i="18"/>
  <c r="C291" i="18"/>
  <c r="B292" i="18"/>
  <c r="C292" i="18"/>
  <c r="B293" i="18"/>
  <c r="C293" i="18"/>
  <c r="B294" i="18"/>
  <c r="C294" i="18"/>
  <c r="B295" i="18"/>
  <c r="C295" i="18"/>
  <c r="B296" i="18"/>
  <c r="C296" i="18"/>
  <c r="B297" i="18"/>
  <c r="C297" i="18"/>
  <c r="B298" i="18"/>
  <c r="C298" i="18"/>
  <c r="B299" i="18"/>
  <c r="C299" i="18"/>
  <c r="B300" i="18"/>
  <c r="C300" i="18"/>
  <c r="B301" i="18"/>
  <c r="C301" i="18"/>
  <c r="B302" i="18"/>
  <c r="C302" i="18"/>
  <c r="B303" i="18"/>
  <c r="C303" i="18"/>
  <c r="B304" i="18"/>
  <c r="C304" i="18"/>
  <c r="B305" i="18"/>
  <c r="C305" i="18"/>
  <c r="B306" i="18"/>
  <c r="C306" i="18"/>
  <c r="B307" i="18"/>
  <c r="C307" i="18"/>
  <c r="B308" i="18"/>
  <c r="C308" i="18"/>
  <c r="B309" i="18"/>
  <c r="C309" i="18"/>
  <c r="B310" i="18"/>
  <c r="C310" i="18"/>
  <c r="B311" i="18"/>
  <c r="C311" i="18"/>
  <c r="B312" i="18"/>
  <c r="C312" i="18"/>
  <c r="B313" i="18"/>
  <c r="C313" i="18"/>
  <c r="B314" i="18"/>
  <c r="C314" i="18"/>
  <c r="B315" i="18"/>
  <c r="C315" i="18"/>
  <c r="B316" i="18"/>
  <c r="C316" i="18"/>
  <c r="B317" i="18"/>
  <c r="C317" i="18"/>
  <c r="B318" i="18"/>
  <c r="C318" i="18"/>
  <c r="B319" i="18"/>
  <c r="C319" i="18"/>
  <c r="B320" i="18"/>
  <c r="C320" i="18"/>
  <c r="B321" i="18"/>
  <c r="C321" i="18"/>
  <c r="B322" i="18"/>
  <c r="C322" i="18"/>
  <c r="B323" i="18"/>
  <c r="C323" i="18"/>
  <c r="B324" i="18"/>
  <c r="C324" i="18"/>
  <c r="B326" i="18"/>
  <c r="C326" i="18"/>
  <c r="B327" i="18"/>
  <c r="C327" i="18"/>
  <c r="B328" i="18"/>
  <c r="C328" i="18"/>
  <c r="B329" i="18"/>
  <c r="C329" i="18"/>
  <c r="B330" i="18"/>
  <c r="C330" i="18"/>
  <c r="D2" i="18"/>
  <c r="C2" i="18"/>
  <c r="B2" i="18"/>
  <c r="B82" i="17"/>
  <c r="B93" i="17" l="1"/>
  <c r="B15" i="3" s="1"/>
  <c r="B92" i="17"/>
  <c r="B14" i="3" s="1"/>
  <c r="B91" i="17"/>
  <c r="B13" i="3" s="1"/>
  <c r="B90" i="17"/>
  <c r="B12" i="3" s="1"/>
  <c r="B89" i="17"/>
  <c r="B11" i="3" s="1"/>
  <c r="B88" i="17"/>
  <c r="B10" i="3" s="1"/>
  <c r="B87" i="17"/>
  <c r="B9" i="3" s="1"/>
  <c r="B86" i="17"/>
  <c r="B8" i="3" s="1"/>
  <c r="B85" i="17"/>
  <c r="B7" i="3" s="1"/>
  <c r="B84" i="17"/>
  <c r="B6" i="3" s="1"/>
  <c r="B83" i="17"/>
  <c r="B5" i="3" s="1"/>
  <c r="D93" i="17"/>
  <c r="D15" i="3" s="1"/>
  <c r="D92" i="17"/>
  <c r="D14" i="3" s="1"/>
  <c r="D91" i="17"/>
  <c r="D13" i="3" s="1"/>
  <c r="D90" i="17"/>
  <c r="D12" i="3" s="1"/>
  <c r="D89" i="17"/>
  <c r="D11" i="3" s="1"/>
  <c r="D88" i="17"/>
  <c r="D10" i="3" s="1"/>
  <c r="D87" i="17"/>
  <c r="D9" i="3" s="1"/>
  <c r="D86" i="17"/>
  <c r="D8" i="3" s="1"/>
  <c r="D85" i="17"/>
  <c r="D7" i="3" s="1"/>
  <c r="D84" i="17"/>
  <c r="D6" i="3" s="1"/>
  <c r="D83" i="17"/>
  <c r="D5" i="3" s="1"/>
  <c r="D82" i="17"/>
  <c r="D81" i="17"/>
  <c r="D3" i="3" s="1"/>
  <c r="B81" i="17"/>
  <c r="B4" i="3" l="1"/>
  <c r="D4" i="3"/>
  <c r="B3" i="3"/>
  <c r="C73" i="17" l="1"/>
  <c r="I23" i="3"/>
  <c r="I22" i="3"/>
  <c r="I21" i="3"/>
  <c r="I20" i="3"/>
  <c r="I19" i="3"/>
  <c r="I18" i="3"/>
  <c r="I17" i="3"/>
  <c r="I16" i="3"/>
  <c r="E76" i="17"/>
  <c r="D76" i="17"/>
  <c r="C92" i="17" s="1"/>
  <c r="C14" i="3" s="1"/>
  <c r="C76" i="17"/>
  <c r="E75" i="17"/>
  <c r="D75" i="17"/>
  <c r="C88" i="17" s="1"/>
  <c r="C10" i="3" s="1"/>
  <c r="C75" i="17"/>
  <c r="E74" i="17"/>
  <c r="D74" i="17"/>
  <c r="C84" i="17" s="1"/>
  <c r="C6" i="3" s="1"/>
  <c r="C74" i="17"/>
  <c r="E73" i="17"/>
  <c r="D73" i="17"/>
  <c r="C81" i="17" s="1"/>
  <c r="C3" i="3" s="1"/>
  <c r="C65" i="17"/>
  <c r="C83" i="17" l="1"/>
  <c r="C5" i="3" s="1"/>
  <c r="C91" i="17"/>
  <c r="C13" i="3" s="1"/>
  <c r="C82" i="17"/>
  <c r="C4" i="3" s="1"/>
  <c r="C86" i="17"/>
  <c r="C8" i="3" s="1"/>
  <c r="C90" i="17"/>
  <c r="C12" i="3" s="1"/>
  <c r="C85" i="17"/>
  <c r="C7" i="3" s="1"/>
  <c r="C89" i="17"/>
  <c r="C11" i="3" s="1"/>
  <c r="C93" i="17"/>
  <c r="C15" i="3" s="1"/>
  <c r="C87" i="17"/>
  <c r="C9" i="3" s="1"/>
  <c r="N334" i="5" l="1"/>
  <c r="O334" i="5"/>
  <c r="P334" i="5"/>
  <c r="Q334" i="5"/>
  <c r="N335" i="5"/>
  <c r="O335" i="5"/>
  <c r="P335" i="5"/>
  <c r="Q335" i="5"/>
  <c r="N336" i="5"/>
  <c r="O336" i="5"/>
  <c r="P336" i="5"/>
  <c r="Q336" i="5"/>
  <c r="N337" i="5"/>
  <c r="O337" i="5"/>
  <c r="P337" i="5"/>
  <c r="Q337" i="5"/>
  <c r="N338" i="5"/>
  <c r="O338" i="5"/>
  <c r="P338" i="5"/>
  <c r="Q338" i="5"/>
  <c r="N339" i="5"/>
  <c r="O339" i="5"/>
  <c r="P339" i="5"/>
  <c r="Q339" i="5"/>
  <c r="N340" i="5"/>
  <c r="O340" i="5"/>
  <c r="P340" i="5"/>
  <c r="Q340" i="5"/>
  <c r="F2" i="14" l="1"/>
  <c r="H2" i="14"/>
  <c r="G2" i="14"/>
  <c r="O341" i="5"/>
  <c r="D340" i="5"/>
  <c r="P341" i="5"/>
  <c r="D338" i="5"/>
  <c r="D349" i="5" s="1"/>
  <c r="D336" i="5"/>
  <c r="D347" i="5" s="1"/>
  <c r="D335" i="5"/>
  <c r="D346" i="5" s="1"/>
  <c r="D334" i="5"/>
  <c r="D345" i="5" s="1"/>
  <c r="D339" i="5"/>
  <c r="D350" i="5" s="1"/>
  <c r="D337" i="5"/>
  <c r="D348" i="5" s="1"/>
  <c r="D351" i="5"/>
  <c r="N341" i="5"/>
  <c r="Q341" i="5"/>
  <c r="F332" i="4"/>
  <c r="E332" i="4"/>
  <c r="G332" i="4"/>
  <c r="L340" i="5"/>
  <c r="K340" i="5"/>
  <c r="J340" i="5"/>
  <c r="I340" i="5"/>
  <c r="H340" i="5"/>
  <c r="G340" i="5"/>
  <c r="F340" i="5"/>
  <c r="E340" i="5"/>
  <c r="L339" i="5"/>
  <c r="K339" i="5"/>
  <c r="J339" i="5"/>
  <c r="I339" i="5"/>
  <c r="H339" i="5"/>
  <c r="G339" i="5"/>
  <c r="F339" i="5"/>
  <c r="E339" i="5"/>
  <c r="L338" i="5"/>
  <c r="K338" i="5"/>
  <c r="J338" i="5"/>
  <c r="I338" i="5"/>
  <c r="H338" i="5"/>
  <c r="G338" i="5"/>
  <c r="F338" i="5"/>
  <c r="E338" i="5"/>
  <c r="L337" i="5"/>
  <c r="K337" i="5"/>
  <c r="J337" i="5"/>
  <c r="I337" i="5"/>
  <c r="H337" i="5"/>
  <c r="G337" i="5"/>
  <c r="F337" i="5"/>
  <c r="E337" i="5"/>
  <c r="L336" i="5"/>
  <c r="K336" i="5"/>
  <c r="J336" i="5"/>
  <c r="I336" i="5"/>
  <c r="H336" i="5"/>
  <c r="G336" i="5"/>
  <c r="F336" i="5"/>
  <c r="E336" i="5"/>
  <c r="L335" i="5"/>
  <c r="K335" i="5"/>
  <c r="J335" i="5"/>
  <c r="I335" i="5"/>
  <c r="H335" i="5"/>
  <c r="G335" i="5"/>
  <c r="F335" i="5"/>
  <c r="E335" i="5"/>
  <c r="L334" i="5"/>
  <c r="K334" i="5"/>
  <c r="K341" i="5" s="1"/>
  <c r="J334" i="5"/>
  <c r="I334" i="5"/>
  <c r="H334" i="5"/>
  <c r="G334" i="5"/>
  <c r="G341" i="5" s="1"/>
  <c r="F334" i="5"/>
  <c r="E334" i="5"/>
  <c r="M340" i="5"/>
  <c r="M339" i="5"/>
  <c r="M338" i="5"/>
  <c r="M337" i="5"/>
  <c r="M336" i="5"/>
  <c r="M335" i="5"/>
  <c r="M334" i="5"/>
  <c r="E351" i="5" l="1"/>
  <c r="F351" i="5" s="1"/>
  <c r="E346" i="5"/>
  <c r="H346" i="5" s="1"/>
  <c r="I346" i="5" s="1"/>
  <c r="E347" i="5"/>
  <c r="H347" i="5" s="1"/>
  <c r="I347" i="5" s="1"/>
  <c r="E348" i="5"/>
  <c r="H348" i="5" s="1"/>
  <c r="I348" i="5" s="1"/>
  <c r="E349" i="5"/>
  <c r="F349" i="5" s="1"/>
  <c r="E350" i="5"/>
  <c r="H350" i="5" s="1"/>
  <c r="I350" i="5" s="1"/>
  <c r="D341" i="5"/>
  <c r="E341" i="5"/>
  <c r="E345" i="5"/>
  <c r="H351" i="5"/>
  <c r="I351" i="5" s="1"/>
  <c r="D352" i="5"/>
  <c r="I341" i="5"/>
  <c r="H341" i="5"/>
  <c r="J341" i="5"/>
  <c r="F341" i="5"/>
  <c r="L341" i="5"/>
  <c r="M341" i="5"/>
  <c r="F347" i="5" l="1"/>
  <c r="H349" i="5"/>
  <c r="I349" i="5" s="1"/>
  <c r="F346" i="5"/>
  <c r="F350" i="5"/>
  <c r="F348" i="5"/>
  <c r="E352" i="5"/>
  <c r="H352" i="5" s="1"/>
  <c r="I352" i="5" s="1"/>
  <c r="H345" i="5"/>
  <c r="I345" i="5" s="1"/>
  <c r="F345" i="5"/>
  <c r="F352" i="5" l="1"/>
  <c r="E335" i="1" l="1"/>
  <c r="F335" i="1"/>
  <c r="G335" i="1"/>
  <c r="H335" i="1"/>
  <c r="I335" i="1"/>
  <c r="J335" i="1"/>
  <c r="K335" i="1"/>
  <c r="E336" i="1"/>
  <c r="F336" i="1"/>
  <c r="G336" i="1"/>
  <c r="H336" i="1"/>
  <c r="I336" i="1"/>
  <c r="J336" i="1"/>
  <c r="K336" i="1"/>
  <c r="E337" i="1"/>
  <c r="F337" i="1"/>
  <c r="G337" i="1"/>
  <c r="H337" i="1"/>
  <c r="I337" i="1"/>
  <c r="J337" i="1"/>
  <c r="K337" i="1"/>
  <c r="E338" i="1"/>
  <c r="F338" i="1"/>
  <c r="G338" i="1"/>
  <c r="H338" i="1"/>
  <c r="I338" i="1"/>
  <c r="J338" i="1"/>
  <c r="K338" i="1"/>
  <c r="E339" i="1"/>
  <c r="F339" i="1"/>
  <c r="G339" i="1"/>
  <c r="H339" i="1"/>
  <c r="I339" i="1"/>
  <c r="J339" i="1"/>
  <c r="K339" i="1"/>
  <c r="E340" i="1"/>
  <c r="F340" i="1"/>
  <c r="G340" i="1"/>
  <c r="H340" i="1"/>
  <c r="I340" i="1"/>
  <c r="J340" i="1"/>
  <c r="K340" i="1"/>
  <c r="E341" i="1"/>
  <c r="F341" i="1"/>
  <c r="G341" i="1"/>
  <c r="H341" i="1"/>
  <c r="I341" i="1"/>
  <c r="J341" i="1"/>
  <c r="K341" i="1"/>
  <c r="E342" i="1"/>
  <c r="F342" i="1"/>
  <c r="G342" i="1"/>
  <c r="H342" i="1"/>
  <c r="I342" i="1"/>
  <c r="J342" i="1"/>
  <c r="K342" i="1"/>
  <c r="E343" i="1"/>
  <c r="F343" i="1"/>
  <c r="G343" i="1"/>
  <c r="H343" i="1"/>
  <c r="I343" i="1"/>
  <c r="J343" i="1"/>
  <c r="K343" i="1"/>
  <c r="E344" i="1"/>
  <c r="F344" i="1"/>
  <c r="G344" i="1"/>
  <c r="H344" i="1"/>
  <c r="I344" i="1"/>
  <c r="J344" i="1"/>
  <c r="K344" i="1"/>
  <c r="E345" i="1"/>
  <c r="F345" i="1"/>
  <c r="G345" i="1"/>
  <c r="H345" i="1"/>
  <c r="I345" i="1"/>
  <c r="J345" i="1"/>
  <c r="K345" i="1"/>
  <c r="D336" i="1"/>
  <c r="D337" i="1"/>
  <c r="D338" i="1"/>
  <c r="D339" i="1"/>
  <c r="D340" i="1"/>
  <c r="D341" i="1"/>
  <c r="D342" i="1"/>
  <c r="D343" i="1"/>
  <c r="D344" i="1"/>
  <c r="D345" i="1"/>
  <c r="D33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" i="1"/>
  <c r="L339" i="1" l="1"/>
  <c r="L336" i="1"/>
  <c r="J346" i="1"/>
  <c r="L340" i="1"/>
  <c r="L343" i="1"/>
  <c r="L342" i="1"/>
  <c r="L338" i="1"/>
  <c r="L337" i="1"/>
  <c r="I346" i="1"/>
  <c r="G346" i="1"/>
  <c r="L341" i="1"/>
  <c r="L344" i="1"/>
  <c r="H346" i="1"/>
  <c r="L345" i="1"/>
  <c r="L335" i="1"/>
  <c r="K346" i="1"/>
  <c r="F346" i="1"/>
  <c r="E346" i="1"/>
  <c r="D346" i="1"/>
  <c r="L346" i="1" l="1"/>
  <c r="I9" i="3"/>
  <c r="I4" i="3" l="1"/>
  <c r="I5" i="3"/>
  <c r="I7" i="3" l="1"/>
  <c r="I3" i="3"/>
  <c r="I13" i="3"/>
  <c r="I8" i="3"/>
  <c r="I11" i="3"/>
  <c r="I14" i="3"/>
  <c r="I6" i="3"/>
  <c r="I15" i="3"/>
  <c r="I12" i="3"/>
  <c r="I10" i="3"/>
  <c r="L3" i="3" a="1"/>
  <c r="AA3" i="3" l="1"/>
  <c r="X3" i="3"/>
  <c r="T9" i="3"/>
  <c r="O8" i="3"/>
  <c r="Q4" i="3"/>
  <c r="L8" i="3"/>
  <c r="V8" i="3"/>
  <c r="Q7" i="3"/>
  <c r="M6" i="3"/>
  <c r="T6" i="3"/>
  <c r="P7" i="3"/>
  <c r="AG5" i="3"/>
  <c r="Y8" i="3"/>
  <c r="O5" i="3"/>
  <c r="AD4" i="3"/>
  <c r="Y3" i="3"/>
  <c r="U9" i="3"/>
  <c r="AE9" i="3"/>
  <c r="L3" i="3"/>
  <c r="M4" i="3"/>
  <c r="AB4" i="3"/>
  <c r="AF5" i="3"/>
  <c r="AD8" i="3"/>
  <c r="AA4" i="3"/>
  <c r="Y7" i="3"/>
  <c r="V3" i="3"/>
  <c r="S5" i="3"/>
  <c r="AA7" i="3"/>
  <c r="V7" i="3"/>
  <c r="R7" i="3"/>
  <c r="AF3" i="3"/>
  <c r="AD6" i="3"/>
  <c r="AB9" i="3"/>
  <c r="Y5" i="3"/>
  <c r="W8" i="3"/>
  <c r="AA9" i="3"/>
  <c r="Z9" i="3"/>
  <c r="AE5" i="3"/>
  <c r="AF4" i="3"/>
  <c r="V5" i="3"/>
  <c r="S6" i="3"/>
  <c r="AE7" i="3"/>
  <c r="U4" i="3"/>
  <c r="L5" i="3"/>
  <c r="AC3" i="3"/>
  <c r="Y9" i="3"/>
  <c r="W9" i="3"/>
  <c r="N4" i="3"/>
  <c r="AF9" i="3"/>
  <c r="AA8" i="3"/>
  <c r="AF8" i="3"/>
  <c r="X6" i="3"/>
  <c r="Z8" i="3"/>
  <c r="U7" i="3"/>
  <c r="AA5" i="3"/>
  <c r="X4" i="3"/>
  <c r="R6" i="3"/>
  <c r="M5" i="3"/>
  <c r="AD3" i="3"/>
  <c r="AG6" i="3"/>
  <c r="O3" i="3"/>
  <c r="N9" i="3"/>
  <c r="AB3" i="3"/>
  <c r="Z6" i="3"/>
  <c r="X9" i="3"/>
  <c r="U5" i="3"/>
  <c r="S8" i="3"/>
  <c r="P4" i="3"/>
  <c r="W3" i="3"/>
  <c r="Q6" i="3"/>
  <c r="R5" i="3"/>
  <c r="AD5" i="3"/>
  <c r="Z4" i="3"/>
  <c r="X7" i="3"/>
  <c r="U3" i="3"/>
  <c r="Q9" i="3"/>
  <c r="L6" i="3"/>
  <c r="AD9" i="3"/>
  <c r="T8" i="3"/>
  <c r="V6" i="3"/>
  <c r="Q5" i="3"/>
  <c r="L4" i="3"/>
  <c r="Y6" i="3"/>
  <c r="X5" i="3"/>
  <c r="S4" i="3"/>
  <c r="N3" i="3"/>
  <c r="U8" i="3"/>
  <c r="R4" i="3"/>
  <c r="M3" i="3"/>
  <c r="AE8" i="3"/>
  <c r="P8" i="3"/>
  <c r="N5" i="3"/>
  <c r="AB7" i="3"/>
  <c r="W6" i="3"/>
  <c r="W7" i="3"/>
  <c r="AE3" i="3"/>
  <c r="AD7" i="3"/>
  <c r="Z7" i="3"/>
  <c r="V4" i="3"/>
  <c r="T7" i="3"/>
  <c r="Q3" i="3"/>
  <c r="O6" i="3"/>
  <c r="M9" i="3"/>
  <c r="Q8" i="3"/>
  <c r="N7" i="3"/>
  <c r="AC4" i="3"/>
  <c r="S3" i="3"/>
  <c r="T4" i="3"/>
  <c r="T5" i="3"/>
  <c r="R8" i="3"/>
  <c r="O4" i="3"/>
  <c r="M7" i="3"/>
  <c r="AG9" i="3"/>
  <c r="U6" i="3"/>
  <c r="AC8" i="3"/>
  <c r="AF7" i="3"/>
  <c r="AA6" i="3"/>
  <c r="O7" i="3"/>
  <c r="X8" i="3"/>
  <c r="L7" i="3"/>
  <c r="AC5" i="3"/>
  <c r="AG8" i="3"/>
  <c r="W5" i="3"/>
  <c r="AB5" i="3"/>
  <c r="W4" i="3"/>
  <c r="R3" i="3"/>
  <c r="M8" i="3"/>
  <c r="T3" i="3"/>
  <c r="P9" i="3"/>
  <c r="AG7" i="3"/>
  <c r="Y4" i="3"/>
  <c r="V9" i="3"/>
  <c r="Z5" i="3"/>
  <c r="P6" i="3"/>
  <c r="P5" i="3"/>
  <c r="N8" i="3"/>
  <c r="AG3" i="3"/>
  <c r="AE6" i="3"/>
  <c r="AC9" i="3"/>
  <c r="AC6" i="3"/>
  <c r="O9" i="3"/>
  <c r="S9" i="3"/>
  <c r="AB8" i="3"/>
  <c r="P3" i="3"/>
  <c r="N6" i="3"/>
  <c r="L9" i="3"/>
  <c r="AE4" i="3"/>
  <c r="AC7" i="3"/>
  <c r="Z3" i="3"/>
  <c r="AG4" i="3"/>
  <c r="S7" i="3"/>
  <c r="AB6" i="3"/>
  <c r="AF6" i="3"/>
  <c r="R9" i="3"/>
  <c r="D21" i="4" l="1"/>
  <c r="D49" i="4"/>
  <c r="D77" i="4"/>
  <c r="D105" i="4"/>
  <c r="D133" i="4"/>
  <c r="D161" i="4"/>
  <c r="D189" i="4"/>
  <c r="D217" i="4"/>
  <c r="D245" i="4"/>
  <c r="D273" i="4"/>
  <c r="D301" i="4"/>
  <c r="D329" i="4"/>
  <c r="D322" i="4"/>
  <c r="D250" i="4"/>
  <c r="D260" i="4"/>
  <c r="D290" i="4"/>
  <c r="D30" i="4"/>
  <c r="D12" i="4"/>
  <c r="D40" i="4"/>
  <c r="D68" i="4"/>
  <c r="D96" i="4"/>
  <c r="D124" i="4"/>
  <c r="D152" i="4"/>
  <c r="D180" i="4"/>
  <c r="D208" i="4"/>
  <c r="D236" i="4"/>
  <c r="D264" i="4"/>
  <c r="D292" i="4"/>
  <c r="D320" i="4"/>
  <c r="D270" i="4"/>
  <c r="D317" i="4"/>
  <c r="D318" i="4"/>
  <c r="D170" i="4"/>
  <c r="D3" i="4"/>
  <c r="D31" i="4"/>
  <c r="D59" i="4"/>
  <c r="D87" i="4"/>
  <c r="D115" i="4"/>
  <c r="D143" i="4"/>
  <c r="D171" i="4"/>
  <c r="D199" i="4"/>
  <c r="D227" i="4"/>
  <c r="D255" i="4"/>
  <c r="D283" i="4"/>
  <c r="D311" i="4"/>
  <c r="D314" i="4"/>
  <c r="D252" i="4"/>
  <c r="D272" i="4"/>
  <c r="D22" i="4"/>
  <c r="D50" i="4"/>
  <c r="D78" i="4"/>
  <c r="D106" i="4"/>
  <c r="D134" i="4"/>
  <c r="D162" i="4"/>
  <c r="D190" i="4"/>
  <c r="D218" i="4"/>
  <c r="D246" i="4"/>
  <c r="D274" i="4"/>
  <c r="D302" i="4"/>
  <c r="D330" i="4"/>
  <c r="D313" i="4"/>
  <c r="D295" i="4"/>
  <c r="D305" i="4"/>
  <c r="D278" i="4"/>
  <c r="D242" i="4"/>
  <c r="D327" i="4"/>
  <c r="D86" i="4"/>
  <c r="D282" i="4"/>
  <c r="D13" i="4"/>
  <c r="D41" i="4"/>
  <c r="D69" i="4"/>
  <c r="D97" i="4"/>
  <c r="D125" i="4"/>
  <c r="D153" i="4"/>
  <c r="D181" i="4"/>
  <c r="D209" i="4"/>
  <c r="D237" i="4"/>
  <c r="D265" i="4"/>
  <c r="D293" i="4"/>
  <c r="D321" i="4"/>
  <c r="D323" i="4"/>
  <c r="D268" i="4"/>
  <c r="D315" i="4"/>
  <c r="D281" i="4"/>
  <c r="D328" i="4"/>
  <c r="D4" i="4"/>
  <c r="D32" i="4"/>
  <c r="D60" i="4"/>
  <c r="D88" i="4"/>
  <c r="D116" i="4"/>
  <c r="D144" i="4"/>
  <c r="D172" i="4"/>
  <c r="D200" i="4"/>
  <c r="D228" i="4"/>
  <c r="D256" i="4"/>
  <c r="D284" i="4"/>
  <c r="D312" i="4"/>
  <c r="D239" i="4"/>
  <c r="D277" i="4"/>
  <c r="D306" i="4"/>
  <c r="D279" i="4"/>
  <c r="D326" i="4"/>
  <c r="D23" i="4"/>
  <c r="D51" i="4"/>
  <c r="D79" i="4"/>
  <c r="D107" i="4"/>
  <c r="D135" i="4"/>
  <c r="D163" i="4"/>
  <c r="D191" i="4"/>
  <c r="D219" i="4"/>
  <c r="D247" i="4"/>
  <c r="D275" i="4"/>
  <c r="D303" i="4"/>
  <c r="D304" i="4"/>
  <c r="D287" i="4"/>
  <c r="D225" i="4"/>
  <c r="D235" i="4"/>
  <c r="D14" i="4"/>
  <c r="D42" i="4"/>
  <c r="D70" i="4"/>
  <c r="D98" i="4"/>
  <c r="D126" i="4"/>
  <c r="D154" i="4"/>
  <c r="D182" i="4"/>
  <c r="D210" i="4"/>
  <c r="D238" i="4"/>
  <c r="D266" i="4"/>
  <c r="D294" i="4"/>
  <c r="D267" i="4"/>
  <c r="D324" i="4"/>
  <c r="D288" i="4"/>
  <c r="D307" i="4"/>
  <c r="D233" i="4"/>
  <c r="D299" i="4"/>
  <c r="D253" i="4"/>
  <c r="D198" i="4"/>
  <c r="D5" i="4"/>
  <c r="D33" i="4"/>
  <c r="D61" i="4"/>
  <c r="D89" i="4"/>
  <c r="D117" i="4"/>
  <c r="D145" i="4"/>
  <c r="D173" i="4"/>
  <c r="D201" i="4"/>
  <c r="D229" i="4"/>
  <c r="D257" i="4"/>
  <c r="D285" i="4"/>
  <c r="D296" i="4"/>
  <c r="D223" i="4"/>
  <c r="D24" i="4"/>
  <c r="D52" i="4"/>
  <c r="D80" i="4"/>
  <c r="D108" i="4"/>
  <c r="D136" i="4"/>
  <c r="D164" i="4"/>
  <c r="D192" i="4"/>
  <c r="D220" i="4"/>
  <c r="D248" i="4"/>
  <c r="D276" i="4"/>
  <c r="D286" i="4"/>
  <c r="D251" i="4"/>
  <c r="D308" i="4"/>
  <c r="D319" i="4"/>
  <c r="D142" i="4"/>
  <c r="D15" i="4"/>
  <c r="D43" i="4"/>
  <c r="D71" i="4"/>
  <c r="D99" i="4"/>
  <c r="D127" i="4"/>
  <c r="D155" i="4"/>
  <c r="D183" i="4"/>
  <c r="D211" i="4"/>
  <c r="D259" i="4"/>
  <c r="D325" i="4"/>
  <c r="D243" i="4"/>
  <c r="D6" i="4"/>
  <c r="D34" i="4"/>
  <c r="D62" i="4"/>
  <c r="D90" i="4"/>
  <c r="D118" i="4"/>
  <c r="D146" i="4"/>
  <c r="D174" i="4"/>
  <c r="D202" i="4"/>
  <c r="D230" i="4"/>
  <c r="D258" i="4"/>
  <c r="D241" i="4"/>
  <c r="D261" i="4"/>
  <c r="D215" i="4"/>
  <c r="D263" i="4"/>
  <c r="D114" i="4"/>
  <c r="D25" i="4"/>
  <c r="D53" i="4"/>
  <c r="D81" i="4"/>
  <c r="D109" i="4"/>
  <c r="D137" i="4"/>
  <c r="D165" i="4"/>
  <c r="D193" i="4"/>
  <c r="D221" i="4"/>
  <c r="D249" i="4"/>
  <c r="D316" i="4"/>
  <c r="D224" i="4"/>
  <c r="D16" i="4"/>
  <c r="D44" i="4"/>
  <c r="D72" i="4"/>
  <c r="D100" i="4"/>
  <c r="D128" i="4"/>
  <c r="D156" i="4"/>
  <c r="D184" i="4"/>
  <c r="D212" i="4"/>
  <c r="D240" i="4"/>
  <c r="D271" i="4"/>
  <c r="D291" i="4"/>
  <c r="D7" i="4"/>
  <c r="D35" i="4"/>
  <c r="D63" i="4"/>
  <c r="D91" i="4"/>
  <c r="D119" i="4"/>
  <c r="D147" i="4"/>
  <c r="D175" i="4"/>
  <c r="D203" i="4"/>
  <c r="D231" i="4"/>
  <c r="D309" i="4"/>
  <c r="D207" i="4"/>
  <c r="D254" i="4"/>
  <c r="D26" i="4"/>
  <c r="D54" i="4"/>
  <c r="D82" i="4"/>
  <c r="D110" i="4"/>
  <c r="D138" i="4"/>
  <c r="D166" i="4"/>
  <c r="D194" i="4"/>
  <c r="D222" i="4"/>
  <c r="D297" i="4"/>
  <c r="D280" i="4"/>
  <c r="D234" i="4"/>
  <c r="D17" i="4"/>
  <c r="D45" i="4"/>
  <c r="D73" i="4"/>
  <c r="D101" i="4"/>
  <c r="D129" i="4"/>
  <c r="D157" i="4"/>
  <c r="D185" i="4"/>
  <c r="D213" i="4"/>
  <c r="D269" i="4"/>
  <c r="D226" i="4"/>
  <c r="D8" i="4"/>
  <c r="D36" i="4"/>
  <c r="D64" i="4"/>
  <c r="D92" i="4"/>
  <c r="D120" i="4"/>
  <c r="D148" i="4"/>
  <c r="D176" i="4"/>
  <c r="D204" i="4"/>
  <c r="D232" i="4"/>
  <c r="D216" i="4"/>
  <c r="D310" i="4"/>
  <c r="D27" i="4"/>
  <c r="D55" i="4"/>
  <c r="D83" i="4"/>
  <c r="D111" i="4"/>
  <c r="D139" i="4"/>
  <c r="D167" i="4"/>
  <c r="D195" i="4"/>
  <c r="D289" i="4"/>
  <c r="D262" i="4"/>
  <c r="D244" i="4"/>
  <c r="D18" i="4"/>
  <c r="D46" i="4"/>
  <c r="D74" i="4"/>
  <c r="D102" i="4"/>
  <c r="D130" i="4"/>
  <c r="D158" i="4"/>
  <c r="D186" i="4"/>
  <c r="D214" i="4"/>
  <c r="D298" i="4"/>
  <c r="D58" i="4"/>
  <c r="D9" i="4"/>
  <c r="D37" i="4"/>
  <c r="D65" i="4"/>
  <c r="D93" i="4"/>
  <c r="D121" i="4"/>
  <c r="D149" i="4"/>
  <c r="D177" i="4"/>
  <c r="D205" i="4"/>
  <c r="D28" i="4"/>
  <c r="D56" i="4"/>
  <c r="D84" i="4"/>
  <c r="D112" i="4"/>
  <c r="D140" i="4"/>
  <c r="D168" i="4"/>
  <c r="D196" i="4"/>
  <c r="D19" i="4"/>
  <c r="D47" i="4"/>
  <c r="D75" i="4"/>
  <c r="D103" i="4"/>
  <c r="D131" i="4"/>
  <c r="D159" i="4"/>
  <c r="D187" i="4"/>
  <c r="D10" i="4"/>
  <c r="D38" i="4"/>
  <c r="D66" i="4"/>
  <c r="D94" i="4"/>
  <c r="D122" i="4"/>
  <c r="D150" i="4"/>
  <c r="D178" i="4"/>
  <c r="D206" i="4"/>
  <c r="D300" i="4"/>
  <c r="D29" i="4"/>
  <c r="D57" i="4"/>
  <c r="D85" i="4"/>
  <c r="D113" i="4"/>
  <c r="D141" i="4"/>
  <c r="D169" i="4"/>
  <c r="D197" i="4"/>
  <c r="D20" i="4"/>
  <c r="D48" i="4"/>
  <c r="D76" i="4"/>
  <c r="D104" i="4"/>
  <c r="D132" i="4"/>
  <c r="D160" i="4"/>
  <c r="D188" i="4"/>
  <c r="D11" i="4"/>
  <c r="D39" i="4"/>
  <c r="D67" i="4"/>
  <c r="D95" i="4"/>
  <c r="D123" i="4"/>
  <c r="D151" i="4"/>
  <c r="D179" i="4"/>
  <c r="B3" i="4"/>
  <c r="C10" i="14" s="1"/>
  <c r="C7" i="15" s="1"/>
  <c r="B31" i="4"/>
  <c r="C38" i="14" s="1"/>
  <c r="C35" i="15" s="1"/>
  <c r="B59" i="4"/>
  <c r="C66" i="14" s="1"/>
  <c r="C63" i="15" s="1"/>
  <c r="B87" i="4"/>
  <c r="C94" i="14" s="1"/>
  <c r="C91" i="15" s="1"/>
  <c r="B115" i="4"/>
  <c r="C122" i="14" s="1"/>
  <c r="C119" i="15" s="1"/>
  <c r="B143" i="4"/>
  <c r="C150" i="14" s="1"/>
  <c r="C147" i="15" s="1"/>
  <c r="B171" i="4"/>
  <c r="C178" i="14" s="1"/>
  <c r="C175" i="15" s="1"/>
  <c r="B199" i="4"/>
  <c r="C206" i="14" s="1"/>
  <c r="C203" i="15" s="1"/>
  <c r="B227" i="4"/>
  <c r="C234" i="14" s="1"/>
  <c r="C231" i="15" s="1"/>
  <c r="B255" i="4"/>
  <c r="B283" i="4"/>
  <c r="B311" i="4"/>
  <c r="C318" i="14" s="1"/>
  <c r="C315" i="15" s="1"/>
  <c r="B249" i="4"/>
  <c r="C256" i="14" s="1"/>
  <c r="C253" i="15" s="1"/>
  <c r="B315" i="4"/>
  <c r="C322" i="14" s="1"/>
  <c r="C319" i="15" s="1"/>
  <c r="B306" i="4"/>
  <c r="C313" i="14" s="1"/>
  <c r="C310" i="15" s="1"/>
  <c r="B253" i="4"/>
  <c r="C260" i="14" s="1"/>
  <c r="C257" i="15" s="1"/>
  <c r="B22" i="4"/>
  <c r="C29" i="14" s="1"/>
  <c r="C26" i="15" s="1"/>
  <c r="B50" i="4"/>
  <c r="B78" i="4"/>
  <c r="C85" i="14" s="1"/>
  <c r="C82" i="15" s="1"/>
  <c r="B106" i="4"/>
  <c r="C113" i="14" s="1"/>
  <c r="C110" i="15" s="1"/>
  <c r="B134" i="4"/>
  <c r="C141" i="14" s="1"/>
  <c r="C138" i="15" s="1"/>
  <c r="B162" i="4"/>
  <c r="C169" i="14" s="1"/>
  <c r="C166" i="15" s="1"/>
  <c r="B190" i="4"/>
  <c r="C197" i="14" s="1"/>
  <c r="C194" i="15" s="1"/>
  <c r="B218" i="4"/>
  <c r="C225" i="14" s="1"/>
  <c r="C222" i="15" s="1"/>
  <c r="B246" i="4"/>
  <c r="C253" i="14" s="1"/>
  <c r="C250" i="15" s="1"/>
  <c r="B274" i="4"/>
  <c r="C281" i="14" s="1"/>
  <c r="C278" i="15" s="1"/>
  <c r="B302" i="4"/>
  <c r="C309" i="14" s="1"/>
  <c r="C306" i="15" s="1"/>
  <c r="B330" i="4"/>
  <c r="C337" i="14" s="1"/>
  <c r="C334" i="15" s="1"/>
  <c r="B323" i="4"/>
  <c r="C330" i="14" s="1"/>
  <c r="C327" i="15" s="1"/>
  <c r="B324" i="4"/>
  <c r="C331" i="14" s="1"/>
  <c r="C328" i="15" s="1"/>
  <c r="B278" i="4"/>
  <c r="C285" i="14" s="1"/>
  <c r="C282" i="15" s="1"/>
  <c r="B297" i="4"/>
  <c r="C304" i="14" s="1"/>
  <c r="C301" i="15" s="1"/>
  <c r="B326" i="4"/>
  <c r="C333" i="14" s="1"/>
  <c r="C330" i="15" s="1"/>
  <c r="B225" i="4"/>
  <c r="C232" i="14" s="1"/>
  <c r="C229" i="15" s="1"/>
  <c r="B282" i="4"/>
  <c r="C289" i="14" s="1"/>
  <c r="C286" i="15" s="1"/>
  <c r="B13" i="4"/>
  <c r="C20" i="14" s="1"/>
  <c r="C17" i="15" s="1"/>
  <c r="B41" i="4"/>
  <c r="B69" i="4"/>
  <c r="B97" i="4"/>
  <c r="C104" i="14" s="1"/>
  <c r="C101" i="15" s="1"/>
  <c r="B125" i="4"/>
  <c r="C132" i="14" s="1"/>
  <c r="C129" i="15" s="1"/>
  <c r="B153" i="4"/>
  <c r="C160" i="14" s="1"/>
  <c r="C157" i="15" s="1"/>
  <c r="B181" i="4"/>
  <c r="C188" i="14" s="1"/>
  <c r="C185" i="15" s="1"/>
  <c r="B209" i="4"/>
  <c r="C216" i="14" s="1"/>
  <c r="C213" i="15" s="1"/>
  <c r="B237" i="4"/>
  <c r="C244" i="14" s="1"/>
  <c r="C241" i="15" s="1"/>
  <c r="B265" i="4"/>
  <c r="C272" i="14" s="1"/>
  <c r="C269" i="15" s="1"/>
  <c r="B293" i="4"/>
  <c r="C300" i="14" s="1"/>
  <c r="C297" i="15" s="1"/>
  <c r="B321" i="4"/>
  <c r="C328" i="14" s="1"/>
  <c r="C325" i="15" s="1"/>
  <c r="B288" i="4"/>
  <c r="B317" i="4"/>
  <c r="C324" i="14" s="1"/>
  <c r="C321" i="15" s="1"/>
  <c r="B301" i="4"/>
  <c r="C308" i="14" s="1"/>
  <c r="C305" i="15" s="1"/>
  <c r="B124" i="4"/>
  <c r="C131" i="14" s="1"/>
  <c r="C128" i="15" s="1"/>
  <c r="B4" i="4"/>
  <c r="C11" i="14" s="1"/>
  <c r="C8" i="15" s="1"/>
  <c r="B32" i="4"/>
  <c r="C39" i="14" s="1"/>
  <c r="C36" i="15" s="1"/>
  <c r="B60" i="4"/>
  <c r="C67" i="14" s="1"/>
  <c r="C64" i="15" s="1"/>
  <c r="B88" i="4"/>
  <c r="C95" i="14" s="1"/>
  <c r="C92" i="15" s="1"/>
  <c r="B116" i="4"/>
  <c r="C123" i="14" s="1"/>
  <c r="C120" i="15" s="1"/>
  <c r="B144" i="4"/>
  <c r="C151" i="14" s="1"/>
  <c r="C148" i="15" s="1"/>
  <c r="B172" i="4"/>
  <c r="C179" i="14" s="1"/>
  <c r="C176" i="15" s="1"/>
  <c r="B200" i="4"/>
  <c r="C207" i="14" s="1"/>
  <c r="C204" i="15" s="1"/>
  <c r="B228" i="4"/>
  <c r="C235" i="14" s="1"/>
  <c r="C232" i="15" s="1"/>
  <c r="B256" i="4"/>
  <c r="C263" i="14" s="1"/>
  <c r="C260" i="15" s="1"/>
  <c r="B284" i="4"/>
  <c r="C291" i="14" s="1"/>
  <c r="C288" i="15" s="1"/>
  <c r="B312" i="4"/>
  <c r="C319" i="14" s="1"/>
  <c r="C316" i="15" s="1"/>
  <c r="B327" i="4"/>
  <c r="C334" i="14" s="1"/>
  <c r="C331" i="15" s="1"/>
  <c r="B300" i="4"/>
  <c r="C307" i="14" s="1"/>
  <c r="C304" i="15" s="1"/>
  <c r="B226" i="4"/>
  <c r="C233" i="14" s="1"/>
  <c r="C230" i="15" s="1"/>
  <c r="B23" i="4"/>
  <c r="B51" i="4"/>
  <c r="C58" i="14" s="1"/>
  <c r="C55" i="15" s="1"/>
  <c r="B79" i="4"/>
  <c r="C86" i="14" s="1"/>
  <c r="C83" i="15" s="1"/>
  <c r="B107" i="4"/>
  <c r="C114" i="14" s="1"/>
  <c r="C111" i="15" s="1"/>
  <c r="B135" i="4"/>
  <c r="C142" i="14" s="1"/>
  <c r="C139" i="15" s="1"/>
  <c r="B163" i="4"/>
  <c r="C170" i="14" s="1"/>
  <c r="C167" i="15" s="1"/>
  <c r="B191" i="4"/>
  <c r="B219" i="4"/>
  <c r="C226" i="14" s="1"/>
  <c r="C223" i="15" s="1"/>
  <c r="B247" i="4"/>
  <c r="C254" i="14" s="1"/>
  <c r="C251" i="15" s="1"/>
  <c r="B275" i="4"/>
  <c r="C282" i="14" s="1"/>
  <c r="C279" i="15" s="1"/>
  <c r="B303" i="4"/>
  <c r="B322" i="4"/>
  <c r="C329" i="14" s="1"/>
  <c r="C326" i="15" s="1"/>
  <c r="B251" i="4"/>
  <c r="C258" i="14" s="1"/>
  <c r="C255" i="15" s="1"/>
  <c r="B14" i="4"/>
  <c r="C21" i="14" s="1"/>
  <c r="C18" i="15" s="1"/>
  <c r="B42" i="4"/>
  <c r="C49" i="14" s="1"/>
  <c r="C46" i="15" s="1"/>
  <c r="B70" i="4"/>
  <c r="C77" i="14" s="1"/>
  <c r="C74" i="15" s="1"/>
  <c r="B98" i="4"/>
  <c r="C105" i="14" s="1"/>
  <c r="C102" i="15" s="1"/>
  <c r="B126" i="4"/>
  <c r="C133" i="14" s="1"/>
  <c r="C130" i="15" s="1"/>
  <c r="B154" i="4"/>
  <c r="C161" i="14" s="1"/>
  <c r="C158" i="15" s="1"/>
  <c r="B182" i="4"/>
  <c r="C189" i="14" s="1"/>
  <c r="C186" i="15" s="1"/>
  <c r="B210" i="4"/>
  <c r="C217" i="14" s="1"/>
  <c r="C214" i="15" s="1"/>
  <c r="B238" i="4"/>
  <c r="C245" i="14" s="1"/>
  <c r="C242" i="15" s="1"/>
  <c r="B266" i="4"/>
  <c r="C273" i="14" s="1"/>
  <c r="C270" i="15" s="1"/>
  <c r="B294" i="4"/>
  <c r="C301" i="14" s="1"/>
  <c r="C298" i="15" s="1"/>
  <c r="B307" i="4"/>
  <c r="C314" i="14" s="1"/>
  <c r="C311" i="15" s="1"/>
  <c r="B262" i="4"/>
  <c r="C269" i="14" s="1"/>
  <c r="C266" i="15" s="1"/>
  <c r="B281" i="4"/>
  <c r="C288" i="14" s="1"/>
  <c r="C285" i="15" s="1"/>
  <c r="B235" i="4"/>
  <c r="B5" i="4"/>
  <c r="C12" i="14" s="1"/>
  <c r="C9" i="15" s="1"/>
  <c r="B33" i="4"/>
  <c r="C40" i="14" s="1"/>
  <c r="C37" i="15" s="1"/>
  <c r="B61" i="4"/>
  <c r="C68" i="14" s="1"/>
  <c r="C65" i="15" s="1"/>
  <c r="B89" i="4"/>
  <c r="C96" i="14" s="1"/>
  <c r="C93" i="15" s="1"/>
  <c r="B117" i="4"/>
  <c r="C124" i="14" s="1"/>
  <c r="C121" i="15" s="1"/>
  <c r="B145" i="4"/>
  <c r="C152" i="14" s="1"/>
  <c r="C149" i="15" s="1"/>
  <c r="B173" i="4"/>
  <c r="C180" i="14" s="1"/>
  <c r="C177" i="15" s="1"/>
  <c r="B201" i="4"/>
  <c r="C208" i="14" s="1"/>
  <c r="C205" i="15" s="1"/>
  <c r="B229" i="4"/>
  <c r="C236" i="14" s="1"/>
  <c r="C233" i="15" s="1"/>
  <c r="B257" i="4"/>
  <c r="B285" i="4"/>
  <c r="C292" i="14" s="1"/>
  <c r="C289" i="15" s="1"/>
  <c r="B313" i="4"/>
  <c r="C320" i="14" s="1"/>
  <c r="C317" i="15" s="1"/>
  <c r="B305" i="4"/>
  <c r="C312" i="14" s="1"/>
  <c r="C309" i="15" s="1"/>
  <c r="B316" i="4"/>
  <c r="C323" i="14" s="1"/>
  <c r="C320" i="15" s="1"/>
  <c r="B242" i="4"/>
  <c r="C249" i="14" s="1"/>
  <c r="C246" i="15" s="1"/>
  <c r="B234" i="4"/>
  <c r="C241" i="14" s="1"/>
  <c r="C238" i="15" s="1"/>
  <c r="B309" i="4"/>
  <c r="C316" i="14" s="1"/>
  <c r="C313" i="15" s="1"/>
  <c r="B152" i="4"/>
  <c r="C159" i="14" s="1"/>
  <c r="C156" i="15" s="1"/>
  <c r="B24" i="4"/>
  <c r="C31" i="14" s="1"/>
  <c r="C28" i="15" s="1"/>
  <c r="B52" i="4"/>
  <c r="C59" i="14" s="1"/>
  <c r="C56" i="15" s="1"/>
  <c r="B80" i="4"/>
  <c r="C87" i="14" s="1"/>
  <c r="C84" i="15" s="1"/>
  <c r="B108" i="4"/>
  <c r="C115" i="14" s="1"/>
  <c r="C112" i="15" s="1"/>
  <c r="B136" i="4"/>
  <c r="C143" i="14" s="1"/>
  <c r="C140" i="15" s="1"/>
  <c r="B164" i="4"/>
  <c r="C171" i="14" s="1"/>
  <c r="C168" i="15" s="1"/>
  <c r="B192" i="4"/>
  <c r="C199" i="14" s="1"/>
  <c r="C196" i="15" s="1"/>
  <c r="B220" i="4"/>
  <c r="C227" i="14" s="1"/>
  <c r="C224" i="15" s="1"/>
  <c r="B248" i="4"/>
  <c r="C255" i="14" s="1"/>
  <c r="C252" i="15" s="1"/>
  <c r="B276" i="4"/>
  <c r="C283" i="14" s="1"/>
  <c r="C280" i="15" s="1"/>
  <c r="B304" i="4"/>
  <c r="C311" i="14" s="1"/>
  <c r="C308" i="15" s="1"/>
  <c r="B287" i="4"/>
  <c r="C294" i="14" s="1"/>
  <c r="C291" i="15" s="1"/>
  <c r="B260" i="4"/>
  <c r="C267" i="14" s="1"/>
  <c r="C264" i="15" s="1"/>
  <c r="B245" i="4"/>
  <c r="C252" i="14" s="1"/>
  <c r="C249" i="15" s="1"/>
  <c r="B264" i="4"/>
  <c r="C271" i="14" s="1"/>
  <c r="C268" i="15" s="1"/>
  <c r="B15" i="4"/>
  <c r="C22" i="14" s="1"/>
  <c r="C19" i="15" s="1"/>
  <c r="B43" i="4"/>
  <c r="C50" i="14" s="1"/>
  <c r="C47" i="15" s="1"/>
  <c r="B71" i="4"/>
  <c r="B99" i="4"/>
  <c r="C106" i="14" s="1"/>
  <c r="C103" i="15" s="1"/>
  <c r="B127" i="4"/>
  <c r="B155" i="4"/>
  <c r="B183" i="4"/>
  <c r="C190" i="14" s="1"/>
  <c r="C187" i="15" s="1"/>
  <c r="B211" i="4"/>
  <c r="C218" i="14" s="1"/>
  <c r="C215" i="15" s="1"/>
  <c r="B239" i="4"/>
  <c r="B267" i="4"/>
  <c r="C274" i="14" s="1"/>
  <c r="C271" i="15" s="1"/>
  <c r="B295" i="4"/>
  <c r="C302" i="14" s="1"/>
  <c r="C299" i="15" s="1"/>
  <c r="B277" i="4"/>
  <c r="C284" i="14" s="1"/>
  <c r="C281" i="15" s="1"/>
  <c r="B325" i="4"/>
  <c r="C332" i="14" s="1"/>
  <c r="C329" i="15" s="1"/>
  <c r="B197" i="4"/>
  <c r="C204" i="14" s="1"/>
  <c r="C201" i="15" s="1"/>
  <c r="B236" i="4"/>
  <c r="C243" i="14" s="1"/>
  <c r="C240" i="15" s="1"/>
  <c r="B320" i="4"/>
  <c r="C327" i="14" s="1"/>
  <c r="C324" i="15" s="1"/>
  <c r="B6" i="4"/>
  <c r="C13" i="14" s="1"/>
  <c r="C10" i="15" s="1"/>
  <c r="B34" i="4"/>
  <c r="C41" i="14" s="1"/>
  <c r="C38" i="15" s="1"/>
  <c r="B62" i="4"/>
  <c r="C69" i="14" s="1"/>
  <c r="C66" i="15" s="1"/>
  <c r="B90" i="4"/>
  <c r="C97" i="14" s="1"/>
  <c r="C94" i="15" s="1"/>
  <c r="B118" i="4"/>
  <c r="C125" i="14" s="1"/>
  <c r="C122" i="15" s="1"/>
  <c r="B146" i="4"/>
  <c r="C153" i="14" s="1"/>
  <c r="C150" i="15" s="1"/>
  <c r="B174" i="4"/>
  <c r="B202" i="4"/>
  <c r="C209" i="14" s="1"/>
  <c r="C206" i="15" s="1"/>
  <c r="B230" i="4"/>
  <c r="B258" i="4"/>
  <c r="C265" i="14" s="1"/>
  <c r="C262" i="15" s="1"/>
  <c r="B286" i="4"/>
  <c r="C293" i="14" s="1"/>
  <c r="C290" i="15" s="1"/>
  <c r="B314" i="4"/>
  <c r="C321" i="14" s="1"/>
  <c r="C318" i="15" s="1"/>
  <c r="B250" i="4"/>
  <c r="C257" i="14" s="1"/>
  <c r="C254" i="15" s="1"/>
  <c r="B299" i="4"/>
  <c r="C306" i="14" s="1"/>
  <c r="C303" i="15" s="1"/>
  <c r="B25" i="4"/>
  <c r="C32" i="14" s="1"/>
  <c r="C29" i="15" s="1"/>
  <c r="B53" i="4"/>
  <c r="C60" i="14" s="1"/>
  <c r="C57" i="15" s="1"/>
  <c r="B81" i="4"/>
  <c r="B109" i="4"/>
  <c r="C116" i="14" s="1"/>
  <c r="C113" i="15" s="1"/>
  <c r="B137" i="4"/>
  <c r="C144" i="14" s="1"/>
  <c r="C141" i="15" s="1"/>
  <c r="B165" i="4"/>
  <c r="C172" i="14" s="1"/>
  <c r="C169" i="15" s="1"/>
  <c r="B193" i="4"/>
  <c r="C200" i="14" s="1"/>
  <c r="C197" i="15" s="1"/>
  <c r="B221" i="4"/>
  <c r="C228" i="14" s="1"/>
  <c r="C225" i="15" s="1"/>
  <c r="B261" i="4"/>
  <c r="C268" i="14" s="1"/>
  <c r="C265" i="15" s="1"/>
  <c r="B243" i="4"/>
  <c r="C250" i="14" s="1"/>
  <c r="C247" i="15" s="1"/>
  <c r="B263" i="4"/>
  <c r="C270" i="14" s="1"/>
  <c r="C267" i="15" s="1"/>
  <c r="B16" i="4"/>
  <c r="C23" i="14" s="1"/>
  <c r="C20" i="15" s="1"/>
  <c r="B44" i="4"/>
  <c r="C51" i="14" s="1"/>
  <c r="C48" i="15" s="1"/>
  <c r="B72" i="4"/>
  <c r="C79" i="14" s="1"/>
  <c r="C76" i="15" s="1"/>
  <c r="B100" i="4"/>
  <c r="C107" i="14" s="1"/>
  <c r="C104" i="15" s="1"/>
  <c r="B128" i="4"/>
  <c r="C135" i="14" s="1"/>
  <c r="C132" i="15" s="1"/>
  <c r="B156" i="4"/>
  <c r="C163" i="14" s="1"/>
  <c r="C160" i="15" s="1"/>
  <c r="B184" i="4"/>
  <c r="C191" i="14" s="1"/>
  <c r="C188" i="15" s="1"/>
  <c r="B212" i="4"/>
  <c r="C219" i="14" s="1"/>
  <c r="C216" i="15" s="1"/>
  <c r="B240" i="4"/>
  <c r="C247" i="14" s="1"/>
  <c r="C244" i="15" s="1"/>
  <c r="B268" i="4"/>
  <c r="B296" i="4"/>
  <c r="C303" i="14" s="1"/>
  <c r="C300" i="15" s="1"/>
  <c r="B269" i="4"/>
  <c r="C276" i="14" s="1"/>
  <c r="C273" i="15" s="1"/>
  <c r="B7" i="4"/>
  <c r="C14" i="14" s="1"/>
  <c r="C11" i="15" s="1"/>
  <c r="B35" i="4"/>
  <c r="C42" i="14" s="1"/>
  <c r="C39" i="15" s="1"/>
  <c r="B63" i="4"/>
  <c r="C70" i="14" s="1"/>
  <c r="C67" i="15" s="1"/>
  <c r="B91" i="4"/>
  <c r="C98" i="14" s="1"/>
  <c r="C95" i="15" s="1"/>
  <c r="B119" i="4"/>
  <c r="C126" i="14" s="1"/>
  <c r="C123" i="15" s="1"/>
  <c r="B147" i="4"/>
  <c r="B175" i="4"/>
  <c r="C182" i="14" s="1"/>
  <c r="C179" i="15" s="1"/>
  <c r="B203" i="4"/>
  <c r="C210" i="14" s="1"/>
  <c r="C207" i="15" s="1"/>
  <c r="B231" i="4"/>
  <c r="B259" i="4"/>
  <c r="C266" i="14" s="1"/>
  <c r="C263" i="15" s="1"/>
  <c r="B279" i="4"/>
  <c r="C286" i="14" s="1"/>
  <c r="C283" i="15" s="1"/>
  <c r="B280" i="4"/>
  <c r="C287" i="14" s="1"/>
  <c r="C284" i="15" s="1"/>
  <c r="B328" i="4"/>
  <c r="C335" i="14" s="1"/>
  <c r="C332" i="15" s="1"/>
  <c r="B329" i="4"/>
  <c r="C336" i="14" s="1"/>
  <c r="C333" i="15" s="1"/>
  <c r="B26" i="4"/>
  <c r="C33" i="14" s="1"/>
  <c r="C30" i="15" s="1"/>
  <c r="B54" i="4"/>
  <c r="C61" i="14" s="1"/>
  <c r="C58" i="15" s="1"/>
  <c r="B82" i="4"/>
  <c r="C89" i="14" s="1"/>
  <c r="C86" i="15" s="1"/>
  <c r="B110" i="4"/>
  <c r="C117" i="14" s="1"/>
  <c r="C114" i="15" s="1"/>
  <c r="B138" i="4"/>
  <c r="C145" i="14" s="1"/>
  <c r="C142" i="15" s="1"/>
  <c r="B166" i="4"/>
  <c r="C173" i="14" s="1"/>
  <c r="C170" i="15" s="1"/>
  <c r="B194" i="4"/>
  <c r="C201" i="14" s="1"/>
  <c r="C198" i="15" s="1"/>
  <c r="B222" i="4"/>
  <c r="C229" i="14" s="1"/>
  <c r="C226" i="15" s="1"/>
  <c r="B270" i="4"/>
  <c r="C277" i="14" s="1"/>
  <c r="C274" i="15" s="1"/>
  <c r="B290" i="4"/>
  <c r="C297" i="14" s="1"/>
  <c r="C294" i="15" s="1"/>
  <c r="B17" i="4"/>
  <c r="C24" i="14" s="1"/>
  <c r="C21" i="15" s="1"/>
  <c r="B45" i="4"/>
  <c r="B73" i="4"/>
  <c r="B101" i="4"/>
  <c r="B129" i="4"/>
  <c r="C136" i="14" s="1"/>
  <c r="C133" i="15" s="1"/>
  <c r="B157" i="4"/>
  <c r="C164" i="14" s="1"/>
  <c r="C161" i="15" s="1"/>
  <c r="B185" i="4"/>
  <c r="C192" i="14" s="1"/>
  <c r="C189" i="15" s="1"/>
  <c r="B213" i="4"/>
  <c r="B241" i="4"/>
  <c r="C248" i="14" s="1"/>
  <c r="C245" i="15" s="1"/>
  <c r="B244" i="4"/>
  <c r="C251" i="14" s="1"/>
  <c r="C248" i="15" s="1"/>
  <c r="B8" i="4"/>
  <c r="C15" i="14" s="1"/>
  <c r="C12" i="15" s="1"/>
  <c r="B36" i="4"/>
  <c r="C43" i="14" s="1"/>
  <c r="C40" i="15" s="1"/>
  <c r="B64" i="4"/>
  <c r="C71" i="14" s="1"/>
  <c r="C68" i="15" s="1"/>
  <c r="B92" i="4"/>
  <c r="C99" i="14" s="1"/>
  <c r="C96" i="15" s="1"/>
  <c r="B120" i="4"/>
  <c r="C127" i="14" s="1"/>
  <c r="C124" i="15" s="1"/>
  <c r="B148" i="4"/>
  <c r="C155" i="14" s="1"/>
  <c r="C152" i="15" s="1"/>
  <c r="B176" i="4"/>
  <c r="C183" i="14" s="1"/>
  <c r="C180" i="15" s="1"/>
  <c r="B204" i="4"/>
  <c r="B232" i="4"/>
  <c r="C239" i="14" s="1"/>
  <c r="C236" i="15" s="1"/>
  <c r="B289" i="4"/>
  <c r="C296" i="14" s="1"/>
  <c r="C293" i="15" s="1"/>
  <c r="B308" i="4"/>
  <c r="C315" i="14" s="1"/>
  <c r="C312" i="15" s="1"/>
  <c r="B254" i="4"/>
  <c r="C261" i="14" s="1"/>
  <c r="C258" i="15" s="1"/>
  <c r="B12" i="4"/>
  <c r="C19" i="14" s="1"/>
  <c r="C16" i="15" s="1"/>
  <c r="B27" i="4"/>
  <c r="C34" i="14" s="1"/>
  <c r="C31" i="15" s="1"/>
  <c r="B55" i="4"/>
  <c r="C62" i="14" s="1"/>
  <c r="C59" i="15" s="1"/>
  <c r="B83" i="4"/>
  <c r="C90" i="14" s="1"/>
  <c r="C87" i="15" s="1"/>
  <c r="B111" i="4"/>
  <c r="C118" i="14" s="1"/>
  <c r="C115" i="15" s="1"/>
  <c r="B139" i="4"/>
  <c r="C146" i="14" s="1"/>
  <c r="C143" i="15" s="1"/>
  <c r="B167" i="4"/>
  <c r="C174" i="14" s="1"/>
  <c r="C171" i="15" s="1"/>
  <c r="B195" i="4"/>
  <c r="B223" i="4"/>
  <c r="B189" i="4"/>
  <c r="C196" i="14" s="1"/>
  <c r="C193" i="15" s="1"/>
  <c r="B18" i="4"/>
  <c r="C25" i="14" s="1"/>
  <c r="C22" i="15" s="1"/>
  <c r="B46" i="4"/>
  <c r="C53" i="14" s="1"/>
  <c r="C50" i="15" s="1"/>
  <c r="B74" i="4"/>
  <c r="C81" i="14" s="1"/>
  <c r="C78" i="15" s="1"/>
  <c r="B102" i="4"/>
  <c r="B130" i="4"/>
  <c r="C137" i="14" s="1"/>
  <c r="C134" i="15" s="1"/>
  <c r="B158" i="4"/>
  <c r="B186" i="4"/>
  <c r="C193" i="14" s="1"/>
  <c r="C190" i="15" s="1"/>
  <c r="B214" i="4"/>
  <c r="C221" i="14" s="1"/>
  <c r="C218" i="15" s="1"/>
  <c r="B298" i="4"/>
  <c r="C305" i="14" s="1"/>
  <c r="C302" i="15" s="1"/>
  <c r="B252" i="4"/>
  <c r="C259" i="14" s="1"/>
  <c r="C256" i="15" s="1"/>
  <c r="B9" i="4"/>
  <c r="C16" i="14" s="1"/>
  <c r="C13" i="15" s="1"/>
  <c r="B37" i="4"/>
  <c r="C44" i="14" s="1"/>
  <c r="C41" i="15" s="1"/>
  <c r="B65" i="4"/>
  <c r="C72" i="14" s="1"/>
  <c r="C69" i="15" s="1"/>
  <c r="B93" i="4"/>
  <c r="C100" i="14" s="1"/>
  <c r="C97" i="15" s="1"/>
  <c r="B121" i="4"/>
  <c r="C128" i="14" s="1"/>
  <c r="C125" i="15" s="1"/>
  <c r="B149" i="4"/>
  <c r="C156" i="14" s="1"/>
  <c r="C153" i="15" s="1"/>
  <c r="B177" i="4"/>
  <c r="C184" i="14" s="1"/>
  <c r="C181" i="15" s="1"/>
  <c r="B205" i="4"/>
  <c r="C212" i="14" s="1"/>
  <c r="C209" i="15" s="1"/>
  <c r="B233" i="4"/>
  <c r="C240" i="14" s="1"/>
  <c r="C237" i="15" s="1"/>
  <c r="B318" i="4"/>
  <c r="C325" i="14" s="1"/>
  <c r="C322" i="15" s="1"/>
  <c r="B40" i="4"/>
  <c r="C47" i="14" s="1"/>
  <c r="C44" i="15" s="1"/>
  <c r="B28" i="4"/>
  <c r="C35" i="14" s="1"/>
  <c r="C32" i="15" s="1"/>
  <c r="B56" i="4"/>
  <c r="C63" i="14" s="1"/>
  <c r="C60" i="15" s="1"/>
  <c r="B84" i="4"/>
  <c r="C91" i="14" s="1"/>
  <c r="C88" i="15" s="1"/>
  <c r="B112" i="4"/>
  <c r="C119" i="14" s="1"/>
  <c r="C116" i="15" s="1"/>
  <c r="B140" i="4"/>
  <c r="B168" i="4"/>
  <c r="B196" i="4"/>
  <c r="C203" i="14" s="1"/>
  <c r="C200" i="15" s="1"/>
  <c r="B224" i="4"/>
  <c r="C231" i="14" s="1"/>
  <c r="C228" i="15" s="1"/>
  <c r="B216" i="4"/>
  <c r="C223" i="14" s="1"/>
  <c r="C220" i="15" s="1"/>
  <c r="B19" i="4"/>
  <c r="C26" i="14" s="1"/>
  <c r="C23" i="15" s="1"/>
  <c r="B47" i="4"/>
  <c r="C54" i="14" s="1"/>
  <c r="C51" i="15" s="1"/>
  <c r="B75" i="4"/>
  <c r="C82" i="14" s="1"/>
  <c r="C79" i="15" s="1"/>
  <c r="B103" i="4"/>
  <c r="B131" i="4"/>
  <c r="C138" i="14" s="1"/>
  <c r="C135" i="15" s="1"/>
  <c r="B159" i="4"/>
  <c r="C166" i="14" s="1"/>
  <c r="C163" i="15" s="1"/>
  <c r="B187" i="4"/>
  <c r="C194" i="14" s="1"/>
  <c r="C191" i="15" s="1"/>
  <c r="B215" i="4"/>
  <c r="C222" i="14" s="1"/>
  <c r="C219" i="15" s="1"/>
  <c r="B271" i="4"/>
  <c r="C278" i="14" s="1"/>
  <c r="C275" i="15" s="1"/>
  <c r="B291" i="4"/>
  <c r="C298" i="14" s="1"/>
  <c r="C295" i="15" s="1"/>
  <c r="B310" i="4"/>
  <c r="C317" i="14" s="1"/>
  <c r="C314" i="15" s="1"/>
  <c r="B96" i="4"/>
  <c r="C103" i="14" s="1"/>
  <c r="C100" i="15" s="1"/>
  <c r="B10" i="4"/>
  <c r="C17" i="14" s="1"/>
  <c r="C14" i="15" s="1"/>
  <c r="B38" i="4"/>
  <c r="C45" i="14" s="1"/>
  <c r="C42" i="15" s="1"/>
  <c r="B66" i="4"/>
  <c r="C73" i="14" s="1"/>
  <c r="C70" i="15" s="1"/>
  <c r="B94" i="4"/>
  <c r="C101" i="14" s="1"/>
  <c r="C98" i="15" s="1"/>
  <c r="B122" i="4"/>
  <c r="C129" i="14" s="1"/>
  <c r="C126" i="15" s="1"/>
  <c r="B150" i="4"/>
  <c r="C157" i="14" s="1"/>
  <c r="C154" i="15" s="1"/>
  <c r="B178" i="4"/>
  <c r="C185" i="14" s="1"/>
  <c r="C182" i="15" s="1"/>
  <c r="B206" i="4"/>
  <c r="C213" i="14" s="1"/>
  <c r="C210" i="15" s="1"/>
  <c r="B272" i="4"/>
  <c r="C279" i="14" s="1"/>
  <c r="C276" i="15" s="1"/>
  <c r="B319" i="4"/>
  <c r="C326" i="14" s="1"/>
  <c r="C323" i="15" s="1"/>
  <c r="B208" i="4"/>
  <c r="C215" i="14" s="1"/>
  <c r="C212" i="15" s="1"/>
  <c r="B29" i="4"/>
  <c r="B57" i="4"/>
  <c r="C64" i="14" s="1"/>
  <c r="C61" i="15" s="1"/>
  <c r="B85" i="4"/>
  <c r="C92" i="14" s="1"/>
  <c r="C89" i="15" s="1"/>
  <c r="B113" i="4"/>
  <c r="C120" i="14" s="1"/>
  <c r="C117" i="15" s="1"/>
  <c r="B141" i="4"/>
  <c r="C148" i="14" s="1"/>
  <c r="C145" i="15" s="1"/>
  <c r="B169" i="4"/>
  <c r="C176" i="14" s="1"/>
  <c r="C173" i="15" s="1"/>
  <c r="B217" i="4"/>
  <c r="C224" i="14" s="1"/>
  <c r="C221" i="15" s="1"/>
  <c r="B20" i="4"/>
  <c r="C27" i="14" s="1"/>
  <c r="C24" i="15" s="1"/>
  <c r="B48" i="4"/>
  <c r="C55" i="14" s="1"/>
  <c r="C52" i="15" s="1"/>
  <c r="B76" i="4"/>
  <c r="C83" i="14" s="1"/>
  <c r="C80" i="15" s="1"/>
  <c r="B104" i="4"/>
  <c r="C111" i="14" s="1"/>
  <c r="C108" i="15" s="1"/>
  <c r="B132" i="4"/>
  <c r="C139" i="14" s="1"/>
  <c r="C136" i="15" s="1"/>
  <c r="B160" i="4"/>
  <c r="C167" i="14" s="1"/>
  <c r="C164" i="15" s="1"/>
  <c r="B188" i="4"/>
  <c r="C195" i="14" s="1"/>
  <c r="C192" i="15" s="1"/>
  <c r="B180" i="4"/>
  <c r="C187" i="14" s="1"/>
  <c r="C184" i="15" s="1"/>
  <c r="B292" i="4"/>
  <c r="C299" i="14" s="1"/>
  <c r="C296" i="15" s="1"/>
  <c r="B11" i="4"/>
  <c r="C18" i="14" s="1"/>
  <c r="C15" i="15" s="1"/>
  <c r="B39" i="4"/>
  <c r="C46" i="14" s="1"/>
  <c r="C43" i="15" s="1"/>
  <c r="B67" i="4"/>
  <c r="C74" i="14" s="1"/>
  <c r="C71" i="15" s="1"/>
  <c r="B95" i="4"/>
  <c r="C102" i="14" s="1"/>
  <c r="C99" i="15" s="1"/>
  <c r="B123" i="4"/>
  <c r="C130" i="14" s="1"/>
  <c r="C127" i="15" s="1"/>
  <c r="B151" i="4"/>
  <c r="C158" i="14" s="1"/>
  <c r="C155" i="15" s="1"/>
  <c r="B179" i="4"/>
  <c r="C186" i="14" s="1"/>
  <c r="C183" i="15" s="1"/>
  <c r="B207" i="4"/>
  <c r="C214" i="14" s="1"/>
  <c r="C211" i="15" s="1"/>
  <c r="B273" i="4"/>
  <c r="C280" i="14" s="1"/>
  <c r="C277" i="15" s="1"/>
  <c r="B30" i="4"/>
  <c r="C37" i="14" s="1"/>
  <c r="C34" i="15" s="1"/>
  <c r="B58" i="4"/>
  <c r="C65" i="14" s="1"/>
  <c r="C62" i="15" s="1"/>
  <c r="B86" i="4"/>
  <c r="C93" i="14" s="1"/>
  <c r="C90" i="15" s="1"/>
  <c r="B114" i="4"/>
  <c r="B142" i="4"/>
  <c r="B170" i="4"/>
  <c r="C177" i="14" s="1"/>
  <c r="C174" i="15" s="1"/>
  <c r="B198" i="4"/>
  <c r="C205" i="14" s="1"/>
  <c r="C202" i="15" s="1"/>
  <c r="B68" i="4"/>
  <c r="C75" i="14" s="1"/>
  <c r="C72" i="15" s="1"/>
  <c r="B21" i="4"/>
  <c r="C28" i="14" s="1"/>
  <c r="C25" i="15" s="1"/>
  <c r="B49" i="4"/>
  <c r="C56" i="14" s="1"/>
  <c r="C53" i="15" s="1"/>
  <c r="B77" i="4"/>
  <c r="C84" i="14" s="1"/>
  <c r="C81" i="15" s="1"/>
  <c r="B105" i="4"/>
  <c r="C112" i="14" s="1"/>
  <c r="C109" i="15" s="1"/>
  <c r="B133" i="4"/>
  <c r="C140" i="14" s="1"/>
  <c r="C137" i="15" s="1"/>
  <c r="B161" i="4"/>
  <c r="C168" i="14" s="1"/>
  <c r="C165" i="15" s="1"/>
  <c r="C12" i="4"/>
  <c r="D19" i="14" s="1"/>
  <c r="D16" i="15" s="1"/>
  <c r="C40" i="4"/>
  <c r="D47" i="14" s="1"/>
  <c r="D44" i="15" s="1"/>
  <c r="C68" i="4"/>
  <c r="D75" i="14" s="1"/>
  <c r="D72" i="15" s="1"/>
  <c r="C96" i="4"/>
  <c r="D103" i="14" s="1"/>
  <c r="D100" i="15" s="1"/>
  <c r="C124" i="4"/>
  <c r="D131" i="14" s="1"/>
  <c r="D128" i="15" s="1"/>
  <c r="C152" i="4"/>
  <c r="D159" i="14" s="1"/>
  <c r="D156" i="15" s="1"/>
  <c r="C180" i="4"/>
  <c r="D187" i="14" s="1"/>
  <c r="D184" i="15" s="1"/>
  <c r="C208" i="4"/>
  <c r="D215" i="14" s="1"/>
  <c r="D212" i="15" s="1"/>
  <c r="C236" i="4"/>
  <c r="D243" i="14" s="1"/>
  <c r="D240" i="15" s="1"/>
  <c r="C264" i="4"/>
  <c r="D271" i="14" s="1"/>
  <c r="D268" i="15" s="1"/>
  <c r="C292" i="4"/>
  <c r="D299" i="14" s="1"/>
  <c r="D296" i="15" s="1"/>
  <c r="C320" i="4"/>
  <c r="D327" i="14" s="1"/>
  <c r="D324" i="15" s="1"/>
  <c r="C326" i="4"/>
  <c r="D333" i="14" s="1"/>
  <c r="D330" i="15" s="1"/>
  <c r="C224" i="4"/>
  <c r="D231" i="14" s="1"/>
  <c r="D228" i="15" s="1"/>
  <c r="C235" i="4"/>
  <c r="D242" i="14" s="1"/>
  <c r="D239" i="15" s="1"/>
  <c r="C3" i="4"/>
  <c r="D10" i="14" s="1"/>
  <c r="D7" i="15" s="1"/>
  <c r="C31" i="4"/>
  <c r="D38" i="14" s="1"/>
  <c r="D35" i="15" s="1"/>
  <c r="C59" i="4"/>
  <c r="D66" i="14" s="1"/>
  <c r="D63" i="15" s="1"/>
  <c r="C87" i="4"/>
  <c r="C115" i="4"/>
  <c r="D122" i="14" s="1"/>
  <c r="D119" i="15" s="1"/>
  <c r="C143" i="4"/>
  <c r="D150" i="14" s="1"/>
  <c r="D147" i="15" s="1"/>
  <c r="C171" i="4"/>
  <c r="D178" i="14" s="1"/>
  <c r="D175" i="15" s="1"/>
  <c r="C199" i="4"/>
  <c r="D206" i="14" s="1"/>
  <c r="D203" i="15" s="1"/>
  <c r="C227" i="4"/>
  <c r="D234" i="14" s="1"/>
  <c r="D231" i="15" s="1"/>
  <c r="C255" i="4"/>
  <c r="D262" i="14" s="1"/>
  <c r="D259" i="15" s="1"/>
  <c r="C283" i="4"/>
  <c r="D290" i="14" s="1"/>
  <c r="D287" i="15" s="1"/>
  <c r="C311" i="4"/>
  <c r="D318" i="14" s="1"/>
  <c r="D315" i="15" s="1"/>
  <c r="C286" i="4"/>
  <c r="D293" i="14" s="1"/>
  <c r="D290" i="15" s="1"/>
  <c r="C260" i="4"/>
  <c r="D267" i="14" s="1"/>
  <c r="D264" i="15" s="1"/>
  <c r="C282" i="4"/>
  <c r="D289" i="14" s="1"/>
  <c r="D286" i="15" s="1"/>
  <c r="C22" i="4"/>
  <c r="D29" i="14" s="1"/>
  <c r="D26" i="15" s="1"/>
  <c r="C50" i="4"/>
  <c r="D57" i="14" s="1"/>
  <c r="D54" i="15" s="1"/>
  <c r="C78" i="4"/>
  <c r="D85" i="14" s="1"/>
  <c r="D82" i="15" s="1"/>
  <c r="C106" i="4"/>
  <c r="D113" i="14" s="1"/>
  <c r="D110" i="15" s="1"/>
  <c r="C134" i="4"/>
  <c r="D141" i="14" s="1"/>
  <c r="D138" i="15" s="1"/>
  <c r="C162" i="4"/>
  <c r="D169" i="14" s="1"/>
  <c r="D166" i="15" s="1"/>
  <c r="C190" i="4"/>
  <c r="D197" i="14" s="1"/>
  <c r="D194" i="15" s="1"/>
  <c r="C218" i="4"/>
  <c r="D225" i="14" s="1"/>
  <c r="D222" i="15" s="1"/>
  <c r="C246" i="4"/>
  <c r="D253" i="14" s="1"/>
  <c r="D250" i="15" s="1"/>
  <c r="C274" i="4"/>
  <c r="D281" i="14" s="1"/>
  <c r="D278" i="15" s="1"/>
  <c r="C302" i="4"/>
  <c r="D309" i="14" s="1"/>
  <c r="D306" i="15" s="1"/>
  <c r="C330" i="4"/>
  <c r="D337" i="14" s="1"/>
  <c r="D334" i="15" s="1"/>
  <c r="C323" i="4"/>
  <c r="D330" i="14" s="1"/>
  <c r="D327" i="15" s="1"/>
  <c r="C314" i="4"/>
  <c r="D321" i="14" s="1"/>
  <c r="D318" i="15" s="1"/>
  <c r="C259" i="4"/>
  <c r="D266" i="14" s="1"/>
  <c r="D263" i="15" s="1"/>
  <c r="C279" i="4"/>
  <c r="D286" i="14" s="1"/>
  <c r="D283" i="15" s="1"/>
  <c r="C317" i="4"/>
  <c r="D324" i="14" s="1"/>
  <c r="D321" i="15" s="1"/>
  <c r="C253" i="4"/>
  <c r="D260" i="14" s="1"/>
  <c r="D257" i="15" s="1"/>
  <c r="C13" i="4"/>
  <c r="D20" i="14" s="1"/>
  <c r="D17" i="15" s="1"/>
  <c r="C41" i="4"/>
  <c r="D48" i="14" s="1"/>
  <c r="D45" i="15" s="1"/>
  <c r="C69" i="4"/>
  <c r="D76" i="14" s="1"/>
  <c r="D73" i="15" s="1"/>
  <c r="C97" i="4"/>
  <c r="D104" i="14" s="1"/>
  <c r="D101" i="15" s="1"/>
  <c r="C125" i="4"/>
  <c r="D132" i="14" s="1"/>
  <c r="D129" i="15" s="1"/>
  <c r="C153" i="4"/>
  <c r="C181" i="4"/>
  <c r="D188" i="14" s="1"/>
  <c r="D185" i="15" s="1"/>
  <c r="C209" i="4"/>
  <c r="D216" i="14" s="1"/>
  <c r="D213" i="15" s="1"/>
  <c r="C237" i="4"/>
  <c r="D244" i="14" s="1"/>
  <c r="D241" i="15" s="1"/>
  <c r="C265" i="4"/>
  <c r="D272" i="14" s="1"/>
  <c r="D269" i="15" s="1"/>
  <c r="C293" i="4"/>
  <c r="D300" i="14" s="1"/>
  <c r="D297" i="15" s="1"/>
  <c r="C321" i="4"/>
  <c r="D328" i="14" s="1"/>
  <c r="D325" i="15" s="1"/>
  <c r="C315" i="4"/>
  <c r="D322" i="14" s="1"/>
  <c r="D319" i="15" s="1"/>
  <c r="C251" i="4"/>
  <c r="D258" i="14" s="1"/>
  <c r="D255" i="15" s="1"/>
  <c r="C327" i="4"/>
  <c r="D334" i="14" s="1"/>
  <c r="D331" i="15" s="1"/>
  <c r="C4" i="4"/>
  <c r="D11" i="14" s="1"/>
  <c r="D8" i="15" s="1"/>
  <c r="C32" i="4"/>
  <c r="D39" i="14" s="1"/>
  <c r="D36" i="15" s="1"/>
  <c r="C60" i="4"/>
  <c r="D67" i="14" s="1"/>
  <c r="D64" i="15" s="1"/>
  <c r="C88" i="4"/>
  <c r="D95" i="14" s="1"/>
  <c r="D92" i="15" s="1"/>
  <c r="C116" i="4"/>
  <c r="D123" i="14" s="1"/>
  <c r="D120" i="15" s="1"/>
  <c r="C144" i="4"/>
  <c r="D151" i="14" s="1"/>
  <c r="D148" i="15" s="1"/>
  <c r="C172" i="4"/>
  <c r="D179" i="14" s="1"/>
  <c r="D176" i="15" s="1"/>
  <c r="C200" i="4"/>
  <c r="D207" i="14" s="1"/>
  <c r="D204" i="15" s="1"/>
  <c r="C228" i="4"/>
  <c r="D235" i="14" s="1"/>
  <c r="D232" i="15" s="1"/>
  <c r="C256" i="4"/>
  <c r="D263" i="14" s="1"/>
  <c r="D260" i="15" s="1"/>
  <c r="C284" i="4"/>
  <c r="C312" i="4"/>
  <c r="C295" i="4"/>
  <c r="D302" i="14" s="1"/>
  <c r="D299" i="15" s="1"/>
  <c r="C305" i="4"/>
  <c r="D312" i="14" s="1"/>
  <c r="D309" i="15" s="1"/>
  <c r="C270" i="4"/>
  <c r="D277" i="14" s="1"/>
  <c r="D274" i="15" s="1"/>
  <c r="C252" i="4"/>
  <c r="D259" i="14" s="1"/>
  <c r="D256" i="15" s="1"/>
  <c r="C206" i="4"/>
  <c r="D213" i="14" s="1"/>
  <c r="D210" i="15" s="1"/>
  <c r="C49" i="4"/>
  <c r="D56" i="14" s="1"/>
  <c r="D53" i="15" s="1"/>
  <c r="C23" i="4"/>
  <c r="D30" i="14" s="1"/>
  <c r="D27" i="15" s="1"/>
  <c r="C51" i="4"/>
  <c r="D58" i="14" s="1"/>
  <c r="D55" i="15" s="1"/>
  <c r="C79" i="4"/>
  <c r="D86" i="14" s="1"/>
  <c r="D83" i="15" s="1"/>
  <c r="C107" i="4"/>
  <c r="D114" i="14" s="1"/>
  <c r="D111" i="15" s="1"/>
  <c r="C135" i="4"/>
  <c r="D142" i="14" s="1"/>
  <c r="D139" i="15" s="1"/>
  <c r="C163" i="4"/>
  <c r="D170" i="14" s="1"/>
  <c r="D167" i="15" s="1"/>
  <c r="C191" i="4"/>
  <c r="D198" i="14" s="1"/>
  <c r="D195" i="15" s="1"/>
  <c r="C219" i="4"/>
  <c r="D226" i="14" s="1"/>
  <c r="D223" i="15" s="1"/>
  <c r="C247" i="4"/>
  <c r="D254" i="14" s="1"/>
  <c r="D251" i="15" s="1"/>
  <c r="C275" i="4"/>
  <c r="D282" i="14" s="1"/>
  <c r="D279" i="15" s="1"/>
  <c r="C303" i="4"/>
  <c r="D310" i="14" s="1"/>
  <c r="D307" i="15" s="1"/>
  <c r="C322" i="4"/>
  <c r="D329" i="14" s="1"/>
  <c r="D326" i="15" s="1"/>
  <c r="C278" i="4"/>
  <c r="D285" i="14" s="1"/>
  <c r="D282" i="15" s="1"/>
  <c r="C254" i="4"/>
  <c r="D261" i="14" s="1"/>
  <c r="D258" i="15" s="1"/>
  <c r="C189" i="4"/>
  <c r="D196" i="14" s="1"/>
  <c r="D193" i="15" s="1"/>
  <c r="C14" i="4"/>
  <c r="D21" i="14" s="1"/>
  <c r="D18" i="15" s="1"/>
  <c r="C42" i="4"/>
  <c r="D49" i="14" s="1"/>
  <c r="D46" i="15" s="1"/>
  <c r="C70" i="4"/>
  <c r="D77" i="14" s="1"/>
  <c r="D74" i="15" s="1"/>
  <c r="C98" i="4"/>
  <c r="D105" i="14" s="1"/>
  <c r="D102" i="15" s="1"/>
  <c r="C126" i="4"/>
  <c r="D133" i="14" s="1"/>
  <c r="D130" i="15" s="1"/>
  <c r="C154" i="4"/>
  <c r="D161" i="14" s="1"/>
  <c r="D158" i="15" s="1"/>
  <c r="C182" i="4"/>
  <c r="C210" i="4"/>
  <c r="C238" i="4"/>
  <c r="D245" i="14" s="1"/>
  <c r="D242" i="15" s="1"/>
  <c r="C266" i="4"/>
  <c r="D273" i="14" s="1"/>
  <c r="D270" i="15" s="1"/>
  <c r="C294" i="4"/>
  <c r="D301" i="14" s="1"/>
  <c r="D298" i="15" s="1"/>
  <c r="C268" i="4"/>
  <c r="D275" i="14" s="1"/>
  <c r="D272" i="15" s="1"/>
  <c r="C261" i="4"/>
  <c r="D268" i="14" s="1"/>
  <c r="D265" i="15" s="1"/>
  <c r="C5" i="4"/>
  <c r="D12" i="14" s="1"/>
  <c r="D9" i="15" s="1"/>
  <c r="C33" i="4"/>
  <c r="D40" i="14" s="1"/>
  <c r="D37" i="15" s="1"/>
  <c r="C61" i="4"/>
  <c r="D68" i="14" s="1"/>
  <c r="D65" i="15" s="1"/>
  <c r="C89" i="4"/>
  <c r="D96" i="14" s="1"/>
  <c r="D93" i="15" s="1"/>
  <c r="C117" i="4"/>
  <c r="D124" i="14" s="1"/>
  <c r="D121" i="15" s="1"/>
  <c r="C145" i="4"/>
  <c r="D152" i="14" s="1"/>
  <c r="D149" i="15" s="1"/>
  <c r="C173" i="4"/>
  <c r="D180" i="14" s="1"/>
  <c r="D177" i="15" s="1"/>
  <c r="C201" i="4"/>
  <c r="D208" i="14" s="1"/>
  <c r="D205" i="15" s="1"/>
  <c r="C229" i="4"/>
  <c r="D236" i="14" s="1"/>
  <c r="D233" i="15" s="1"/>
  <c r="C257" i="4"/>
  <c r="D264" i="14" s="1"/>
  <c r="D261" i="15" s="1"/>
  <c r="C285" i="4"/>
  <c r="D292" i="14" s="1"/>
  <c r="D289" i="15" s="1"/>
  <c r="C313" i="4"/>
  <c r="D320" i="14" s="1"/>
  <c r="D317" i="15" s="1"/>
  <c r="C24" i="4"/>
  <c r="D31" i="14" s="1"/>
  <c r="D28" i="15" s="1"/>
  <c r="C52" i="4"/>
  <c r="D59" i="14" s="1"/>
  <c r="D56" i="15" s="1"/>
  <c r="C80" i="4"/>
  <c r="D87" i="14" s="1"/>
  <c r="D84" i="15" s="1"/>
  <c r="C108" i="4"/>
  <c r="D115" i="14" s="1"/>
  <c r="D112" i="15" s="1"/>
  <c r="C136" i="4"/>
  <c r="D143" i="14" s="1"/>
  <c r="D140" i="15" s="1"/>
  <c r="C164" i="4"/>
  <c r="D171" i="14" s="1"/>
  <c r="D168" i="15" s="1"/>
  <c r="C192" i="4"/>
  <c r="D199" i="14" s="1"/>
  <c r="D196" i="15" s="1"/>
  <c r="C220" i="4"/>
  <c r="D227" i="14" s="1"/>
  <c r="D224" i="15" s="1"/>
  <c r="C248" i="4"/>
  <c r="C276" i="4"/>
  <c r="D283" i="14" s="1"/>
  <c r="D280" i="15" s="1"/>
  <c r="C304" i="4"/>
  <c r="D311" i="14" s="1"/>
  <c r="D308" i="15" s="1"/>
  <c r="C296" i="4"/>
  <c r="D303" i="14" s="1"/>
  <c r="D300" i="15" s="1"/>
  <c r="C288" i="4"/>
  <c r="D295" i="14" s="1"/>
  <c r="D292" i="15" s="1"/>
  <c r="C308" i="4"/>
  <c r="D315" i="14" s="1"/>
  <c r="D312" i="15" s="1"/>
  <c r="C300" i="4"/>
  <c r="D307" i="14" s="1"/>
  <c r="D304" i="15" s="1"/>
  <c r="C226" i="4"/>
  <c r="D233" i="14" s="1"/>
  <c r="D230" i="15" s="1"/>
  <c r="C15" i="4"/>
  <c r="D22" i="14" s="1"/>
  <c r="D19" i="15" s="1"/>
  <c r="C43" i="4"/>
  <c r="D50" i="14" s="1"/>
  <c r="D47" i="15" s="1"/>
  <c r="C71" i="4"/>
  <c r="D78" i="14" s="1"/>
  <c r="D75" i="15" s="1"/>
  <c r="C99" i="4"/>
  <c r="D106" i="14" s="1"/>
  <c r="D103" i="15" s="1"/>
  <c r="C127" i="4"/>
  <c r="D134" i="14" s="1"/>
  <c r="D131" i="15" s="1"/>
  <c r="C155" i="4"/>
  <c r="D162" i="14" s="1"/>
  <c r="D159" i="15" s="1"/>
  <c r="C183" i="4"/>
  <c r="D190" i="14" s="1"/>
  <c r="D187" i="15" s="1"/>
  <c r="C211" i="4"/>
  <c r="D218" i="14" s="1"/>
  <c r="D215" i="15" s="1"/>
  <c r="C239" i="4"/>
  <c r="D246" i="14" s="1"/>
  <c r="D243" i="15" s="1"/>
  <c r="C267" i="4"/>
  <c r="D274" i="14" s="1"/>
  <c r="D271" i="15" s="1"/>
  <c r="C269" i="4"/>
  <c r="D276" i="14" s="1"/>
  <c r="D273" i="15" s="1"/>
  <c r="C316" i="4"/>
  <c r="D323" i="14" s="1"/>
  <c r="D320" i="15" s="1"/>
  <c r="C225" i="4"/>
  <c r="D232" i="14" s="1"/>
  <c r="D229" i="15" s="1"/>
  <c r="C263" i="4"/>
  <c r="D270" i="14" s="1"/>
  <c r="D267" i="15" s="1"/>
  <c r="C6" i="4"/>
  <c r="D13" i="14" s="1"/>
  <c r="D10" i="15" s="1"/>
  <c r="C34" i="4"/>
  <c r="D41" i="14" s="1"/>
  <c r="D38" i="15" s="1"/>
  <c r="C62" i="4"/>
  <c r="D69" i="14" s="1"/>
  <c r="D66" i="15" s="1"/>
  <c r="C90" i="4"/>
  <c r="D97" i="14" s="1"/>
  <c r="D94" i="15" s="1"/>
  <c r="C118" i="4"/>
  <c r="D125" i="14" s="1"/>
  <c r="D122" i="15" s="1"/>
  <c r="C146" i="4"/>
  <c r="D153" i="14" s="1"/>
  <c r="D150" i="15" s="1"/>
  <c r="C174" i="4"/>
  <c r="C202" i="4"/>
  <c r="D209" i="14" s="1"/>
  <c r="D206" i="15" s="1"/>
  <c r="C230" i="4"/>
  <c r="D237" i="14" s="1"/>
  <c r="D234" i="15" s="1"/>
  <c r="C258" i="4"/>
  <c r="D265" i="14" s="1"/>
  <c r="D262" i="15" s="1"/>
  <c r="C324" i="4"/>
  <c r="D331" i="14" s="1"/>
  <c r="D328" i="15" s="1"/>
  <c r="C325" i="4"/>
  <c r="D332" i="14" s="1"/>
  <c r="D329" i="15" s="1"/>
  <c r="C319" i="4"/>
  <c r="D326" i="14" s="1"/>
  <c r="D323" i="15" s="1"/>
  <c r="C21" i="4"/>
  <c r="D28" i="14" s="1"/>
  <c r="D25" i="15" s="1"/>
  <c r="C25" i="4"/>
  <c r="D32" i="14" s="1"/>
  <c r="D29" i="15" s="1"/>
  <c r="C53" i="4"/>
  <c r="D60" i="14" s="1"/>
  <c r="D57" i="15" s="1"/>
  <c r="C81" i="4"/>
  <c r="D88" i="14" s="1"/>
  <c r="D85" i="15" s="1"/>
  <c r="C109" i="4"/>
  <c r="D116" i="14" s="1"/>
  <c r="D113" i="15" s="1"/>
  <c r="C137" i="4"/>
  <c r="D144" i="14" s="1"/>
  <c r="D141" i="15" s="1"/>
  <c r="C165" i="4"/>
  <c r="D172" i="14" s="1"/>
  <c r="D169" i="15" s="1"/>
  <c r="C193" i="4"/>
  <c r="D200" i="14" s="1"/>
  <c r="D197" i="15" s="1"/>
  <c r="C221" i="4"/>
  <c r="D228" i="14" s="1"/>
  <c r="D225" i="15" s="1"/>
  <c r="C249" i="4"/>
  <c r="D256" i="14" s="1"/>
  <c r="D253" i="15" s="1"/>
  <c r="C277" i="4"/>
  <c r="D284" i="14" s="1"/>
  <c r="D281" i="15" s="1"/>
  <c r="C242" i="4"/>
  <c r="D249" i="14" s="1"/>
  <c r="D246" i="15" s="1"/>
  <c r="C244" i="4"/>
  <c r="D251" i="14" s="1"/>
  <c r="D248" i="15" s="1"/>
  <c r="C16" i="4"/>
  <c r="D23" i="14" s="1"/>
  <c r="D20" i="15" s="1"/>
  <c r="C44" i="4"/>
  <c r="D51" i="14" s="1"/>
  <c r="D48" i="15" s="1"/>
  <c r="C72" i="4"/>
  <c r="D79" i="14" s="1"/>
  <c r="D76" i="15" s="1"/>
  <c r="C100" i="4"/>
  <c r="D107" i="14" s="1"/>
  <c r="D104" i="15" s="1"/>
  <c r="C128" i="4"/>
  <c r="D135" i="14" s="1"/>
  <c r="D132" i="15" s="1"/>
  <c r="C156" i="4"/>
  <c r="D163" i="14" s="1"/>
  <c r="D160" i="15" s="1"/>
  <c r="C184" i="4"/>
  <c r="D191" i="14" s="1"/>
  <c r="D188" i="15" s="1"/>
  <c r="C212" i="4"/>
  <c r="D219" i="14" s="1"/>
  <c r="D216" i="15" s="1"/>
  <c r="C240" i="4"/>
  <c r="C287" i="4"/>
  <c r="D294" i="14" s="1"/>
  <c r="D291" i="15" s="1"/>
  <c r="C306" i="4"/>
  <c r="D313" i="14" s="1"/>
  <c r="D310" i="15" s="1"/>
  <c r="C290" i="4"/>
  <c r="C291" i="4"/>
  <c r="D298" i="14" s="1"/>
  <c r="D295" i="15" s="1"/>
  <c r="C161" i="4"/>
  <c r="D168" i="14" s="1"/>
  <c r="D165" i="15" s="1"/>
  <c r="C7" i="4"/>
  <c r="D14" i="14" s="1"/>
  <c r="D11" i="15" s="1"/>
  <c r="C35" i="4"/>
  <c r="D42" i="14" s="1"/>
  <c r="D39" i="15" s="1"/>
  <c r="C63" i="4"/>
  <c r="D70" i="14" s="1"/>
  <c r="D67" i="15" s="1"/>
  <c r="C91" i="4"/>
  <c r="D98" i="14" s="1"/>
  <c r="D95" i="15" s="1"/>
  <c r="C119" i="4"/>
  <c r="D126" i="14" s="1"/>
  <c r="D123" i="15" s="1"/>
  <c r="C147" i="4"/>
  <c r="D154" i="14" s="1"/>
  <c r="D151" i="15" s="1"/>
  <c r="C175" i="4"/>
  <c r="D182" i="14" s="1"/>
  <c r="D179" i="15" s="1"/>
  <c r="C203" i="4"/>
  <c r="D210" i="14" s="1"/>
  <c r="D207" i="15" s="1"/>
  <c r="C231" i="4"/>
  <c r="D238" i="14" s="1"/>
  <c r="D235" i="15" s="1"/>
  <c r="C297" i="4"/>
  <c r="D304" i="14" s="1"/>
  <c r="D301" i="15" s="1"/>
  <c r="C233" i="4"/>
  <c r="D240" i="14" s="1"/>
  <c r="D237" i="15" s="1"/>
  <c r="C216" i="4"/>
  <c r="D223" i="14" s="1"/>
  <c r="D220" i="15" s="1"/>
  <c r="C133" i="4"/>
  <c r="D140" i="14" s="1"/>
  <c r="D137" i="15" s="1"/>
  <c r="C329" i="4"/>
  <c r="D336" i="14" s="1"/>
  <c r="D333" i="15" s="1"/>
  <c r="C26" i="4"/>
  <c r="D33" i="14" s="1"/>
  <c r="D30" i="15" s="1"/>
  <c r="C54" i="4"/>
  <c r="D61" i="14" s="1"/>
  <c r="D58" i="15" s="1"/>
  <c r="C82" i="4"/>
  <c r="D89" i="14" s="1"/>
  <c r="D86" i="15" s="1"/>
  <c r="C110" i="4"/>
  <c r="D117" i="14" s="1"/>
  <c r="D114" i="15" s="1"/>
  <c r="C138" i="4"/>
  <c r="D145" i="14" s="1"/>
  <c r="D142" i="15" s="1"/>
  <c r="C166" i="4"/>
  <c r="D173" i="14" s="1"/>
  <c r="D170" i="15" s="1"/>
  <c r="C194" i="4"/>
  <c r="D201" i="14" s="1"/>
  <c r="D198" i="15" s="1"/>
  <c r="C222" i="4"/>
  <c r="D229" i="14" s="1"/>
  <c r="D226" i="15" s="1"/>
  <c r="C250" i="4"/>
  <c r="D257" i="14" s="1"/>
  <c r="D254" i="15" s="1"/>
  <c r="C232" i="4"/>
  <c r="C307" i="4"/>
  <c r="D314" i="14" s="1"/>
  <c r="D311" i="15" s="1"/>
  <c r="C289" i="4"/>
  <c r="D296" i="14" s="1"/>
  <c r="D293" i="15" s="1"/>
  <c r="C215" i="4"/>
  <c r="D222" i="14" s="1"/>
  <c r="D219" i="15" s="1"/>
  <c r="C17" i="4"/>
  <c r="D24" i="14" s="1"/>
  <c r="D21" i="15" s="1"/>
  <c r="C45" i="4"/>
  <c r="C73" i="4"/>
  <c r="D80" i="14" s="1"/>
  <c r="D77" i="15" s="1"/>
  <c r="C101" i="4"/>
  <c r="D108" i="14" s="1"/>
  <c r="D105" i="15" s="1"/>
  <c r="C129" i="4"/>
  <c r="D136" i="14" s="1"/>
  <c r="D133" i="15" s="1"/>
  <c r="C157" i="4"/>
  <c r="D164" i="14" s="1"/>
  <c r="D161" i="15" s="1"/>
  <c r="C185" i="4"/>
  <c r="D192" i="14" s="1"/>
  <c r="D189" i="15" s="1"/>
  <c r="C213" i="4"/>
  <c r="D220" i="14" s="1"/>
  <c r="D217" i="15" s="1"/>
  <c r="C241" i="4"/>
  <c r="D248" i="14" s="1"/>
  <c r="D245" i="15" s="1"/>
  <c r="C8" i="4"/>
  <c r="D15" i="14" s="1"/>
  <c r="D12" i="15" s="1"/>
  <c r="C36" i="4"/>
  <c r="D43" i="14" s="1"/>
  <c r="D40" i="15" s="1"/>
  <c r="C64" i="4"/>
  <c r="D71" i="14" s="1"/>
  <c r="D68" i="15" s="1"/>
  <c r="C92" i="4"/>
  <c r="D99" i="14" s="1"/>
  <c r="D96" i="15" s="1"/>
  <c r="C120" i="4"/>
  <c r="D127" i="14" s="1"/>
  <c r="D124" i="15" s="1"/>
  <c r="C148" i="4"/>
  <c r="D155" i="14" s="1"/>
  <c r="D152" i="15" s="1"/>
  <c r="C176" i="4"/>
  <c r="D183" i="14" s="1"/>
  <c r="D180" i="15" s="1"/>
  <c r="C204" i="4"/>
  <c r="D211" i="14" s="1"/>
  <c r="D208" i="15" s="1"/>
  <c r="C298" i="4"/>
  <c r="D305" i="14" s="1"/>
  <c r="D302" i="15" s="1"/>
  <c r="C280" i="4"/>
  <c r="D287" i="14" s="1"/>
  <c r="D284" i="15" s="1"/>
  <c r="C234" i="4"/>
  <c r="D241" i="14" s="1"/>
  <c r="D238" i="15" s="1"/>
  <c r="C272" i="4"/>
  <c r="D279" i="14" s="1"/>
  <c r="D276" i="15" s="1"/>
  <c r="C27" i="4"/>
  <c r="D34" i="14" s="1"/>
  <c r="D31" i="15" s="1"/>
  <c r="C55" i="4"/>
  <c r="D62" i="14" s="1"/>
  <c r="D59" i="15" s="1"/>
  <c r="C83" i="4"/>
  <c r="D90" i="14" s="1"/>
  <c r="D87" i="15" s="1"/>
  <c r="C111" i="4"/>
  <c r="D118" i="14" s="1"/>
  <c r="D115" i="15" s="1"/>
  <c r="C139" i="4"/>
  <c r="D146" i="14" s="1"/>
  <c r="D143" i="15" s="1"/>
  <c r="C167" i="4"/>
  <c r="D174" i="14" s="1"/>
  <c r="D171" i="15" s="1"/>
  <c r="C195" i="4"/>
  <c r="D202" i="14" s="1"/>
  <c r="D199" i="15" s="1"/>
  <c r="C223" i="4"/>
  <c r="D230" i="14" s="1"/>
  <c r="D227" i="15" s="1"/>
  <c r="C271" i="4"/>
  <c r="D278" i="14" s="1"/>
  <c r="D275" i="15" s="1"/>
  <c r="C318" i="4"/>
  <c r="D325" i="14" s="1"/>
  <c r="D322" i="15" s="1"/>
  <c r="C309" i="4"/>
  <c r="D316" i="14" s="1"/>
  <c r="D313" i="15" s="1"/>
  <c r="C77" i="4"/>
  <c r="D84" i="14" s="1"/>
  <c r="D81" i="15" s="1"/>
  <c r="C18" i="4"/>
  <c r="D25" i="14" s="1"/>
  <c r="D22" i="15" s="1"/>
  <c r="C46" i="4"/>
  <c r="D53" i="14" s="1"/>
  <c r="D50" i="15" s="1"/>
  <c r="C74" i="4"/>
  <c r="D81" i="14" s="1"/>
  <c r="D78" i="15" s="1"/>
  <c r="C102" i="4"/>
  <c r="D109" i="14" s="1"/>
  <c r="D106" i="15" s="1"/>
  <c r="C130" i="4"/>
  <c r="D137" i="14" s="1"/>
  <c r="D134" i="15" s="1"/>
  <c r="C158" i="4"/>
  <c r="D165" i="14" s="1"/>
  <c r="D162" i="15" s="1"/>
  <c r="C186" i="4"/>
  <c r="D193" i="14" s="1"/>
  <c r="D190" i="15" s="1"/>
  <c r="C214" i="4"/>
  <c r="D221" i="14" s="1"/>
  <c r="D218" i="15" s="1"/>
  <c r="C9" i="4"/>
  <c r="D16" i="14" s="1"/>
  <c r="D13" i="15" s="1"/>
  <c r="C37" i="4"/>
  <c r="D44" i="14" s="1"/>
  <c r="D41" i="15" s="1"/>
  <c r="C65" i="4"/>
  <c r="D72" i="14" s="1"/>
  <c r="D69" i="15" s="1"/>
  <c r="C93" i="4"/>
  <c r="D100" i="14" s="1"/>
  <c r="D97" i="15" s="1"/>
  <c r="C121" i="4"/>
  <c r="D128" i="14" s="1"/>
  <c r="D125" i="15" s="1"/>
  <c r="C149" i="4"/>
  <c r="D156" i="14" s="1"/>
  <c r="D153" i="15" s="1"/>
  <c r="C177" i="4"/>
  <c r="D184" i="14" s="1"/>
  <c r="D181" i="15" s="1"/>
  <c r="C205" i="4"/>
  <c r="D212" i="14" s="1"/>
  <c r="D209" i="15" s="1"/>
  <c r="C299" i="4"/>
  <c r="D306" i="14" s="1"/>
  <c r="D303" i="15" s="1"/>
  <c r="C207" i="4"/>
  <c r="D214" i="14" s="1"/>
  <c r="D211" i="15" s="1"/>
  <c r="C28" i="4"/>
  <c r="D35" i="14" s="1"/>
  <c r="D32" i="15" s="1"/>
  <c r="C56" i="4"/>
  <c r="D63" i="14" s="1"/>
  <c r="D60" i="15" s="1"/>
  <c r="C84" i="4"/>
  <c r="D91" i="14" s="1"/>
  <c r="D88" i="15" s="1"/>
  <c r="C112" i="4"/>
  <c r="D119" i="14" s="1"/>
  <c r="D116" i="15" s="1"/>
  <c r="C140" i="4"/>
  <c r="D147" i="14" s="1"/>
  <c r="D144" i="15" s="1"/>
  <c r="C168" i="4"/>
  <c r="D175" i="14" s="1"/>
  <c r="D172" i="15" s="1"/>
  <c r="C196" i="4"/>
  <c r="D203" i="14" s="1"/>
  <c r="D200" i="15" s="1"/>
  <c r="C262" i="4"/>
  <c r="D269" i="14" s="1"/>
  <c r="D266" i="15" s="1"/>
  <c r="C301" i="4"/>
  <c r="D308" i="14" s="1"/>
  <c r="D305" i="15" s="1"/>
  <c r="C19" i="4"/>
  <c r="D26" i="14" s="1"/>
  <c r="D23" i="15" s="1"/>
  <c r="C47" i="4"/>
  <c r="D54" i="14" s="1"/>
  <c r="D51" i="15" s="1"/>
  <c r="C75" i="4"/>
  <c r="D82" i="14" s="1"/>
  <c r="D79" i="15" s="1"/>
  <c r="C103" i="4"/>
  <c r="D110" i="14" s="1"/>
  <c r="D107" i="15" s="1"/>
  <c r="C131" i="4"/>
  <c r="D138" i="14" s="1"/>
  <c r="D135" i="15" s="1"/>
  <c r="C159" i="4"/>
  <c r="D166" i="14" s="1"/>
  <c r="D163" i="15" s="1"/>
  <c r="C187" i="4"/>
  <c r="D194" i="14" s="1"/>
  <c r="D191" i="15" s="1"/>
  <c r="C243" i="4"/>
  <c r="D250" i="14" s="1"/>
  <c r="D247" i="15" s="1"/>
  <c r="C198" i="4"/>
  <c r="D205" i="14" s="1"/>
  <c r="D202" i="15" s="1"/>
  <c r="C273" i="4"/>
  <c r="D280" i="14" s="1"/>
  <c r="D277" i="15" s="1"/>
  <c r="C10" i="4"/>
  <c r="D17" i="14" s="1"/>
  <c r="D14" i="15" s="1"/>
  <c r="C38" i="4"/>
  <c r="D45" i="14" s="1"/>
  <c r="D42" i="15" s="1"/>
  <c r="C66" i="4"/>
  <c r="D73" i="14" s="1"/>
  <c r="D70" i="15" s="1"/>
  <c r="C94" i="4"/>
  <c r="D101" i="14" s="1"/>
  <c r="D98" i="15" s="1"/>
  <c r="C122" i="4"/>
  <c r="D129" i="14" s="1"/>
  <c r="D126" i="15" s="1"/>
  <c r="C150" i="4"/>
  <c r="D157" i="14" s="1"/>
  <c r="D154" i="15" s="1"/>
  <c r="C178" i="4"/>
  <c r="D185" i="14" s="1"/>
  <c r="D182" i="15" s="1"/>
  <c r="C328" i="4"/>
  <c r="D335" i="14" s="1"/>
  <c r="D332" i="15" s="1"/>
  <c r="C245" i="4"/>
  <c r="D252" i="14" s="1"/>
  <c r="D249" i="15" s="1"/>
  <c r="C29" i="4"/>
  <c r="D36" i="14" s="1"/>
  <c r="D33" i="15" s="1"/>
  <c r="C57" i="4"/>
  <c r="D64" i="14" s="1"/>
  <c r="D61" i="15" s="1"/>
  <c r="C85" i="4"/>
  <c r="D92" i="14" s="1"/>
  <c r="D89" i="15" s="1"/>
  <c r="C113" i="4"/>
  <c r="D120" i="14" s="1"/>
  <c r="D117" i="15" s="1"/>
  <c r="C141" i="4"/>
  <c r="D148" i="14" s="1"/>
  <c r="D145" i="15" s="1"/>
  <c r="C169" i="4"/>
  <c r="D176" i="14" s="1"/>
  <c r="D173" i="15" s="1"/>
  <c r="C197" i="4"/>
  <c r="D204" i="14" s="1"/>
  <c r="D201" i="15" s="1"/>
  <c r="C281" i="4"/>
  <c r="D288" i="14" s="1"/>
  <c r="D285" i="15" s="1"/>
  <c r="C310" i="4"/>
  <c r="D317" i="14" s="1"/>
  <c r="D314" i="15" s="1"/>
  <c r="C20" i="4"/>
  <c r="D27" i="14" s="1"/>
  <c r="D24" i="15" s="1"/>
  <c r="C48" i="4"/>
  <c r="D55" i="14" s="1"/>
  <c r="D52" i="15" s="1"/>
  <c r="C76" i="4"/>
  <c r="D83" i="14" s="1"/>
  <c r="D80" i="15" s="1"/>
  <c r="C104" i="4"/>
  <c r="D111" i="14" s="1"/>
  <c r="D108" i="15" s="1"/>
  <c r="C132" i="4"/>
  <c r="D139" i="14" s="1"/>
  <c r="D136" i="15" s="1"/>
  <c r="C160" i="4"/>
  <c r="D167" i="14" s="1"/>
  <c r="D164" i="15" s="1"/>
  <c r="C188" i="4"/>
  <c r="D195" i="14" s="1"/>
  <c r="D192" i="15" s="1"/>
  <c r="C105" i="4"/>
  <c r="D112" i="14" s="1"/>
  <c r="D109" i="15" s="1"/>
  <c r="C11" i="4"/>
  <c r="D18" i="14" s="1"/>
  <c r="D15" i="15" s="1"/>
  <c r="C39" i="4"/>
  <c r="D46" i="14" s="1"/>
  <c r="D43" i="15" s="1"/>
  <c r="C67" i="4"/>
  <c r="D74" i="14" s="1"/>
  <c r="D71" i="15" s="1"/>
  <c r="C95" i="4"/>
  <c r="D102" i="14" s="1"/>
  <c r="D99" i="15" s="1"/>
  <c r="C123" i="4"/>
  <c r="D130" i="14" s="1"/>
  <c r="D127" i="15" s="1"/>
  <c r="C151" i="4"/>
  <c r="D158" i="14" s="1"/>
  <c r="D155" i="15" s="1"/>
  <c r="C179" i="4"/>
  <c r="D186" i="14" s="1"/>
  <c r="D183" i="15" s="1"/>
  <c r="C30" i="4"/>
  <c r="D37" i="14" s="1"/>
  <c r="D34" i="15" s="1"/>
  <c r="C58" i="4"/>
  <c r="D65" i="14" s="1"/>
  <c r="D62" i="15" s="1"/>
  <c r="C86" i="4"/>
  <c r="D93" i="14" s="1"/>
  <c r="D90" i="15" s="1"/>
  <c r="C114" i="4"/>
  <c r="D121" i="14" s="1"/>
  <c r="D118" i="15" s="1"/>
  <c r="C142" i="4"/>
  <c r="D149" i="14" s="1"/>
  <c r="D146" i="15" s="1"/>
  <c r="C170" i="4"/>
  <c r="D177" i="14" s="1"/>
  <c r="D174" i="15" s="1"/>
  <c r="C217" i="4"/>
  <c r="D224" i="14" s="1"/>
  <c r="D221" i="15" s="1"/>
  <c r="D2" i="4"/>
  <c r="C2" i="4"/>
  <c r="D9" i="14" s="1"/>
  <c r="D6" i="15" s="1"/>
  <c r="B2" i="4"/>
  <c r="C9" i="14" s="1"/>
  <c r="C6" i="15" s="1"/>
  <c r="D52" i="14"/>
  <c r="D49" i="15" s="1"/>
  <c r="D94" i="14"/>
  <c r="D91" i="15" s="1"/>
  <c r="D319" i="14"/>
  <c r="D316" i="15" s="1"/>
  <c r="D247" i="14"/>
  <c r="D244" i="15" s="1"/>
  <c r="D291" i="14"/>
  <c r="D288" i="15" s="1"/>
  <c r="D160" i="14"/>
  <c r="D157" i="15" s="1"/>
  <c r="D255" i="14"/>
  <c r="D252" i="15" s="1"/>
  <c r="D189" i="14"/>
  <c r="D186" i="15" s="1"/>
  <c r="D217" i="14"/>
  <c r="D214" i="15" s="1"/>
  <c r="D297" i="14"/>
  <c r="D294" i="15" s="1"/>
  <c r="D181" i="14"/>
  <c r="D178" i="15" s="1"/>
  <c r="D239" i="14"/>
  <c r="D236" i="15" s="1"/>
  <c r="C88" i="14"/>
  <c r="C85" i="15" s="1"/>
  <c r="C147" i="14"/>
  <c r="C144" i="15" s="1"/>
  <c r="C57" i="14"/>
  <c r="C54" i="15" s="1"/>
  <c r="C121" i="14"/>
  <c r="C118" i="15" s="1"/>
  <c r="C76" i="14"/>
  <c r="C73" i="15" s="1"/>
  <c r="C108" i="14"/>
  <c r="C105" i="15" s="1"/>
  <c r="C48" i="14"/>
  <c r="C45" i="15" s="1"/>
  <c r="C80" i="14"/>
  <c r="C77" i="15" s="1"/>
  <c r="C36" i="14"/>
  <c r="C33" i="15" s="1"/>
  <c r="C52" i="14"/>
  <c r="C49" i="15" s="1"/>
  <c r="C109" i="14"/>
  <c r="C106" i="15" s="1"/>
  <c r="C175" i="14"/>
  <c r="C172" i="15" s="1"/>
  <c r="C110" i="14"/>
  <c r="C107" i="15" s="1"/>
  <c r="C162" i="14"/>
  <c r="C159" i="15" s="1"/>
  <c r="C198" i="14"/>
  <c r="C195" i="15" s="1"/>
  <c r="C134" i="14"/>
  <c r="C131" i="15" s="1"/>
  <c r="C220" i="14"/>
  <c r="C217" i="15" s="1"/>
  <c r="C264" i="14"/>
  <c r="C261" i="15" s="1"/>
  <c r="C165" i="14"/>
  <c r="C162" i="15" s="1"/>
  <c r="C181" i="14"/>
  <c r="C178" i="15" s="1"/>
  <c r="C149" i="14"/>
  <c r="C146" i="15" s="1"/>
  <c r="C295" i="14"/>
  <c r="C292" i="15" s="1"/>
  <c r="C242" i="14"/>
  <c r="C239" i="15" s="1"/>
  <c r="C310" i="14"/>
  <c r="C307" i="15" s="1"/>
  <c r="C238" i="14"/>
  <c r="C235" i="15" s="1"/>
  <c r="C262" i="14"/>
  <c r="C259" i="15" s="1"/>
  <c r="C154" i="14"/>
  <c r="C151" i="15" s="1"/>
  <c r="C275" i="14"/>
  <c r="C272" i="15" s="1"/>
  <c r="C246" i="14"/>
  <c r="C243" i="15" s="1"/>
  <c r="C78" i="14"/>
  <c r="C75" i="15" s="1"/>
  <c r="C237" i="14"/>
  <c r="C234" i="15" s="1"/>
  <c r="C30" i="14"/>
  <c r="C27" i="15" s="1"/>
  <c r="C230" i="14"/>
  <c r="C227" i="15" s="1"/>
  <c r="C202" i="14"/>
  <c r="C199" i="15" s="1"/>
  <c r="C211" i="14"/>
  <c r="C208" i="15" s="1"/>
  <c r="C290" i="14"/>
  <c r="C287" i="15" s="1"/>
  <c r="E2" i="14" l="1"/>
  <c r="H3" i="14" s="1"/>
  <c r="D2" i="14"/>
  <c r="C2" i="14"/>
  <c r="D332" i="4"/>
  <c r="C332" i="4"/>
  <c r="B332" i="4"/>
  <c r="B334" i="4" l="1"/>
  <c r="H9" i="14"/>
  <c r="H15" i="14"/>
  <c r="E15" i="14" s="1"/>
  <c r="G3" i="14"/>
  <c r="F3" i="14"/>
  <c r="C334" i="4"/>
  <c r="D334" i="4"/>
  <c r="H10" i="14" l="1"/>
  <c r="H14" i="14"/>
  <c r="H18" i="14"/>
  <c r="H22" i="14"/>
  <c r="H26" i="14"/>
  <c r="H30" i="14"/>
  <c r="H34" i="14"/>
  <c r="H38" i="14"/>
  <c r="H42" i="14"/>
  <c r="H46" i="14"/>
  <c r="H50" i="14"/>
  <c r="H54" i="14"/>
  <c r="H58" i="14"/>
  <c r="H62" i="14"/>
  <c r="H66" i="14"/>
  <c r="H70" i="14"/>
  <c r="H74" i="14"/>
  <c r="H78" i="14"/>
  <c r="H82" i="14"/>
  <c r="H86" i="14"/>
  <c r="H90" i="14"/>
  <c r="H94" i="14"/>
  <c r="H98" i="14"/>
  <c r="H102" i="14"/>
  <c r="H106" i="14"/>
  <c r="H110" i="14"/>
  <c r="H114" i="14"/>
  <c r="H118" i="14"/>
  <c r="H122" i="14"/>
  <c r="H126" i="14"/>
  <c r="H130" i="14"/>
  <c r="H134" i="14"/>
  <c r="H138" i="14"/>
  <c r="H142" i="14"/>
  <c r="H146" i="14"/>
  <c r="H150" i="14"/>
  <c r="H154" i="14"/>
  <c r="H158" i="14"/>
  <c r="H162" i="14"/>
  <c r="H166" i="14"/>
  <c r="H170" i="14"/>
  <c r="H174" i="14"/>
  <c r="H178" i="14"/>
  <c r="H182" i="14"/>
  <c r="H186" i="14"/>
  <c r="H190" i="14"/>
  <c r="H194" i="14"/>
  <c r="H198" i="14"/>
  <c r="H202" i="14"/>
  <c r="H206" i="14"/>
  <c r="H210" i="14"/>
  <c r="H214" i="14"/>
  <c r="H218" i="14"/>
  <c r="H222" i="14"/>
  <c r="H226" i="14"/>
  <c r="H230" i="14"/>
  <c r="H234" i="14"/>
  <c r="H238" i="14"/>
  <c r="H242" i="14"/>
  <c r="H246" i="14"/>
  <c r="H250" i="14"/>
  <c r="H254" i="14"/>
  <c r="H258" i="14"/>
  <c r="H262" i="14"/>
  <c r="H266" i="14"/>
  <c r="H270" i="14"/>
  <c r="H274" i="14"/>
  <c r="H278" i="14"/>
  <c r="H282" i="14"/>
  <c r="H286" i="14"/>
  <c r="H290" i="14"/>
  <c r="H294" i="14"/>
  <c r="H298" i="14"/>
  <c r="H302" i="14"/>
  <c r="H306" i="14"/>
  <c r="H310" i="14"/>
  <c r="H314" i="14"/>
  <c r="H318" i="14"/>
  <c r="H322" i="14"/>
  <c r="H326" i="14"/>
  <c r="H330" i="14"/>
  <c r="H11" i="14"/>
  <c r="H19" i="14"/>
  <c r="H23" i="14"/>
  <c r="H27" i="14"/>
  <c r="H31" i="14"/>
  <c r="H35" i="14"/>
  <c r="H39" i="14"/>
  <c r="H43" i="14"/>
  <c r="H47" i="14"/>
  <c r="H51" i="14"/>
  <c r="H55" i="14"/>
  <c r="H59" i="14"/>
  <c r="H63" i="14"/>
  <c r="H67" i="14"/>
  <c r="H71" i="14"/>
  <c r="H75" i="14"/>
  <c r="H79" i="14"/>
  <c r="H83" i="14"/>
  <c r="H87" i="14"/>
  <c r="H91" i="14"/>
  <c r="H95" i="14"/>
  <c r="H99" i="14"/>
  <c r="H103" i="14"/>
  <c r="H107" i="14"/>
  <c r="H111" i="14"/>
  <c r="H115" i="14"/>
  <c r="H119" i="14"/>
  <c r="H123" i="14"/>
  <c r="H127" i="14"/>
  <c r="H131" i="14"/>
  <c r="H135" i="14"/>
  <c r="H139" i="14"/>
  <c r="H143" i="14"/>
  <c r="H147" i="14"/>
  <c r="H151" i="14"/>
  <c r="H155" i="14"/>
  <c r="H159" i="14"/>
  <c r="H163" i="14"/>
  <c r="H167" i="14"/>
  <c r="H171" i="14"/>
  <c r="H175" i="14"/>
  <c r="H179" i="14"/>
  <c r="H183" i="14"/>
  <c r="H187" i="14"/>
  <c r="H191" i="14"/>
  <c r="H195" i="14"/>
  <c r="H199" i="14"/>
  <c r="H203" i="14"/>
  <c r="H207" i="14"/>
  <c r="H211" i="14"/>
  <c r="H215" i="14"/>
  <c r="H219" i="14"/>
  <c r="H223" i="14"/>
  <c r="H227" i="14"/>
  <c r="H231" i="14"/>
  <c r="H235" i="14"/>
  <c r="H239" i="14"/>
  <c r="H243" i="14"/>
  <c r="H247" i="14"/>
  <c r="H251" i="14"/>
  <c r="H255" i="14"/>
  <c r="H259" i="14"/>
  <c r="H263" i="14"/>
  <c r="H267" i="14"/>
  <c r="H271" i="14"/>
  <c r="H275" i="14"/>
  <c r="H279" i="14"/>
  <c r="H283" i="14"/>
  <c r="H287" i="14"/>
  <c r="H291" i="14"/>
  <c r="H295" i="14"/>
  <c r="H299" i="14"/>
  <c r="H303" i="14"/>
  <c r="H307" i="14"/>
  <c r="H311" i="14"/>
  <c r="H315" i="14"/>
  <c r="H319" i="14"/>
  <c r="H323" i="14"/>
  <c r="H327" i="14"/>
  <c r="H331" i="14"/>
  <c r="H335" i="14"/>
  <c r="H12" i="14"/>
  <c r="E12" i="14" s="1"/>
  <c r="H16" i="14"/>
  <c r="H20" i="14"/>
  <c r="H24" i="14"/>
  <c r="H28" i="14"/>
  <c r="H32" i="14"/>
  <c r="H36" i="14"/>
  <c r="H40" i="14"/>
  <c r="H44" i="14"/>
  <c r="H48" i="14"/>
  <c r="H52" i="14"/>
  <c r="H56" i="14"/>
  <c r="H60" i="14"/>
  <c r="H64" i="14"/>
  <c r="H68" i="14"/>
  <c r="H72" i="14"/>
  <c r="H76" i="14"/>
  <c r="H80" i="14"/>
  <c r="H84" i="14"/>
  <c r="H88" i="14"/>
  <c r="H92" i="14"/>
  <c r="H96" i="14"/>
  <c r="H100" i="14"/>
  <c r="H104" i="14"/>
  <c r="H108" i="14"/>
  <c r="H112" i="14"/>
  <c r="H116" i="14"/>
  <c r="H120" i="14"/>
  <c r="H124" i="14"/>
  <c r="H128" i="14"/>
  <c r="H132" i="14"/>
  <c r="H136" i="14"/>
  <c r="H140" i="14"/>
  <c r="H144" i="14"/>
  <c r="H148" i="14"/>
  <c r="H152" i="14"/>
  <c r="H156" i="14"/>
  <c r="H160" i="14"/>
  <c r="H164" i="14"/>
  <c r="H168" i="14"/>
  <c r="H172" i="14"/>
  <c r="H176" i="14"/>
  <c r="H180" i="14"/>
  <c r="H184" i="14"/>
  <c r="H188" i="14"/>
  <c r="H192" i="14"/>
  <c r="H196" i="14"/>
  <c r="H200" i="14"/>
  <c r="H204" i="14"/>
  <c r="H208" i="14"/>
  <c r="H212" i="14"/>
  <c r="H216" i="14"/>
  <c r="H220" i="14"/>
  <c r="H224" i="14"/>
  <c r="H228" i="14"/>
  <c r="H232" i="14"/>
  <c r="H236" i="14"/>
  <c r="H240" i="14"/>
  <c r="H244" i="14"/>
  <c r="H248" i="14"/>
  <c r="H252" i="14"/>
  <c r="H256" i="14"/>
  <c r="H260" i="14"/>
  <c r="H264" i="14"/>
  <c r="H268" i="14"/>
  <c r="H272" i="14"/>
  <c r="H276" i="14"/>
  <c r="H280" i="14"/>
  <c r="H284" i="14"/>
  <c r="H288" i="14"/>
  <c r="H292" i="14"/>
  <c r="H296" i="14"/>
  <c r="H300" i="14"/>
  <c r="H304" i="14"/>
  <c r="H308" i="14"/>
  <c r="H312" i="14"/>
  <c r="H316" i="14"/>
  <c r="H320" i="14"/>
  <c r="H324" i="14"/>
  <c r="H328" i="14"/>
  <c r="H332" i="14"/>
  <c r="H336" i="14"/>
  <c r="H13" i="14"/>
  <c r="H29" i="14"/>
  <c r="H45" i="14"/>
  <c r="H61" i="14"/>
  <c r="H77" i="14"/>
  <c r="H93" i="14"/>
  <c r="H109" i="14"/>
  <c r="H125" i="14"/>
  <c r="H141" i="14"/>
  <c r="H157" i="14"/>
  <c r="H173" i="14"/>
  <c r="H189" i="14"/>
  <c r="H205" i="14"/>
  <c r="H221" i="14"/>
  <c r="H237" i="14"/>
  <c r="H253" i="14"/>
  <c r="H269" i="14"/>
  <c r="H285" i="14"/>
  <c r="H301" i="14"/>
  <c r="H317" i="14"/>
  <c r="H333" i="14"/>
  <c r="H334" i="14"/>
  <c r="H17" i="14"/>
  <c r="H33" i="14"/>
  <c r="H49" i="14"/>
  <c r="H65" i="14"/>
  <c r="H81" i="14"/>
  <c r="H97" i="14"/>
  <c r="H113" i="14"/>
  <c r="H129" i="14"/>
  <c r="H145" i="14"/>
  <c r="H161" i="14"/>
  <c r="H177" i="14"/>
  <c r="H193" i="14"/>
  <c r="H209" i="14"/>
  <c r="H225" i="14"/>
  <c r="H241" i="14"/>
  <c r="H257" i="14"/>
  <c r="H273" i="14"/>
  <c r="H289" i="14"/>
  <c r="H305" i="14"/>
  <c r="H321" i="14"/>
  <c r="H185" i="14"/>
  <c r="H233" i="14"/>
  <c r="H265" i="14"/>
  <c r="H297" i="14"/>
  <c r="H329" i="14"/>
  <c r="H21" i="14"/>
  <c r="H37" i="14"/>
  <c r="H53" i="14"/>
  <c r="H69" i="14"/>
  <c r="H85" i="14"/>
  <c r="H101" i="14"/>
  <c r="H117" i="14"/>
  <c r="H133" i="14"/>
  <c r="H149" i="14"/>
  <c r="H165" i="14"/>
  <c r="H181" i="14"/>
  <c r="H197" i="14"/>
  <c r="H213" i="14"/>
  <c r="H229" i="14"/>
  <c r="H245" i="14"/>
  <c r="H261" i="14"/>
  <c r="H277" i="14"/>
  <c r="H293" i="14"/>
  <c r="H309" i="14"/>
  <c r="H325" i="14"/>
  <c r="H337" i="14"/>
  <c r="H25" i="14"/>
  <c r="H41" i="14"/>
  <c r="H57" i="14"/>
  <c r="H73" i="14"/>
  <c r="H89" i="14"/>
  <c r="H105" i="14"/>
  <c r="H121" i="14"/>
  <c r="H137" i="14"/>
  <c r="H153" i="14"/>
  <c r="H169" i="14"/>
  <c r="H201" i="14"/>
  <c r="H217" i="14"/>
  <c r="H249" i="14"/>
  <c r="H281" i="14"/>
  <c r="H313" i="14"/>
  <c r="G9" i="14"/>
  <c r="G6" i="15" s="1"/>
  <c r="G10" i="14"/>
  <c r="G7" i="15" s="1"/>
  <c r="G14" i="14"/>
  <c r="G11" i="15" s="1"/>
  <c r="G18" i="14"/>
  <c r="G15" i="15" s="1"/>
  <c r="G22" i="14"/>
  <c r="G19" i="15" s="1"/>
  <c r="G26" i="14"/>
  <c r="G23" i="15" s="1"/>
  <c r="G30" i="14"/>
  <c r="G27" i="15" s="1"/>
  <c r="G34" i="14"/>
  <c r="G31" i="15" s="1"/>
  <c r="G38" i="14"/>
  <c r="G35" i="15" s="1"/>
  <c r="G42" i="14"/>
  <c r="G39" i="15" s="1"/>
  <c r="G46" i="14"/>
  <c r="G43" i="15" s="1"/>
  <c r="G50" i="14"/>
  <c r="G47" i="15" s="1"/>
  <c r="G54" i="14"/>
  <c r="G51" i="15" s="1"/>
  <c r="G58" i="14"/>
  <c r="G55" i="15" s="1"/>
  <c r="G62" i="14"/>
  <c r="G59" i="15" s="1"/>
  <c r="G66" i="14"/>
  <c r="G63" i="15" s="1"/>
  <c r="G70" i="14"/>
  <c r="G67" i="15" s="1"/>
  <c r="G74" i="14"/>
  <c r="G71" i="15" s="1"/>
  <c r="G78" i="14"/>
  <c r="G75" i="15" s="1"/>
  <c r="G82" i="14"/>
  <c r="G79" i="15" s="1"/>
  <c r="G86" i="14"/>
  <c r="G83" i="15" s="1"/>
  <c r="G90" i="14"/>
  <c r="G87" i="15" s="1"/>
  <c r="G94" i="14"/>
  <c r="G91" i="15" s="1"/>
  <c r="G98" i="14"/>
  <c r="G95" i="15" s="1"/>
  <c r="G102" i="14"/>
  <c r="G99" i="15" s="1"/>
  <c r="G106" i="14"/>
  <c r="G103" i="15" s="1"/>
  <c r="G110" i="14"/>
  <c r="G107" i="15" s="1"/>
  <c r="G114" i="14"/>
  <c r="G111" i="15" s="1"/>
  <c r="G118" i="14"/>
  <c r="G115" i="15" s="1"/>
  <c r="G122" i="14"/>
  <c r="G119" i="15" s="1"/>
  <c r="G126" i="14"/>
  <c r="G123" i="15" s="1"/>
  <c r="G130" i="14"/>
  <c r="G127" i="15" s="1"/>
  <c r="G134" i="14"/>
  <c r="G131" i="15" s="1"/>
  <c r="G138" i="14"/>
  <c r="G135" i="15" s="1"/>
  <c r="G142" i="14"/>
  <c r="G139" i="15" s="1"/>
  <c r="G146" i="14"/>
  <c r="G143" i="15" s="1"/>
  <c r="G150" i="14"/>
  <c r="G147" i="15" s="1"/>
  <c r="G154" i="14"/>
  <c r="G151" i="15" s="1"/>
  <c r="G158" i="14"/>
  <c r="G155" i="15" s="1"/>
  <c r="G162" i="14"/>
  <c r="G159" i="15" s="1"/>
  <c r="G166" i="14"/>
  <c r="G163" i="15" s="1"/>
  <c r="G170" i="14"/>
  <c r="G167" i="15" s="1"/>
  <c r="G174" i="14"/>
  <c r="G171" i="15" s="1"/>
  <c r="G178" i="14"/>
  <c r="G175" i="15" s="1"/>
  <c r="G182" i="14"/>
  <c r="G179" i="15" s="1"/>
  <c r="G186" i="14"/>
  <c r="G183" i="15" s="1"/>
  <c r="G190" i="14"/>
  <c r="G187" i="15" s="1"/>
  <c r="G194" i="14"/>
  <c r="G191" i="15" s="1"/>
  <c r="G198" i="14"/>
  <c r="G195" i="15" s="1"/>
  <c r="G202" i="14"/>
  <c r="G199" i="15" s="1"/>
  <c r="G206" i="14"/>
  <c r="G203" i="15" s="1"/>
  <c r="G210" i="14"/>
  <c r="G207" i="15" s="1"/>
  <c r="G214" i="14"/>
  <c r="G211" i="15" s="1"/>
  <c r="G218" i="14"/>
  <c r="G215" i="15" s="1"/>
  <c r="G222" i="14"/>
  <c r="G219" i="15" s="1"/>
  <c r="G226" i="14"/>
  <c r="G223" i="15" s="1"/>
  <c r="G230" i="14"/>
  <c r="G227" i="15" s="1"/>
  <c r="G234" i="14"/>
  <c r="G231" i="15" s="1"/>
  <c r="G238" i="14"/>
  <c r="G235" i="15" s="1"/>
  <c r="G242" i="14"/>
  <c r="G239" i="15" s="1"/>
  <c r="G246" i="14"/>
  <c r="G243" i="15" s="1"/>
  <c r="G250" i="14"/>
  <c r="G247" i="15" s="1"/>
  <c r="G254" i="14"/>
  <c r="G251" i="15" s="1"/>
  <c r="G258" i="14"/>
  <c r="G255" i="15" s="1"/>
  <c r="G262" i="14"/>
  <c r="G259" i="15" s="1"/>
  <c r="G266" i="14"/>
  <c r="G263" i="15" s="1"/>
  <c r="G270" i="14"/>
  <c r="G267" i="15" s="1"/>
  <c r="G274" i="14"/>
  <c r="G271" i="15" s="1"/>
  <c r="G278" i="14"/>
  <c r="G275" i="15" s="1"/>
  <c r="G282" i="14"/>
  <c r="G279" i="15" s="1"/>
  <c r="G286" i="14"/>
  <c r="G283" i="15" s="1"/>
  <c r="G290" i="14"/>
  <c r="G287" i="15" s="1"/>
  <c r="G294" i="14"/>
  <c r="G291" i="15" s="1"/>
  <c r="G298" i="14"/>
  <c r="G295" i="15" s="1"/>
  <c r="G302" i="14"/>
  <c r="G299" i="15" s="1"/>
  <c r="G306" i="14"/>
  <c r="G303" i="15" s="1"/>
  <c r="G310" i="14"/>
  <c r="G307" i="15" s="1"/>
  <c r="G314" i="14"/>
  <c r="G311" i="15" s="1"/>
  <c r="G318" i="14"/>
  <c r="G315" i="15" s="1"/>
  <c r="G322" i="14"/>
  <c r="G319" i="15" s="1"/>
  <c r="G326" i="14"/>
  <c r="G323" i="15" s="1"/>
  <c r="G330" i="14"/>
  <c r="G327" i="15" s="1"/>
  <c r="G334" i="14"/>
  <c r="G331" i="15" s="1"/>
  <c r="G11" i="14"/>
  <c r="G8" i="15" s="1"/>
  <c r="G15" i="14"/>
  <c r="G12" i="15" s="1"/>
  <c r="G19" i="14"/>
  <c r="G16" i="15" s="1"/>
  <c r="G23" i="14"/>
  <c r="G20" i="15" s="1"/>
  <c r="G27" i="14"/>
  <c r="G24" i="15" s="1"/>
  <c r="G31" i="14"/>
  <c r="G28" i="15" s="1"/>
  <c r="G35" i="14"/>
  <c r="G32" i="15" s="1"/>
  <c r="G39" i="14"/>
  <c r="G36" i="15" s="1"/>
  <c r="G43" i="14"/>
  <c r="G40" i="15" s="1"/>
  <c r="G47" i="14"/>
  <c r="G44" i="15" s="1"/>
  <c r="G51" i="14"/>
  <c r="G48" i="15" s="1"/>
  <c r="G55" i="14"/>
  <c r="G52" i="15" s="1"/>
  <c r="G59" i="14"/>
  <c r="G56" i="15" s="1"/>
  <c r="G63" i="14"/>
  <c r="G60" i="15" s="1"/>
  <c r="G67" i="14"/>
  <c r="G64" i="15" s="1"/>
  <c r="G71" i="14"/>
  <c r="G68" i="15" s="1"/>
  <c r="G75" i="14"/>
  <c r="G72" i="15" s="1"/>
  <c r="G79" i="14"/>
  <c r="G76" i="15" s="1"/>
  <c r="G83" i="14"/>
  <c r="G80" i="15" s="1"/>
  <c r="G87" i="14"/>
  <c r="G84" i="15" s="1"/>
  <c r="G91" i="14"/>
  <c r="G88" i="15" s="1"/>
  <c r="G95" i="14"/>
  <c r="G92" i="15" s="1"/>
  <c r="G99" i="14"/>
  <c r="G96" i="15" s="1"/>
  <c r="G103" i="14"/>
  <c r="G100" i="15" s="1"/>
  <c r="G107" i="14"/>
  <c r="G104" i="15" s="1"/>
  <c r="G111" i="14"/>
  <c r="G108" i="15" s="1"/>
  <c r="G115" i="14"/>
  <c r="G112" i="15" s="1"/>
  <c r="G119" i="14"/>
  <c r="G116" i="15" s="1"/>
  <c r="G123" i="14"/>
  <c r="G120" i="15" s="1"/>
  <c r="G127" i="14"/>
  <c r="G124" i="15" s="1"/>
  <c r="G131" i="14"/>
  <c r="G128" i="15" s="1"/>
  <c r="G135" i="14"/>
  <c r="G132" i="15" s="1"/>
  <c r="G139" i="14"/>
  <c r="G136" i="15" s="1"/>
  <c r="G143" i="14"/>
  <c r="G140" i="15" s="1"/>
  <c r="G147" i="14"/>
  <c r="G144" i="15" s="1"/>
  <c r="G151" i="14"/>
  <c r="G148" i="15" s="1"/>
  <c r="G155" i="14"/>
  <c r="G152" i="15" s="1"/>
  <c r="G159" i="14"/>
  <c r="G156" i="15" s="1"/>
  <c r="G163" i="14"/>
  <c r="G160" i="15" s="1"/>
  <c r="G167" i="14"/>
  <c r="G164" i="15" s="1"/>
  <c r="G171" i="14"/>
  <c r="G168" i="15" s="1"/>
  <c r="G175" i="14"/>
  <c r="G172" i="15" s="1"/>
  <c r="G179" i="14"/>
  <c r="G176" i="15" s="1"/>
  <c r="G183" i="14"/>
  <c r="G180" i="15" s="1"/>
  <c r="G187" i="14"/>
  <c r="G184" i="15" s="1"/>
  <c r="G191" i="14"/>
  <c r="G188" i="15" s="1"/>
  <c r="G195" i="14"/>
  <c r="G192" i="15" s="1"/>
  <c r="G199" i="14"/>
  <c r="G196" i="15" s="1"/>
  <c r="G203" i="14"/>
  <c r="G200" i="15" s="1"/>
  <c r="G207" i="14"/>
  <c r="G204" i="15" s="1"/>
  <c r="G211" i="14"/>
  <c r="G208" i="15" s="1"/>
  <c r="G215" i="14"/>
  <c r="G212" i="15" s="1"/>
  <c r="G219" i="14"/>
  <c r="G216" i="15" s="1"/>
  <c r="G223" i="14"/>
  <c r="G220" i="15" s="1"/>
  <c r="G227" i="14"/>
  <c r="G224" i="15" s="1"/>
  <c r="G231" i="14"/>
  <c r="G228" i="15" s="1"/>
  <c r="G235" i="14"/>
  <c r="G232" i="15" s="1"/>
  <c r="G239" i="14"/>
  <c r="G236" i="15" s="1"/>
  <c r="G243" i="14"/>
  <c r="G240" i="15" s="1"/>
  <c r="G247" i="14"/>
  <c r="G244" i="15" s="1"/>
  <c r="G251" i="14"/>
  <c r="G248" i="15" s="1"/>
  <c r="G255" i="14"/>
  <c r="G252" i="15" s="1"/>
  <c r="G259" i="14"/>
  <c r="G256" i="15" s="1"/>
  <c r="G263" i="14"/>
  <c r="G260" i="15" s="1"/>
  <c r="G267" i="14"/>
  <c r="G264" i="15" s="1"/>
  <c r="G271" i="14"/>
  <c r="G268" i="15" s="1"/>
  <c r="G275" i="14"/>
  <c r="G272" i="15" s="1"/>
  <c r="G279" i="14"/>
  <c r="G276" i="15" s="1"/>
  <c r="G283" i="14"/>
  <c r="G280" i="15" s="1"/>
  <c r="G287" i="14"/>
  <c r="G284" i="15" s="1"/>
  <c r="G291" i="14"/>
  <c r="G288" i="15" s="1"/>
  <c r="G295" i="14"/>
  <c r="G292" i="15" s="1"/>
  <c r="G299" i="14"/>
  <c r="G296" i="15" s="1"/>
  <c r="G303" i="14"/>
  <c r="G300" i="15" s="1"/>
  <c r="G307" i="14"/>
  <c r="G304" i="15" s="1"/>
  <c r="G311" i="14"/>
  <c r="G308" i="15" s="1"/>
  <c r="G315" i="14"/>
  <c r="G312" i="15" s="1"/>
  <c r="G319" i="14"/>
  <c r="G316" i="15" s="1"/>
  <c r="G323" i="14"/>
  <c r="G320" i="15" s="1"/>
  <c r="G327" i="14"/>
  <c r="G324" i="15" s="1"/>
  <c r="G331" i="14"/>
  <c r="G328" i="15" s="1"/>
  <c r="G335" i="14"/>
  <c r="G332" i="15" s="1"/>
  <c r="G12" i="14"/>
  <c r="G9" i="15" s="1"/>
  <c r="G16" i="14"/>
  <c r="G13" i="15" s="1"/>
  <c r="G20" i="14"/>
  <c r="G17" i="15" s="1"/>
  <c r="G24" i="14"/>
  <c r="G21" i="15" s="1"/>
  <c r="G28" i="14"/>
  <c r="G25" i="15" s="1"/>
  <c r="G32" i="14"/>
  <c r="G29" i="15" s="1"/>
  <c r="G36" i="14"/>
  <c r="G33" i="15" s="1"/>
  <c r="G40" i="14"/>
  <c r="G37" i="15" s="1"/>
  <c r="G44" i="14"/>
  <c r="G41" i="15" s="1"/>
  <c r="G48" i="14"/>
  <c r="G45" i="15" s="1"/>
  <c r="G52" i="14"/>
  <c r="G49" i="15" s="1"/>
  <c r="G56" i="14"/>
  <c r="G53" i="15" s="1"/>
  <c r="G60" i="14"/>
  <c r="G57" i="15" s="1"/>
  <c r="G64" i="14"/>
  <c r="G61" i="15" s="1"/>
  <c r="G68" i="14"/>
  <c r="G65" i="15" s="1"/>
  <c r="G72" i="14"/>
  <c r="G69" i="15" s="1"/>
  <c r="G76" i="14"/>
  <c r="G73" i="15" s="1"/>
  <c r="G80" i="14"/>
  <c r="G77" i="15" s="1"/>
  <c r="G84" i="14"/>
  <c r="G81" i="15" s="1"/>
  <c r="G88" i="14"/>
  <c r="G85" i="15" s="1"/>
  <c r="G92" i="14"/>
  <c r="G89" i="15" s="1"/>
  <c r="G96" i="14"/>
  <c r="G93" i="15" s="1"/>
  <c r="G100" i="14"/>
  <c r="G97" i="15" s="1"/>
  <c r="G104" i="14"/>
  <c r="G101" i="15" s="1"/>
  <c r="G108" i="14"/>
  <c r="G105" i="15" s="1"/>
  <c r="G112" i="14"/>
  <c r="G109" i="15" s="1"/>
  <c r="G116" i="14"/>
  <c r="G113" i="15" s="1"/>
  <c r="G120" i="14"/>
  <c r="G117" i="15" s="1"/>
  <c r="G124" i="14"/>
  <c r="G121" i="15" s="1"/>
  <c r="G128" i="14"/>
  <c r="G125" i="15" s="1"/>
  <c r="G132" i="14"/>
  <c r="G129" i="15" s="1"/>
  <c r="G136" i="14"/>
  <c r="G133" i="15" s="1"/>
  <c r="G140" i="14"/>
  <c r="G137" i="15" s="1"/>
  <c r="G144" i="14"/>
  <c r="G141" i="15" s="1"/>
  <c r="G148" i="14"/>
  <c r="G145" i="15" s="1"/>
  <c r="G152" i="14"/>
  <c r="G149" i="15" s="1"/>
  <c r="G156" i="14"/>
  <c r="G153" i="15" s="1"/>
  <c r="G160" i="14"/>
  <c r="G157" i="15" s="1"/>
  <c r="G164" i="14"/>
  <c r="G161" i="15" s="1"/>
  <c r="G168" i="14"/>
  <c r="G165" i="15" s="1"/>
  <c r="G172" i="14"/>
  <c r="G169" i="15" s="1"/>
  <c r="G176" i="14"/>
  <c r="G173" i="15" s="1"/>
  <c r="G180" i="14"/>
  <c r="G177" i="15" s="1"/>
  <c r="G184" i="14"/>
  <c r="G181" i="15" s="1"/>
  <c r="G188" i="14"/>
  <c r="G185" i="15" s="1"/>
  <c r="G192" i="14"/>
  <c r="G189" i="15" s="1"/>
  <c r="G196" i="14"/>
  <c r="G193" i="15" s="1"/>
  <c r="G200" i="14"/>
  <c r="G197" i="15" s="1"/>
  <c r="G204" i="14"/>
  <c r="G201" i="15" s="1"/>
  <c r="G208" i="14"/>
  <c r="G205" i="15" s="1"/>
  <c r="G212" i="14"/>
  <c r="G209" i="15" s="1"/>
  <c r="G216" i="14"/>
  <c r="G213" i="15" s="1"/>
  <c r="G220" i="14"/>
  <c r="G217" i="15" s="1"/>
  <c r="G224" i="14"/>
  <c r="G221" i="15" s="1"/>
  <c r="G228" i="14"/>
  <c r="G225" i="15" s="1"/>
  <c r="G232" i="14"/>
  <c r="G229" i="15" s="1"/>
  <c r="G236" i="14"/>
  <c r="G233" i="15" s="1"/>
  <c r="G240" i="14"/>
  <c r="G237" i="15" s="1"/>
  <c r="G244" i="14"/>
  <c r="G241" i="15" s="1"/>
  <c r="G248" i="14"/>
  <c r="G245" i="15" s="1"/>
  <c r="G252" i="14"/>
  <c r="G249" i="15" s="1"/>
  <c r="G256" i="14"/>
  <c r="G253" i="15" s="1"/>
  <c r="G260" i="14"/>
  <c r="G257" i="15" s="1"/>
  <c r="G264" i="14"/>
  <c r="G261" i="15" s="1"/>
  <c r="G268" i="14"/>
  <c r="G265" i="15" s="1"/>
  <c r="G272" i="14"/>
  <c r="G269" i="15" s="1"/>
  <c r="G276" i="14"/>
  <c r="G273" i="15" s="1"/>
  <c r="G280" i="14"/>
  <c r="G277" i="15" s="1"/>
  <c r="G284" i="14"/>
  <c r="G281" i="15" s="1"/>
  <c r="G288" i="14"/>
  <c r="G285" i="15" s="1"/>
  <c r="G292" i="14"/>
  <c r="G289" i="15" s="1"/>
  <c r="G296" i="14"/>
  <c r="G293" i="15" s="1"/>
  <c r="G300" i="14"/>
  <c r="G297" i="15" s="1"/>
  <c r="G304" i="14"/>
  <c r="G301" i="15" s="1"/>
  <c r="G308" i="14"/>
  <c r="G305" i="15" s="1"/>
  <c r="G312" i="14"/>
  <c r="G309" i="15" s="1"/>
  <c r="G316" i="14"/>
  <c r="G313" i="15" s="1"/>
  <c r="G320" i="14"/>
  <c r="G317" i="15" s="1"/>
  <c r="G324" i="14"/>
  <c r="G321" i="15" s="1"/>
  <c r="G328" i="14"/>
  <c r="G325" i="15" s="1"/>
  <c r="G332" i="14"/>
  <c r="G329" i="15" s="1"/>
  <c r="G336" i="14"/>
  <c r="G333" i="15" s="1"/>
  <c r="G13" i="14"/>
  <c r="G10" i="15" s="1"/>
  <c r="G29" i="14"/>
  <c r="G26" i="15" s="1"/>
  <c r="G45" i="14"/>
  <c r="G42" i="15" s="1"/>
  <c r="G61" i="14"/>
  <c r="G58" i="15" s="1"/>
  <c r="G77" i="14"/>
  <c r="G74" i="15" s="1"/>
  <c r="G93" i="14"/>
  <c r="G90" i="15" s="1"/>
  <c r="G109" i="14"/>
  <c r="G106" i="15" s="1"/>
  <c r="G125" i="14"/>
  <c r="G122" i="15" s="1"/>
  <c r="G141" i="14"/>
  <c r="G138" i="15" s="1"/>
  <c r="G157" i="14"/>
  <c r="G154" i="15" s="1"/>
  <c r="G173" i="14"/>
  <c r="G170" i="15" s="1"/>
  <c r="G189" i="14"/>
  <c r="G186" i="15" s="1"/>
  <c r="G205" i="14"/>
  <c r="G202" i="15" s="1"/>
  <c r="G221" i="14"/>
  <c r="G218" i="15" s="1"/>
  <c r="G237" i="14"/>
  <c r="G234" i="15" s="1"/>
  <c r="G253" i="14"/>
  <c r="G250" i="15" s="1"/>
  <c r="G269" i="14"/>
  <c r="G266" i="15" s="1"/>
  <c r="G285" i="14"/>
  <c r="G282" i="15" s="1"/>
  <c r="G301" i="14"/>
  <c r="G298" i="15" s="1"/>
  <c r="G317" i="14"/>
  <c r="G314" i="15" s="1"/>
  <c r="G333" i="14"/>
  <c r="G330" i="15" s="1"/>
  <c r="G17" i="14"/>
  <c r="G14" i="15" s="1"/>
  <c r="G33" i="14"/>
  <c r="G30" i="15" s="1"/>
  <c r="G49" i="14"/>
  <c r="G46" i="15" s="1"/>
  <c r="G65" i="14"/>
  <c r="G62" i="15" s="1"/>
  <c r="G81" i="14"/>
  <c r="G78" i="15" s="1"/>
  <c r="G97" i="14"/>
  <c r="G94" i="15" s="1"/>
  <c r="G113" i="14"/>
  <c r="G110" i="15" s="1"/>
  <c r="G129" i="14"/>
  <c r="G126" i="15" s="1"/>
  <c r="G145" i="14"/>
  <c r="G142" i="15" s="1"/>
  <c r="G161" i="14"/>
  <c r="G158" i="15" s="1"/>
  <c r="G177" i="14"/>
  <c r="G174" i="15" s="1"/>
  <c r="G193" i="14"/>
  <c r="G190" i="15" s="1"/>
  <c r="G209" i="14"/>
  <c r="G206" i="15" s="1"/>
  <c r="G225" i="14"/>
  <c r="G222" i="15" s="1"/>
  <c r="G241" i="14"/>
  <c r="G238" i="15" s="1"/>
  <c r="G257" i="14"/>
  <c r="G254" i="15" s="1"/>
  <c r="G273" i="14"/>
  <c r="G270" i="15" s="1"/>
  <c r="G289" i="14"/>
  <c r="G286" i="15" s="1"/>
  <c r="G305" i="14"/>
  <c r="G302" i="15" s="1"/>
  <c r="G321" i="14"/>
  <c r="G318" i="15" s="1"/>
  <c r="G337" i="14"/>
  <c r="G334" i="15" s="1"/>
  <c r="G229" i="14"/>
  <c r="G226" i="15" s="1"/>
  <c r="G277" i="14"/>
  <c r="G274" i="15" s="1"/>
  <c r="G325" i="14"/>
  <c r="G322" i="15" s="1"/>
  <c r="G25" i="14"/>
  <c r="G22" i="15" s="1"/>
  <c r="G89" i="14"/>
  <c r="G86" i="15" s="1"/>
  <c r="G121" i="14"/>
  <c r="G118" i="15" s="1"/>
  <c r="G153" i="14"/>
  <c r="G150" i="15" s="1"/>
  <c r="G185" i="14"/>
  <c r="G182" i="15" s="1"/>
  <c r="G217" i="14"/>
  <c r="G214" i="15" s="1"/>
  <c r="G249" i="14"/>
  <c r="G246" i="15" s="1"/>
  <c r="G297" i="14"/>
  <c r="G294" i="15" s="1"/>
  <c r="G21" i="14"/>
  <c r="G18" i="15" s="1"/>
  <c r="G37" i="14"/>
  <c r="G34" i="15" s="1"/>
  <c r="G53" i="14"/>
  <c r="G50" i="15" s="1"/>
  <c r="G69" i="14"/>
  <c r="G66" i="15" s="1"/>
  <c r="G85" i="14"/>
  <c r="G82" i="15" s="1"/>
  <c r="G101" i="14"/>
  <c r="G98" i="15" s="1"/>
  <c r="G117" i="14"/>
  <c r="G114" i="15" s="1"/>
  <c r="G133" i="14"/>
  <c r="G130" i="15" s="1"/>
  <c r="G149" i="14"/>
  <c r="G146" i="15" s="1"/>
  <c r="G165" i="14"/>
  <c r="G162" i="15" s="1"/>
  <c r="G181" i="14"/>
  <c r="G178" i="15" s="1"/>
  <c r="G197" i="14"/>
  <c r="G194" i="15" s="1"/>
  <c r="G213" i="14"/>
  <c r="G210" i="15" s="1"/>
  <c r="G245" i="14"/>
  <c r="G242" i="15" s="1"/>
  <c r="G261" i="14"/>
  <c r="G258" i="15" s="1"/>
  <c r="G293" i="14"/>
  <c r="G290" i="15" s="1"/>
  <c r="G309" i="14"/>
  <c r="G306" i="15" s="1"/>
  <c r="G41" i="14"/>
  <c r="G38" i="15" s="1"/>
  <c r="G57" i="14"/>
  <c r="G54" i="15" s="1"/>
  <c r="G73" i="14"/>
  <c r="G70" i="15" s="1"/>
  <c r="G105" i="14"/>
  <c r="G102" i="15" s="1"/>
  <c r="G137" i="14"/>
  <c r="G134" i="15" s="1"/>
  <c r="G169" i="14"/>
  <c r="G166" i="15" s="1"/>
  <c r="G201" i="14"/>
  <c r="G198" i="15" s="1"/>
  <c r="G233" i="14"/>
  <c r="G230" i="15" s="1"/>
  <c r="G265" i="14"/>
  <c r="G262" i="15" s="1"/>
  <c r="G281" i="14"/>
  <c r="G278" i="15" s="1"/>
  <c r="G313" i="14"/>
  <c r="G310" i="15" s="1"/>
  <c r="G329" i="14"/>
  <c r="G326" i="15" s="1"/>
  <c r="F9" i="14"/>
  <c r="F6" i="15" s="1"/>
  <c r="F10" i="14"/>
  <c r="F7" i="15" s="1"/>
  <c r="F14" i="14"/>
  <c r="F11" i="15" s="1"/>
  <c r="F18" i="14"/>
  <c r="F15" i="15" s="1"/>
  <c r="F22" i="14"/>
  <c r="F19" i="15" s="1"/>
  <c r="F26" i="14"/>
  <c r="F23" i="15" s="1"/>
  <c r="F30" i="14"/>
  <c r="F27" i="15" s="1"/>
  <c r="F34" i="14"/>
  <c r="F31" i="15" s="1"/>
  <c r="F38" i="14"/>
  <c r="F35" i="15" s="1"/>
  <c r="F42" i="14"/>
  <c r="F39" i="15" s="1"/>
  <c r="F46" i="14"/>
  <c r="F43" i="15" s="1"/>
  <c r="F50" i="14"/>
  <c r="F47" i="15" s="1"/>
  <c r="F54" i="14"/>
  <c r="F51" i="15" s="1"/>
  <c r="F58" i="14"/>
  <c r="F55" i="15" s="1"/>
  <c r="F62" i="14"/>
  <c r="F59" i="15" s="1"/>
  <c r="F66" i="14"/>
  <c r="F63" i="15" s="1"/>
  <c r="F70" i="14"/>
  <c r="F67" i="15" s="1"/>
  <c r="F74" i="14"/>
  <c r="F71" i="15" s="1"/>
  <c r="F78" i="14"/>
  <c r="F75" i="15" s="1"/>
  <c r="F82" i="14"/>
  <c r="F79" i="15" s="1"/>
  <c r="F86" i="14"/>
  <c r="F83" i="15" s="1"/>
  <c r="F90" i="14"/>
  <c r="F87" i="15" s="1"/>
  <c r="F94" i="14"/>
  <c r="F91" i="15" s="1"/>
  <c r="F98" i="14"/>
  <c r="F95" i="15" s="1"/>
  <c r="F102" i="14"/>
  <c r="F99" i="15" s="1"/>
  <c r="F106" i="14"/>
  <c r="F103" i="15" s="1"/>
  <c r="F110" i="14"/>
  <c r="F107" i="15" s="1"/>
  <c r="F114" i="14"/>
  <c r="F111" i="15" s="1"/>
  <c r="F118" i="14"/>
  <c r="F115" i="15" s="1"/>
  <c r="F122" i="14"/>
  <c r="F119" i="15" s="1"/>
  <c r="F126" i="14"/>
  <c r="F123" i="15" s="1"/>
  <c r="F130" i="14"/>
  <c r="F127" i="15" s="1"/>
  <c r="F134" i="14"/>
  <c r="F131" i="15" s="1"/>
  <c r="F138" i="14"/>
  <c r="F135" i="15" s="1"/>
  <c r="F142" i="14"/>
  <c r="F139" i="15" s="1"/>
  <c r="F146" i="14"/>
  <c r="F143" i="15" s="1"/>
  <c r="F150" i="14"/>
  <c r="F147" i="15" s="1"/>
  <c r="F154" i="14"/>
  <c r="F151" i="15" s="1"/>
  <c r="F158" i="14"/>
  <c r="F155" i="15" s="1"/>
  <c r="F162" i="14"/>
  <c r="F159" i="15" s="1"/>
  <c r="F166" i="14"/>
  <c r="F163" i="15" s="1"/>
  <c r="F170" i="14"/>
  <c r="F167" i="15" s="1"/>
  <c r="F174" i="14"/>
  <c r="F171" i="15" s="1"/>
  <c r="F178" i="14"/>
  <c r="F175" i="15" s="1"/>
  <c r="F182" i="14"/>
  <c r="F179" i="15" s="1"/>
  <c r="F186" i="14"/>
  <c r="F183" i="15" s="1"/>
  <c r="F190" i="14"/>
  <c r="F187" i="15" s="1"/>
  <c r="F194" i="14"/>
  <c r="F191" i="15" s="1"/>
  <c r="F198" i="14"/>
  <c r="F195" i="15" s="1"/>
  <c r="F202" i="14"/>
  <c r="F199" i="15" s="1"/>
  <c r="F206" i="14"/>
  <c r="F203" i="15" s="1"/>
  <c r="F210" i="14"/>
  <c r="F207" i="15" s="1"/>
  <c r="F214" i="14"/>
  <c r="F211" i="15" s="1"/>
  <c r="F218" i="14"/>
  <c r="F215" i="15" s="1"/>
  <c r="F222" i="14"/>
  <c r="F219" i="15" s="1"/>
  <c r="F226" i="14"/>
  <c r="F223" i="15" s="1"/>
  <c r="F230" i="14"/>
  <c r="F227" i="15" s="1"/>
  <c r="F234" i="14"/>
  <c r="F231" i="15" s="1"/>
  <c r="F238" i="14"/>
  <c r="F235" i="15" s="1"/>
  <c r="F242" i="14"/>
  <c r="F239" i="15" s="1"/>
  <c r="F246" i="14"/>
  <c r="F243" i="15" s="1"/>
  <c r="F250" i="14"/>
  <c r="F247" i="15" s="1"/>
  <c r="F254" i="14"/>
  <c r="F251" i="15" s="1"/>
  <c r="F258" i="14"/>
  <c r="F255" i="15" s="1"/>
  <c r="F262" i="14"/>
  <c r="F259" i="15" s="1"/>
  <c r="F266" i="14"/>
  <c r="F263" i="15" s="1"/>
  <c r="F270" i="14"/>
  <c r="F267" i="15" s="1"/>
  <c r="F274" i="14"/>
  <c r="F271" i="15" s="1"/>
  <c r="F278" i="14"/>
  <c r="F275" i="15" s="1"/>
  <c r="F282" i="14"/>
  <c r="F279" i="15" s="1"/>
  <c r="F286" i="14"/>
  <c r="F283" i="15" s="1"/>
  <c r="F290" i="14"/>
  <c r="F287" i="15" s="1"/>
  <c r="F294" i="14"/>
  <c r="F291" i="15" s="1"/>
  <c r="F298" i="14"/>
  <c r="F295" i="15" s="1"/>
  <c r="F302" i="14"/>
  <c r="F299" i="15" s="1"/>
  <c r="F306" i="14"/>
  <c r="F303" i="15" s="1"/>
  <c r="F310" i="14"/>
  <c r="F307" i="15" s="1"/>
  <c r="F314" i="14"/>
  <c r="F311" i="15" s="1"/>
  <c r="F318" i="14"/>
  <c r="F315" i="15" s="1"/>
  <c r="F322" i="14"/>
  <c r="F319" i="15" s="1"/>
  <c r="F326" i="14"/>
  <c r="F323" i="15" s="1"/>
  <c r="F330" i="14"/>
  <c r="F327" i="15" s="1"/>
  <c r="F334" i="14"/>
  <c r="F331" i="15" s="1"/>
  <c r="F11" i="14"/>
  <c r="F8" i="15" s="1"/>
  <c r="F15" i="14"/>
  <c r="F12" i="15" s="1"/>
  <c r="F19" i="14"/>
  <c r="F16" i="15" s="1"/>
  <c r="F23" i="14"/>
  <c r="F20" i="15" s="1"/>
  <c r="F27" i="14"/>
  <c r="F24" i="15" s="1"/>
  <c r="F31" i="14"/>
  <c r="F28" i="15" s="1"/>
  <c r="F35" i="14"/>
  <c r="F32" i="15" s="1"/>
  <c r="F39" i="14"/>
  <c r="F36" i="15" s="1"/>
  <c r="F43" i="14"/>
  <c r="F40" i="15" s="1"/>
  <c r="F47" i="14"/>
  <c r="F44" i="15" s="1"/>
  <c r="F51" i="14"/>
  <c r="F48" i="15" s="1"/>
  <c r="F55" i="14"/>
  <c r="F52" i="15" s="1"/>
  <c r="F59" i="14"/>
  <c r="F56" i="15" s="1"/>
  <c r="F63" i="14"/>
  <c r="F60" i="15" s="1"/>
  <c r="F67" i="14"/>
  <c r="F64" i="15" s="1"/>
  <c r="F71" i="14"/>
  <c r="F68" i="15" s="1"/>
  <c r="F75" i="14"/>
  <c r="F72" i="15" s="1"/>
  <c r="F79" i="14"/>
  <c r="F76" i="15" s="1"/>
  <c r="F83" i="14"/>
  <c r="F80" i="15" s="1"/>
  <c r="F87" i="14"/>
  <c r="F84" i="15" s="1"/>
  <c r="F91" i="14"/>
  <c r="F88" i="15" s="1"/>
  <c r="F95" i="14"/>
  <c r="F92" i="15" s="1"/>
  <c r="F99" i="14"/>
  <c r="F96" i="15" s="1"/>
  <c r="F103" i="14"/>
  <c r="F100" i="15" s="1"/>
  <c r="F107" i="14"/>
  <c r="F104" i="15" s="1"/>
  <c r="F111" i="14"/>
  <c r="F108" i="15" s="1"/>
  <c r="F115" i="14"/>
  <c r="F112" i="15" s="1"/>
  <c r="F119" i="14"/>
  <c r="F116" i="15" s="1"/>
  <c r="F123" i="14"/>
  <c r="F120" i="15" s="1"/>
  <c r="F127" i="14"/>
  <c r="F124" i="15" s="1"/>
  <c r="F131" i="14"/>
  <c r="F128" i="15" s="1"/>
  <c r="F135" i="14"/>
  <c r="F132" i="15" s="1"/>
  <c r="F139" i="14"/>
  <c r="F136" i="15" s="1"/>
  <c r="F143" i="14"/>
  <c r="F140" i="15" s="1"/>
  <c r="F147" i="14"/>
  <c r="F144" i="15" s="1"/>
  <c r="F151" i="14"/>
  <c r="F148" i="15" s="1"/>
  <c r="F155" i="14"/>
  <c r="F152" i="15" s="1"/>
  <c r="F159" i="14"/>
  <c r="F156" i="15" s="1"/>
  <c r="F163" i="14"/>
  <c r="F160" i="15" s="1"/>
  <c r="F167" i="14"/>
  <c r="F164" i="15" s="1"/>
  <c r="F171" i="14"/>
  <c r="F168" i="15" s="1"/>
  <c r="F175" i="14"/>
  <c r="F172" i="15" s="1"/>
  <c r="F179" i="14"/>
  <c r="F176" i="15" s="1"/>
  <c r="F183" i="14"/>
  <c r="F180" i="15" s="1"/>
  <c r="F187" i="14"/>
  <c r="F184" i="15" s="1"/>
  <c r="F191" i="14"/>
  <c r="F188" i="15" s="1"/>
  <c r="F195" i="14"/>
  <c r="F192" i="15" s="1"/>
  <c r="F199" i="14"/>
  <c r="F196" i="15" s="1"/>
  <c r="F203" i="14"/>
  <c r="F200" i="15" s="1"/>
  <c r="F207" i="14"/>
  <c r="F204" i="15" s="1"/>
  <c r="F211" i="14"/>
  <c r="F208" i="15" s="1"/>
  <c r="F215" i="14"/>
  <c r="F212" i="15" s="1"/>
  <c r="F219" i="14"/>
  <c r="F216" i="15" s="1"/>
  <c r="F223" i="14"/>
  <c r="F220" i="15" s="1"/>
  <c r="F227" i="14"/>
  <c r="F224" i="15" s="1"/>
  <c r="F231" i="14"/>
  <c r="F228" i="15" s="1"/>
  <c r="F235" i="14"/>
  <c r="F232" i="15" s="1"/>
  <c r="F239" i="14"/>
  <c r="F236" i="15" s="1"/>
  <c r="F243" i="14"/>
  <c r="F240" i="15" s="1"/>
  <c r="F247" i="14"/>
  <c r="F244" i="15" s="1"/>
  <c r="F251" i="14"/>
  <c r="F248" i="15" s="1"/>
  <c r="F255" i="14"/>
  <c r="F252" i="15" s="1"/>
  <c r="F259" i="14"/>
  <c r="F256" i="15" s="1"/>
  <c r="F263" i="14"/>
  <c r="F260" i="15" s="1"/>
  <c r="F267" i="14"/>
  <c r="F264" i="15" s="1"/>
  <c r="F271" i="14"/>
  <c r="F268" i="15" s="1"/>
  <c r="F275" i="14"/>
  <c r="F272" i="15" s="1"/>
  <c r="F279" i="14"/>
  <c r="F276" i="15" s="1"/>
  <c r="F283" i="14"/>
  <c r="F280" i="15" s="1"/>
  <c r="F287" i="14"/>
  <c r="F284" i="15" s="1"/>
  <c r="F291" i="14"/>
  <c r="F288" i="15" s="1"/>
  <c r="F295" i="14"/>
  <c r="F292" i="15" s="1"/>
  <c r="F299" i="14"/>
  <c r="F296" i="15" s="1"/>
  <c r="F303" i="14"/>
  <c r="F300" i="15" s="1"/>
  <c r="F307" i="14"/>
  <c r="F304" i="15" s="1"/>
  <c r="F311" i="14"/>
  <c r="F308" i="15" s="1"/>
  <c r="F315" i="14"/>
  <c r="F312" i="15" s="1"/>
  <c r="F319" i="14"/>
  <c r="F316" i="15" s="1"/>
  <c r="F323" i="14"/>
  <c r="F320" i="15" s="1"/>
  <c r="F327" i="14"/>
  <c r="F324" i="15" s="1"/>
  <c r="F331" i="14"/>
  <c r="F328" i="15" s="1"/>
  <c r="F335" i="14"/>
  <c r="F332" i="15" s="1"/>
  <c r="F12" i="14"/>
  <c r="F9" i="15" s="1"/>
  <c r="F16" i="14"/>
  <c r="F13" i="15" s="1"/>
  <c r="F20" i="14"/>
  <c r="F17" i="15" s="1"/>
  <c r="F24" i="14"/>
  <c r="F21" i="15" s="1"/>
  <c r="F28" i="14"/>
  <c r="F25" i="15" s="1"/>
  <c r="F32" i="14"/>
  <c r="F29" i="15" s="1"/>
  <c r="F36" i="14"/>
  <c r="F33" i="15" s="1"/>
  <c r="F40" i="14"/>
  <c r="F37" i="15" s="1"/>
  <c r="F44" i="14"/>
  <c r="F41" i="15" s="1"/>
  <c r="F48" i="14"/>
  <c r="F45" i="15" s="1"/>
  <c r="F52" i="14"/>
  <c r="F49" i="15" s="1"/>
  <c r="F56" i="14"/>
  <c r="F53" i="15" s="1"/>
  <c r="F60" i="14"/>
  <c r="F57" i="15" s="1"/>
  <c r="F64" i="14"/>
  <c r="F61" i="15" s="1"/>
  <c r="F68" i="14"/>
  <c r="F65" i="15" s="1"/>
  <c r="F72" i="14"/>
  <c r="F69" i="15" s="1"/>
  <c r="F76" i="14"/>
  <c r="F73" i="15" s="1"/>
  <c r="F80" i="14"/>
  <c r="F77" i="15" s="1"/>
  <c r="F84" i="14"/>
  <c r="F81" i="15" s="1"/>
  <c r="F88" i="14"/>
  <c r="F85" i="15" s="1"/>
  <c r="F92" i="14"/>
  <c r="F89" i="15" s="1"/>
  <c r="F96" i="14"/>
  <c r="F93" i="15" s="1"/>
  <c r="F100" i="14"/>
  <c r="F97" i="15" s="1"/>
  <c r="F104" i="14"/>
  <c r="F101" i="15" s="1"/>
  <c r="F108" i="14"/>
  <c r="F105" i="15" s="1"/>
  <c r="F112" i="14"/>
  <c r="F109" i="15" s="1"/>
  <c r="F116" i="14"/>
  <c r="F113" i="15" s="1"/>
  <c r="F120" i="14"/>
  <c r="F117" i="15" s="1"/>
  <c r="F124" i="14"/>
  <c r="F121" i="15" s="1"/>
  <c r="F128" i="14"/>
  <c r="F125" i="15" s="1"/>
  <c r="F132" i="14"/>
  <c r="F129" i="15" s="1"/>
  <c r="F136" i="14"/>
  <c r="F133" i="15" s="1"/>
  <c r="F140" i="14"/>
  <c r="F137" i="15" s="1"/>
  <c r="F144" i="14"/>
  <c r="F141" i="15" s="1"/>
  <c r="F148" i="14"/>
  <c r="F145" i="15" s="1"/>
  <c r="F152" i="14"/>
  <c r="F149" i="15" s="1"/>
  <c r="F156" i="14"/>
  <c r="F153" i="15" s="1"/>
  <c r="F160" i="14"/>
  <c r="F157" i="15" s="1"/>
  <c r="F164" i="14"/>
  <c r="F161" i="15" s="1"/>
  <c r="F168" i="14"/>
  <c r="F165" i="15" s="1"/>
  <c r="F172" i="14"/>
  <c r="F169" i="15" s="1"/>
  <c r="F176" i="14"/>
  <c r="F173" i="15" s="1"/>
  <c r="F180" i="14"/>
  <c r="F177" i="15" s="1"/>
  <c r="F184" i="14"/>
  <c r="F181" i="15" s="1"/>
  <c r="F188" i="14"/>
  <c r="F185" i="15" s="1"/>
  <c r="F192" i="14"/>
  <c r="F189" i="15" s="1"/>
  <c r="F196" i="14"/>
  <c r="F193" i="15" s="1"/>
  <c r="F200" i="14"/>
  <c r="F197" i="15" s="1"/>
  <c r="F204" i="14"/>
  <c r="F201" i="15" s="1"/>
  <c r="F208" i="14"/>
  <c r="F205" i="15" s="1"/>
  <c r="F212" i="14"/>
  <c r="F209" i="15" s="1"/>
  <c r="F216" i="14"/>
  <c r="F213" i="15" s="1"/>
  <c r="F220" i="14"/>
  <c r="F217" i="15" s="1"/>
  <c r="F224" i="14"/>
  <c r="F221" i="15" s="1"/>
  <c r="F228" i="14"/>
  <c r="F225" i="15" s="1"/>
  <c r="F232" i="14"/>
  <c r="F229" i="15" s="1"/>
  <c r="F236" i="14"/>
  <c r="F233" i="15" s="1"/>
  <c r="F240" i="14"/>
  <c r="F237" i="15" s="1"/>
  <c r="F244" i="14"/>
  <c r="F241" i="15" s="1"/>
  <c r="F248" i="14"/>
  <c r="F245" i="15" s="1"/>
  <c r="F252" i="14"/>
  <c r="F249" i="15" s="1"/>
  <c r="F256" i="14"/>
  <c r="F253" i="15" s="1"/>
  <c r="F260" i="14"/>
  <c r="F257" i="15" s="1"/>
  <c r="F264" i="14"/>
  <c r="F261" i="15" s="1"/>
  <c r="F268" i="14"/>
  <c r="F265" i="15" s="1"/>
  <c r="F272" i="14"/>
  <c r="F269" i="15" s="1"/>
  <c r="F276" i="14"/>
  <c r="F273" i="15" s="1"/>
  <c r="F280" i="14"/>
  <c r="F277" i="15" s="1"/>
  <c r="F284" i="14"/>
  <c r="F281" i="15" s="1"/>
  <c r="F288" i="14"/>
  <c r="F285" i="15" s="1"/>
  <c r="F292" i="14"/>
  <c r="F289" i="15" s="1"/>
  <c r="F296" i="14"/>
  <c r="F293" i="15" s="1"/>
  <c r="F300" i="14"/>
  <c r="F297" i="15" s="1"/>
  <c r="F304" i="14"/>
  <c r="F301" i="15" s="1"/>
  <c r="F308" i="14"/>
  <c r="F305" i="15" s="1"/>
  <c r="F312" i="14"/>
  <c r="F309" i="15" s="1"/>
  <c r="F316" i="14"/>
  <c r="F313" i="15" s="1"/>
  <c r="F320" i="14"/>
  <c r="F317" i="15" s="1"/>
  <c r="F324" i="14"/>
  <c r="F321" i="15" s="1"/>
  <c r="F328" i="14"/>
  <c r="F325" i="15" s="1"/>
  <c r="F332" i="14"/>
  <c r="F329" i="15" s="1"/>
  <c r="F336" i="14"/>
  <c r="F333" i="15" s="1"/>
  <c r="F13" i="14"/>
  <c r="F10" i="15" s="1"/>
  <c r="F29" i="14"/>
  <c r="F26" i="15" s="1"/>
  <c r="F45" i="14"/>
  <c r="F42" i="15" s="1"/>
  <c r="F61" i="14"/>
  <c r="F58" i="15" s="1"/>
  <c r="F77" i="14"/>
  <c r="F74" i="15" s="1"/>
  <c r="F93" i="14"/>
  <c r="F90" i="15" s="1"/>
  <c r="F109" i="14"/>
  <c r="F106" i="15" s="1"/>
  <c r="F125" i="14"/>
  <c r="F122" i="15" s="1"/>
  <c r="F141" i="14"/>
  <c r="F138" i="15" s="1"/>
  <c r="F157" i="14"/>
  <c r="F154" i="15" s="1"/>
  <c r="F173" i="14"/>
  <c r="F170" i="15" s="1"/>
  <c r="F189" i="14"/>
  <c r="F186" i="15" s="1"/>
  <c r="F205" i="14"/>
  <c r="F202" i="15" s="1"/>
  <c r="F221" i="14"/>
  <c r="F218" i="15" s="1"/>
  <c r="F237" i="14"/>
  <c r="F234" i="15" s="1"/>
  <c r="F253" i="14"/>
  <c r="F250" i="15" s="1"/>
  <c r="F269" i="14"/>
  <c r="F266" i="15" s="1"/>
  <c r="F285" i="14"/>
  <c r="F282" i="15" s="1"/>
  <c r="F301" i="14"/>
  <c r="F298" i="15" s="1"/>
  <c r="F317" i="14"/>
  <c r="F314" i="15" s="1"/>
  <c r="F333" i="14"/>
  <c r="F330" i="15" s="1"/>
  <c r="F289" i="14"/>
  <c r="F286" i="15" s="1"/>
  <c r="F321" i="14"/>
  <c r="F318" i="15" s="1"/>
  <c r="F325" i="14"/>
  <c r="F322" i="15" s="1"/>
  <c r="F41" i="14"/>
  <c r="F38" i="15" s="1"/>
  <c r="F153" i="14"/>
  <c r="F150" i="15" s="1"/>
  <c r="F201" i="14"/>
  <c r="F198" i="15" s="1"/>
  <c r="F265" i="14"/>
  <c r="F262" i="15" s="1"/>
  <c r="F297" i="14"/>
  <c r="F294" i="15" s="1"/>
  <c r="F17" i="14"/>
  <c r="F14" i="15" s="1"/>
  <c r="F33" i="14"/>
  <c r="F30" i="15" s="1"/>
  <c r="F49" i="14"/>
  <c r="F46" i="15" s="1"/>
  <c r="F65" i="14"/>
  <c r="F62" i="15" s="1"/>
  <c r="F81" i="14"/>
  <c r="F78" i="15" s="1"/>
  <c r="F97" i="14"/>
  <c r="F94" i="15" s="1"/>
  <c r="F113" i="14"/>
  <c r="F110" i="15" s="1"/>
  <c r="F129" i="14"/>
  <c r="F126" i="15" s="1"/>
  <c r="F145" i="14"/>
  <c r="F142" i="15" s="1"/>
  <c r="F161" i="14"/>
  <c r="F158" i="15" s="1"/>
  <c r="F177" i="14"/>
  <c r="F174" i="15" s="1"/>
  <c r="F193" i="14"/>
  <c r="F190" i="15" s="1"/>
  <c r="F209" i="14"/>
  <c r="F206" i="15" s="1"/>
  <c r="F225" i="14"/>
  <c r="F222" i="15" s="1"/>
  <c r="F241" i="14"/>
  <c r="F238" i="15" s="1"/>
  <c r="F257" i="14"/>
  <c r="F254" i="15" s="1"/>
  <c r="F273" i="14"/>
  <c r="F270" i="15" s="1"/>
  <c r="F305" i="14"/>
  <c r="F302" i="15" s="1"/>
  <c r="F337" i="14"/>
  <c r="F334" i="15" s="1"/>
  <c r="F25" i="14"/>
  <c r="F22" i="15" s="1"/>
  <c r="F73" i="14"/>
  <c r="F70" i="15" s="1"/>
  <c r="F105" i="14"/>
  <c r="F102" i="15" s="1"/>
  <c r="F137" i="14"/>
  <c r="F134" i="15" s="1"/>
  <c r="F185" i="14"/>
  <c r="F182" i="15" s="1"/>
  <c r="F233" i="14"/>
  <c r="F230" i="15" s="1"/>
  <c r="F249" i="14"/>
  <c r="F246" i="15" s="1"/>
  <c r="F313" i="14"/>
  <c r="F310" i="15" s="1"/>
  <c r="F21" i="14"/>
  <c r="F18" i="15" s="1"/>
  <c r="F37" i="14"/>
  <c r="F34" i="15" s="1"/>
  <c r="F53" i="14"/>
  <c r="F50" i="15" s="1"/>
  <c r="F69" i="14"/>
  <c r="F66" i="15" s="1"/>
  <c r="F85" i="14"/>
  <c r="F82" i="15" s="1"/>
  <c r="F101" i="14"/>
  <c r="F98" i="15" s="1"/>
  <c r="F117" i="14"/>
  <c r="F114" i="15" s="1"/>
  <c r="F133" i="14"/>
  <c r="F130" i="15" s="1"/>
  <c r="F149" i="14"/>
  <c r="F146" i="15" s="1"/>
  <c r="F165" i="14"/>
  <c r="F162" i="15" s="1"/>
  <c r="F181" i="14"/>
  <c r="F178" i="15" s="1"/>
  <c r="F197" i="14"/>
  <c r="F194" i="15" s="1"/>
  <c r="F213" i="14"/>
  <c r="F210" i="15" s="1"/>
  <c r="F229" i="14"/>
  <c r="F226" i="15" s="1"/>
  <c r="F245" i="14"/>
  <c r="F242" i="15" s="1"/>
  <c r="F261" i="14"/>
  <c r="F258" i="15" s="1"/>
  <c r="F277" i="14"/>
  <c r="F274" i="15" s="1"/>
  <c r="F293" i="14"/>
  <c r="F290" i="15" s="1"/>
  <c r="F309" i="14"/>
  <c r="F306" i="15" s="1"/>
  <c r="F57" i="14"/>
  <c r="F54" i="15" s="1"/>
  <c r="F89" i="14"/>
  <c r="F86" i="15" s="1"/>
  <c r="F121" i="14"/>
  <c r="F118" i="15" s="1"/>
  <c r="F169" i="14"/>
  <c r="F166" i="15" s="1"/>
  <c r="F217" i="14"/>
  <c r="F214" i="15" s="1"/>
  <c r="F281" i="14"/>
  <c r="F278" i="15" s="1"/>
  <c r="F329" i="14"/>
  <c r="F326" i="15" s="1"/>
  <c r="C4" i="14" l="1"/>
  <c r="D4" i="14"/>
  <c r="E9" i="14" l="1"/>
  <c r="E6" i="15" s="1"/>
  <c r="H6" i="15"/>
  <c r="H333" i="15"/>
  <c r="F4" i="14"/>
  <c r="G4" i="14"/>
  <c r="H284" i="15"/>
  <c r="H312" i="15"/>
  <c r="H330" i="15"/>
  <c r="H285" i="15"/>
  <c r="H69" i="15"/>
  <c r="H206" i="15"/>
  <c r="H53" i="15"/>
  <c r="H73" i="15"/>
  <c r="H89" i="15"/>
  <c r="H12" i="15"/>
  <c r="H97" i="15"/>
  <c r="H113" i="15"/>
  <c r="H50" i="15"/>
  <c r="H223" i="15"/>
  <c r="H18" i="15"/>
  <c r="H231" i="15"/>
  <c r="H274" i="15"/>
  <c r="H157" i="15"/>
  <c r="H270" i="15"/>
  <c r="H194" i="15"/>
  <c r="H178" i="15"/>
  <c r="H179" i="15"/>
  <c r="H151" i="15"/>
  <c r="H318" i="15"/>
  <c r="H298" i="15"/>
  <c r="H158" i="15"/>
  <c r="H22" i="15"/>
  <c r="H234" i="15"/>
  <c r="H261" i="15"/>
  <c r="H276" i="15"/>
  <c r="H20" i="15"/>
  <c r="H297" i="15"/>
  <c r="H325" i="15"/>
  <c r="H306" i="15"/>
  <c r="H43" i="15"/>
  <c r="H96" i="15"/>
  <c r="H256" i="15"/>
  <c r="H115" i="15"/>
  <c r="H242" i="15"/>
  <c r="H26" i="15"/>
  <c r="H93" i="15"/>
  <c r="H251" i="15"/>
  <c r="H332" i="15"/>
  <c r="H327" i="15"/>
  <c r="H324" i="15"/>
  <c r="H110" i="15"/>
  <c r="H74" i="15"/>
  <c r="H161" i="15"/>
  <c r="H141" i="15"/>
  <c r="H118" i="15"/>
  <c r="H180" i="15"/>
  <c r="H94" i="15"/>
  <c r="H87" i="15"/>
  <c r="H10" i="15"/>
  <c r="H170" i="15"/>
  <c r="H247" i="15"/>
  <c r="H124" i="15"/>
  <c r="H220" i="15"/>
  <c r="H150" i="15"/>
  <c r="H273" i="15"/>
  <c r="H140" i="15"/>
  <c r="H59" i="15"/>
  <c r="H195" i="15"/>
  <c r="H266" i="15"/>
  <c r="H152" i="15"/>
  <c r="H106" i="15"/>
  <c r="H185" i="15"/>
  <c r="H99" i="15"/>
  <c r="H191" i="15"/>
  <c r="H287" i="15"/>
  <c r="H310" i="15"/>
  <c r="H67" i="15"/>
  <c r="H275" i="15"/>
  <c r="H145" i="15"/>
  <c r="H116" i="15"/>
  <c r="H45" i="15"/>
  <c r="H235" i="15"/>
  <c r="H54" i="15"/>
  <c r="H245" i="15"/>
  <c r="H172" i="15"/>
  <c r="H44" i="15"/>
  <c r="H164" i="15"/>
  <c r="H203" i="15"/>
  <c r="H209" i="15"/>
  <c r="H302" i="15"/>
  <c r="H173" i="15"/>
  <c r="H32" i="15"/>
  <c r="H279" i="15"/>
  <c r="H246" i="15"/>
  <c r="H187" i="15"/>
  <c r="H123" i="15"/>
  <c r="H238" i="15"/>
  <c r="H258" i="15"/>
  <c r="H282" i="15"/>
  <c r="H138" i="15"/>
  <c r="H135" i="15"/>
  <c r="H155" i="15"/>
  <c r="H281" i="15"/>
  <c r="H309" i="15"/>
  <c r="H326" i="15"/>
  <c r="H23" i="15"/>
  <c r="H111" i="15"/>
  <c r="H13" i="15"/>
  <c r="H254" i="15"/>
  <c r="H136" i="15"/>
  <c r="H80" i="15"/>
  <c r="H216" i="15"/>
  <c r="H88" i="15"/>
  <c r="H207" i="15"/>
  <c r="H82" i="15"/>
  <c r="H227" i="15"/>
  <c r="H60" i="15"/>
  <c r="H224" i="15"/>
  <c r="H27" i="15"/>
  <c r="H277" i="15"/>
  <c r="H19" i="15"/>
  <c r="H240" i="15"/>
  <c r="H63" i="15"/>
  <c r="H182" i="15"/>
  <c r="H100" i="15"/>
  <c r="H334" i="15"/>
  <c r="H31" i="15"/>
  <c r="H214" i="15"/>
  <c r="H15" i="15"/>
  <c r="H139" i="15"/>
  <c r="H248" i="15"/>
  <c r="H33" i="15"/>
  <c r="H198" i="15"/>
  <c r="H322" i="15"/>
  <c r="H311" i="15"/>
  <c r="H320" i="15"/>
  <c r="H40" i="15"/>
  <c r="H177" i="15"/>
  <c r="H205" i="15"/>
  <c r="H51" i="15"/>
  <c r="H257" i="15"/>
  <c r="H114" i="15"/>
  <c r="H160" i="15"/>
  <c r="H189" i="15"/>
  <c r="H329" i="15"/>
  <c r="H296" i="15"/>
  <c r="H321" i="15"/>
  <c r="H295" i="15"/>
  <c r="H119" i="15"/>
  <c r="H66" i="15"/>
  <c r="H147" i="15"/>
  <c r="H278" i="15"/>
  <c r="H117" i="15"/>
  <c r="H84" i="15"/>
  <c r="H175" i="15"/>
  <c r="H149" i="15"/>
  <c r="H128" i="15"/>
  <c r="H186" i="15"/>
  <c r="H171" i="15"/>
  <c r="H91" i="15"/>
  <c r="H222" i="15"/>
  <c r="H308" i="15"/>
  <c r="H77" i="15"/>
  <c r="H188" i="15"/>
  <c r="H213" i="15"/>
  <c r="H24" i="15"/>
  <c r="H218" i="15"/>
  <c r="H168" i="15"/>
  <c r="H210" i="15"/>
  <c r="H317" i="15"/>
  <c r="H174" i="15"/>
  <c r="H71" i="15"/>
  <c r="H28" i="15"/>
  <c r="H190" i="15"/>
  <c r="H143" i="15"/>
  <c r="H102" i="15"/>
  <c r="H290" i="15"/>
  <c r="H291" i="15"/>
  <c r="H323" i="15"/>
  <c r="H75" i="15"/>
  <c r="H137" i="15"/>
  <c r="H271" i="15"/>
  <c r="H225" i="15"/>
  <c r="H34" i="15"/>
  <c r="H121" i="15"/>
  <c r="H56" i="15"/>
  <c r="H255" i="15"/>
  <c r="H211" i="15"/>
  <c r="H249" i="15"/>
  <c r="H269" i="15"/>
  <c r="H92" i="15"/>
  <c r="H253" i="15"/>
  <c r="H16" i="15"/>
  <c r="H130" i="15"/>
  <c r="H108" i="15"/>
  <c r="H239" i="15"/>
  <c r="H46" i="15"/>
  <c r="H109" i="15"/>
  <c r="H38" i="15"/>
  <c r="H305" i="15"/>
  <c r="H29" i="15"/>
  <c r="H134" i="15"/>
  <c r="H212" i="15"/>
  <c r="H103" i="15"/>
  <c r="H62" i="15"/>
  <c r="H83" i="15"/>
  <c r="H85" i="15"/>
  <c r="H304" i="15"/>
  <c r="H292" i="15"/>
  <c r="H301" i="15"/>
  <c r="H41" i="15"/>
  <c r="H197" i="15"/>
  <c r="H183" i="15"/>
  <c r="H81" i="15"/>
  <c r="H259" i="15"/>
  <c r="H122" i="15"/>
  <c r="H14" i="15"/>
  <c r="H228" i="15"/>
  <c r="H319" i="15"/>
  <c r="H293" i="15"/>
  <c r="H303" i="15"/>
  <c r="H30" i="15"/>
  <c r="H21" i="15"/>
  <c r="H112" i="15"/>
  <c r="H267" i="15"/>
  <c r="H221" i="15"/>
  <c r="H120" i="15"/>
  <c r="H37" i="15"/>
  <c r="H154" i="15"/>
  <c r="H101" i="15"/>
  <c r="H47" i="15"/>
  <c r="H48" i="15"/>
  <c r="H133" i="15"/>
  <c r="H199" i="15"/>
  <c r="H90" i="15"/>
  <c r="H156" i="15"/>
  <c r="H131" i="15"/>
  <c r="H208" i="15"/>
  <c r="H193" i="15"/>
  <c r="H52" i="15"/>
  <c r="H299" i="15"/>
  <c r="H98" i="15"/>
  <c r="H219" i="15"/>
  <c r="H196" i="15"/>
  <c r="H144" i="15"/>
  <c r="H316" i="15"/>
  <c r="H280" i="15"/>
  <c r="H11" i="15"/>
  <c r="H127" i="15"/>
  <c r="H42" i="15"/>
  <c r="H236" i="15"/>
  <c r="H215" i="15"/>
  <c r="H217" i="15"/>
  <c r="H167" i="15"/>
  <c r="H184" i="15"/>
  <c r="H58" i="15"/>
  <c r="H126" i="15"/>
  <c r="H64" i="15"/>
  <c r="H314" i="15"/>
  <c r="H35" i="15"/>
  <c r="H163" i="15"/>
  <c r="H229" i="15"/>
  <c r="H176" i="15"/>
  <c r="H105" i="15"/>
  <c r="H17" i="15"/>
  <c r="H165" i="15"/>
  <c r="H233" i="15"/>
  <c r="H125" i="15"/>
  <c r="H313" i="15"/>
  <c r="H132" i="15"/>
  <c r="H250" i="15"/>
  <c r="H331" i="15"/>
  <c r="H294" i="15"/>
  <c r="H288" i="15"/>
  <c r="H79" i="15"/>
  <c r="H265" i="15"/>
  <c r="H237" i="15"/>
  <c r="H95" i="15"/>
  <c r="H86" i="15"/>
  <c r="H148" i="15"/>
  <c r="H272" i="15"/>
  <c r="H263" i="15"/>
  <c r="H7" i="15"/>
  <c r="H204" i="15"/>
  <c r="H200" i="15"/>
  <c r="H260" i="15"/>
  <c r="H68" i="15"/>
  <c r="H78" i="15"/>
  <c r="H264" i="15"/>
  <c r="H181" i="15"/>
  <c r="H243" i="15"/>
  <c r="H226" i="15"/>
  <c r="H39" i="15"/>
  <c r="H25" i="15"/>
  <c r="H286" i="15"/>
  <c r="H201" i="15"/>
  <c r="H230" i="15"/>
  <c r="H159" i="15"/>
  <c r="H61" i="15"/>
  <c r="H262" i="15"/>
  <c r="H142" i="15"/>
  <c r="H300" i="15"/>
  <c r="H328" i="15"/>
  <c r="H289" i="15"/>
  <c r="H315" i="15"/>
  <c r="H72" i="15"/>
  <c r="H232" i="15"/>
  <c r="H241" i="15"/>
  <c r="H244" i="15"/>
  <c r="H202" i="15"/>
  <c r="H9" i="15"/>
  <c r="H129" i="15"/>
  <c r="H146" i="15"/>
  <c r="H307" i="15"/>
  <c r="H283" i="15"/>
  <c r="H107" i="15"/>
  <c r="H169" i="15"/>
  <c r="H76" i="15"/>
  <c r="H55" i="15"/>
  <c r="H36" i="15"/>
  <c r="H268" i="15"/>
  <c r="H104" i="15"/>
  <c r="H57" i="15"/>
  <c r="H153" i="15"/>
  <c r="H166" i="15"/>
  <c r="H70" i="15"/>
  <c r="H49" i="15"/>
  <c r="H65" i="15"/>
  <c r="H8" i="15"/>
  <c r="H162" i="15"/>
  <c r="H192" i="15"/>
  <c r="H252" i="15"/>
  <c r="H4" i="14" l="1"/>
  <c r="E11" i="14"/>
  <c r="E8" i="15" s="1"/>
  <c r="E337" i="14" l="1"/>
  <c r="E334" i="15" s="1"/>
  <c r="E336" i="14"/>
  <c r="E333" i="15" s="1"/>
  <c r="E178" i="14"/>
  <c r="E175" i="15" s="1"/>
  <c r="E324" i="14"/>
  <c r="E321" i="15" s="1"/>
  <c r="E208" i="14"/>
  <c r="E205" i="15" s="1"/>
  <c r="E251" i="14"/>
  <c r="E248" i="15" s="1"/>
  <c r="E66" i="14"/>
  <c r="E63" i="15" s="1"/>
  <c r="E85" i="14"/>
  <c r="E82" i="15" s="1"/>
  <c r="E114" i="14"/>
  <c r="E111" i="15" s="1"/>
  <c r="E285" i="14"/>
  <c r="E282" i="15" s="1"/>
  <c r="E176" i="14"/>
  <c r="E173" i="15" s="1"/>
  <c r="E57" i="14"/>
  <c r="E54" i="15" s="1"/>
  <c r="E290" i="14"/>
  <c r="E287" i="15" s="1"/>
  <c r="E62" i="14"/>
  <c r="E59" i="15" s="1"/>
  <c r="E13" i="14"/>
  <c r="E10" i="15" s="1"/>
  <c r="E113" i="14"/>
  <c r="E110" i="15" s="1"/>
  <c r="E245" i="14"/>
  <c r="E242" i="15" s="1"/>
  <c r="E23" i="14"/>
  <c r="E20" i="15" s="1"/>
  <c r="E154" i="14"/>
  <c r="E151" i="15" s="1"/>
  <c r="E21" i="14"/>
  <c r="E18" i="15" s="1"/>
  <c r="E56" i="14"/>
  <c r="E53" i="15" s="1"/>
  <c r="E271" i="14"/>
  <c r="E268" i="15" s="1"/>
  <c r="E149" i="14"/>
  <c r="E146" i="15" s="1"/>
  <c r="E318" i="14"/>
  <c r="E315" i="15" s="1"/>
  <c r="E233" i="14"/>
  <c r="E230" i="15" s="1"/>
  <c r="E267" i="14"/>
  <c r="E264" i="15" s="1"/>
  <c r="E275" i="14"/>
  <c r="E272" i="15" s="1"/>
  <c r="E297" i="14"/>
  <c r="E294" i="15" s="1"/>
  <c r="E20" i="14"/>
  <c r="E17" i="15" s="1"/>
  <c r="E129" i="14"/>
  <c r="E126" i="15" s="1"/>
  <c r="E130" i="14"/>
  <c r="E127" i="15" s="1"/>
  <c r="E302" i="14"/>
  <c r="E299" i="15" s="1"/>
  <c r="E136" i="14"/>
  <c r="E133" i="15" s="1"/>
  <c r="E270" i="14"/>
  <c r="E267" i="15" s="1"/>
  <c r="E17" i="14"/>
  <c r="E14" i="15" s="1"/>
  <c r="E295" i="14"/>
  <c r="E292" i="15" s="1"/>
  <c r="E32" i="14"/>
  <c r="E29" i="15" s="1"/>
  <c r="E19" i="14"/>
  <c r="E16" i="15" s="1"/>
  <c r="E124" i="14"/>
  <c r="E121" i="15" s="1"/>
  <c r="E293" i="14"/>
  <c r="E290" i="15" s="1"/>
  <c r="E213" i="14"/>
  <c r="E210" i="15" s="1"/>
  <c r="E225" i="14"/>
  <c r="E222" i="15" s="1"/>
  <c r="E87" i="14"/>
  <c r="E84" i="15" s="1"/>
  <c r="E299" i="14"/>
  <c r="E296" i="15" s="1"/>
  <c r="E180" i="14"/>
  <c r="E177" i="15" s="1"/>
  <c r="E142" i="14"/>
  <c r="E139" i="15" s="1"/>
  <c r="E243" i="14"/>
  <c r="E240" i="15" s="1"/>
  <c r="E210" i="14"/>
  <c r="E207" i="15" s="1"/>
  <c r="E26" i="14"/>
  <c r="E23" i="15" s="1"/>
  <c r="E261" i="14"/>
  <c r="E258" i="15" s="1"/>
  <c r="E305" i="14"/>
  <c r="E302" i="15" s="1"/>
  <c r="E238" i="14"/>
  <c r="E235" i="15" s="1"/>
  <c r="E194" i="14"/>
  <c r="E191" i="15" s="1"/>
  <c r="E143" i="14"/>
  <c r="E140" i="15" s="1"/>
  <c r="E90" i="14"/>
  <c r="E87" i="15" s="1"/>
  <c r="E118" i="14"/>
  <c r="E115" i="15" s="1"/>
  <c r="E279" i="14"/>
  <c r="E276" i="15" s="1"/>
  <c r="E182" i="14"/>
  <c r="E179" i="15" s="1"/>
  <c r="E226" i="14"/>
  <c r="E223" i="15" s="1"/>
  <c r="E209" i="14"/>
  <c r="E206" i="15" s="1"/>
  <c r="E255" i="14"/>
  <c r="E252" i="15" s="1"/>
  <c r="E39" i="14"/>
  <c r="E36" i="15" s="1"/>
  <c r="E132" i="14"/>
  <c r="E129" i="15" s="1"/>
  <c r="E292" i="14"/>
  <c r="E289" i="15" s="1"/>
  <c r="E204" i="14"/>
  <c r="E201" i="15" s="1"/>
  <c r="E81" i="14"/>
  <c r="E78" i="15" s="1"/>
  <c r="E151" i="14"/>
  <c r="E148" i="15" s="1"/>
  <c r="E334" i="14"/>
  <c r="E331" i="15" s="1"/>
  <c r="E108" i="14"/>
  <c r="E105" i="15" s="1"/>
  <c r="E61" i="14"/>
  <c r="E58" i="15" s="1"/>
  <c r="E14" i="14"/>
  <c r="E11" i="15" s="1"/>
  <c r="E55" i="14"/>
  <c r="E52" i="15" s="1"/>
  <c r="E51" i="14"/>
  <c r="E48" i="15" s="1"/>
  <c r="E115" i="14"/>
  <c r="E112" i="15" s="1"/>
  <c r="E125" i="14"/>
  <c r="E122" i="15" s="1"/>
  <c r="E307" i="14"/>
  <c r="E304" i="15" s="1"/>
  <c r="E308" i="14"/>
  <c r="E305" i="15" s="1"/>
  <c r="E256" i="14"/>
  <c r="E253" i="15" s="1"/>
  <c r="E37" i="14"/>
  <c r="E34" i="15" s="1"/>
  <c r="E105" i="14"/>
  <c r="E102" i="15" s="1"/>
  <c r="E171" i="14"/>
  <c r="E168" i="15" s="1"/>
  <c r="E94" i="14"/>
  <c r="E91" i="15" s="1"/>
  <c r="E120" i="14"/>
  <c r="E117" i="15" s="1"/>
  <c r="E332" i="14"/>
  <c r="E329" i="15" s="1"/>
  <c r="E43" i="14"/>
  <c r="E40" i="15" s="1"/>
  <c r="E18" i="14"/>
  <c r="E15" i="15" s="1"/>
  <c r="E22" i="14"/>
  <c r="E19" i="15" s="1"/>
  <c r="E91" i="14"/>
  <c r="E88" i="15" s="1"/>
  <c r="E329" i="14"/>
  <c r="E326" i="15" s="1"/>
  <c r="E241" i="14"/>
  <c r="E238" i="15" s="1"/>
  <c r="E212" i="14"/>
  <c r="E209" i="15" s="1"/>
  <c r="E48" i="14"/>
  <c r="E45" i="15" s="1"/>
  <c r="E102" i="14"/>
  <c r="E99" i="15" s="1"/>
  <c r="E276" i="14"/>
  <c r="E273" i="15" s="1"/>
  <c r="E97" i="14"/>
  <c r="E94" i="15" s="1"/>
  <c r="E327" i="14"/>
  <c r="E324" i="15" s="1"/>
  <c r="E259" i="14"/>
  <c r="E256" i="15" s="1"/>
  <c r="E264" i="14"/>
  <c r="E261" i="15" s="1"/>
  <c r="E181" i="14"/>
  <c r="E178" i="15" s="1"/>
  <c r="E53" i="14"/>
  <c r="E50" i="15" s="1"/>
  <c r="E72" i="14"/>
  <c r="E69" i="15" s="1"/>
  <c r="E68" i="14"/>
  <c r="E65" i="15" s="1"/>
  <c r="E52" i="14"/>
  <c r="E49" i="15" s="1"/>
  <c r="E58" i="14"/>
  <c r="E55" i="15" s="1"/>
  <c r="E9" i="15"/>
  <c r="E331" i="14"/>
  <c r="E328" i="15" s="1"/>
  <c r="E289" i="14"/>
  <c r="E286" i="15" s="1"/>
  <c r="E71" i="14"/>
  <c r="E68" i="15" s="1"/>
  <c r="E89" i="14"/>
  <c r="E86" i="15" s="1"/>
  <c r="E253" i="14"/>
  <c r="E250" i="15" s="1"/>
  <c r="E179" i="14"/>
  <c r="E176" i="15" s="1"/>
  <c r="E187" i="14"/>
  <c r="E184" i="15" s="1"/>
  <c r="E283" i="14"/>
  <c r="E280" i="15" s="1"/>
  <c r="E196" i="14"/>
  <c r="E193" i="15" s="1"/>
  <c r="E50" i="14"/>
  <c r="E47" i="15" s="1"/>
  <c r="E24" i="14"/>
  <c r="E21" i="15" s="1"/>
  <c r="E262" i="14"/>
  <c r="E259" i="15" s="1"/>
  <c r="E88" i="14"/>
  <c r="E85" i="15" s="1"/>
  <c r="E41" i="14"/>
  <c r="E38" i="15" s="1"/>
  <c r="E95" i="14"/>
  <c r="E92" i="15" s="1"/>
  <c r="E228" i="14"/>
  <c r="E225" i="15" s="1"/>
  <c r="E146" i="14"/>
  <c r="E143" i="15" s="1"/>
  <c r="E221" i="14"/>
  <c r="E218" i="15" s="1"/>
  <c r="E174" i="14"/>
  <c r="E171" i="15" s="1"/>
  <c r="E281" i="14"/>
  <c r="E278" i="15" s="1"/>
  <c r="E192" i="14"/>
  <c r="E189" i="15" s="1"/>
  <c r="E323" i="14"/>
  <c r="E320" i="15" s="1"/>
  <c r="E217" i="14"/>
  <c r="E214" i="15" s="1"/>
  <c r="E280" i="14"/>
  <c r="E277" i="15" s="1"/>
  <c r="E219" i="14"/>
  <c r="E216" i="15" s="1"/>
  <c r="E312" i="14"/>
  <c r="E309" i="15" s="1"/>
  <c r="E126" i="14"/>
  <c r="E123" i="15" s="1"/>
  <c r="E206" i="14"/>
  <c r="E203" i="15" s="1"/>
  <c r="E119" i="14"/>
  <c r="E116" i="15" s="1"/>
  <c r="E188" i="14"/>
  <c r="E185" i="15" s="1"/>
  <c r="E153" i="14"/>
  <c r="E150" i="15" s="1"/>
  <c r="E183" i="14"/>
  <c r="E180" i="15" s="1"/>
  <c r="E330" i="14"/>
  <c r="E327" i="15" s="1"/>
  <c r="E99" i="14"/>
  <c r="E96" i="15" s="1"/>
  <c r="E237" i="14"/>
  <c r="E234" i="15" s="1"/>
  <c r="E197" i="14"/>
  <c r="E194" i="15" s="1"/>
  <c r="E116" i="14"/>
  <c r="E113" i="15" s="1"/>
  <c r="E288" i="14"/>
  <c r="E285" i="15" s="1"/>
  <c r="E73" i="14"/>
  <c r="E70" i="15" s="1"/>
  <c r="E79" i="14"/>
  <c r="E76" i="15" s="1"/>
  <c r="E205" i="14"/>
  <c r="E202" i="15" s="1"/>
  <c r="E303" i="14"/>
  <c r="E300" i="15" s="1"/>
  <c r="E28" i="14"/>
  <c r="E25" i="15" s="1"/>
  <c r="E263" i="14"/>
  <c r="E260" i="15" s="1"/>
  <c r="E98" i="14"/>
  <c r="E95" i="15" s="1"/>
  <c r="E135" i="14"/>
  <c r="E132" i="15" s="1"/>
  <c r="E232" i="14"/>
  <c r="E229" i="15" s="1"/>
  <c r="E170" i="14"/>
  <c r="E167" i="15" s="1"/>
  <c r="E319" i="14"/>
  <c r="E316" i="15" s="1"/>
  <c r="E211" i="14"/>
  <c r="E208" i="15" s="1"/>
  <c r="E104" i="14"/>
  <c r="E101" i="15" s="1"/>
  <c r="E33" i="14"/>
  <c r="E30" i="15" s="1"/>
  <c r="E84" i="14"/>
  <c r="E81" i="15" s="1"/>
  <c r="E86" i="14"/>
  <c r="E83" i="15" s="1"/>
  <c r="E112" i="14"/>
  <c r="E109" i="15" s="1"/>
  <c r="E272" i="14"/>
  <c r="E269" i="15" s="1"/>
  <c r="E274" i="14"/>
  <c r="E271" i="15" s="1"/>
  <c r="E193" i="14"/>
  <c r="E190" i="15" s="1"/>
  <c r="E27" i="14"/>
  <c r="E24" i="15" s="1"/>
  <c r="E150" i="14"/>
  <c r="E147" i="15" s="1"/>
  <c r="E163" i="14"/>
  <c r="E160" i="15" s="1"/>
  <c r="E314" i="14"/>
  <c r="E311" i="15" s="1"/>
  <c r="E34" i="14"/>
  <c r="E31" i="15" s="1"/>
  <c r="E30" i="14"/>
  <c r="E27" i="15" s="1"/>
  <c r="E83" i="14"/>
  <c r="E80" i="15" s="1"/>
  <c r="E284" i="14"/>
  <c r="E281" i="15" s="1"/>
  <c r="E190" i="14"/>
  <c r="E187" i="15" s="1"/>
  <c r="E167" i="14"/>
  <c r="E164" i="15" s="1"/>
  <c r="E148" i="14"/>
  <c r="E145" i="15" s="1"/>
  <c r="E109" i="14"/>
  <c r="E106" i="15" s="1"/>
  <c r="E223" i="14"/>
  <c r="E220" i="15" s="1"/>
  <c r="E121" i="14"/>
  <c r="E118" i="15" s="1"/>
  <c r="E335" i="14"/>
  <c r="E332" i="15" s="1"/>
  <c r="E46" i="14"/>
  <c r="E43" i="15" s="1"/>
  <c r="E25" i="14"/>
  <c r="E22" i="15" s="1"/>
  <c r="E273" i="14"/>
  <c r="E270" i="15" s="1"/>
  <c r="E100" i="14"/>
  <c r="E97" i="15" s="1"/>
  <c r="E333" i="14"/>
  <c r="E330" i="15" s="1"/>
  <c r="E169" i="14"/>
  <c r="E166" i="15" s="1"/>
  <c r="E172" i="14"/>
  <c r="E169" i="15" s="1"/>
  <c r="E247" i="14"/>
  <c r="E244" i="15" s="1"/>
  <c r="E145" i="14"/>
  <c r="E142" i="15" s="1"/>
  <c r="E42" i="14"/>
  <c r="E39" i="15" s="1"/>
  <c r="E203" i="14"/>
  <c r="E200" i="15" s="1"/>
  <c r="E240" i="14"/>
  <c r="E237" i="15" s="1"/>
  <c r="E316" i="14"/>
  <c r="E313" i="15" s="1"/>
  <c r="E166" i="14"/>
  <c r="E163" i="15" s="1"/>
  <c r="E220" i="14"/>
  <c r="E217" i="15" s="1"/>
  <c r="E147" i="14"/>
  <c r="E144" i="15" s="1"/>
  <c r="E134" i="14"/>
  <c r="E131" i="15" s="1"/>
  <c r="E157" i="14"/>
  <c r="E154" i="15" s="1"/>
  <c r="E306" i="14"/>
  <c r="E303" i="15" s="1"/>
  <c r="E186" i="14"/>
  <c r="E183" i="15" s="1"/>
  <c r="E65" i="14"/>
  <c r="E62" i="15" s="1"/>
  <c r="E49" i="14"/>
  <c r="E46" i="15" s="1"/>
  <c r="E252" i="14"/>
  <c r="E249" i="15" s="1"/>
  <c r="E140" i="14"/>
  <c r="E137" i="15" s="1"/>
  <c r="E31" i="14"/>
  <c r="E28" i="15" s="1"/>
  <c r="E216" i="14"/>
  <c r="E213" i="15" s="1"/>
  <c r="E189" i="14"/>
  <c r="E186" i="15" s="1"/>
  <c r="E69" i="14"/>
  <c r="E66" i="15" s="1"/>
  <c r="E117" i="14"/>
  <c r="E114" i="15" s="1"/>
  <c r="E325" i="14"/>
  <c r="E322" i="15" s="1"/>
  <c r="E227" i="14"/>
  <c r="E224" i="15" s="1"/>
  <c r="E139" i="14"/>
  <c r="E136" i="15" s="1"/>
  <c r="E158" i="14"/>
  <c r="E155" i="15" s="1"/>
  <c r="E249" i="14"/>
  <c r="E246" i="15" s="1"/>
  <c r="E47" i="14"/>
  <c r="E44" i="15" s="1"/>
  <c r="E278" i="14"/>
  <c r="E275" i="15" s="1"/>
  <c r="E155" i="14"/>
  <c r="E152" i="15" s="1"/>
  <c r="E127" i="14"/>
  <c r="E124" i="15" s="1"/>
  <c r="E144" i="14"/>
  <c r="E141" i="15" s="1"/>
  <c r="E254" i="14"/>
  <c r="E251" i="15" s="1"/>
  <c r="E309" i="14"/>
  <c r="E306" i="15" s="1"/>
  <c r="E161" i="14"/>
  <c r="E158" i="15" s="1"/>
  <c r="E160" i="14"/>
  <c r="E157" i="15" s="1"/>
  <c r="E12" i="15"/>
  <c r="E315" i="14"/>
  <c r="E312" i="15" s="1"/>
  <c r="E156" i="14"/>
  <c r="E153" i="15" s="1"/>
  <c r="E110" i="14"/>
  <c r="E107" i="15" s="1"/>
  <c r="E244" i="14"/>
  <c r="E241" i="15" s="1"/>
  <c r="E265" i="14"/>
  <c r="E262" i="15" s="1"/>
  <c r="E229" i="14"/>
  <c r="E226" i="15" s="1"/>
  <c r="E207" i="14"/>
  <c r="E204" i="15" s="1"/>
  <c r="E268" i="14"/>
  <c r="E265" i="15" s="1"/>
  <c r="E128" i="14"/>
  <c r="E125" i="15" s="1"/>
  <c r="E38" i="14"/>
  <c r="E35" i="15" s="1"/>
  <c r="E218" i="14"/>
  <c r="E215" i="15" s="1"/>
  <c r="E199" i="14"/>
  <c r="E196" i="15" s="1"/>
  <c r="E159" i="14"/>
  <c r="E156" i="15" s="1"/>
  <c r="E40" i="14"/>
  <c r="E37" i="15" s="1"/>
  <c r="E296" i="14"/>
  <c r="E293" i="15" s="1"/>
  <c r="E200" i="14"/>
  <c r="E197" i="15" s="1"/>
  <c r="E106" i="14"/>
  <c r="E103" i="15" s="1"/>
  <c r="E242" i="14"/>
  <c r="E239" i="15" s="1"/>
  <c r="E214" i="14"/>
  <c r="E211" i="15" s="1"/>
  <c r="E78" i="14"/>
  <c r="E75" i="15" s="1"/>
  <c r="E74" i="14"/>
  <c r="E71" i="15" s="1"/>
  <c r="E191" i="14"/>
  <c r="E188" i="15" s="1"/>
  <c r="E131" i="14"/>
  <c r="E128" i="15" s="1"/>
  <c r="E122" i="14"/>
  <c r="E119" i="15" s="1"/>
  <c r="E260" i="14"/>
  <c r="E257" i="15" s="1"/>
  <c r="E201" i="14"/>
  <c r="E198" i="15" s="1"/>
  <c r="E103" i="14"/>
  <c r="E100" i="15" s="1"/>
  <c r="E63" i="14"/>
  <c r="E60" i="15" s="1"/>
  <c r="E257" i="14"/>
  <c r="E254" i="15" s="1"/>
  <c r="E138" i="14"/>
  <c r="E135" i="15" s="1"/>
  <c r="E282" i="14"/>
  <c r="E279" i="15" s="1"/>
  <c r="E175" i="14"/>
  <c r="E172" i="15" s="1"/>
  <c r="E70" i="14"/>
  <c r="E67" i="15" s="1"/>
  <c r="E269" i="14"/>
  <c r="E266" i="15" s="1"/>
  <c r="E250" i="14"/>
  <c r="E247" i="15" s="1"/>
  <c r="E164" i="14"/>
  <c r="E161" i="15" s="1"/>
  <c r="E96" i="14"/>
  <c r="E93" i="15" s="1"/>
  <c r="E328" i="14"/>
  <c r="E325" i="15" s="1"/>
  <c r="E301" i="14"/>
  <c r="E298" i="15" s="1"/>
  <c r="E277" i="14"/>
  <c r="E274" i="15" s="1"/>
  <c r="E92" i="14"/>
  <c r="E89" i="15" s="1"/>
  <c r="E287" i="14"/>
  <c r="E284" i="15" s="1"/>
  <c r="E195" i="14"/>
  <c r="E192" i="15" s="1"/>
  <c r="E60" i="14"/>
  <c r="E57" i="15" s="1"/>
  <c r="E286" i="14"/>
  <c r="E283" i="15" s="1"/>
  <c r="E235" i="14"/>
  <c r="E232" i="15" s="1"/>
  <c r="E64" i="14"/>
  <c r="E61" i="15" s="1"/>
  <c r="E246" i="14"/>
  <c r="E243" i="15" s="1"/>
  <c r="E10" i="14"/>
  <c r="E7" i="15" s="1"/>
  <c r="E82" i="14"/>
  <c r="E79" i="15" s="1"/>
  <c r="E236" i="14"/>
  <c r="E233" i="15" s="1"/>
  <c r="E317" i="14"/>
  <c r="E314" i="15" s="1"/>
  <c r="E239" i="14"/>
  <c r="E236" i="15" s="1"/>
  <c r="E222" i="14"/>
  <c r="E219" i="15" s="1"/>
  <c r="E93" i="14"/>
  <c r="E90" i="15" s="1"/>
  <c r="E123" i="14"/>
  <c r="E120" i="15" s="1"/>
  <c r="E322" i="14"/>
  <c r="E319" i="15" s="1"/>
  <c r="E44" i="14"/>
  <c r="E41" i="15" s="1"/>
  <c r="E215" i="14"/>
  <c r="E212" i="15" s="1"/>
  <c r="E111" i="14"/>
  <c r="E108" i="15" s="1"/>
  <c r="E258" i="14"/>
  <c r="E255" i="15" s="1"/>
  <c r="E326" i="14"/>
  <c r="E323" i="15" s="1"/>
  <c r="E177" i="14"/>
  <c r="E174" i="15" s="1"/>
  <c r="E80" i="14"/>
  <c r="E77" i="15" s="1"/>
  <c r="E152" i="14"/>
  <c r="E149" i="15" s="1"/>
  <c r="E298" i="14"/>
  <c r="E295" i="15" s="1"/>
  <c r="E54" i="14"/>
  <c r="E51" i="15" s="1"/>
  <c r="E36" i="14"/>
  <c r="E33" i="15" s="1"/>
  <c r="E185" i="14"/>
  <c r="E182" i="15" s="1"/>
  <c r="E230" i="14"/>
  <c r="E227" i="15" s="1"/>
  <c r="E16" i="14"/>
  <c r="E13" i="15" s="1"/>
  <c r="E141" i="14"/>
  <c r="E138" i="15" s="1"/>
  <c r="E35" i="14"/>
  <c r="E32" i="15" s="1"/>
  <c r="E248" i="14"/>
  <c r="E245" i="15" s="1"/>
  <c r="E313" i="14"/>
  <c r="E310" i="15" s="1"/>
  <c r="E198" i="14"/>
  <c r="E195" i="15" s="1"/>
  <c r="E173" i="14"/>
  <c r="E170" i="15" s="1"/>
  <c r="E77" i="14"/>
  <c r="E74" i="15" s="1"/>
  <c r="E29" i="14"/>
  <c r="E26" i="15" s="1"/>
  <c r="E300" i="14"/>
  <c r="E297" i="15" s="1"/>
  <c r="E321" i="14"/>
  <c r="E318" i="15" s="1"/>
  <c r="E234" i="14"/>
  <c r="E231" i="15" s="1"/>
  <c r="E76" i="14"/>
  <c r="E73" i="15" s="1"/>
  <c r="E165" i="14"/>
  <c r="E162" i="15" s="1"/>
  <c r="E107" i="14"/>
  <c r="E104" i="15" s="1"/>
  <c r="E310" i="14"/>
  <c r="E307" i="15" s="1"/>
  <c r="E75" i="14"/>
  <c r="E72" i="15" s="1"/>
  <c r="E162" i="14"/>
  <c r="E159" i="15" s="1"/>
  <c r="E184" i="14"/>
  <c r="E181" i="15" s="1"/>
  <c r="E266" i="14"/>
  <c r="E263" i="15" s="1"/>
  <c r="E291" i="14"/>
  <c r="E288" i="15" s="1"/>
  <c r="E168" i="14"/>
  <c r="E165" i="15" s="1"/>
  <c r="E67" i="14"/>
  <c r="E64" i="15" s="1"/>
  <c r="E45" i="14"/>
  <c r="E42" i="15" s="1"/>
  <c r="E101" i="14"/>
  <c r="E98" i="15" s="1"/>
  <c r="E202" i="14"/>
  <c r="E199" i="15" s="1"/>
  <c r="E224" i="14"/>
  <c r="E221" i="15" s="1"/>
  <c r="E231" i="14"/>
  <c r="E228" i="15" s="1"/>
  <c r="E304" i="14"/>
  <c r="E301" i="15" s="1"/>
  <c r="E137" i="14"/>
  <c r="E134" i="15" s="1"/>
  <c r="E133" i="14"/>
  <c r="E130" i="15" s="1"/>
  <c r="E59" i="14"/>
  <c r="E56" i="15" s="1"/>
  <c r="E294" i="14"/>
  <c r="E291" i="15" s="1"/>
  <c r="E320" i="14"/>
  <c r="E317" i="15" s="1"/>
  <c r="E311" i="14"/>
  <c r="E308" i="15" s="1"/>
  <c r="E4" i="14" l="1"/>
</calcChain>
</file>

<file path=xl/sharedStrings.xml><?xml version="1.0" encoding="utf-8"?>
<sst xmlns="http://schemas.openxmlformats.org/spreadsheetml/2006/main" count="1339" uniqueCount="116">
  <si>
    <t>CENSUSTRAC</t>
  </si>
  <si>
    <t>FIRES</t>
  </si>
  <si>
    <t>HEALTH</t>
  </si>
  <si>
    <t>REGION</t>
  </si>
  <si>
    <t>RETAIL</t>
  </si>
  <si>
    <t>Samish</t>
  </si>
  <si>
    <t>Upriver</t>
  </si>
  <si>
    <t>Highlands</t>
  </si>
  <si>
    <t>MPO</t>
  </si>
  <si>
    <t>Bayview</t>
  </si>
  <si>
    <t>Skagit Flats</t>
  </si>
  <si>
    <t>Fidalgo</t>
  </si>
  <si>
    <t>North Whidbey</t>
  </si>
  <si>
    <t>Central Whidbey</t>
  </si>
  <si>
    <t>South Whidbey</t>
  </si>
  <si>
    <t>Camano Island</t>
  </si>
  <si>
    <t>RESOURCE</t>
  </si>
  <si>
    <t>GOV</t>
  </si>
  <si>
    <t>WTCU</t>
  </si>
  <si>
    <t>EDU</t>
  </si>
  <si>
    <t>MANU</t>
  </si>
  <si>
    <t>TAZ</t>
  </si>
  <si>
    <t>Total</t>
  </si>
  <si>
    <t>Summary by Area</t>
  </si>
  <si>
    <t>Productions</t>
  </si>
  <si>
    <t>Attractions</t>
  </si>
  <si>
    <t>HBW</t>
  </si>
  <si>
    <t>HBO</t>
  </si>
  <si>
    <t>NHB</t>
  </si>
  <si>
    <t>Totals</t>
  </si>
  <si>
    <t>Units</t>
  </si>
  <si>
    <t>(Automatically transposed for calculations purposes)</t>
  </si>
  <si>
    <t>HH1_0</t>
  </si>
  <si>
    <t>HH</t>
  </si>
  <si>
    <t>HH1_1</t>
  </si>
  <si>
    <t>HH2_0</t>
  </si>
  <si>
    <t>HH2_1</t>
  </si>
  <si>
    <t>HH2_2</t>
  </si>
  <si>
    <t>HH3_0</t>
  </si>
  <si>
    <t>HH3_1</t>
  </si>
  <si>
    <t>HH3_2</t>
  </si>
  <si>
    <t>HH3_3</t>
  </si>
  <si>
    <t>HH4_0</t>
  </si>
  <si>
    <t>HH4_1</t>
  </si>
  <si>
    <t>HH4_2</t>
  </si>
  <si>
    <t>HH4_3</t>
  </si>
  <si>
    <t>Employees</t>
  </si>
  <si>
    <t>HBW_A</t>
  </si>
  <si>
    <t>HBO_A</t>
  </si>
  <si>
    <t>NHB_A</t>
  </si>
  <si>
    <t>Separate Households by Persons per Household (first number) and Workers per Household (second number)</t>
  </si>
  <si>
    <t>Bins for persons per HH (1, 2, 3, 4+)</t>
  </si>
  <si>
    <t>Bins for workers per HH (0, 1, 2, 3+)</t>
  </si>
  <si>
    <t>Workers</t>
  </si>
  <si>
    <t>W0</t>
  </si>
  <si>
    <t>W1</t>
  </si>
  <si>
    <t>W2</t>
  </si>
  <si>
    <t>W3+</t>
  </si>
  <si>
    <t>H1</t>
  </si>
  <si>
    <t>na</t>
  </si>
  <si>
    <t>H2</t>
  </si>
  <si>
    <t>H3</t>
  </si>
  <si>
    <t>H4+</t>
  </si>
  <si>
    <t>Size 
(Persons)</t>
  </si>
  <si>
    <t>PM Peak Hour Rate</t>
  </si>
  <si>
    <t>TotalHH</t>
  </si>
  <si>
    <t>Houshould Type</t>
  </si>
  <si>
    <t>W = 0</t>
  </si>
  <si>
    <t>W = 1+</t>
  </si>
  <si>
    <t>Employment land use is not available to consultants. SCOG compiles employment and converts to trips…see "SCOG Emp Input" tab</t>
  </si>
  <si>
    <t>HBW_P</t>
  </si>
  <si>
    <t>HBO_P</t>
  </si>
  <si>
    <t>NHB_P</t>
  </si>
  <si>
    <t>Factors</t>
  </si>
  <si>
    <t>$VISION</t>
  </si>
  <si>
    <t>$VERSION:VERSNR</t>
  </si>
  <si>
    <t>FILETYPE</t>
  </si>
  <si>
    <t>LANGUAGE</t>
  </si>
  <si>
    <t>UNIT</t>
  </si>
  <si>
    <t>Att</t>
  </si>
  <si>
    <t>ENG</t>
  </si>
  <si>
    <t>MI</t>
  </si>
  <si>
    <t>$ZONE:NO</t>
  </si>
  <si>
    <t>PRODUCTION(A_HBW_ALL)</t>
  </si>
  <si>
    <t>PRODUCTION(B_HBO_ALL)</t>
  </si>
  <si>
    <t>PRODUCTION(C_NHB_ALL)</t>
  </si>
  <si>
    <t>ATTRACTION(A_HBW_ALL)</t>
  </si>
  <si>
    <t>ATTRACTION(B_HBO_ALL)</t>
  </si>
  <si>
    <t>ATTRACTION(C_NHB_ALL)</t>
  </si>
  <si>
    <t>Household Categories</t>
  </si>
  <si>
    <t>HH3/4_0*</t>
  </si>
  <si>
    <t>PM Peak Trips per Household</t>
  </si>
  <si>
    <t>Person Trips</t>
  </si>
  <si>
    <t>W0*</t>
  </si>
  <si>
    <r>
      <t xml:space="preserve">HH trip rates based on </t>
    </r>
    <r>
      <rPr>
        <i/>
        <sz val="11"/>
        <color theme="1"/>
        <rFont val="Calibri"/>
        <family val="2"/>
        <scheme val="minor"/>
      </rPr>
      <t>2018 Whatcom COG Regional Transportation Study</t>
    </r>
    <r>
      <rPr>
        <sz val="11"/>
        <color theme="1"/>
        <rFont val="Calibri"/>
        <family val="2"/>
        <scheme val="minor"/>
      </rPr>
      <t xml:space="preserve"> (RSG)</t>
    </r>
  </si>
  <si>
    <t>Parameters</t>
  </si>
  <si>
    <t>Auto Mode Share</t>
  </si>
  <si>
    <t>Skagit County Auto Occupancy Factors</t>
  </si>
  <si>
    <t>HH Size</t>
  </si>
  <si>
    <t>Purpose</t>
  </si>
  <si>
    <t>AOF</t>
  </si>
  <si>
    <t>Avg:</t>
  </si>
  <si>
    <t>Auto Occupancy Factor = person-trips per vehicle trip</t>
  </si>
  <si>
    <t>Based on 2008 North Sound Travel Survey (NuStats, April 2009)</t>
  </si>
  <si>
    <t>Auto Occupancy Factor Table</t>
  </si>
  <si>
    <t>Trip Purpose</t>
  </si>
  <si>
    <t>HH3/4_3*</t>
  </si>
  <si>
    <t>* 3 and 4+ person households with 0 or 3+ workers grouped</t>
  </si>
  <si>
    <t>Unbalanced</t>
  </si>
  <si>
    <t>Balanced</t>
  </si>
  <si>
    <t>Actual total employment / Total HBW Trips produced using daily rates</t>
  </si>
  <si>
    <t>Employment-based Adjustment Factor</t>
  </si>
  <si>
    <t>NHB Trip Adjustment</t>
  </si>
  <si>
    <t>To account for trips by commercial vehicles</t>
  </si>
  <si>
    <t>HBO Trip Adjustment</t>
  </si>
  <si>
    <t>PM Peak Vehicle Trip Rates -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</si>
</sst>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5" formatCode="0.0"/>
    <numFmt numFmtId="166" formatCode="0.0%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ill="1"/>
    <xf numFmtId="0" fontId="0" fillId="5" borderId="0" xfId="0" applyFill="1"/>
    <xf numFmtId="2" fontId="0" fillId="0" borderId="0" xfId="0" applyNumberFormat="1" applyAlignment="1">
      <alignment horizontal="center"/>
    </xf>
    <xf numFmtId="0" fontId="5" fillId="0" borderId="0" xfId="0" applyFont="1" applyFill="1" applyBorder="1"/>
    <xf numFmtId="0" fontId="5" fillId="0" borderId="0" xfId="0" applyFont="1" applyFill="1"/>
    <xf numFmtId="164" fontId="5" fillId="0" borderId="0" xfId="0" applyNumberFormat="1" applyFont="1" applyFill="1"/>
    <xf numFmtId="1" fontId="5" fillId="0" borderId="0" xfId="0" applyNumberFormat="1" applyFon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5" borderId="0" xfId="0" applyFont="1" applyFill="1"/>
    <xf numFmtId="0" fontId="0" fillId="0" borderId="0" xfId="0" applyFill="1" applyAlignment="1">
      <alignment horizontal="center"/>
    </xf>
    <xf numFmtId="9" fontId="0" fillId="0" borderId="0" xfId="0" applyNumberFormat="1" applyFill="1"/>
    <xf numFmtId="9" fontId="0" fillId="0" borderId="0" xfId="0" applyNumberFormat="1"/>
    <xf numFmtId="164" fontId="5" fillId="0" borderId="0" xfId="0" applyNumberFormat="1" applyFont="1" applyFill="1" applyBorder="1"/>
    <xf numFmtId="165" fontId="0" fillId="0" borderId="0" xfId="0" applyNumberFormat="1"/>
    <xf numFmtId="0" fontId="0" fillId="6" borderId="0" xfId="0" applyFill="1" applyAlignment="1">
      <alignment horizontal="center"/>
    </xf>
    <xf numFmtId="166" fontId="0" fillId="0" borderId="0" xfId="1" applyNumberFormat="1" applyFont="1"/>
    <xf numFmtId="0" fontId="3" fillId="0" borderId="0" xfId="0" applyFont="1" applyAlignment="1">
      <alignment horizontal="left"/>
    </xf>
    <xf numFmtId="2" fontId="0" fillId="0" borderId="0" xfId="0" applyNumberFormat="1"/>
    <xf numFmtId="164" fontId="6" fillId="0" borderId="0" xfId="0" applyNumberFormat="1" applyFont="1" applyFill="1"/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1" applyNumberFormat="1" applyFont="1"/>
    <xf numFmtId="9" fontId="0" fillId="0" borderId="0" xfId="1" applyNumberFormat="1" applyFont="1" applyBorder="1"/>
    <xf numFmtId="9" fontId="0" fillId="0" borderId="0" xfId="0" applyNumberFormat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left"/>
    </xf>
    <xf numFmtId="165" fontId="0" fillId="0" borderId="0" xfId="0" applyNumberForma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4" fillId="0" borderId="0" xfId="0" applyFont="1"/>
    <xf numFmtId="9" fontId="0" fillId="0" borderId="0" xfId="1" applyFont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167" fontId="0" fillId="0" borderId="0" xfId="0" applyNumberFormat="1"/>
    <xf numFmtId="0" fontId="8" fillId="0" borderId="0" xfId="0" applyFont="1" applyAlignment="1">
      <alignment horizontal="center"/>
    </xf>
    <xf numFmtId="0" fontId="0" fillId="2" borderId="0" xfId="0" applyFill="1"/>
    <xf numFmtId="164" fontId="0" fillId="0" borderId="0" xfId="0" applyNumberFormat="1"/>
    <xf numFmtId="167" fontId="0" fillId="9" borderId="0" xfId="0" applyNumberFormat="1" applyFill="1"/>
    <xf numFmtId="0" fontId="0" fillId="2" borderId="1" xfId="0" applyFill="1" applyBorder="1"/>
    <xf numFmtId="0" fontId="0" fillId="3" borderId="1" xfId="0" applyFill="1" applyBorder="1"/>
    <xf numFmtId="2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Alignment="1">
      <alignment horizontal="left"/>
    </xf>
    <xf numFmtId="2" fontId="0" fillId="11" borderId="0" xfId="0" applyNumberFormat="1" applyFill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3" fillId="0" borderId="0" xfId="0" applyFont="1" applyAlignment="1">
      <alignment horizontal="right"/>
    </xf>
    <xf numFmtId="9" fontId="0" fillId="6" borderId="4" xfId="1" applyFont="1" applyFill="1" applyBorder="1"/>
    <xf numFmtId="2" fontId="0" fillId="6" borderId="4" xfId="1" applyNumberFormat="1" applyFont="1" applyFill="1" applyBorder="1"/>
    <xf numFmtId="43" fontId="0" fillId="0" borderId="0" xfId="0" applyNumberFormat="1"/>
    <xf numFmtId="2" fontId="6" fillId="0" borderId="0" xfId="6" applyNumberFormat="1" applyFont="1" applyFill="1"/>
    <xf numFmtId="0" fontId="0" fillId="0" borderId="0" xfId="0" applyFill="1" applyAlignment="1">
      <alignment horizontal="left"/>
    </xf>
    <xf numFmtId="166" fontId="0" fillId="0" borderId="0" xfId="1" applyNumberFormat="1" applyFont="1" applyFill="1" applyAlignment="1">
      <alignment horizontal="center"/>
    </xf>
    <xf numFmtId="166" fontId="3" fillId="0" borderId="0" xfId="0" applyNumberFormat="1" applyFont="1" applyFill="1"/>
    <xf numFmtId="166" fontId="3" fillId="0" borderId="0" xfId="1" applyNumberFormat="1" applyFont="1" applyFill="1"/>
    <xf numFmtId="10" fontId="3" fillId="0" borderId="0" xfId="0" applyNumberFormat="1" applyFont="1" applyFill="1"/>
    <xf numFmtId="0" fontId="0" fillId="0" borderId="0" xfId="0" applyFill="1" applyAlignment="1">
      <alignment horizontal="right"/>
    </xf>
    <xf numFmtId="167" fontId="0" fillId="0" borderId="0" xfId="0" applyNumberFormat="1" applyFill="1" applyAlignment="1">
      <alignment horizontal="center"/>
    </xf>
    <xf numFmtId="2" fontId="8" fillId="0" borderId="0" xfId="0" applyNumberFormat="1" applyFont="1"/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/>
    <xf numFmtId="0" fontId="2" fillId="0" borderId="0" xfId="3"/>
    <xf numFmtId="165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8" borderId="0" xfId="0" applyNumberFormat="1" applyFill="1" applyAlignment="1">
      <alignment horizontal="right"/>
    </xf>
    <xf numFmtId="167" fontId="8" fillId="0" borderId="0" xfId="0" applyNumberFormat="1" applyFont="1"/>
    <xf numFmtId="2" fontId="0" fillId="8" borderId="0" xfId="0" applyNumberFormat="1" applyFill="1"/>
    <xf numFmtId="0" fontId="7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7">
    <cellStyle name="Comma" xfId="6" builtinId="3"/>
    <cellStyle name="Normal" xfId="0" builtinId="0"/>
    <cellStyle name="Normal 2" xfId="3"/>
    <cellStyle name="Normal 3" xfId="2"/>
    <cellStyle name="Normal 4" xfId="5"/>
    <cellStyle name="Percent" xfId="1" builtinId="5"/>
    <cellStyle name="Percent 2" xfId="4"/>
  </cellStyles>
  <dxfs count="3"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28" workbookViewId="0">
      <selection activeCell="B46" sqref="B46:C46"/>
    </sheetView>
  </sheetViews>
  <sheetFormatPr defaultRowHeight="15" x14ac:dyDescent="0.25"/>
  <cols>
    <col min="1" max="1" width="13.7109375" customWidth="1"/>
    <col min="2" max="2" width="11" customWidth="1"/>
  </cols>
  <sheetData>
    <row r="1" spans="1:6" x14ac:dyDescent="0.25">
      <c r="A1" s="4" t="s">
        <v>89</v>
      </c>
      <c r="B1" s="3"/>
      <c r="C1" s="2"/>
      <c r="D1" s="2"/>
      <c r="E1" s="2"/>
      <c r="F1" s="2"/>
    </row>
    <row r="2" spans="1:6" x14ac:dyDescent="0.25">
      <c r="A2" s="20" t="s">
        <v>50</v>
      </c>
      <c r="B2" s="63"/>
    </row>
    <row r="3" spans="1:6" x14ac:dyDescent="0.25">
      <c r="A3" s="63"/>
      <c r="B3" s="20" t="s">
        <v>51</v>
      </c>
    </row>
    <row r="4" spans="1:6" x14ac:dyDescent="0.25">
      <c r="A4" s="63"/>
      <c r="B4" s="20" t="s">
        <v>52</v>
      </c>
    </row>
    <row r="5" spans="1:6" x14ac:dyDescent="0.25">
      <c r="A5" s="63"/>
      <c r="B5" s="63"/>
    </row>
    <row r="6" spans="1:6" x14ac:dyDescent="0.25">
      <c r="A6" s="63"/>
      <c r="B6" s="63"/>
      <c r="C6" s="92" t="s">
        <v>53</v>
      </c>
      <c r="D6" s="92"/>
      <c r="E6" s="92"/>
      <c r="F6" s="92"/>
    </row>
    <row r="7" spans="1:6" x14ac:dyDescent="0.25">
      <c r="A7" s="63"/>
      <c r="B7" s="63"/>
      <c r="C7" s="64" t="s">
        <v>54</v>
      </c>
      <c r="D7" s="64" t="s">
        <v>55</v>
      </c>
      <c r="E7" s="64" t="s">
        <v>56</v>
      </c>
      <c r="F7" s="64" t="s">
        <v>57</v>
      </c>
    </row>
    <row r="8" spans="1:6" x14ac:dyDescent="0.25">
      <c r="A8" s="93" t="s">
        <v>63</v>
      </c>
      <c r="B8" s="64" t="s">
        <v>58</v>
      </c>
      <c r="C8" s="63" t="s">
        <v>32</v>
      </c>
      <c r="D8" s="63" t="s">
        <v>34</v>
      </c>
      <c r="E8" s="27" t="s">
        <v>59</v>
      </c>
      <c r="F8" s="27" t="s">
        <v>59</v>
      </c>
    </row>
    <row r="9" spans="1:6" x14ac:dyDescent="0.25">
      <c r="A9" s="94"/>
      <c r="B9" s="64" t="s">
        <v>60</v>
      </c>
      <c r="C9" s="63" t="s">
        <v>35</v>
      </c>
      <c r="D9" s="63" t="s">
        <v>36</v>
      </c>
      <c r="E9" s="63" t="s">
        <v>37</v>
      </c>
      <c r="F9" s="27" t="s">
        <v>59</v>
      </c>
    </row>
    <row r="10" spans="1:6" x14ac:dyDescent="0.25">
      <c r="A10" s="94"/>
      <c r="B10" s="64" t="s">
        <v>61</v>
      </c>
      <c r="C10" s="65" t="s">
        <v>90</v>
      </c>
      <c r="D10" s="63" t="s">
        <v>39</v>
      </c>
      <c r="E10" s="63" t="s">
        <v>40</v>
      </c>
      <c r="F10" s="65" t="s">
        <v>106</v>
      </c>
    </row>
    <row r="11" spans="1:6" x14ac:dyDescent="0.25">
      <c r="A11" s="94"/>
      <c r="B11" s="64" t="s">
        <v>62</v>
      </c>
      <c r="C11" s="65" t="s">
        <v>90</v>
      </c>
      <c r="D11" s="63" t="s">
        <v>43</v>
      </c>
      <c r="E11" s="63" t="s">
        <v>44</v>
      </c>
      <c r="F11" s="65" t="s">
        <v>106</v>
      </c>
    </row>
    <row r="12" spans="1:6" x14ac:dyDescent="0.25">
      <c r="A12" s="63"/>
      <c r="B12" s="63"/>
    </row>
    <row r="13" spans="1:6" x14ac:dyDescent="0.25">
      <c r="A13" s="63"/>
      <c r="B13" s="63"/>
      <c r="C13" s="66" t="s">
        <v>107</v>
      </c>
    </row>
    <row r="15" spans="1:6" x14ac:dyDescent="0.25">
      <c r="A15" s="4" t="s">
        <v>91</v>
      </c>
      <c r="B15" s="4"/>
      <c r="C15" s="4"/>
      <c r="D15" s="4"/>
      <c r="E15" s="4"/>
      <c r="F15" s="4"/>
    </row>
    <row r="16" spans="1:6" x14ac:dyDescent="0.25">
      <c r="A16" s="43" t="s">
        <v>92</v>
      </c>
      <c r="E16" s="28"/>
    </row>
    <row r="17" spans="1:6" x14ac:dyDescent="0.25">
      <c r="A17" s="29" t="s">
        <v>64</v>
      </c>
      <c r="B17" s="63"/>
      <c r="C17" s="92" t="s">
        <v>53</v>
      </c>
      <c r="D17" s="92"/>
      <c r="E17" s="92"/>
      <c r="F17" s="92"/>
    </row>
    <row r="18" spans="1:6" x14ac:dyDescent="0.25">
      <c r="A18" s="63" t="s">
        <v>26</v>
      </c>
      <c r="B18" s="63"/>
      <c r="C18" s="64" t="s">
        <v>54</v>
      </c>
      <c r="D18" s="64" t="s">
        <v>55</v>
      </c>
      <c r="E18" s="64" t="s">
        <v>56</v>
      </c>
      <c r="F18" s="64" t="s">
        <v>57</v>
      </c>
    </row>
    <row r="19" spans="1:6" x14ac:dyDescent="0.25">
      <c r="A19" s="93" t="s">
        <v>63</v>
      </c>
      <c r="B19" s="64" t="s">
        <v>58</v>
      </c>
      <c r="C19" s="67">
        <v>0</v>
      </c>
      <c r="D19" s="14">
        <v>8.9680589680589687E-2</v>
      </c>
      <c r="E19" s="67" t="s">
        <v>59</v>
      </c>
      <c r="F19" s="67" t="s">
        <v>59</v>
      </c>
    </row>
    <row r="20" spans="1:6" x14ac:dyDescent="0.25">
      <c r="A20" s="94"/>
      <c r="B20" s="64" t="s">
        <v>60</v>
      </c>
      <c r="C20" s="67">
        <v>0</v>
      </c>
      <c r="D20" s="14">
        <v>9.8996313432646185E-2</v>
      </c>
      <c r="E20" s="14">
        <v>0.23228445238965612</v>
      </c>
      <c r="F20" s="67" t="s">
        <v>59</v>
      </c>
    </row>
    <row r="21" spans="1:6" x14ac:dyDescent="0.25">
      <c r="A21" s="94"/>
      <c r="B21" s="64" t="s">
        <v>61</v>
      </c>
      <c r="C21" s="67">
        <v>0</v>
      </c>
      <c r="D21" s="14">
        <v>7.3179690439242551E-2</v>
      </c>
      <c r="E21" s="14">
        <v>0.15855212051501327</v>
      </c>
      <c r="F21" s="68">
        <v>0.40151552853133771</v>
      </c>
    </row>
    <row r="22" spans="1:6" x14ac:dyDescent="0.25">
      <c r="A22" s="94"/>
      <c r="B22" s="64" t="s">
        <v>62</v>
      </c>
      <c r="C22" s="67">
        <v>0</v>
      </c>
      <c r="D22" s="14">
        <v>9.8015655123194378E-2</v>
      </c>
      <c r="E22" s="14">
        <v>0.18865632938187976</v>
      </c>
      <c r="F22" s="69">
        <v>0.40151552853133771</v>
      </c>
    </row>
    <row r="23" spans="1:6" x14ac:dyDescent="0.25">
      <c r="A23" s="63"/>
      <c r="B23" s="63"/>
    </row>
    <row r="24" spans="1:6" x14ac:dyDescent="0.25">
      <c r="A24" s="29" t="s">
        <v>64</v>
      </c>
      <c r="B24" s="63"/>
      <c r="C24" s="92" t="s">
        <v>53</v>
      </c>
      <c r="D24" s="92"/>
      <c r="E24" s="92"/>
      <c r="F24" s="92"/>
    </row>
    <row r="25" spans="1:6" x14ac:dyDescent="0.25">
      <c r="A25" s="63" t="s">
        <v>27</v>
      </c>
      <c r="B25" s="63"/>
      <c r="C25" s="64" t="s">
        <v>93</v>
      </c>
      <c r="D25" s="64" t="s">
        <v>55</v>
      </c>
      <c r="E25" s="64" t="s">
        <v>56</v>
      </c>
      <c r="F25" s="64" t="s">
        <v>57</v>
      </c>
    </row>
    <row r="26" spans="1:6" x14ac:dyDescent="0.25">
      <c r="A26" s="93" t="s">
        <v>63</v>
      </c>
      <c r="B26" s="64" t="s">
        <v>58</v>
      </c>
      <c r="C26" s="14">
        <v>0.17911109788221985</v>
      </c>
      <c r="D26" s="14">
        <v>0.17523489194844691</v>
      </c>
      <c r="E26" s="67" t="s">
        <v>59</v>
      </c>
      <c r="F26" s="67" t="s">
        <v>59</v>
      </c>
    </row>
    <row r="27" spans="1:6" x14ac:dyDescent="0.25">
      <c r="A27" s="94"/>
      <c r="B27" s="64" t="s">
        <v>60</v>
      </c>
      <c r="C27" s="14">
        <v>0.30698923180773202</v>
      </c>
      <c r="D27" s="14">
        <v>0.30493811249929664</v>
      </c>
      <c r="E27" s="14">
        <v>0.33960227674008514</v>
      </c>
      <c r="F27" s="67" t="s">
        <v>59</v>
      </c>
    </row>
    <row r="28" spans="1:6" x14ac:dyDescent="0.25">
      <c r="A28" s="94"/>
      <c r="B28" s="64" t="s">
        <v>61</v>
      </c>
      <c r="C28" s="68">
        <v>0.39246697937271469</v>
      </c>
      <c r="D28" s="14">
        <v>0.42024310321734692</v>
      </c>
      <c r="E28" s="14">
        <v>0.53735921336394898</v>
      </c>
      <c r="F28" s="68">
        <v>0.56410154349859676</v>
      </c>
    </row>
    <row r="29" spans="1:6" x14ac:dyDescent="0.25">
      <c r="A29" s="94"/>
      <c r="B29" s="64" t="s">
        <v>62</v>
      </c>
      <c r="C29" s="69">
        <v>0.39246697937271469</v>
      </c>
      <c r="D29" s="14">
        <v>0.96790093992798421</v>
      </c>
      <c r="E29" s="14">
        <v>0.92626402593213397</v>
      </c>
      <c r="F29" s="69">
        <v>0.56410154349859676</v>
      </c>
    </row>
    <row r="31" spans="1:6" x14ac:dyDescent="0.25">
      <c r="A31" s="29" t="s">
        <v>64</v>
      </c>
      <c r="B31" s="63"/>
      <c r="C31" s="92" t="s">
        <v>53</v>
      </c>
      <c r="D31" s="92"/>
      <c r="E31" s="92"/>
      <c r="F31" s="92"/>
    </row>
    <row r="32" spans="1:6" x14ac:dyDescent="0.25">
      <c r="A32" s="63" t="s">
        <v>28</v>
      </c>
      <c r="B32" s="63"/>
      <c r="C32" s="64" t="s">
        <v>54</v>
      </c>
      <c r="D32" s="64" t="s">
        <v>55</v>
      </c>
      <c r="E32" s="64" t="s">
        <v>56</v>
      </c>
      <c r="F32" s="64" t="s">
        <v>57</v>
      </c>
    </row>
    <row r="33" spans="1:6" x14ac:dyDescent="0.25">
      <c r="A33" s="93" t="s">
        <v>63</v>
      </c>
      <c r="B33" s="64" t="s">
        <v>58</v>
      </c>
      <c r="C33" s="14">
        <v>0.12642590746059856</v>
      </c>
      <c r="D33" s="14">
        <v>0.20955543965262635</v>
      </c>
      <c r="E33" s="67" t="s">
        <v>59</v>
      </c>
      <c r="F33" s="67" t="s">
        <v>59</v>
      </c>
    </row>
    <row r="34" spans="1:6" x14ac:dyDescent="0.25">
      <c r="A34" s="94"/>
      <c r="B34" s="64" t="s">
        <v>60</v>
      </c>
      <c r="C34" s="14">
        <v>0.29146192226086931</v>
      </c>
      <c r="D34" s="14">
        <v>0.40783186820567091</v>
      </c>
      <c r="E34" s="14">
        <v>0.48110262224002615</v>
      </c>
      <c r="F34" s="67" t="s">
        <v>59</v>
      </c>
    </row>
    <row r="35" spans="1:6" x14ac:dyDescent="0.25">
      <c r="A35" s="94"/>
      <c r="B35" s="64" t="s">
        <v>61</v>
      </c>
      <c r="C35" s="68">
        <v>3.0559773717320351E-2</v>
      </c>
      <c r="D35" s="14">
        <v>0.58127019212968689</v>
      </c>
      <c r="E35" s="14">
        <v>0.50910247314348966</v>
      </c>
      <c r="F35" s="68">
        <v>0.78811623012160914</v>
      </c>
    </row>
    <row r="36" spans="1:6" x14ac:dyDescent="0.25">
      <c r="A36" s="94"/>
      <c r="B36" s="64" t="s">
        <v>62</v>
      </c>
      <c r="C36" s="69">
        <v>3.0559773717320351E-2</v>
      </c>
      <c r="D36" s="14">
        <v>0.67995936467505902</v>
      </c>
      <c r="E36" s="14">
        <v>0.62131538474831083</v>
      </c>
      <c r="F36" s="69">
        <v>0.78811623012160914</v>
      </c>
    </row>
    <row r="38" spans="1:6" x14ac:dyDescent="0.25">
      <c r="A38" s="20" t="s">
        <v>94</v>
      </c>
    </row>
    <row r="42" spans="1:6" x14ac:dyDescent="0.25">
      <c r="A42" s="4" t="s">
        <v>95</v>
      </c>
      <c r="B42" s="4"/>
      <c r="C42" s="4"/>
      <c r="D42" s="4"/>
      <c r="E42" s="4"/>
      <c r="F42" s="4"/>
    </row>
    <row r="44" spans="1:6" x14ac:dyDescent="0.25">
      <c r="C44" s="70" t="s">
        <v>96</v>
      </c>
      <c r="D44" s="71">
        <v>0.95</v>
      </c>
    </row>
    <row r="45" spans="1:6" ht="28.5" customHeight="1" x14ac:dyDescent="0.25">
      <c r="B45" s="95" t="s">
        <v>111</v>
      </c>
      <c r="C45" s="96"/>
      <c r="D45" s="72">
        <f xml:space="preserve"> 56656/51695</f>
        <v>1.0959667279233969</v>
      </c>
      <c r="F45" t="s">
        <v>110</v>
      </c>
    </row>
    <row r="46" spans="1:6" ht="28.5" customHeight="1" x14ac:dyDescent="0.25">
      <c r="B46" s="97" t="s">
        <v>112</v>
      </c>
      <c r="C46" s="96"/>
      <c r="D46" s="72">
        <v>1.1000000000000001</v>
      </c>
      <c r="F46" t="s">
        <v>113</v>
      </c>
    </row>
    <row r="47" spans="1:6" ht="28.5" customHeight="1" x14ac:dyDescent="0.25">
      <c r="B47" s="97" t="s">
        <v>114</v>
      </c>
      <c r="C47" s="96"/>
      <c r="D47" s="72">
        <v>1</v>
      </c>
    </row>
    <row r="50" spans="1:6" x14ac:dyDescent="0.25">
      <c r="A50" s="2" t="s">
        <v>97</v>
      </c>
      <c r="B50" s="2"/>
      <c r="C50" s="2"/>
      <c r="D50" s="2"/>
      <c r="E50" s="2"/>
      <c r="F50" s="2"/>
    </row>
    <row r="51" spans="1:6" x14ac:dyDescent="0.25">
      <c r="A51" s="6" t="s">
        <v>98</v>
      </c>
      <c r="B51" s="6" t="s">
        <v>99</v>
      </c>
      <c r="C51" s="6" t="s">
        <v>100</v>
      </c>
      <c r="D51" s="6"/>
    </row>
    <row r="52" spans="1:6" x14ac:dyDescent="0.25">
      <c r="A52">
        <v>1</v>
      </c>
      <c r="B52" t="s">
        <v>27</v>
      </c>
      <c r="C52" s="72">
        <v>1.127273</v>
      </c>
    </row>
    <row r="53" spans="1:6" x14ac:dyDescent="0.25">
      <c r="A53">
        <v>1</v>
      </c>
      <c r="B53" t="s">
        <v>26</v>
      </c>
      <c r="C53" s="72">
        <v>1</v>
      </c>
    </row>
    <row r="54" spans="1:6" x14ac:dyDescent="0.25">
      <c r="A54">
        <v>1</v>
      </c>
      <c r="B54" t="s">
        <v>28</v>
      </c>
      <c r="C54" s="72">
        <v>1.186275</v>
      </c>
    </row>
    <row r="55" spans="1:6" x14ac:dyDescent="0.25">
      <c r="A55">
        <v>2</v>
      </c>
      <c r="B55" t="s">
        <v>27</v>
      </c>
      <c r="C55" s="72">
        <v>1.4486250000000001</v>
      </c>
    </row>
    <row r="56" spans="1:6" x14ac:dyDescent="0.25">
      <c r="A56">
        <v>2</v>
      </c>
      <c r="B56" t="s">
        <v>26</v>
      </c>
      <c r="C56" s="72">
        <v>1.1176470000000001</v>
      </c>
    </row>
    <row r="57" spans="1:6" x14ac:dyDescent="0.25">
      <c r="A57">
        <v>2</v>
      </c>
      <c r="B57" t="s">
        <v>28</v>
      </c>
      <c r="C57" s="72">
        <v>1.5851059999999999</v>
      </c>
    </row>
    <row r="58" spans="1:6" x14ac:dyDescent="0.25">
      <c r="A58">
        <v>3</v>
      </c>
      <c r="B58" t="s">
        <v>27</v>
      </c>
      <c r="C58" s="72">
        <v>1.526087</v>
      </c>
    </row>
    <row r="59" spans="1:6" x14ac:dyDescent="0.25">
      <c r="A59">
        <v>3</v>
      </c>
      <c r="B59" t="s">
        <v>26</v>
      </c>
      <c r="C59" s="72">
        <v>1.017857</v>
      </c>
    </row>
    <row r="60" spans="1:6" x14ac:dyDescent="0.25">
      <c r="A60">
        <v>3</v>
      </c>
      <c r="B60" t="s">
        <v>28</v>
      </c>
      <c r="C60" s="72">
        <v>1.6</v>
      </c>
    </row>
    <row r="61" spans="1:6" x14ac:dyDescent="0.25">
      <c r="A61">
        <v>4</v>
      </c>
      <c r="B61" t="s">
        <v>27</v>
      </c>
      <c r="C61" s="72">
        <v>2.2809520000000001</v>
      </c>
    </row>
    <row r="62" spans="1:6" x14ac:dyDescent="0.25">
      <c r="A62">
        <v>4</v>
      </c>
      <c r="B62" t="s">
        <v>26</v>
      </c>
      <c r="C62" s="72">
        <v>1.1864410000000001</v>
      </c>
    </row>
    <row r="63" spans="1:6" x14ac:dyDescent="0.25">
      <c r="A63">
        <v>4</v>
      </c>
      <c r="B63" t="s">
        <v>28</v>
      </c>
      <c r="C63" s="72">
        <v>1.930693</v>
      </c>
    </row>
    <row r="65" spans="1:6" x14ac:dyDescent="0.25">
      <c r="B65" t="s">
        <v>101</v>
      </c>
      <c r="C65" s="73">
        <f>AVERAGE(C52:C63)</f>
        <v>1.4172463333333332</v>
      </c>
    </row>
    <row r="67" spans="1:6" x14ac:dyDescent="0.25">
      <c r="A67" t="s">
        <v>102</v>
      </c>
    </row>
    <row r="68" spans="1:6" x14ac:dyDescent="0.25">
      <c r="A68" s="43" t="s">
        <v>103</v>
      </c>
    </row>
    <row r="70" spans="1:6" x14ac:dyDescent="0.25">
      <c r="A70" s="2" t="s">
        <v>104</v>
      </c>
      <c r="B70" s="2"/>
      <c r="C70" s="2"/>
      <c r="D70" s="2"/>
      <c r="E70" s="2"/>
      <c r="F70" s="2"/>
    </row>
    <row r="71" spans="1:6" x14ac:dyDescent="0.25">
      <c r="C71" s="92" t="s">
        <v>105</v>
      </c>
      <c r="D71" s="92"/>
      <c r="E71" s="92"/>
    </row>
    <row r="72" spans="1:6" x14ac:dyDescent="0.25">
      <c r="C72" s="6" t="s">
        <v>26</v>
      </c>
      <c r="D72" s="6" t="s">
        <v>27</v>
      </c>
      <c r="E72" s="6" t="s">
        <v>28</v>
      </c>
    </row>
    <row r="73" spans="1:6" x14ac:dyDescent="0.25">
      <c r="A73" s="94" t="s">
        <v>98</v>
      </c>
      <c r="B73" s="6">
        <v>1</v>
      </c>
      <c r="C73" s="73">
        <f>C53</f>
        <v>1</v>
      </c>
      <c r="D73" s="73">
        <f>C52</f>
        <v>1.127273</v>
      </c>
      <c r="E73" s="73">
        <f>C54</f>
        <v>1.186275</v>
      </c>
    </row>
    <row r="74" spans="1:6" x14ac:dyDescent="0.25">
      <c r="A74" s="94"/>
      <c r="B74" s="6">
        <v>2</v>
      </c>
      <c r="C74" s="73">
        <f>C56</f>
        <v>1.1176470000000001</v>
      </c>
      <c r="D74" s="73">
        <f>C55</f>
        <v>1.4486250000000001</v>
      </c>
      <c r="E74" s="73">
        <f>C57</f>
        <v>1.5851059999999999</v>
      </c>
    </row>
    <row r="75" spans="1:6" x14ac:dyDescent="0.25">
      <c r="A75" s="94"/>
      <c r="B75" s="6">
        <v>3</v>
      </c>
      <c r="C75" s="73">
        <f>C59</f>
        <v>1.017857</v>
      </c>
      <c r="D75" s="73">
        <f>C58</f>
        <v>1.526087</v>
      </c>
      <c r="E75" s="73">
        <f>C60</f>
        <v>1.6</v>
      </c>
    </row>
    <row r="76" spans="1:6" x14ac:dyDescent="0.25">
      <c r="A76" s="94"/>
      <c r="B76" s="6">
        <v>4</v>
      </c>
      <c r="C76" s="73">
        <f>C62</f>
        <v>1.1864410000000001</v>
      </c>
      <c r="D76" s="73">
        <f>C61</f>
        <v>2.2809520000000001</v>
      </c>
      <c r="E76" s="73">
        <f>C63</f>
        <v>1.930693</v>
      </c>
    </row>
    <row r="79" spans="1:6" x14ac:dyDescent="0.25">
      <c r="A79" s="2" t="s">
        <v>115</v>
      </c>
      <c r="B79" s="2"/>
      <c r="C79" s="2"/>
      <c r="D79" s="2"/>
      <c r="E79" s="2"/>
      <c r="F79" s="2"/>
    </row>
    <row r="80" spans="1:6" x14ac:dyDescent="0.25">
      <c r="A80" s="8"/>
      <c r="B80" s="8" t="s">
        <v>26</v>
      </c>
      <c r="C80" s="8" t="s">
        <v>27</v>
      </c>
      <c r="D80" s="8" t="s">
        <v>28</v>
      </c>
    </row>
    <row r="81" spans="1:5" x14ac:dyDescent="0.25">
      <c r="A81" s="63" t="s">
        <v>32</v>
      </c>
      <c r="B81" s="74">
        <f ca="1">(C19*$D$44)/OFFSET($B$72,1,1)</f>
        <v>0</v>
      </c>
      <c r="C81" s="74">
        <f ca="1">(C26*$D$44)/OFFSET($B$72,1,2)</f>
        <v>0.15094439677709734</v>
      </c>
      <c r="D81" s="74">
        <f ca="1">(C33*$D$44)/OFFSET($B$72,1,3)</f>
        <v>0.10124516835267425</v>
      </c>
    </row>
    <row r="82" spans="1:5" x14ac:dyDescent="0.25">
      <c r="A82" s="63" t="s">
        <v>34</v>
      </c>
      <c r="B82" s="74">
        <f ca="1">(D19*$D$44)/OFFSET($B$72,1,1)</f>
        <v>8.5196560196560203E-2</v>
      </c>
      <c r="C82" s="74">
        <f ca="1">(D26*$D$44)/OFFSET($B$72,1,2)</f>
        <v>0.14767775627645172</v>
      </c>
      <c r="D82" s="74">
        <f ca="1">(D33*$D$44)/OFFSET($B$72,1,3)</f>
        <v>0.16781746868980213</v>
      </c>
    </row>
    <row r="83" spans="1:5" x14ac:dyDescent="0.25">
      <c r="A83" s="63" t="s">
        <v>35</v>
      </c>
      <c r="B83" s="74">
        <f ca="1">(C20*$D$44)/OFFSET($B$72,2,1)</f>
        <v>0</v>
      </c>
      <c r="C83" s="74">
        <f ca="1">(C27*$D$44)/OFFSET($B$72,2,2)</f>
        <v>0.20132178460080791</v>
      </c>
      <c r="D83" s="74">
        <f ca="1">(C34*$D$44)/OFFSET($B$72,2,3)</f>
        <v>0.17468158353310495</v>
      </c>
    </row>
    <row r="84" spans="1:5" x14ac:dyDescent="0.25">
      <c r="A84" s="63" t="s">
        <v>36</v>
      </c>
      <c r="B84" s="74">
        <f ca="1">(D20*$D$44)/OFFSET($B$72,2,1)</f>
        <v>8.4146870846531927E-2</v>
      </c>
      <c r="C84" s="74">
        <f ca="1">(D27*$D$44)/OFFSET($B$72,2,2)</f>
        <v>0.19997667227497234</v>
      </c>
      <c r="D84" s="74">
        <f ca="1">(D34*$D$44)/OFFSET($B$72,2,3)</f>
        <v>0.24442546731599488</v>
      </c>
    </row>
    <row r="85" spans="1:5" x14ac:dyDescent="0.25">
      <c r="A85" s="63" t="s">
        <v>37</v>
      </c>
      <c r="B85" s="74">
        <f ca="1">(E20*$D$44)/OFFSET($B$72,2,1)</f>
        <v>0.19744179492288111</v>
      </c>
      <c r="C85" s="74">
        <f ca="1">(E27*$D$44)/OFFSET($B$72,2,2)</f>
        <v>0.22270923317151151</v>
      </c>
      <c r="D85" s="74">
        <f ca="1">(E34*$D$44)/OFFSET($B$72,2,3)</f>
        <v>0.28833875534382236</v>
      </c>
    </row>
    <row r="86" spans="1:5" x14ac:dyDescent="0.25">
      <c r="A86" s="63" t="s">
        <v>38</v>
      </c>
      <c r="B86" s="74">
        <f ca="1">(C21*$D$44)/OFFSET($B$72,3,1)</f>
        <v>0</v>
      </c>
      <c r="C86" s="74">
        <f ca="1">(C28*$D$44)/OFFSET($B$72,3,2)</f>
        <v>0.2443134830478727</v>
      </c>
      <c r="D86" s="74">
        <f ca="1">(C35*$D$44)/OFFSET($B$72,3,3)</f>
        <v>1.8144865644658958E-2</v>
      </c>
    </row>
    <row r="87" spans="1:5" x14ac:dyDescent="0.25">
      <c r="A87" s="63" t="s">
        <v>39</v>
      </c>
      <c r="B87" s="74">
        <f ca="1">(D21*$D$44)/OFFSET($B$72,3,1)</f>
        <v>6.8301053996072558E-2</v>
      </c>
      <c r="C87" s="74">
        <f ca="1">(D28*$D$44)/OFFSET($B$72,3,2)</f>
        <v>0.26160431748417984</v>
      </c>
      <c r="D87" s="74">
        <f ca="1">(D35*$D$44)/OFFSET($B$72,3,3)</f>
        <v>0.34512917657700154</v>
      </c>
    </row>
    <row r="88" spans="1:5" x14ac:dyDescent="0.25">
      <c r="A88" s="63" t="s">
        <v>40</v>
      </c>
      <c r="B88" s="74">
        <f ca="1">(E21*$D$44)/OFFSET($B$72,3,1)</f>
        <v>0.14798199991674921</v>
      </c>
      <c r="C88" s="74">
        <f ca="1">(E28*$D$44)/OFFSET($B$72,3,2)</f>
        <v>0.33450992813368535</v>
      </c>
      <c r="D88" s="74">
        <f ca="1">(E35*$D$44)/OFFSET($B$72,3,3)</f>
        <v>0.30227959342894695</v>
      </c>
    </row>
    <row r="89" spans="1:5" x14ac:dyDescent="0.25">
      <c r="A89" s="63" t="s">
        <v>41</v>
      </c>
      <c r="B89" s="74">
        <f ca="1">(F21*$D$44)/OFFSET($B$72,3,1)</f>
        <v>0.37474787922544212</v>
      </c>
      <c r="C89" s="74">
        <f ca="1">(F28*$D$44)/OFFSET($B$72,3,2)</f>
        <v>0.35115721864065874</v>
      </c>
      <c r="D89" s="74">
        <f ca="1">(F35*$D$44)/OFFSET($B$72,3,3)</f>
        <v>0.46794401163470539</v>
      </c>
    </row>
    <row r="90" spans="1:5" x14ac:dyDescent="0.25">
      <c r="A90" s="63" t="s">
        <v>42</v>
      </c>
      <c r="B90" s="74">
        <f ca="1">(C22*$D$44)/OFFSET($B$72,4,1)</f>
        <v>0</v>
      </c>
      <c r="C90" s="74">
        <f ca="1">(C29*$D$44)/OFFSET($B$72,4,2)</f>
        <v>0.16345965649609412</v>
      </c>
      <c r="D90" s="74">
        <f ca="1">(C36*$D$44)/OFFSET($B$72,4,3)</f>
        <v>1.5036976376593448E-2</v>
      </c>
    </row>
    <row r="91" spans="1:5" x14ac:dyDescent="0.25">
      <c r="A91" s="63" t="s">
        <v>43</v>
      </c>
      <c r="B91" s="74">
        <f ca="1">(D22*$D$44)/OFFSET($B$72,4,1)</f>
        <v>7.8482513978389692E-2</v>
      </c>
      <c r="C91" s="74">
        <f ca="1">(D29*$D$44)/OFFSET($B$72,4,2)</f>
        <v>0.403123736462488</v>
      </c>
      <c r="D91" s="74">
        <f ca="1">(D36*$D$44)/OFFSET($B$72,4,3)</f>
        <v>0.33457488914151862</v>
      </c>
    </row>
    <row r="92" spans="1:5" x14ac:dyDescent="0.25">
      <c r="A92" s="63" t="s">
        <v>44</v>
      </c>
      <c r="B92" s="74">
        <f ca="1">(E22*$D$44)/OFFSET($B$72,4,1)</f>
        <v>0.15105977702455137</v>
      </c>
      <c r="C92" s="74">
        <f ca="1">(E29*$D$44)/OFFSET($B$72,4,2)</f>
        <v>0.38578226312326047</v>
      </c>
      <c r="D92" s="74">
        <f ca="1">(E36*$D$44)/OFFSET($B$72,4,3)</f>
        <v>0.30571904259812166</v>
      </c>
    </row>
    <row r="93" spans="1:5" x14ac:dyDescent="0.25">
      <c r="A93" s="63" t="s">
        <v>45</v>
      </c>
      <c r="B93" s="74">
        <f ca="1">(F22*$D$44)/OFFSET($B$72,4,1)</f>
        <v>0.32149913236711375</v>
      </c>
      <c r="C93" s="74">
        <f ca="1">(F29*$D$44)/OFFSET($B$72,4,2)</f>
        <v>0.23494421027871998</v>
      </c>
      <c r="D93" s="74">
        <f ca="1">(F36*$D$44)/OFFSET($B$72,4,3)</f>
        <v>0.38779361535755746</v>
      </c>
    </row>
    <row r="95" spans="1:5" x14ac:dyDescent="0.25">
      <c r="A95" s="86"/>
      <c r="B95" s="86"/>
      <c r="C95" s="86"/>
      <c r="D95" s="86"/>
      <c r="E95" s="86"/>
    </row>
    <row r="96" spans="1:5" x14ac:dyDescent="0.25">
      <c r="A96" s="86"/>
      <c r="B96" s="86"/>
      <c r="C96" s="86"/>
      <c r="D96" s="86"/>
      <c r="E96" s="86"/>
    </row>
    <row r="97" spans="1:5" x14ac:dyDescent="0.25">
      <c r="A97" s="86"/>
      <c r="B97" s="86"/>
      <c r="C97" s="86"/>
      <c r="D97" s="86"/>
      <c r="E97" s="86"/>
    </row>
    <row r="98" spans="1:5" x14ac:dyDescent="0.25">
      <c r="A98" s="63"/>
      <c r="B98" s="74"/>
      <c r="C98" s="74"/>
      <c r="D98" s="74"/>
    </row>
    <row r="99" spans="1:5" x14ac:dyDescent="0.25">
      <c r="A99" s="63"/>
      <c r="B99" s="74"/>
      <c r="C99" s="74"/>
      <c r="D99" s="74"/>
    </row>
    <row r="100" spans="1:5" x14ac:dyDescent="0.25">
      <c r="A100" s="63"/>
      <c r="B100" s="74"/>
      <c r="C100" s="74"/>
      <c r="D100" s="74"/>
    </row>
    <row r="101" spans="1:5" x14ac:dyDescent="0.25">
      <c r="A101" s="63"/>
      <c r="B101" s="74"/>
      <c r="C101" s="74"/>
      <c r="D101" s="74"/>
    </row>
    <row r="102" spans="1:5" x14ac:dyDescent="0.25">
      <c r="A102" s="63"/>
      <c r="B102" s="74"/>
      <c r="C102" s="74"/>
      <c r="D102" s="74"/>
    </row>
    <row r="103" spans="1:5" x14ac:dyDescent="0.25">
      <c r="A103" s="63"/>
      <c r="B103" s="74"/>
      <c r="C103" s="74"/>
      <c r="D103" s="74"/>
    </row>
    <row r="104" spans="1:5" x14ac:dyDescent="0.25">
      <c r="A104" s="63"/>
      <c r="B104" s="74"/>
      <c r="C104" s="74"/>
      <c r="D104" s="74"/>
    </row>
    <row r="105" spans="1:5" x14ac:dyDescent="0.25">
      <c r="A105" s="63"/>
      <c r="B105" s="74"/>
      <c r="C105" s="74"/>
      <c r="D105" s="74"/>
    </row>
    <row r="106" spans="1:5" x14ac:dyDescent="0.25">
      <c r="A106" s="63"/>
      <c r="B106" s="74"/>
      <c r="C106" s="74"/>
      <c r="D106" s="74"/>
    </row>
    <row r="107" spans="1:5" x14ac:dyDescent="0.25">
      <c r="A107" s="63"/>
      <c r="B107" s="74"/>
      <c r="C107" s="74"/>
      <c r="D107" s="74"/>
    </row>
    <row r="108" spans="1:5" x14ac:dyDescent="0.25">
      <c r="A108" s="63"/>
      <c r="B108" s="74"/>
      <c r="C108" s="74"/>
      <c r="D108" s="74"/>
    </row>
    <row r="109" spans="1:5" x14ac:dyDescent="0.25">
      <c r="A109" s="63"/>
      <c r="B109" s="74"/>
      <c r="C109" s="74"/>
      <c r="D109" s="74"/>
    </row>
  </sheetData>
  <mergeCells count="13">
    <mergeCell ref="C31:F31"/>
    <mergeCell ref="A33:A36"/>
    <mergeCell ref="C71:E71"/>
    <mergeCell ref="A73:A76"/>
    <mergeCell ref="C6:F6"/>
    <mergeCell ref="A8:A11"/>
    <mergeCell ref="C17:F17"/>
    <mergeCell ref="A19:A22"/>
    <mergeCell ref="C24:F24"/>
    <mergeCell ref="A26:A29"/>
    <mergeCell ref="B45:C45"/>
    <mergeCell ref="B46:C46"/>
    <mergeCell ref="B47:C47"/>
  </mergeCells>
  <conditionalFormatting sqref="A25">
    <cfRule type="cellIs" dxfId="2" priority="3" operator="equal">
      <formula>"HBO"</formula>
    </cfRule>
  </conditionalFormatting>
  <conditionalFormatting sqref="A18">
    <cfRule type="cellIs" dxfId="1" priority="1" operator="equal">
      <formula>"HBW"</formula>
    </cfRule>
  </conditionalFormatting>
  <conditionalFormatting sqref="A32">
    <cfRule type="cellIs" dxfId="0" priority="2" operator="equal">
      <formula>"NHB"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workbookViewId="0">
      <pane ySplit="1" topLeftCell="A275" activePane="bottomLeft" state="frozen"/>
      <selection pane="bottomLeft" activeCell="D284" sqref="D284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6" style="1" bestFit="1" customWidth="1"/>
    <col min="4" max="4" width="8" style="1" bestFit="1" customWidth="1"/>
    <col min="5" max="17" width="8.140625" customWidth="1"/>
  </cols>
  <sheetData>
    <row r="1" spans="1:17" s="6" customFormat="1" x14ac:dyDescent="0.25">
      <c r="A1" s="5" t="s">
        <v>21</v>
      </c>
      <c r="B1" s="5" t="s">
        <v>0</v>
      </c>
      <c r="C1" s="5" t="s">
        <v>3</v>
      </c>
      <c r="D1" s="5" t="s">
        <v>65</v>
      </c>
      <c r="E1" s="5" t="s">
        <v>32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</row>
    <row r="2" spans="1:17" x14ac:dyDescent="0.25">
      <c r="A2" s="1">
        <v>101</v>
      </c>
      <c r="B2" s="1">
        <v>9508</v>
      </c>
      <c r="C2" s="1" t="s">
        <v>5</v>
      </c>
      <c r="D2" s="48">
        <v>322.63099999999997</v>
      </c>
      <c r="E2" s="82">
        <v>27.79073116987179</v>
      </c>
      <c r="F2" s="82">
        <v>36.451098557692305</v>
      </c>
      <c r="G2" s="82">
        <v>49.118501602564095</v>
      </c>
      <c r="H2" s="82">
        <v>49.894056891025642</v>
      </c>
      <c r="I2" s="82">
        <v>52.349981971153845</v>
      </c>
      <c r="J2" s="82">
        <v>2.0681474358974357</v>
      </c>
      <c r="K2" s="82">
        <v>8.4018489583333338</v>
      </c>
      <c r="L2" s="82">
        <v>4.5240725160256412</v>
      </c>
      <c r="M2" s="82">
        <v>12.538143830128204</v>
      </c>
      <c r="N2" s="82">
        <v>0.12925921474358973</v>
      </c>
      <c r="O2" s="82">
        <v>30.505174679487176</v>
      </c>
      <c r="P2" s="82">
        <v>35.546284054487174</v>
      </c>
      <c r="Q2" s="82">
        <v>13.313699118589742</v>
      </c>
    </row>
    <row r="3" spans="1:17" x14ac:dyDescent="0.25">
      <c r="A3" s="1">
        <v>102</v>
      </c>
      <c r="B3" s="1">
        <v>9508</v>
      </c>
      <c r="C3" s="1" t="s">
        <v>5</v>
      </c>
      <c r="D3" s="48">
        <v>260.04300000000001</v>
      </c>
      <c r="E3" s="82">
        <v>22.399537259615386</v>
      </c>
      <c r="F3" s="82">
        <v>29.379858173076926</v>
      </c>
      <c r="G3" s="82">
        <v>39.589879807692306</v>
      </c>
      <c r="H3" s="82">
        <v>40.214983173076924</v>
      </c>
      <c r="I3" s="82">
        <v>42.194477163461542</v>
      </c>
      <c r="J3" s="82">
        <v>1.6669423076923078</v>
      </c>
      <c r="K3" s="82">
        <v>6.7719531250000005</v>
      </c>
      <c r="L3" s="82">
        <v>3.6464362980769232</v>
      </c>
      <c r="M3" s="82">
        <v>10.105837740384615</v>
      </c>
      <c r="N3" s="82">
        <v>0.10418389423076924</v>
      </c>
      <c r="O3" s="82">
        <v>24.587399038461538</v>
      </c>
      <c r="P3" s="82">
        <v>28.650570913461539</v>
      </c>
      <c r="Q3" s="82">
        <v>10.730941105769231</v>
      </c>
    </row>
    <row r="4" spans="1:17" x14ac:dyDescent="0.25">
      <c r="A4" s="1">
        <v>103</v>
      </c>
      <c r="B4" s="1">
        <v>9508</v>
      </c>
      <c r="C4" s="1" t="s">
        <v>5</v>
      </c>
      <c r="D4" s="48">
        <v>130.89699999999999</v>
      </c>
      <c r="E4" s="82">
        <v>11.275182291666665</v>
      </c>
      <c r="F4" s="82">
        <v>14.78884375</v>
      </c>
      <c r="G4" s="82">
        <v>19.928229166666664</v>
      </c>
      <c r="H4" s="82">
        <v>20.242885416666667</v>
      </c>
      <c r="I4" s="82">
        <v>21.239296875000001</v>
      </c>
      <c r="J4" s="82">
        <v>0.83908333333333329</v>
      </c>
      <c r="K4" s="82">
        <v>3.4087760416666666</v>
      </c>
      <c r="L4" s="82">
        <v>1.8354947916666666</v>
      </c>
      <c r="M4" s="82">
        <v>5.086942708333333</v>
      </c>
      <c r="N4" s="82">
        <v>5.2442708333333331E-2</v>
      </c>
      <c r="O4" s="82">
        <v>12.376479166666666</v>
      </c>
      <c r="P4" s="82">
        <v>14.421744791666665</v>
      </c>
      <c r="Q4" s="82">
        <v>5.4015989583333326</v>
      </c>
    </row>
    <row r="5" spans="1:17" x14ac:dyDescent="0.25">
      <c r="A5" s="1">
        <v>104</v>
      </c>
      <c r="B5" s="1">
        <v>9508</v>
      </c>
      <c r="C5" s="1" t="s">
        <v>5</v>
      </c>
      <c r="D5" s="48">
        <v>151.76400000000001</v>
      </c>
      <c r="E5" s="82">
        <v>13.072620192307694</v>
      </c>
      <c r="F5" s="82">
        <v>17.146413461538462</v>
      </c>
      <c r="G5" s="82">
        <v>23.105096153846155</v>
      </c>
      <c r="H5" s="82">
        <v>23.469913461538464</v>
      </c>
      <c r="I5" s="82">
        <v>24.625168269230773</v>
      </c>
      <c r="J5" s="82">
        <v>0.97284615384615392</v>
      </c>
      <c r="K5" s="82">
        <v>3.9521875000000004</v>
      </c>
      <c r="L5" s="82">
        <v>2.1281009615384616</v>
      </c>
      <c r="M5" s="82">
        <v>5.8978798076923082</v>
      </c>
      <c r="N5" s="82">
        <v>6.080288461538462E-2</v>
      </c>
      <c r="O5" s="82">
        <v>14.34948076923077</v>
      </c>
      <c r="P5" s="82">
        <v>16.720793269230771</v>
      </c>
      <c r="Q5" s="82">
        <v>6.2626971153846158</v>
      </c>
    </row>
    <row r="6" spans="1:17" x14ac:dyDescent="0.25">
      <c r="A6" s="1">
        <v>105</v>
      </c>
      <c r="B6" s="1">
        <v>9508</v>
      </c>
      <c r="C6" s="1" t="s">
        <v>5</v>
      </c>
      <c r="D6" s="48">
        <v>53</v>
      </c>
      <c r="E6" s="82">
        <v>4.5653044871794872</v>
      </c>
      <c r="F6" s="82">
        <v>5.9879807692307692</v>
      </c>
      <c r="G6" s="82">
        <v>8.0689102564102555</v>
      </c>
      <c r="H6" s="82">
        <v>8.1963141025641022</v>
      </c>
      <c r="I6" s="82">
        <v>8.599759615384615</v>
      </c>
      <c r="J6" s="82">
        <v>0.33974358974358976</v>
      </c>
      <c r="K6" s="82">
        <v>1.3802083333333335</v>
      </c>
      <c r="L6" s="82">
        <v>0.74318910256410264</v>
      </c>
      <c r="M6" s="82">
        <v>2.0596955128205128</v>
      </c>
      <c r="N6" s="82">
        <v>2.123397435897436E-2</v>
      </c>
      <c r="O6" s="82">
        <v>5.0112179487179489</v>
      </c>
      <c r="P6" s="82">
        <v>5.8393429487179489</v>
      </c>
      <c r="Q6" s="82">
        <v>2.187099358974359</v>
      </c>
    </row>
    <row r="7" spans="1:17" x14ac:dyDescent="0.25">
      <c r="A7" s="1">
        <v>106</v>
      </c>
      <c r="B7" s="1">
        <v>9508</v>
      </c>
      <c r="C7" s="1" t="s">
        <v>5</v>
      </c>
      <c r="D7" s="48">
        <v>41</v>
      </c>
      <c r="E7" s="82">
        <v>3.531650641025641</v>
      </c>
      <c r="F7" s="82">
        <v>4.6322115384615383</v>
      </c>
      <c r="G7" s="82">
        <v>6.2419871794871788</v>
      </c>
      <c r="H7" s="82">
        <v>6.3405448717948723</v>
      </c>
      <c r="I7" s="82">
        <v>6.6526442307692308</v>
      </c>
      <c r="J7" s="82">
        <v>0.26282051282051283</v>
      </c>
      <c r="K7" s="82">
        <v>1.0677083333333335</v>
      </c>
      <c r="L7" s="82">
        <v>0.57491987179487181</v>
      </c>
      <c r="M7" s="82">
        <v>1.593349358974359</v>
      </c>
      <c r="N7" s="82">
        <v>1.6426282051282052E-2</v>
      </c>
      <c r="O7" s="82">
        <v>3.8766025641025639</v>
      </c>
      <c r="P7" s="82">
        <v>4.5172275641025639</v>
      </c>
      <c r="Q7" s="82">
        <v>1.6919070512820513</v>
      </c>
    </row>
    <row r="8" spans="1:17" x14ac:dyDescent="0.25">
      <c r="A8" s="1">
        <v>107</v>
      </c>
      <c r="B8" s="1">
        <v>9508</v>
      </c>
      <c r="C8" s="1" t="s">
        <v>5</v>
      </c>
      <c r="D8" s="48">
        <v>96.897000000000006</v>
      </c>
      <c r="E8" s="82">
        <v>8.3464963942307691</v>
      </c>
      <c r="F8" s="82">
        <v>10.947497596153847</v>
      </c>
      <c r="G8" s="82">
        <v>14.751947115384615</v>
      </c>
      <c r="H8" s="82">
        <v>14.984872596153847</v>
      </c>
      <c r="I8" s="82">
        <v>15.722469951923079</v>
      </c>
      <c r="J8" s="82">
        <v>0.62113461538461545</v>
      </c>
      <c r="K8" s="82">
        <v>2.5233593750000001</v>
      </c>
      <c r="L8" s="82">
        <v>1.3587319711538464</v>
      </c>
      <c r="M8" s="82">
        <v>3.7656286057692312</v>
      </c>
      <c r="N8" s="82">
        <v>3.8820913461538466E-2</v>
      </c>
      <c r="O8" s="82">
        <v>9.1617355769230766</v>
      </c>
      <c r="P8" s="82">
        <v>10.675751201923077</v>
      </c>
      <c r="Q8" s="82">
        <v>3.9985540865384617</v>
      </c>
    </row>
    <row r="9" spans="1:17" x14ac:dyDescent="0.25">
      <c r="A9" s="1">
        <v>108</v>
      </c>
      <c r="B9" s="1">
        <v>9508</v>
      </c>
      <c r="C9" s="1" t="s">
        <v>5</v>
      </c>
      <c r="D9" s="48">
        <v>22</v>
      </c>
      <c r="E9" s="82">
        <v>1.8950320512820513</v>
      </c>
      <c r="F9" s="82">
        <v>2.4855769230769229</v>
      </c>
      <c r="G9" s="82">
        <v>3.349358974358974</v>
      </c>
      <c r="H9" s="82">
        <v>3.4022435897435899</v>
      </c>
      <c r="I9" s="82">
        <v>3.5697115384615388</v>
      </c>
      <c r="J9" s="82">
        <v>0.14102564102564102</v>
      </c>
      <c r="K9" s="82">
        <v>0.57291666666666674</v>
      </c>
      <c r="L9" s="82">
        <v>0.30849358974358976</v>
      </c>
      <c r="M9" s="82">
        <v>0.85496794871794868</v>
      </c>
      <c r="N9" s="82">
        <v>8.814102564102564E-3</v>
      </c>
      <c r="O9" s="82">
        <v>2.0801282051282053</v>
      </c>
      <c r="P9" s="82">
        <v>2.4238782051282053</v>
      </c>
      <c r="Q9" s="82">
        <v>0.9078525641025641</v>
      </c>
    </row>
    <row r="10" spans="1:17" x14ac:dyDescent="0.25">
      <c r="A10" s="1">
        <v>109</v>
      </c>
      <c r="B10" s="1">
        <v>9508</v>
      </c>
      <c r="C10" s="1" t="s">
        <v>5</v>
      </c>
      <c r="D10" s="48">
        <v>112.89700000000001</v>
      </c>
      <c r="E10" s="82">
        <v>9.7247015224358986</v>
      </c>
      <c r="F10" s="82">
        <v>12.755189903846155</v>
      </c>
      <c r="G10" s="82">
        <v>17.187844551282051</v>
      </c>
      <c r="H10" s="82">
        <v>17.459231570512824</v>
      </c>
      <c r="I10" s="82">
        <v>18.318623798076924</v>
      </c>
      <c r="J10" s="82">
        <v>0.72369871794871798</v>
      </c>
      <c r="K10" s="82">
        <v>2.940026041666667</v>
      </c>
      <c r="L10" s="82">
        <v>1.5830909455128206</v>
      </c>
      <c r="M10" s="82">
        <v>4.387423477564103</v>
      </c>
      <c r="N10" s="82">
        <v>4.5231169871794874E-2</v>
      </c>
      <c r="O10" s="82">
        <v>10.674556089743589</v>
      </c>
      <c r="P10" s="82">
        <v>12.43857171474359</v>
      </c>
      <c r="Q10" s="82">
        <v>4.6588104967948718</v>
      </c>
    </row>
    <row r="11" spans="1:17" x14ac:dyDescent="0.25">
      <c r="A11" s="1">
        <v>110</v>
      </c>
      <c r="B11" s="1">
        <v>9508</v>
      </c>
      <c r="C11" s="1" t="s">
        <v>5</v>
      </c>
      <c r="D11" s="48">
        <v>108.485</v>
      </c>
      <c r="E11" s="82">
        <v>9.3446614583333325</v>
      </c>
      <c r="F11" s="82">
        <v>12.256718749999999</v>
      </c>
      <c r="G11" s="82">
        <v>16.516145833333333</v>
      </c>
      <c r="H11" s="82">
        <v>16.776927083333334</v>
      </c>
      <c r="I11" s="82">
        <v>17.602734375000001</v>
      </c>
      <c r="J11" s="82">
        <v>0.69541666666666668</v>
      </c>
      <c r="K11" s="82">
        <v>2.8251302083333334</v>
      </c>
      <c r="L11" s="82">
        <v>1.5212239583333333</v>
      </c>
      <c r="M11" s="82">
        <v>4.2159635416666665</v>
      </c>
      <c r="N11" s="82">
        <v>4.3463541666666668E-2</v>
      </c>
      <c r="O11" s="82">
        <v>10.257395833333334</v>
      </c>
      <c r="P11" s="82">
        <v>11.952473958333332</v>
      </c>
      <c r="Q11" s="82">
        <v>4.4767447916666665</v>
      </c>
    </row>
    <row r="12" spans="1:17" x14ac:dyDescent="0.25">
      <c r="A12" s="1">
        <v>111</v>
      </c>
      <c r="B12" s="1">
        <v>9508</v>
      </c>
      <c r="C12" s="1" t="s">
        <v>5</v>
      </c>
      <c r="D12" s="48">
        <v>154.17599999999999</v>
      </c>
      <c r="E12" s="82">
        <v>13.280384615384614</v>
      </c>
      <c r="F12" s="82">
        <v>17.418923076923075</v>
      </c>
      <c r="G12" s="82">
        <v>23.472307692307687</v>
      </c>
      <c r="H12" s="82">
        <v>23.842923076923075</v>
      </c>
      <c r="I12" s="82">
        <v>25.01653846153846</v>
      </c>
      <c r="J12" s="82">
        <v>0.98830769230769222</v>
      </c>
      <c r="K12" s="82">
        <v>4.0149999999999997</v>
      </c>
      <c r="L12" s="82">
        <v>2.1619230769230766</v>
      </c>
      <c r="M12" s="82">
        <v>5.9916153846153843</v>
      </c>
      <c r="N12" s="82">
        <v>6.1769230769230764E-2</v>
      </c>
      <c r="O12" s="82">
        <v>14.57753846153846</v>
      </c>
      <c r="P12" s="82">
        <v>16.986538461538458</v>
      </c>
      <c r="Q12" s="82">
        <v>6.3622307692307682</v>
      </c>
    </row>
    <row r="13" spans="1:17" x14ac:dyDescent="0.25">
      <c r="A13" s="1">
        <v>112</v>
      </c>
      <c r="B13" s="1">
        <v>9508</v>
      </c>
      <c r="C13" s="1" t="s">
        <v>5</v>
      </c>
      <c r="D13" s="48">
        <v>240.661</v>
      </c>
      <c r="E13" s="82">
        <v>20.730014022435899</v>
      </c>
      <c r="F13" s="82">
        <v>27.190064903846153</v>
      </c>
      <c r="G13" s="82">
        <v>36.639094551282049</v>
      </c>
      <c r="H13" s="82">
        <v>37.217606570512821</v>
      </c>
      <c r="I13" s="82">
        <v>39.049561298076924</v>
      </c>
      <c r="J13" s="82">
        <v>1.5426987179487179</v>
      </c>
      <c r="K13" s="82">
        <v>6.267213541666667</v>
      </c>
      <c r="L13" s="82">
        <v>3.3746534455128208</v>
      </c>
      <c r="M13" s="82">
        <v>9.3526109775641029</v>
      </c>
      <c r="N13" s="82">
        <v>9.6418669871794871E-2</v>
      </c>
      <c r="O13" s="82">
        <v>22.754806089743589</v>
      </c>
      <c r="P13" s="82">
        <v>26.51513421474359</v>
      </c>
      <c r="Q13" s="82">
        <v>9.9311229967948709</v>
      </c>
    </row>
    <row r="14" spans="1:17" x14ac:dyDescent="0.25">
      <c r="A14" s="1">
        <v>113</v>
      </c>
      <c r="B14" s="1">
        <v>9508</v>
      </c>
      <c r="C14" s="1" t="s">
        <v>5</v>
      </c>
      <c r="D14" s="48">
        <v>276.94</v>
      </c>
      <c r="E14" s="82">
        <v>23.855008012820512</v>
      </c>
      <c r="F14" s="82">
        <v>31.28889423076923</v>
      </c>
      <c r="G14" s="82">
        <v>42.16233974358974</v>
      </c>
      <c r="H14" s="82">
        <v>42.828060897435897</v>
      </c>
      <c r="I14" s="82">
        <v>44.936177884615383</v>
      </c>
      <c r="J14" s="82">
        <v>1.7752564102564101</v>
      </c>
      <c r="K14" s="82">
        <v>7.2119791666666666</v>
      </c>
      <c r="L14" s="82">
        <v>3.8833733974358977</v>
      </c>
      <c r="M14" s="82">
        <v>10.762491987179487</v>
      </c>
      <c r="N14" s="82">
        <v>0.11095352564102563</v>
      </c>
      <c r="O14" s="82">
        <v>26.18503205128205</v>
      </c>
      <c r="P14" s="82">
        <v>30.512219551282051</v>
      </c>
      <c r="Q14" s="82">
        <v>11.42821314102564</v>
      </c>
    </row>
    <row r="15" spans="1:17" x14ac:dyDescent="0.25">
      <c r="A15" s="1">
        <v>114</v>
      </c>
      <c r="B15" s="1">
        <v>9508</v>
      </c>
      <c r="C15" s="1" t="s">
        <v>5</v>
      </c>
      <c r="D15" s="48">
        <v>32</v>
      </c>
      <c r="E15" s="82">
        <v>2.7564102564102564</v>
      </c>
      <c r="F15" s="82">
        <v>3.6153846153846154</v>
      </c>
      <c r="G15" s="82">
        <v>4.8717948717948714</v>
      </c>
      <c r="H15" s="82">
        <v>4.9487179487179489</v>
      </c>
      <c r="I15" s="82">
        <v>5.1923076923076925</v>
      </c>
      <c r="J15" s="82">
        <v>0.20512820512820512</v>
      </c>
      <c r="K15" s="82">
        <v>0.83333333333333337</v>
      </c>
      <c r="L15" s="82">
        <v>0.44871794871794873</v>
      </c>
      <c r="M15" s="82">
        <v>1.2435897435897436</v>
      </c>
      <c r="N15" s="82">
        <v>1.282051282051282E-2</v>
      </c>
      <c r="O15" s="82">
        <v>3.0256410256410255</v>
      </c>
      <c r="P15" s="82">
        <v>3.5256410256410255</v>
      </c>
      <c r="Q15" s="82">
        <v>1.3205128205128205</v>
      </c>
    </row>
    <row r="16" spans="1:17" x14ac:dyDescent="0.25">
      <c r="A16" s="1">
        <v>115</v>
      </c>
      <c r="B16" s="1">
        <v>9508</v>
      </c>
      <c r="C16" s="1" t="s">
        <v>5</v>
      </c>
      <c r="D16" s="48">
        <v>20</v>
      </c>
      <c r="E16" s="82">
        <v>1.7227564102564101</v>
      </c>
      <c r="F16" s="82">
        <v>2.2596153846153846</v>
      </c>
      <c r="G16" s="82">
        <v>3.0448717948717947</v>
      </c>
      <c r="H16" s="82">
        <v>3.0929487179487181</v>
      </c>
      <c r="I16" s="82">
        <v>3.2451923076923079</v>
      </c>
      <c r="J16" s="82">
        <v>0.12820512820512819</v>
      </c>
      <c r="K16" s="82">
        <v>0.52083333333333337</v>
      </c>
      <c r="L16" s="82">
        <v>0.28044871794871795</v>
      </c>
      <c r="M16" s="82">
        <v>0.77724358974358976</v>
      </c>
      <c r="N16" s="82">
        <v>8.0128205128205121E-3</v>
      </c>
      <c r="O16" s="82">
        <v>1.891025641025641</v>
      </c>
      <c r="P16" s="82">
        <v>2.203525641025641</v>
      </c>
      <c r="Q16" s="82">
        <v>0.82532051282051277</v>
      </c>
    </row>
    <row r="17" spans="1:17" x14ac:dyDescent="0.25">
      <c r="A17" s="1">
        <v>116</v>
      </c>
      <c r="B17" s="1">
        <v>9508</v>
      </c>
      <c r="C17" s="1" t="s">
        <v>5</v>
      </c>
      <c r="D17" s="48">
        <v>236.07300000000001</v>
      </c>
      <c r="E17" s="82">
        <v>20.334813701923078</v>
      </c>
      <c r="F17" s="82">
        <v>26.671709134615387</v>
      </c>
      <c r="G17" s="82">
        <v>35.940600961538458</v>
      </c>
      <c r="H17" s="82">
        <v>36.508084134615387</v>
      </c>
      <c r="I17" s="82">
        <v>38.305114182692307</v>
      </c>
      <c r="J17" s="82">
        <v>1.5132884615384616</v>
      </c>
      <c r="K17" s="82">
        <v>6.1477343750000006</v>
      </c>
      <c r="L17" s="82">
        <v>3.3103185096153847</v>
      </c>
      <c r="M17" s="82">
        <v>9.1743112980769244</v>
      </c>
      <c r="N17" s="82">
        <v>9.4580528846153852E-2</v>
      </c>
      <c r="O17" s="82">
        <v>22.321004807692308</v>
      </c>
      <c r="P17" s="82">
        <v>26.009645432692309</v>
      </c>
      <c r="Q17" s="82">
        <v>9.7417944711538471</v>
      </c>
    </row>
    <row r="18" spans="1:17" x14ac:dyDescent="0.25">
      <c r="A18" s="1">
        <v>117</v>
      </c>
      <c r="B18" s="1">
        <v>9508</v>
      </c>
      <c r="C18" s="1" t="s">
        <v>5</v>
      </c>
      <c r="D18" s="48">
        <v>11</v>
      </c>
      <c r="E18" s="82">
        <v>1.0409035409035408</v>
      </c>
      <c r="F18" s="82">
        <v>0.70512820512820507</v>
      </c>
      <c r="G18" s="82">
        <v>1.6520146520146519</v>
      </c>
      <c r="H18" s="82">
        <v>1.1147741147741148</v>
      </c>
      <c r="I18" s="82">
        <v>1.0274725274725274</v>
      </c>
      <c r="J18" s="82">
        <v>0</v>
      </c>
      <c r="K18" s="82">
        <v>1.0610500610500611</v>
      </c>
      <c r="L18" s="82">
        <v>0.3962148962148962</v>
      </c>
      <c r="M18" s="82">
        <v>0.43650793650793651</v>
      </c>
      <c r="N18" s="82">
        <v>0.59096459096459097</v>
      </c>
      <c r="O18" s="82">
        <v>0.53052503052503053</v>
      </c>
      <c r="P18" s="82">
        <v>1.1282051282051282</v>
      </c>
      <c r="Q18" s="82">
        <v>1.3162393162393162</v>
      </c>
    </row>
    <row r="19" spans="1:17" x14ac:dyDescent="0.25">
      <c r="A19" s="1">
        <v>118</v>
      </c>
      <c r="B19" s="1">
        <v>9508</v>
      </c>
      <c r="C19" s="1" t="s">
        <v>5</v>
      </c>
      <c r="D19" s="48">
        <v>84.897000000000006</v>
      </c>
      <c r="E19" s="82">
        <v>7.3128425480769232</v>
      </c>
      <c r="F19" s="82">
        <v>9.5917283653846166</v>
      </c>
      <c r="G19" s="82">
        <v>12.925024038461538</v>
      </c>
      <c r="H19" s="82">
        <v>13.129103365384617</v>
      </c>
      <c r="I19" s="82">
        <v>13.775354567307694</v>
      </c>
      <c r="J19" s="82">
        <v>0.54421153846153847</v>
      </c>
      <c r="K19" s="82">
        <v>2.2108593750000001</v>
      </c>
      <c r="L19" s="82">
        <v>1.1904627403846155</v>
      </c>
      <c r="M19" s="82">
        <v>3.299282451923077</v>
      </c>
      <c r="N19" s="82">
        <v>3.4013221153846154E-2</v>
      </c>
      <c r="O19" s="82">
        <v>8.0271201923076934</v>
      </c>
      <c r="P19" s="82">
        <v>9.3536358173076923</v>
      </c>
      <c r="Q19" s="82">
        <v>3.5033617788461542</v>
      </c>
    </row>
    <row r="20" spans="1:17" x14ac:dyDescent="0.25">
      <c r="A20" s="1">
        <v>119</v>
      </c>
      <c r="B20" s="1">
        <v>9509</v>
      </c>
      <c r="C20" s="1" t="s">
        <v>5</v>
      </c>
      <c r="D20" s="48">
        <v>302.35199999999998</v>
      </c>
      <c r="E20" s="82">
        <v>31.585913402061855</v>
      </c>
      <c r="F20" s="82">
        <v>22.44262268041237</v>
      </c>
      <c r="G20" s="82">
        <v>46.96326597938144</v>
      </c>
      <c r="H20" s="82">
        <v>26.183059793814429</v>
      </c>
      <c r="I20" s="82">
        <v>62.54842061855669</v>
      </c>
      <c r="J20" s="82">
        <v>6.2340618556701024</v>
      </c>
      <c r="K20" s="82">
        <v>7.0652701030927831</v>
      </c>
      <c r="L20" s="82">
        <v>9.3510927835051536</v>
      </c>
      <c r="M20" s="82">
        <v>2.0780206185567009</v>
      </c>
      <c r="N20" s="82">
        <v>6.2340618556701024</v>
      </c>
      <c r="O20" s="82">
        <v>26.390861855670099</v>
      </c>
      <c r="P20" s="82">
        <v>46.13205773195876</v>
      </c>
      <c r="Q20" s="82">
        <v>9.1432907216494836</v>
      </c>
    </row>
    <row r="21" spans="1:17" x14ac:dyDescent="0.25">
      <c r="A21" s="1">
        <v>120</v>
      </c>
      <c r="B21" s="1">
        <v>9509</v>
      </c>
      <c r="C21" s="1" t="s">
        <v>5</v>
      </c>
      <c r="D21" s="48">
        <v>411.91</v>
      </c>
      <c r="E21" s="82">
        <v>48.339851239669422</v>
      </c>
      <c r="F21" s="82">
        <v>40.510157024793394</v>
      </c>
      <c r="G21" s="82">
        <v>42.098790633608814</v>
      </c>
      <c r="H21" s="82">
        <v>45.162584022038573</v>
      </c>
      <c r="I21" s="82">
        <v>45.389531680440776</v>
      </c>
      <c r="J21" s="82">
        <v>3.9715840220385679</v>
      </c>
      <c r="K21" s="82">
        <v>45.956900826446287</v>
      </c>
      <c r="L21" s="82">
        <v>18.723181818181821</v>
      </c>
      <c r="M21" s="82">
        <v>9.8722231404958691</v>
      </c>
      <c r="N21" s="82">
        <v>1.5886336088154271</v>
      </c>
      <c r="O21" s="82">
        <v>19.177077134986227</v>
      </c>
      <c r="P21" s="82">
        <v>51.290170798898075</v>
      </c>
      <c r="Q21" s="82">
        <v>39.829314049586777</v>
      </c>
    </row>
    <row r="22" spans="1:17" x14ac:dyDescent="0.25">
      <c r="A22" s="1">
        <v>121</v>
      </c>
      <c r="B22" s="1">
        <v>9509</v>
      </c>
      <c r="C22" s="1" t="s">
        <v>5</v>
      </c>
      <c r="D22" s="48">
        <v>276.38200000000001</v>
      </c>
      <c r="E22" s="82">
        <v>32.434912396694216</v>
      </c>
      <c r="F22" s="82">
        <v>27.181370247933884</v>
      </c>
      <c r="G22" s="82">
        <v>28.247306336088155</v>
      </c>
      <c r="H22" s="82">
        <v>30.303040220385679</v>
      </c>
      <c r="I22" s="82">
        <v>30.455316804407715</v>
      </c>
      <c r="J22" s="82">
        <v>2.6648402203856749</v>
      </c>
      <c r="K22" s="82">
        <v>30.836008264462812</v>
      </c>
      <c r="L22" s="82">
        <v>12.562818181818182</v>
      </c>
      <c r="M22" s="82">
        <v>6.6240314049586786</v>
      </c>
      <c r="N22" s="82">
        <v>1.0659360881542701</v>
      </c>
      <c r="O22" s="82">
        <v>12.86737134986226</v>
      </c>
      <c r="P22" s="82">
        <v>34.414507988980716</v>
      </c>
      <c r="Q22" s="82">
        <v>26.724540495867767</v>
      </c>
    </row>
    <row r="23" spans="1:17" x14ac:dyDescent="0.25">
      <c r="A23" s="1">
        <v>122</v>
      </c>
      <c r="B23" s="1">
        <v>9509</v>
      </c>
      <c r="C23" s="1" t="s">
        <v>5</v>
      </c>
      <c r="D23" s="48">
        <v>85.382000000000005</v>
      </c>
      <c r="E23" s="82">
        <v>8.9196316151202755</v>
      </c>
      <c r="F23" s="82">
        <v>6.3376329896907224</v>
      </c>
      <c r="G23" s="82">
        <v>13.262083848797252</v>
      </c>
      <c r="H23" s="82">
        <v>7.3939051546391754</v>
      </c>
      <c r="I23" s="82">
        <v>17.663217869415806</v>
      </c>
      <c r="J23" s="82">
        <v>1.7604536082474227</v>
      </c>
      <c r="K23" s="82">
        <v>1.9951807560137458</v>
      </c>
      <c r="L23" s="82">
        <v>2.6406804123711343</v>
      </c>
      <c r="M23" s="82">
        <v>0.5868178694158076</v>
      </c>
      <c r="N23" s="82">
        <v>1.7604536082474227</v>
      </c>
      <c r="O23" s="82">
        <v>7.4525869415807557</v>
      </c>
      <c r="P23" s="82">
        <v>13.02735670103093</v>
      </c>
      <c r="Q23" s="82">
        <v>2.5819986254295535</v>
      </c>
    </row>
    <row r="24" spans="1:17" x14ac:dyDescent="0.25">
      <c r="A24" s="1">
        <v>123</v>
      </c>
      <c r="B24" s="1">
        <v>9515</v>
      </c>
      <c r="C24" s="1" t="s">
        <v>5</v>
      </c>
      <c r="D24" s="48">
        <v>127.58799999999999</v>
      </c>
      <c r="E24" s="82">
        <v>14.973137190082642</v>
      </c>
      <c r="F24" s="82">
        <v>12.547910743801653</v>
      </c>
      <c r="G24" s="82">
        <v>13.039985674931128</v>
      </c>
      <c r="H24" s="82">
        <v>13.988987327823692</v>
      </c>
      <c r="I24" s="82">
        <v>14.059283746556474</v>
      </c>
      <c r="J24" s="82">
        <v>1.2301873278236914</v>
      </c>
      <c r="K24" s="82">
        <v>14.23502479338843</v>
      </c>
      <c r="L24" s="82">
        <v>5.7994545454545454</v>
      </c>
      <c r="M24" s="82">
        <v>3.0578942148760331</v>
      </c>
      <c r="N24" s="82">
        <v>0.49207493112947659</v>
      </c>
      <c r="O24" s="82">
        <v>5.9400473829201106</v>
      </c>
      <c r="P24" s="82">
        <v>15.886990633608814</v>
      </c>
      <c r="Q24" s="82">
        <v>12.337021487603305</v>
      </c>
    </row>
    <row r="25" spans="1:17" x14ac:dyDescent="0.25">
      <c r="A25" s="1">
        <v>124</v>
      </c>
      <c r="B25" s="1">
        <v>9515</v>
      </c>
      <c r="C25" s="1" t="s">
        <v>5</v>
      </c>
      <c r="D25" s="48">
        <v>25.794</v>
      </c>
      <c r="E25" s="82">
        <v>3.0270644628099173</v>
      </c>
      <c r="F25" s="82">
        <v>2.5367652892561985</v>
      </c>
      <c r="G25" s="82">
        <v>2.6362462809917355</v>
      </c>
      <c r="H25" s="82">
        <v>2.8281024793388432</v>
      </c>
      <c r="I25" s="82">
        <v>2.8423140495867769</v>
      </c>
      <c r="J25" s="82">
        <v>0.24870247933884299</v>
      </c>
      <c r="K25" s="82">
        <v>2.8778429752066117</v>
      </c>
      <c r="L25" s="82">
        <v>1.1724545454545454</v>
      </c>
      <c r="M25" s="82">
        <v>0.61820330578512406</v>
      </c>
      <c r="N25" s="82">
        <v>9.9480991735537191E-2</v>
      </c>
      <c r="O25" s="82">
        <v>1.2008776859504133</v>
      </c>
      <c r="P25" s="82">
        <v>3.211814876033058</v>
      </c>
      <c r="Q25" s="82">
        <v>2.4941305785123964</v>
      </c>
    </row>
    <row r="26" spans="1:17" x14ac:dyDescent="0.25">
      <c r="A26" s="1">
        <v>125</v>
      </c>
      <c r="B26" s="1">
        <v>9515</v>
      </c>
      <c r="C26" s="1" t="s">
        <v>5</v>
      </c>
      <c r="D26" s="48">
        <v>62</v>
      </c>
      <c r="E26" s="82">
        <v>7.2760330578512393</v>
      </c>
      <c r="F26" s="82">
        <v>6.0975206611570245</v>
      </c>
      <c r="G26" s="82">
        <v>6.3366391184572999</v>
      </c>
      <c r="H26" s="82">
        <v>6.7977961432506895</v>
      </c>
      <c r="I26" s="82">
        <v>6.8319559228650135</v>
      </c>
      <c r="J26" s="82">
        <v>0.59779614325068875</v>
      </c>
      <c r="K26" s="82">
        <v>6.9173553719008263</v>
      </c>
      <c r="L26" s="82">
        <v>2.8181818181818183</v>
      </c>
      <c r="M26" s="82">
        <v>1.4859504132231405</v>
      </c>
      <c r="N26" s="82">
        <v>0.23911845730027551</v>
      </c>
      <c r="O26" s="82">
        <v>2.8865013774104686</v>
      </c>
      <c r="P26" s="82">
        <v>7.720110192837466</v>
      </c>
      <c r="Q26" s="82">
        <v>5.9950413223140488</v>
      </c>
    </row>
    <row r="27" spans="1:17" x14ac:dyDescent="0.25">
      <c r="A27" s="1">
        <v>126</v>
      </c>
      <c r="B27" s="1">
        <v>9515</v>
      </c>
      <c r="C27" s="1" t="s">
        <v>5</v>
      </c>
      <c r="D27" s="48">
        <v>22</v>
      </c>
      <c r="E27" s="82">
        <v>2.5818181818181816</v>
      </c>
      <c r="F27" s="82">
        <v>2.1636363636363636</v>
      </c>
      <c r="G27" s="82">
        <v>2.2484848484848485</v>
      </c>
      <c r="H27" s="82">
        <v>2.4121212121212121</v>
      </c>
      <c r="I27" s="82">
        <v>2.4242424242424243</v>
      </c>
      <c r="J27" s="82">
        <v>0.21212121212121213</v>
      </c>
      <c r="K27" s="82">
        <v>2.4545454545454546</v>
      </c>
      <c r="L27" s="82">
        <v>1</v>
      </c>
      <c r="M27" s="82">
        <v>0.52727272727272734</v>
      </c>
      <c r="N27" s="82">
        <v>8.4848484848484854E-2</v>
      </c>
      <c r="O27" s="82">
        <v>1.0242424242424244</v>
      </c>
      <c r="P27" s="82">
        <v>2.7393939393939393</v>
      </c>
      <c r="Q27" s="82">
        <v>2.127272727272727</v>
      </c>
    </row>
    <row r="28" spans="1:17" x14ac:dyDescent="0.25">
      <c r="A28" s="1">
        <v>127</v>
      </c>
      <c r="B28" s="1">
        <v>9516</v>
      </c>
      <c r="C28" s="1" t="s">
        <v>5</v>
      </c>
      <c r="D28" s="48">
        <v>7</v>
      </c>
      <c r="E28" s="82">
        <v>0.66239316239316237</v>
      </c>
      <c r="F28" s="82">
        <v>0.44871794871794868</v>
      </c>
      <c r="G28" s="82">
        <v>1.0512820512820513</v>
      </c>
      <c r="H28" s="82">
        <v>0.70940170940170943</v>
      </c>
      <c r="I28" s="82">
        <v>0.65384615384615385</v>
      </c>
      <c r="J28" s="82">
        <v>0</v>
      </c>
      <c r="K28" s="82">
        <v>0.67521367521367526</v>
      </c>
      <c r="L28" s="82">
        <v>0.25213675213675213</v>
      </c>
      <c r="M28" s="82">
        <v>0.27777777777777779</v>
      </c>
      <c r="N28" s="82">
        <v>0.37606837606837606</v>
      </c>
      <c r="O28" s="82">
        <v>0.33760683760683763</v>
      </c>
      <c r="P28" s="82">
        <v>0.71794871794871795</v>
      </c>
      <c r="Q28" s="82">
        <v>0.83760683760683763</v>
      </c>
    </row>
    <row r="29" spans="1:17" x14ac:dyDescent="0.25">
      <c r="A29" s="1">
        <v>128</v>
      </c>
      <c r="B29" s="1">
        <v>9516</v>
      </c>
      <c r="C29" s="1" t="s">
        <v>5</v>
      </c>
      <c r="D29" s="48">
        <v>70</v>
      </c>
      <c r="E29" s="82">
        <v>6.6239316239316235</v>
      </c>
      <c r="F29" s="82">
        <v>4.4871794871794872</v>
      </c>
      <c r="G29" s="82">
        <v>10.512820512820513</v>
      </c>
      <c r="H29" s="82">
        <v>7.0940170940170937</v>
      </c>
      <c r="I29" s="82">
        <v>6.5384615384615383</v>
      </c>
      <c r="J29" s="82">
        <v>0</v>
      </c>
      <c r="K29" s="82">
        <v>6.7521367521367521</v>
      </c>
      <c r="L29" s="82">
        <v>2.5213675213675213</v>
      </c>
      <c r="M29" s="82">
        <v>2.7777777777777777</v>
      </c>
      <c r="N29" s="82">
        <v>3.7606837606837611</v>
      </c>
      <c r="O29" s="82">
        <v>3.3760683760683761</v>
      </c>
      <c r="P29" s="82">
        <v>7.1794871794871788</v>
      </c>
      <c r="Q29" s="82">
        <v>8.3760683760683765</v>
      </c>
    </row>
    <row r="30" spans="1:17" x14ac:dyDescent="0.25">
      <c r="A30" s="1">
        <v>129</v>
      </c>
      <c r="B30" s="1">
        <v>9516</v>
      </c>
      <c r="C30" s="1" t="s">
        <v>5</v>
      </c>
      <c r="D30" s="48">
        <v>429.48500000000001</v>
      </c>
      <c r="E30" s="82">
        <v>40.641132478632478</v>
      </c>
      <c r="F30" s="82">
        <v>27.531089743589742</v>
      </c>
      <c r="G30" s="82">
        <v>64.501410256410253</v>
      </c>
      <c r="H30" s="82">
        <v>43.525341880341884</v>
      </c>
      <c r="I30" s="82">
        <v>40.11673076923077</v>
      </c>
      <c r="J30" s="82">
        <v>0</v>
      </c>
      <c r="K30" s="82">
        <v>41.427735042735044</v>
      </c>
      <c r="L30" s="82">
        <v>15.469850427350426</v>
      </c>
      <c r="M30" s="82">
        <v>17.043055555555554</v>
      </c>
      <c r="N30" s="82">
        <v>23.073675213675216</v>
      </c>
      <c r="O30" s="82">
        <v>20.713867521367522</v>
      </c>
      <c r="P30" s="82">
        <v>44.049743589743592</v>
      </c>
      <c r="Q30" s="82">
        <v>51.391367521367528</v>
      </c>
    </row>
    <row r="31" spans="1:17" x14ac:dyDescent="0.25">
      <c r="A31" s="1">
        <v>130</v>
      </c>
      <c r="B31" s="1">
        <v>9516</v>
      </c>
      <c r="C31" s="1" t="s">
        <v>5</v>
      </c>
      <c r="D31" s="48">
        <v>19</v>
      </c>
      <c r="E31" s="82">
        <v>1.7979242979242978</v>
      </c>
      <c r="F31" s="82">
        <v>1.2179487179487178</v>
      </c>
      <c r="G31" s="82">
        <v>2.8534798534798536</v>
      </c>
      <c r="H31" s="82">
        <v>1.9255189255189256</v>
      </c>
      <c r="I31" s="82">
        <v>1.7747252747252746</v>
      </c>
      <c r="J31" s="82">
        <v>0</v>
      </c>
      <c r="K31" s="82">
        <v>1.8327228327228329</v>
      </c>
      <c r="L31" s="82">
        <v>0.68437118437118427</v>
      </c>
      <c r="M31" s="82">
        <v>0.75396825396825395</v>
      </c>
      <c r="N31" s="82">
        <v>1.0207570207570209</v>
      </c>
      <c r="O31" s="82">
        <v>0.91636141636141644</v>
      </c>
      <c r="P31" s="82">
        <v>1.9487179487179487</v>
      </c>
      <c r="Q31" s="82">
        <v>2.2735042735042734</v>
      </c>
    </row>
    <row r="32" spans="1:17" x14ac:dyDescent="0.25">
      <c r="A32" s="1">
        <v>131</v>
      </c>
      <c r="B32" s="1">
        <v>9516</v>
      </c>
      <c r="C32" s="1" t="s">
        <v>5</v>
      </c>
      <c r="D32" s="48">
        <v>25.896999999999998</v>
      </c>
      <c r="E32" s="82">
        <v>2.4505708180708177</v>
      </c>
      <c r="F32" s="82">
        <v>1.6600641025641023</v>
      </c>
      <c r="G32" s="82">
        <v>3.8892930402930399</v>
      </c>
      <c r="H32" s="82">
        <v>2.6244822954822955</v>
      </c>
      <c r="I32" s="82">
        <v>2.4189505494505492</v>
      </c>
      <c r="J32" s="82">
        <v>0</v>
      </c>
      <c r="K32" s="82">
        <v>2.4980012210012208</v>
      </c>
      <c r="L32" s="82">
        <v>0.93279792429792419</v>
      </c>
      <c r="M32" s="82">
        <v>1.0276587301587301</v>
      </c>
      <c r="N32" s="82">
        <v>1.3912918192918193</v>
      </c>
      <c r="O32" s="82">
        <v>1.2490006105006104</v>
      </c>
      <c r="P32" s="82">
        <v>2.656102564102564</v>
      </c>
      <c r="Q32" s="82">
        <v>3.0987863247863245</v>
      </c>
    </row>
    <row r="33" spans="1:17" x14ac:dyDescent="0.25">
      <c r="A33" s="1">
        <v>141</v>
      </c>
      <c r="B33" s="1">
        <v>9509</v>
      </c>
      <c r="C33" s="1" t="s">
        <v>6</v>
      </c>
      <c r="D33" s="48">
        <v>226.691</v>
      </c>
      <c r="E33" s="82">
        <v>23.681808934707906</v>
      </c>
      <c r="F33" s="82">
        <v>16.826548453608247</v>
      </c>
      <c r="G33" s="82">
        <v>35.211110652920965</v>
      </c>
      <c r="H33" s="82">
        <v>19.630973195876287</v>
      </c>
      <c r="I33" s="82">
        <v>46.896213745704465</v>
      </c>
      <c r="J33" s="82">
        <v>4.6740412371134017</v>
      </c>
      <c r="K33" s="82">
        <v>5.2972467353951895</v>
      </c>
      <c r="L33" s="82">
        <v>7.0110618556701034</v>
      </c>
      <c r="M33" s="82">
        <v>1.5580137457044674</v>
      </c>
      <c r="N33" s="82">
        <v>4.6740412371134017</v>
      </c>
      <c r="O33" s="82">
        <v>19.786774570446735</v>
      </c>
      <c r="P33" s="82">
        <v>34.587905154639181</v>
      </c>
      <c r="Q33" s="82">
        <v>6.8552604810996565</v>
      </c>
    </row>
    <row r="34" spans="1:17" x14ac:dyDescent="0.25">
      <c r="A34" s="1">
        <v>142</v>
      </c>
      <c r="B34" s="1">
        <v>9510</v>
      </c>
      <c r="C34" s="1" t="s">
        <v>6</v>
      </c>
      <c r="D34" s="48">
        <v>181.58799999999999</v>
      </c>
      <c r="E34" s="82">
        <v>19.317872340425531</v>
      </c>
      <c r="F34" s="82">
        <v>12.717599290780143</v>
      </c>
      <c r="G34" s="82">
        <v>28.01091489361702</v>
      </c>
      <c r="H34" s="82">
        <v>27.045021276595744</v>
      </c>
      <c r="I34" s="82">
        <v>28.332879432624114</v>
      </c>
      <c r="J34" s="82">
        <v>7.2442021276595749</v>
      </c>
      <c r="K34" s="82">
        <v>15.454297872340424</v>
      </c>
      <c r="L34" s="82">
        <v>11.590723404255318</v>
      </c>
      <c r="M34" s="82">
        <v>1.1268758865248227</v>
      </c>
      <c r="N34" s="82">
        <v>0.64392907801418431</v>
      </c>
      <c r="O34" s="82">
        <v>16.742156028368793</v>
      </c>
      <c r="P34" s="82">
        <v>10.463847517730496</v>
      </c>
      <c r="Q34" s="82">
        <v>2.8976808510638294</v>
      </c>
    </row>
    <row r="35" spans="1:17" x14ac:dyDescent="0.25">
      <c r="A35" s="1">
        <v>143</v>
      </c>
      <c r="B35" s="1">
        <v>9510</v>
      </c>
      <c r="C35" s="1" t="s">
        <v>6</v>
      </c>
      <c r="D35" s="48">
        <v>598.39499999999998</v>
      </c>
      <c r="E35" s="82">
        <v>63.65904255319149</v>
      </c>
      <c r="F35" s="82">
        <v>41.908869680851062</v>
      </c>
      <c r="G35" s="82">
        <v>92.305611702127663</v>
      </c>
      <c r="H35" s="82">
        <v>89.122659574468074</v>
      </c>
      <c r="I35" s="82">
        <v>93.366595744680851</v>
      </c>
      <c r="J35" s="82">
        <v>23.87214095744681</v>
      </c>
      <c r="K35" s="82">
        <v>50.927234042553188</v>
      </c>
      <c r="L35" s="82">
        <v>38.195425531914893</v>
      </c>
      <c r="M35" s="82">
        <v>3.7134441489361705</v>
      </c>
      <c r="N35" s="82">
        <v>2.1219680851063827</v>
      </c>
      <c r="O35" s="82">
        <v>55.171170212765951</v>
      </c>
      <c r="P35" s="82">
        <v>34.481981382978724</v>
      </c>
      <c r="Q35" s="82">
        <v>9.5488563829787232</v>
      </c>
    </row>
    <row r="36" spans="1:17" x14ac:dyDescent="0.25">
      <c r="A36" s="1">
        <v>144</v>
      </c>
      <c r="B36" s="1">
        <v>9510</v>
      </c>
      <c r="C36" s="1" t="s">
        <v>6</v>
      </c>
      <c r="D36" s="48">
        <v>165.48500000000001</v>
      </c>
      <c r="E36" s="82">
        <v>17.604787234042554</v>
      </c>
      <c r="F36" s="82">
        <v>11.589818262411349</v>
      </c>
      <c r="G36" s="82">
        <v>25.526941489361704</v>
      </c>
      <c r="H36" s="82">
        <v>24.646702127659577</v>
      </c>
      <c r="I36" s="82">
        <v>25.82035460992908</v>
      </c>
      <c r="J36" s="82">
        <v>6.6017952127659587</v>
      </c>
      <c r="K36" s="82">
        <v>14.083829787234043</v>
      </c>
      <c r="L36" s="82">
        <v>10.562872340425532</v>
      </c>
      <c r="M36" s="82">
        <v>1.0269459219858157</v>
      </c>
      <c r="N36" s="82">
        <v>0.58682624113475179</v>
      </c>
      <c r="O36" s="82">
        <v>15.257482269503546</v>
      </c>
      <c r="P36" s="82">
        <v>9.5359264184397166</v>
      </c>
      <c r="Q36" s="82">
        <v>2.640718085106383</v>
      </c>
    </row>
    <row r="37" spans="1:17" x14ac:dyDescent="0.25">
      <c r="A37" s="1">
        <v>145</v>
      </c>
      <c r="B37" s="1">
        <v>9510</v>
      </c>
      <c r="C37" s="1" t="s">
        <v>6</v>
      </c>
      <c r="D37" s="48">
        <v>119</v>
      </c>
      <c r="E37" s="82">
        <v>12.659574468085106</v>
      </c>
      <c r="F37" s="82">
        <v>8.3342198581560289</v>
      </c>
      <c r="G37" s="82">
        <v>18.356382978723403</v>
      </c>
      <c r="H37" s="82">
        <v>17.723404255319149</v>
      </c>
      <c r="I37" s="82">
        <v>18.567375886524822</v>
      </c>
      <c r="J37" s="82">
        <v>4.7473404255319149</v>
      </c>
      <c r="K37" s="82">
        <v>10.127659574468085</v>
      </c>
      <c r="L37" s="82">
        <v>7.5957446808510634</v>
      </c>
      <c r="M37" s="82">
        <v>0.73847517730496459</v>
      </c>
      <c r="N37" s="82">
        <v>0.42198581560283688</v>
      </c>
      <c r="O37" s="82">
        <v>10.971631205673757</v>
      </c>
      <c r="P37" s="82">
        <v>6.8572695035460995</v>
      </c>
      <c r="Q37" s="82">
        <v>1.8989361702127658</v>
      </c>
    </row>
    <row r="38" spans="1:17" x14ac:dyDescent="0.25">
      <c r="A38" s="1">
        <v>146</v>
      </c>
      <c r="B38" s="1">
        <v>9510</v>
      </c>
      <c r="C38" s="1" t="s">
        <v>6</v>
      </c>
      <c r="D38" s="48">
        <v>287.76400000000001</v>
      </c>
      <c r="E38" s="82">
        <v>30.613191489361704</v>
      </c>
      <c r="F38" s="82">
        <v>20.153684397163122</v>
      </c>
      <c r="G38" s="82">
        <v>44.38912765957447</v>
      </c>
      <c r="H38" s="82">
        <v>42.858468085106381</v>
      </c>
      <c r="I38" s="82">
        <v>44.899347517730497</v>
      </c>
      <c r="J38" s="82">
        <v>11.47994680851064</v>
      </c>
      <c r="K38" s="82">
        <v>24.490553191489361</v>
      </c>
      <c r="L38" s="82">
        <v>18.367914893617019</v>
      </c>
      <c r="M38" s="82">
        <v>1.7857695035460994</v>
      </c>
      <c r="N38" s="82">
        <v>1.0204397163120567</v>
      </c>
      <c r="O38" s="82">
        <v>26.531432624113474</v>
      </c>
      <c r="P38" s="82">
        <v>16.582145390070924</v>
      </c>
      <c r="Q38" s="82">
        <v>4.5919787234042548</v>
      </c>
    </row>
    <row r="39" spans="1:17" x14ac:dyDescent="0.25">
      <c r="A39" s="1">
        <v>147</v>
      </c>
      <c r="B39" s="1">
        <v>9511</v>
      </c>
      <c r="C39" s="1" t="s">
        <v>6</v>
      </c>
      <c r="D39" s="48">
        <v>573.73400000000004</v>
      </c>
      <c r="E39" s="82">
        <v>114.86223943661973</v>
      </c>
      <c r="F39" s="82">
        <v>32.034443661971835</v>
      </c>
      <c r="G39" s="82">
        <v>92.640147887323948</v>
      </c>
      <c r="H39" s="82">
        <v>95.237535211267613</v>
      </c>
      <c r="I39" s="82">
        <v>54.545133802816906</v>
      </c>
      <c r="J39" s="82">
        <v>21.644894366197182</v>
      </c>
      <c r="K39" s="82">
        <v>24.819478873239436</v>
      </c>
      <c r="L39" s="82">
        <v>34.054633802816902</v>
      </c>
      <c r="M39" s="82">
        <v>1.7315915492957747</v>
      </c>
      <c r="N39" s="82">
        <v>12.121140845070423</v>
      </c>
      <c r="O39" s="82">
        <v>45.021380281690142</v>
      </c>
      <c r="P39" s="82">
        <v>29.437056338028171</v>
      </c>
      <c r="Q39" s="82">
        <v>15.584323943661973</v>
      </c>
    </row>
    <row r="40" spans="1:17" x14ac:dyDescent="0.25">
      <c r="A40" s="1">
        <v>148</v>
      </c>
      <c r="B40" s="1">
        <v>9511</v>
      </c>
      <c r="C40" s="1" t="s">
        <v>6</v>
      </c>
      <c r="D40" s="48">
        <v>397.07299999999998</v>
      </c>
      <c r="E40" s="82">
        <v>79.494493963782688</v>
      </c>
      <c r="F40" s="82">
        <v>22.170574949698189</v>
      </c>
      <c r="G40" s="82">
        <v>64.114905935613677</v>
      </c>
      <c r="H40" s="82">
        <v>65.912520120724338</v>
      </c>
      <c r="I40" s="82">
        <v>37.749897887323939</v>
      </c>
      <c r="J40" s="82">
        <v>14.980118209255531</v>
      </c>
      <c r="K40" s="82">
        <v>17.177202213279678</v>
      </c>
      <c r="L40" s="82">
        <v>23.568719315895372</v>
      </c>
      <c r="M40" s="82">
        <v>1.1984094567404424</v>
      </c>
      <c r="N40" s="82">
        <v>8.3888661971830984</v>
      </c>
      <c r="O40" s="82">
        <v>31.158645875251509</v>
      </c>
      <c r="P40" s="82">
        <v>20.372960764587525</v>
      </c>
      <c r="Q40" s="82">
        <v>10.785685110663984</v>
      </c>
    </row>
    <row r="41" spans="1:17" x14ac:dyDescent="0.25">
      <c r="A41" s="1">
        <v>149</v>
      </c>
      <c r="B41" s="1">
        <v>9511</v>
      </c>
      <c r="C41" s="1" t="s">
        <v>6</v>
      </c>
      <c r="D41" s="48">
        <v>82.587999999999994</v>
      </c>
      <c r="E41" s="82">
        <v>16.534217303822938</v>
      </c>
      <c r="F41" s="82">
        <v>4.6113018108651902</v>
      </c>
      <c r="G41" s="82">
        <v>13.335386317907444</v>
      </c>
      <c r="H41" s="82">
        <v>13.709275653923541</v>
      </c>
      <c r="I41" s="82">
        <v>7.851676056338027</v>
      </c>
      <c r="J41" s="82">
        <v>3.1157444668008045</v>
      </c>
      <c r="K41" s="82">
        <v>3.5727203219315893</v>
      </c>
      <c r="L41" s="82">
        <v>4.9021046277665992</v>
      </c>
      <c r="M41" s="82">
        <v>0.24925955734406435</v>
      </c>
      <c r="N41" s="82">
        <v>1.7448169014084505</v>
      </c>
      <c r="O41" s="82">
        <v>6.4807484909456736</v>
      </c>
      <c r="P41" s="82">
        <v>4.2374124748490942</v>
      </c>
      <c r="Q41" s="82">
        <v>2.2433360160965794</v>
      </c>
    </row>
    <row r="42" spans="1:17" x14ac:dyDescent="0.25">
      <c r="A42" s="1">
        <v>150</v>
      </c>
      <c r="B42" s="1">
        <v>9511</v>
      </c>
      <c r="C42" s="1" t="s">
        <v>6</v>
      </c>
      <c r="D42" s="48">
        <v>149</v>
      </c>
      <c r="E42" s="82">
        <v>29.829979879275655</v>
      </c>
      <c r="F42" s="82">
        <v>8.319416498993963</v>
      </c>
      <c r="G42" s="82">
        <v>24.058853118712275</v>
      </c>
      <c r="H42" s="82">
        <v>24.733400402414489</v>
      </c>
      <c r="I42" s="82">
        <v>14.165492957746478</v>
      </c>
      <c r="J42" s="82">
        <v>5.6212273641851098</v>
      </c>
      <c r="K42" s="82">
        <v>6.4456740442655933</v>
      </c>
      <c r="L42" s="82">
        <v>8.8440643863179069</v>
      </c>
      <c r="M42" s="82">
        <v>0.4496981891348088</v>
      </c>
      <c r="N42" s="82">
        <v>3.147887323943662</v>
      </c>
      <c r="O42" s="82">
        <v>11.69215291750503</v>
      </c>
      <c r="P42" s="82">
        <v>7.6448692152917506</v>
      </c>
      <c r="Q42" s="82">
        <v>4.0472837022132797</v>
      </c>
    </row>
    <row r="43" spans="1:17" x14ac:dyDescent="0.25">
      <c r="A43" s="1">
        <v>151</v>
      </c>
      <c r="B43" s="1">
        <v>9512</v>
      </c>
      <c r="C43" s="1" t="s">
        <v>6</v>
      </c>
      <c r="D43" s="48">
        <v>188.661</v>
      </c>
      <c r="E43" s="82">
        <v>19.71811741935484</v>
      </c>
      <c r="F43" s="82">
        <v>22.639319999999998</v>
      </c>
      <c r="G43" s="82">
        <v>27.507990967741936</v>
      </c>
      <c r="H43" s="82">
        <v>24.09992129032258</v>
      </c>
      <c r="I43" s="82">
        <v>19.231250322580642</v>
      </c>
      <c r="J43" s="82">
        <v>5.8424051612903227</v>
      </c>
      <c r="K43" s="82">
        <v>5.1121045161290324</v>
      </c>
      <c r="L43" s="82">
        <v>11.441376774193548</v>
      </c>
      <c r="M43" s="82">
        <v>11.441376774193548</v>
      </c>
      <c r="N43" s="82">
        <v>4.138370322580645</v>
      </c>
      <c r="O43" s="82">
        <v>15.823180645161292</v>
      </c>
      <c r="P43" s="82">
        <v>9.9807754838709677</v>
      </c>
      <c r="Q43" s="82">
        <v>11.684810322580645</v>
      </c>
    </row>
    <row r="44" spans="1:17" x14ac:dyDescent="0.25">
      <c r="A44" s="1">
        <v>152</v>
      </c>
      <c r="B44" s="1">
        <v>9513</v>
      </c>
      <c r="C44" s="1" t="s">
        <v>6</v>
      </c>
      <c r="D44" s="48">
        <v>28</v>
      </c>
      <c r="E44" s="82">
        <v>2.9264516129032261</v>
      </c>
      <c r="F44" s="82">
        <v>3.36</v>
      </c>
      <c r="G44" s="82">
        <v>4.0825806451612907</v>
      </c>
      <c r="H44" s="82">
        <v>3.5767741935483874</v>
      </c>
      <c r="I44" s="82">
        <v>2.8541935483870966</v>
      </c>
      <c r="J44" s="82">
        <v>0.86709677419354836</v>
      </c>
      <c r="K44" s="82">
        <v>0.7587096774193548</v>
      </c>
      <c r="L44" s="82">
        <v>1.6980645161290322</v>
      </c>
      <c r="M44" s="82">
        <v>1.6980645161290322</v>
      </c>
      <c r="N44" s="82">
        <v>0.61419354838709672</v>
      </c>
      <c r="O44" s="82">
        <v>2.3483870967741938</v>
      </c>
      <c r="P44" s="82">
        <v>1.4812903225806451</v>
      </c>
      <c r="Q44" s="82">
        <v>1.7341935483870967</v>
      </c>
    </row>
    <row r="45" spans="1:17" x14ac:dyDescent="0.25">
      <c r="A45" s="1">
        <v>153</v>
      </c>
      <c r="B45" s="1">
        <v>9513</v>
      </c>
      <c r="C45" s="1" t="s">
        <v>6</v>
      </c>
      <c r="D45" s="48">
        <v>346.86700000000002</v>
      </c>
      <c r="E45" s="82">
        <v>36.253196129032261</v>
      </c>
      <c r="F45" s="82">
        <v>41.624040000000001</v>
      </c>
      <c r="G45" s="82">
        <v>50.575446451612905</v>
      </c>
      <c r="H45" s="82">
        <v>44.309461935483874</v>
      </c>
      <c r="I45" s="82">
        <v>35.35805548387097</v>
      </c>
      <c r="J45" s="82">
        <v>10.741687741935484</v>
      </c>
      <c r="K45" s="82">
        <v>9.3989767741935477</v>
      </c>
      <c r="L45" s="82">
        <v>21.035805161290323</v>
      </c>
      <c r="M45" s="82">
        <v>21.035805161290323</v>
      </c>
      <c r="N45" s="82">
        <v>7.6086954838709682</v>
      </c>
      <c r="O45" s="82">
        <v>29.09207096774194</v>
      </c>
      <c r="P45" s="82">
        <v>18.350383225806453</v>
      </c>
      <c r="Q45" s="82">
        <v>21.483375483870969</v>
      </c>
    </row>
    <row r="46" spans="1:17" x14ac:dyDescent="0.25">
      <c r="A46" s="1">
        <v>154</v>
      </c>
      <c r="B46" s="1">
        <v>9523.02</v>
      </c>
      <c r="C46" s="1" t="s">
        <v>6</v>
      </c>
      <c r="D46" s="48">
        <v>7</v>
      </c>
      <c r="E46" s="82">
        <v>0.73161290322580652</v>
      </c>
      <c r="F46" s="82">
        <v>0.84</v>
      </c>
      <c r="G46" s="82">
        <v>1.0206451612903227</v>
      </c>
      <c r="H46" s="82">
        <v>0.89419354838709686</v>
      </c>
      <c r="I46" s="82">
        <v>0.71354838709677415</v>
      </c>
      <c r="J46" s="82">
        <v>0.21677419354838709</v>
      </c>
      <c r="K46" s="82">
        <v>0.1896774193548387</v>
      </c>
      <c r="L46" s="82">
        <v>0.42451612903225805</v>
      </c>
      <c r="M46" s="82">
        <v>0.42451612903225805</v>
      </c>
      <c r="N46" s="82">
        <v>0.15354838709677418</v>
      </c>
      <c r="O46" s="82">
        <v>0.58709677419354844</v>
      </c>
      <c r="P46" s="82">
        <v>0.37032258064516127</v>
      </c>
      <c r="Q46" s="82">
        <v>0.43354838709677418</v>
      </c>
    </row>
    <row r="47" spans="1:17" x14ac:dyDescent="0.25">
      <c r="A47" s="1">
        <v>171</v>
      </c>
      <c r="B47" s="1">
        <v>9512</v>
      </c>
      <c r="C47" s="1" t="s">
        <v>7</v>
      </c>
      <c r="D47" s="48">
        <v>136.14600000000002</v>
      </c>
      <c r="E47" s="82">
        <v>15.127333333333334</v>
      </c>
      <c r="F47" s="82">
        <v>24.542247086247087</v>
      </c>
      <c r="G47" s="82">
        <v>21.262895104895108</v>
      </c>
      <c r="H47" s="82">
        <v>16.714116550116554</v>
      </c>
      <c r="I47" s="82">
        <v>16.608331002331003</v>
      </c>
      <c r="J47" s="82">
        <v>1.2694265734265735</v>
      </c>
      <c r="K47" s="82">
        <v>5.5008484848484862</v>
      </c>
      <c r="L47" s="82">
        <v>8.2512727272727275</v>
      </c>
      <c r="M47" s="82">
        <v>0</v>
      </c>
      <c r="N47" s="82">
        <v>0</v>
      </c>
      <c r="O47" s="82">
        <v>8.4628438228438245</v>
      </c>
      <c r="P47" s="82">
        <v>9.2033426573426578</v>
      </c>
      <c r="Q47" s="82">
        <v>9.2033426573426578</v>
      </c>
    </row>
    <row r="48" spans="1:17" x14ac:dyDescent="0.25">
      <c r="A48" s="1">
        <v>172</v>
      </c>
      <c r="B48" s="1">
        <v>9512</v>
      </c>
      <c r="C48" s="1" t="s">
        <v>7</v>
      </c>
      <c r="D48" s="48">
        <v>144.11599999999999</v>
      </c>
      <c r="E48" s="82">
        <v>16.012888888888888</v>
      </c>
      <c r="F48" s="82">
        <v>25.978952602952599</v>
      </c>
      <c r="G48" s="82">
        <v>22.507627039627039</v>
      </c>
      <c r="H48" s="82">
        <v>17.692562548562545</v>
      </c>
      <c r="I48" s="82">
        <v>17.580584304584303</v>
      </c>
      <c r="J48" s="82">
        <v>1.3437389277389276</v>
      </c>
      <c r="K48" s="82">
        <v>5.822868686868687</v>
      </c>
      <c r="L48" s="82">
        <v>8.73430303030303</v>
      </c>
      <c r="M48" s="82">
        <v>0</v>
      </c>
      <c r="N48" s="82">
        <v>0</v>
      </c>
      <c r="O48" s="82">
        <v>8.9582595182595171</v>
      </c>
      <c r="P48" s="82">
        <v>9.7421072261072261</v>
      </c>
      <c r="Q48" s="82">
        <v>9.7421072261072261</v>
      </c>
    </row>
    <row r="49" spans="1:17" x14ac:dyDescent="0.25">
      <c r="A49" s="1">
        <v>173</v>
      </c>
      <c r="B49" s="1">
        <v>9512</v>
      </c>
      <c r="C49" s="1" t="s">
        <v>7</v>
      </c>
      <c r="D49" s="48">
        <v>277.45499999999998</v>
      </c>
      <c r="E49" s="82">
        <v>30.82833333333333</v>
      </c>
      <c r="F49" s="82">
        <v>50.015198135198133</v>
      </c>
      <c r="G49" s="82">
        <v>43.33213286713287</v>
      </c>
      <c r="H49" s="82">
        <v>34.062074592074588</v>
      </c>
      <c r="I49" s="82">
        <v>33.84649184149184</v>
      </c>
      <c r="J49" s="82">
        <v>2.5869930069930067</v>
      </c>
      <c r="K49" s="82">
        <v>11.210303030303031</v>
      </c>
      <c r="L49" s="82">
        <v>16.815454545454546</v>
      </c>
      <c r="M49" s="82">
        <v>0</v>
      </c>
      <c r="N49" s="82">
        <v>0</v>
      </c>
      <c r="O49" s="82">
        <v>17.246620046620045</v>
      </c>
      <c r="P49" s="82">
        <v>18.755699300699298</v>
      </c>
      <c r="Q49" s="82">
        <v>18.755699300699298</v>
      </c>
    </row>
    <row r="50" spans="1:17" x14ac:dyDescent="0.25">
      <c r="A50" s="1">
        <v>174</v>
      </c>
      <c r="B50" s="1">
        <v>9512</v>
      </c>
      <c r="C50" s="1" t="s">
        <v>7</v>
      </c>
      <c r="D50" s="48">
        <v>312.52800000000002</v>
      </c>
      <c r="E50" s="82">
        <v>34.725333333333332</v>
      </c>
      <c r="F50" s="82">
        <v>56.337603729603728</v>
      </c>
      <c r="G50" s="82">
        <v>48.809734265734271</v>
      </c>
      <c r="H50" s="82">
        <v>38.367850815850822</v>
      </c>
      <c r="I50" s="82">
        <v>38.125016317016318</v>
      </c>
      <c r="J50" s="82">
        <v>2.9140139860139862</v>
      </c>
      <c r="K50" s="82">
        <v>12.627393939393942</v>
      </c>
      <c r="L50" s="82">
        <v>18.94109090909091</v>
      </c>
      <c r="M50" s="82">
        <v>0</v>
      </c>
      <c r="N50" s="82">
        <v>0</v>
      </c>
      <c r="O50" s="82">
        <v>19.426759906759909</v>
      </c>
      <c r="P50" s="82">
        <v>21.126601398601402</v>
      </c>
      <c r="Q50" s="82">
        <v>21.126601398601402</v>
      </c>
    </row>
    <row r="51" spans="1:17" x14ac:dyDescent="0.25">
      <c r="A51" s="1">
        <v>175</v>
      </c>
      <c r="B51" s="1">
        <v>9512</v>
      </c>
      <c r="C51" s="1" t="s">
        <v>7</v>
      </c>
      <c r="D51" s="48">
        <v>61</v>
      </c>
      <c r="E51" s="82">
        <v>6.7777777777777777</v>
      </c>
      <c r="F51" s="82">
        <v>10.996114996114995</v>
      </c>
      <c r="G51" s="82">
        <v>9.5268065268065278</v>
      </c>
      <c r="H51" s="82">
        <v>7.4887334887334891</v>
      </c>
      <c r="I51" s="82">
        <v>7.4413364413364409</v>
      </c>
      <c r="J51" s="82">
        <v>0.56876456876456871</v>
      </c>
      <c r="K51" s="82">
        <v>2.464646464646465</v>
      </c>
      <c r="L51" s="82">
        <v>3.6969696969696972</v>
      </c>
      <c r="M51" s="82">
        <v>0</v>
      </c>
      <c r="N51" s="82">
        <v>0</v>
      </c>
      <c r="O51" s="82">
        <v>3.7917637917637919</v>
      </c>
      <c r="P51" s="82">
        <v>4.1235431235431239</v>
      </c>
      <c r="Q51" s="82">
        <v>4.1235431235431239</v>
      </c>
    </row>
    <row r="52" spans="1:17" x14ac:dyDescent="0.25">
      <c r="A52" s="1">
        <v>176</v>
      </c>
      <c r="B52" s="1">
        <v>9512</v>
      </c>
      <c r="C52" s="1" t="s">
        <v>7</v>
      </c>
      <c r="D52" s="48">
        <v>323.584</v>
      </c>
      <c r="E52" s="82">
        <v>35.953777777777773</v>
      </c>
      <c r="F52" s="82">
        <v>58.330604506604502</v>
      </c>
      <c r="G52" s="82">
        <v>50.536428904428909</v>
      </c>
      <c r="H52" s="82">
        <v>39.725153069153073</v>
      </c>
      <c r="I52" s="82">
        <v>39.473728049728045</v>
      </c>
      <c r="J52" s="82">
        <v>3.017100233100233</v>
      </c>
      <c r="K52" s="82">
        <v>13.074101010101012</v>
      </c>
      <c r="L52" s="82">
        <v>19.611151515151516</v>
      </c>
      <c r="M52" s="82">
        <v>0</v>
      </c>
      <c r="N52" s="82">
        <v>0</v>
      </c>
      <c r="O52" s="82">
        <v>20.114001554001554</v>
      </c>
      <c r="P52" s="82">
        <v>21.87397668997669</v>
      </c>
      <c r="Q52" s="82">
        <v>21.87397668997669</v>
      </c>
    </row>
    <row r="53" spans="1:17" x14ac:dyDescent="0.25">
      <c r="A53" s="1">
        <v>177</v>
      </c>
      <c r="B53" s="1">
        <v>9513</v>
      </c>
      <c r="C53" s="1" t="s">
        <v>7</v>
      </c>
      <c r="D53" s="48">
        <v>244.279</v>
      </c>
      <c r="E53" s="82">
        <v>25.53109548387097</v>
      </c>
      <c r="F53" s="82">
        <v>29.313479999999998</v>
      </c>
      <c r="G53" s="82">
        <v>35.61745419354839</v>
      </c>
      <c r="H53" s="82">
        <v>31.204672258064516</v>
      </c>
      <c r="I53" s="82">
        <v>24.900698064516128</v>
      </c>
      <c r="J53" s="82">
        <v>7.5647690322580647</v>
      </c>
      <c r="K53" s="82">
        <v>6.619172903225806</v>
      </c>
      <c r="L53" s="82">
        <v>14.81433935483871</v>
      </c>
      <c r="M53" s="82">
        <v>14.81433935483871</v>
      </c>
      <c r="N53" s="82">
        <v>5.3583780645161285</v>
      </c>
      <c r="O53" s="82">
        <v>20.487916129032261</v>
      </c>
      <c r="P53" s="82">
        <v>12.923147096774192</v>
      </c>
      <c r="Q53" s="82">
        <v>15.129538064516129</v>
      </c>
    </row>
    <row r="54" spans="1:17" x14ac:dyDescent="0.25">
      <c r="A54" s="1">
        <v>178</v>
      </c>
      <c r="B54" s="1">
        <v>9513</v>
      </c>
      <c r="C54" s="1" t="s">
        <v>7</v>
      </c>
      <c r="D54" s="48">
        <v>71.897000000000006</v>
      </c>
      <c r="E54" s="82">
        <v>7.5143961290322592</v>
      </c>
      <c r="F54" s="82">
        <v>8.6276399999999995</v>
      </c>
      <c r="G54" s="82">
        <v>10.483046451612905</v>
      </c>
      <c r="H54" s="82">
        <v>9.1842619354838728</v>
      </c>
      <c r="I54" s="82">
        <v>7.3288554838709681</v>
      </c>
      <c r="J54" s="82">
        <v>2.2264877419354838</v>
      </c>
      <c r="K54" s="82">
        <v>1.9481767741935485</v>
      </c>
      <c r="L54" s="82">
        <v>4.360205161290323</v>
      </c>
      <c r="M54" s="82">
        <v>4.360205161290323</v>
      </c>
      <c r="N54" s="82">
        <v>1.5770954838709679</v>
      </c>
      <c r="O54" s="82">
        <v>6.0300709677419366</v>
      </c>
      <c r="P54" s="82">
        <v>3.8035832258064519</v>
      </c>
      <c r="Q54" s="82">
        <v>4.4529754838709676</v>
      </c>
    </row>
    <row r="55" spans="1:17" x14ac:dyDescent="0.25">
      <c r="A55" s="1">
        <v>179</v>
      </c>
      <c r="B55" s="1">
        <v>9513</v>
      </c>
      <c r="C55" s="1" t="s">
        <v>7</v>
      </c>
      <c r="D55" s="48">
        <v>4</v>
      </c>
      <c r="E55" s="82">
        <v>0.41806451612903228</v>
      </c>
      <c r="F55" s="82">
        <v>0.48</v>
      </c>
      <c r="G55" s="82">
        <v>0.58322580645161293</v>
      </c>
      <c r="H55" s="82">
        <v>0.51096774193548389</v>
      </c>
      <c r="I55" s="82">
        <v>0.40774193548387094</v>
      </c>
      <c r="J55" s="82">
        <v>0.12387096774193548</v>
      </c>
      <c r="K55" s="82">
        <v>0.10838709677419354</v>
      </c>
      <c r="L55" s="82">
        <v>0.24258064516129033</v>
      </c>
      <c r="M55" s="82">
        <v>0.24258064516129033</v>
      </c>
      <c r="N55" s="82">
        <v>8.7741935483870964E-2</v>
      </c>
      <c r="O55" s="82">
        <v>0.33548387096774196</v>
      </c>
      <c r="P55" s="82">
        <v>0.21161290322580645</v>
      </c>
      <c r="Q55" s="82">
        <v>0.24774193548387097</v>
      </c>
    </row>
    <row r="56" spans="1:17" x14ac:dyDescent="0.25">
      <c r="A56" s="1">
        <v>180</v>
      </c>
      <c r="B56" s="1">
        <v>9523.02</v>
      </c>
      <c r="C56" s="1" t="s">
        <v>7</v>
      </c>
      <c r="D56" s="48">
        <v>44.896999999999998</v>
      </c>
      <c r="E56" s="82">
        <v>5.3881748064324002</v>
      </c>
      <c r="F56" s="82">
        <v>2.4734797498511019</v>
      </c>
      <c r="G56" s="82">
        <v>5.6422078618225129</v>
      </c>
      <c r="H56" s="82">
        <v>2.7007724836212028</v>
      </c>
      <c r="I56" s="82">
        <v>7.3134779630732574</v>
      </c>
      <c r="J56" s="82">
        <v>0</v>
      </c>
      <c r="K56" s="82">
        <v>1.8450821917808218</v>
      </c>
      <c r="L56" s="82">
        <v>3.4896119714115543</v>
      </c>
      <c r="M56" s="82">
        <v>0.32088385944014292</v>
      </c>
      <c r="N56" s="82">
        <v>0.18718225134008337</v>
      </c>
      <c r="O56" s="82">
        <v>5.8160199523525913</v>
      </c>
      <c r="P56" s="82">
        <v>5.722428826682548</v>
      </c>
      <c r="Q56" s="82">
        <v>3.9976780821917806</v>
      </c>
    </row>
    <row r="57" spans="1:17" x14ac:dyDescent="0.25">
      <c r="A57" s="1">
        <v>181</v>
      </c>
      <c r="B57" s="1">
        <v>9527</v>
      </c>
      <c r="C57" s="1" t="s">
        <v>7</v>
      </c>
      <c r="D57" s="48">
        <v>74.691000000000003</v>
      </c>
      <c r="E57" s="82">
        <v>6.65508910162003</v>
      </c>
      <c r="F57" s="82">
        <v>4.8950655375552286</v>
      </c>
      <c r="G57" s="82">
        <v>13.640182621502209</v>
      </c>
      <c r="H57" s="82">
        <v>6.8750920471281303</v>
      </c>
      <c r="I57" s="82">
        <v>14.575195139911635</v>
      </c>
      <c r="J57" s="82">
        <v>1.3200176730486008</v>
      </c>
      <c r="K57" s="82">
        <v>6.3800854197349048</v>
      </c>
      <c r="L57" s="82">
        <v>3.0800412371134023</v>
      </c>
      <c r="M57" s="82">
        <v>2.3650316642120766</v>
      </c>
      <c r="N57" s="82">
        <v>0.55000736377025039</v>
      </c>
      <c r="O57" s="82">
        <v>2.4200324005891019</v>
      </c>
      <c r="P57" s="82">
        <v>9.3501251840942565</v>
      </c>
      <c r="Q57" s="82">
        <v>2.5850346097201768</v>
      </c>
    </row>
    <row r="58" spans="1:17" x14ac:dyDescent="0.25">
      <c r="A58" s="1">
        <v>182</v>
      </c>
      <c r="B58" s="1">
        <v>9527</v>
      </c>
      <c r="C58" s="1" t="s">
        <v>7</v>
      </c>
      <c r="D58" s="48">
        <v>207.38200000000001</v>
      </c>
      <c r="E58" s="82">
        <v>18.478072164948454</v>
      </c>
      <c r="F58" s="82">
        <v>13.591309278350517</v>
      </c>
      <c r="G58" s="82">
        <v>37.872412371134018</v>
      </c>
      <c r="H58" s="82">
        <v>19.088917525773198</v>
      </c>
      <c r="I58" s="82">
        <v>40.468505154639175</v>
      </c>
      <c r="J58" s="82">
        <v>3.6650721649484534</v>
      </c>
      <c r="K58" s="82">
        <v>17.714515463917525</v>
      </c>
      <c r="L58" s="82">
        <v>8.5518350515463926</v>
      </c>
      <c r="M58" s="82">
        <v>6.566587628865979</v>
      </c>
      <c r="N58" s="82">
        <v>1.5271134020618558</v>
      </c>
      <c r="O58" s="82">
        <v>6.7192989690721658</v>
      </c>
      <c r="P58" s="82">
        <v>25.960927835051546</v>
      </c>
      <c r="Q58" s="82">
        <v>7.1774329896907219</v>
      </c>
    </row>
    <row r="59" spans="1:17" x14ac:dyDescent="0.25">
      <c r="A59" s="1">
        <v>183</v>
      </c>
      <c r="B59" s="1">
        <v>9527</v>
      </c>
      <c r="C59" s="1" t="s">
        <v>7</v>
      </c>
      <c r="D59" s="48">
        <v>252.86699999999999</v>
      </c>
      <c r="E59" s="82">
        <v>22.530859351988219</v>
      </c>
      <c r="F59" s="82">
        <v>16.572284977908691</v>
      </c>
      <c r="G59" s="82">
        <v>46.178951399116343</v>
      </c>
      <c r="H59" s="82">
        <v>23.275681148748159</v>
      </c>
      <c r="I59" s="82">
        <v>49.344444035346093</v>
      </c>
      <c r="J59" s="82">
        <v>4.4689307805596465</v>
      </c>
      <c r="K59" s="82">
        <v>21.599832106038292</v>
      </c>
      <c r="L59" s="82">
        <v>10.427505154639174</v>
      </c>
      <c r="M59" s="82">
        <v>8.0068343151693657</v>
      </c>
      <c r="N59" s="82">
        <v>1.8620544918998527</v>
      </c>
      <c r="O59" s="82">
        <v>8.1930397643593516</v>
      </c>
      <c r="P59" s="82">
        <v>31.654926362297495</v>
      </c>
      <c r="Q59" s="82">
        <v>8.7516561119293073</v>
      </c>
    </row>
    <row r="60" spans="1:17" x14ac:dyDescent="0.25">
      <c r="A60" s="1">
        <v>184</v>
      </c>
      <c r="B60" s="1">
        <v>9527</v>
      </c>
      <c r="C60" s="1" t="s">
        <v>7</v>
      </c>
      <c r="D60" s="48">
        <v>251.07300000000001</v>
      </c>
      <c r="E60" s="82">
        <v>22.371011045655376</v>
      </c>
      <c r="F60" s="82">
        <v>16.454710603829163</v>
      </c>
      <c r="G60" s="82">
        <v>45.851328424153166</v>
      </c>
      <c r="H60" s="82">
        <v>23.110548600883654</v>
      </c>
      <c r="I60" s="82">
        <v>48.994363033873341</v>
      </c>
      <c r="J60" s="82">
        <v>4.4372253313696612</v>
      </c>
      <c r="K60" s="82">
        <v>21.446589101620031</v>
      </c>
      <c r="L60" s="82">
        <v>10.353525773195877</v>
      </c>
      <c r="M60" s="82">
        <v>7.950028718703976</v>
      </c>
      <c r="N60" s="82">
        <v>1.8488438880706921</v>
      </c>
      <c r="O60" s="82">
        <v>8.1349131075110463</v>
      </c>
      <c r="P60" s="82">
        <v>31.430346097201767</v>
      </c>
      <c r="Q60" s="82">
        <v>8.6895662739322539</v>
      </c>
    </row>
    <row r="61" spans="1:17" x14ac:dyDescent="0.25">
      <c r="A61" s="1">
        <v>185</v>
      </c>
      <c r="B61" s="1">
        <v>9527</v>
      </c>
      <c r="C61" s="1" t="s">
        <v>7</v>
      </c>
      <c r="D61" s="48">
        <v>104.794</v>
      </c>
      <c r="E61" s="82">
        <v>9.3373151693667165</v>
      </c>
      <c r="F61" s="82">
        <v>6.8679425625920469</v>
      </c>
      <c r="G61" s="82">
        <v>19.137637702503682</v>
      </c>
      <c r="H61" s="82">
        <v>9.6459867452135502</v>
      </c>
      <c r="I61" s="82">
        <v>20.449491899852724</v>
      </c>
      <c r="J61" s="82">
        <v>1.8520294550810015</v>
      </c>
      <c r="K61" s="82">
        <v>8.9514756995581735</v>
      </c>
      <c r="L61" s="82">
        <v>4.3214020618556699</v>
      </c>
      <c r="M61" s="82">
        <v>3.3182194403534608</v>
      </c>
      <c r="N61" s="82">
        <v>0.77167893961708389</v>
      </c>
      <c r="O61" s="82">
        <v>3.3953873343151697</v>
      </c>
      <c r="P61" s="82">
        <v>13.118541973490426</v>
      </c>
      <c r="Q61" s="82">
        <v>3.6268910162002945</v>
      </c>
    </row>
    <row r="62" spans="1:17" x14ac:dyDescent="0.25">
      <c r="A62" s="1">
        <v>186</v>
      </c>
      <c r="B62" s="1">
        <v>9527</v>
      </c>
      <c r="C62" s="1" t="s">
        <v>7</v>
      </c>
      <c r="D62" s="48">
        <v>126.485</v>
      </c>
      <c r="E62" s="82">
        <v>11.270018409425626</v>
      </c>
      <c r="F62" s="82">
        <v>8.2895176730486018</v>
      </c>
      <c r="G62" s="82">
        <v>23.098880706921943</v>
      </c>
      <c r="H62" s="82">
        <v>11.642581001472754</v>
      </c>
      <c r="I62" s="82">
        <v>24.682271723122238</v>
      </c>
      <c r="J62" s="82">
        <v>2.2353755522827687</v>
      </c>
      <c r="K62" s="82">
        <v>10.804315169366715</v>
      </c>
      <c r="L62" s="82">
        <v>5.2158762886597936</v>
      </c>
      <c r="M62" s="82">
        <v>4.0050478645066274</v>
      </c>
      <c r="N62" s="82">
        <v>0.93140648011782035</v>
      </c>
      <c r="O62" s="82">
        <v>4.0981885125184094</v>
      </c>
      <c r="P62" s="82">
        <v>15.833910162002946</v>
      </c>
      <c r="Q62" s="82">
        <v>4.3776104565537555</v>
      </c>
    </row>
    <row r="63" spans="1:17" x14ac:dyDescent="0.25">
      <c r="A63" s="1">
        <v>201</v>
      </c>
      <c r="B63" s="1">
        <v>9509</v>
      </c>
      <c r="C63" s="1" t="s">
        <v>8</v>
      </c>
      <c r="D63" s="48">
        <v>261.03899999999999</v>
      </c>
      <c r="E63" s="82">
        <v>30.634328925619833</v>
      </c>
      <c r="F63" s="82">
        <v>25.672430578512394</v>
      </c>
      <c r="G63" s="82">
        <v>26.67919256198347</v>
      </c>
      <c r="H63" s="82">
        <v>28.620804958677684</v>
      </c>
      <c r="I63" s="82">
        <v>28.764628099173553</v>
      </c>
      <c r="J63" s="82">
        <v>2.5169049586776859</v>
      </c>
      <c r="K63" s="82">
        <v>29.124185950413221</v>
      </c>
      <c r="L63" s="82">
        <v>11.865409090909091</v>
      </c>
      <c r="M63" s="82">
        <v>6.2563066115702481</v>
      </c>
      <c r="N63" s="82">
        <v>1.0067619834710744</v>
      </c>
      <c r="O63" s="82">
        <v>12.153055371900827</v>
      </c>
      <c r="P63" s="82">
        <v>32.504029752066117</v>
      </c>
      <c r="Q63" s="82">
        <v>25.240961157024792</v>
      </c>
    </row>
    <row r="64" spans="1:17" x14ac:dyDescent="0.25">
      <c r="A64" s="1">
        <v>202</v>
      </c>
      <c r="B64" s="1">
        <v>9509</v>
      </c>
      <c r="C64" s="1" t="s">
        <v>8</v>
      </c>
      <c r="D64" s="48">
        <v>0</v>
      </c>
      <c r="E64" s="82">
        <v>0</v>
      </c>
      <c r="F64" s="82">
        <v>0</v>
      </c>
      <c r="G64" s="82">
        <v>0</v>
      </c>
      <c r="H64" s="82">
        <v>0</v>
      </c>
      <c r="I64" s="82">
        <v>0</v>
      </c>
      <c r="J64" s="82">
        <v>0</v>
      </c>
      <c r="K64" s="82">
        <v>0</v>
      </c>
      <c r="L64" s="82">
        <v>0</v>
      </c>
      <c r="M64" s="82">
        <v>0</v>
      </c>
      <c r="N64" s="82">
        <v>0</v>
      </c>
      <c r="O64" s="82">
        <v>0</v>
      </c>
      <c r="P64" s="82">
        <v>0</v>
      </c>
      <c r="Q64" s="82">
        <v>0</v>
      </c>
    </row>
    <row r="65" spans="1:17" x14ac:dyDescent="0.25">
      <c r="A65" s="1">
        <v>203</v>
      </c>
      <c r="B65" s="1">
        <v>9514</v>
      </c>
      <c r="C65" s="1" t="s">
        <v>8</v>
      </c>
      <c r="D65" s="48">
        <v>324.17599999999999</v>
      </c>
      <c r="E65" s="82">
        <v>53.114689238210396</v>
      </c>
      <c r="F65" s="82">
        <v>40.570998790810151</v>
      </c>
      <c r="G65" s="82">
        <v>38.611047158403871</v>
      </c>
      <c r="H65" s="82">
        <v>32.339201934703745</v>
      </c>
      <c r="I65" s="82">
        <v>22.539443772672307</v>
      </c>
      <c r="J65" s="82">
        <v>3.9199032648125756</v>
      </c>
      <c r="K65" s="82">
        <v>7.4478162031438933</v>
      </c>
      <c r="L65" s="82">
        <v>20.383496977025391</v>
      </c>
      <c r="M65" s="82">
        <v>10.387743651753325</v>
      </c>
      <c r="N65" s="82">
        <v>8.819782345828294</v>
      </c>
      <c r="O65" s="82">
        <v>38.219056831922607</v>
      </c>
      <c r="P65" s="82">
        <v>35.083134220072552</v>
      </c>
      <c r="Q65" s="82">
        <v>12.739685610640871</v>
      </c>
    </row>
    <row r="66" spans="1:17" x14ac:dyDescent="0.25">
      <c r="A66" s="1">
        <v>204</v>
      </c>
      <c r="B66" s="1">
        <v>9514</v>
      </c>
      <c r="C66" s="1" t="s">
        <v>8</v>
      </c>
      <c r="D66" s="48">
        <v>72</v>
      </c>
      <c r="E66" s="82">
        <v>11.796856106408706</v>
      </c>
      <c r="F66" s="82">
        <v>9.0108827085852479</v>
      </c>
      <c r="G66" s="82">
        <v>8.5755743651753331</v>
      </c>
      <c r="H66" s="82">
        <v>7.1825876662636032</v>
      </c>
      <c r="I66" s="82">
        <v>5.0060459492140259</v>
      </c>
      <c r="J66" s="82">
        <v>0.87061668681983073</v>
      </c>
      <c r="K66" s="82">
        <v>1.6541717049576783</v>
      </c>
      <c r="L66" s="82">
        <v>4.5272067714631197</v>
      </c>
      <c r="M66" s="82">
        <v>2.3071342200725513</v>
      </c>
      <c r="N66" s="82">
        <v>1.9588875453446191</v>
      </c>
      <c r="O66" s="82">
        <v>8.4885126964933484</v>
      </c>
      <c r="P66" s="82">
        <v>7.7920193470374848</v>
      </c>
      <c r="Q66" s="82">
        <v>2.8295042321644499</v>
      </c>
    </row>
    <row r="67" spans="1:17" x14ac:dyDescent="0.25">
      <c r="A67" s="1">
        <v>205</v>
      </c>
      <c r="B67" s="1">
        <v>9514</v>
      </c>
      <c r="C67" s="1" t="s">
        <v>8</v>
      </c>
      <c r="D67" s="48">
        <v>37</v>
      </c>
      <c r="E67" s="82">
        <v>6.0622732769044738</v>
      </c>
      <c r="F67" s="82">
        <v>4.6305925030229744</v>
      </c>
      <c r="G67" s="82">
        <v>4.4068923821039903</v>
      </c>
      <c r="H67" s="82">
        <v>3.6910519951632406</v>
      </c>
      <c r="I67" s="82">
        <v>2.5725513905683188</v>
      </c>
      <c r="J67" s="82">
        <v>0.44740024183796856</v>
      </c>
      <c r="K67" s="82">
        <v>0.85006045949214026</v>
      </c>
      <c r="L67" s="82">
        <v>2.3264812575574365</v>
      </c>
      <c r="M67" s="82">
        <v>1.1856106408706166</v>
      </c>
      <c r="N67" s="82">
        <v>1.0066505441354292</v>
      </c>
      <c r="O67" s="82">
        <v>4.3621523579201931</v>
      </c>
      <c r="P67" s="82">
        <v>4.0042321644498182</v>
      </c>
      <c r="Q67" s="82">
        <v>1.4540507859733978</v>
      </c>
    </row>
    <row r="68" spans="1:17" x14ac:dyDescent="0.25">
      <c r="A68" s="1">
        <v>206</v>
      </c>
      <c r="B68" s="1">
        <v>9514</v>
      </c>
      <c r="C68" s="1" t="s">
        <v>8</v>
      </c>
      <c r="D68" s="48">
        <v>32</v>
      </c>
      <c r="E68" s="82">
        <v>3.7553719008264461</v>
      </c>
      <c r="F68" s="82">
        <v>3.1471074380165289</v>
      </c>
      <c r="G68" s="82">
        <v>3.2705234159779613</v>
      </c>
      <c r="H68" s="82">
        <v>3.5085399449035815</v>
      </c>
      <c r="I68" s="82">
        <v>3.5261707988980717</v>
      </c>
      <c r="J68" s="82">
        <v>0.30853994490358128</v>
      </c>
      <c r="K68" s="82">
        <v>3.5702479338842976</v>
      </c>
      <c r="L68" s="82">
        <v>1.4545454545454546</v>
      </c>
      <c r="M68" s="82">
        <v>0.76694214876033062</v>
      </c>
      <c r="N68" s="82">
        <v>0.12341597796143251</v>
      </c>
      <c r="O68" s="82">
        <v>1.4898071625344353</v>
      </c>
      <c r="P68" s="82">
        <v>3.984573002754821</v>
      </c>
      <c r="Q68" s="82">
        <v>3.0942148760330577</v>
      </c>
    </row>
    <row r="69" spans="1:17" x14ac:dyDescent="0.25">
      <c r="A69" s="1">
        <v>207</v>
      </c>
      <c r="B69" s="1">
        <v>9514</v>
      </c>
      <c r="C69" s="1" t="s">
        <v>8</v>
      </c>
      <c r="D69" s="48">
        <v>95.897000000000006</v>
      </c>
      <c r="E69" s="82">
        <v>15.712265417170496</v>
      </c>
      <c r="F69" s="82">
        <v>12.001619709794438</v>
      </c>
      <c r="G69" s="82">
        <v>11.421831318016929</v>
      </c>
      <c r="H69" s="82">
        <v>9.5665084643288996</v>
      </c>
      <c r="I69" s="82">
        <v>6.6675665054413544</v>
      </c>
      <c r="J69" s="82">
        <v>1.1595767835550181</v>
      </c>
      <c r="K69" s="82">
        <v>2.2031958887545344</v>
      </c>
      <c r="L69" s="82">
        <v>6.0297992744860949</v>
      </c>
      <c r="M69" s="82">
        <v>3.0728784764207981</v>
      </c>
      <c r="N69" s="82">
        <v>2.6090477629987912</v>
      </c>
      <c r="O69" s="82">
        <v>11.305873639661426</v>
      </c>
      <c r="P69" s="82">
        <v>10.378212212817413</v>
      </c>
      <c r="Q69" s="82">
        <v>3.7686245465538093</v>
      </c>
    </row>
    <row r="70" spans="1:17" x14ac:dyDescent="0.25">
      <c r="A70" s="1">
        <v>208</v>
      </c>
      <c r="B70" s="1">
        <v>9514</v>
      </c>
      <c r="C70" s="1" t="s">
        <v>8</v>
      </c>
      <c r="D70" s="48">
        <v>220.89699999999999</v>
      </c>
      <c r="E70" s="82">
        <v>36.192918379685608</v>
      </c>
      <c r="F70" s="82">
        <v>27.645513301088268</v>
      </c>
      <c r="G70" s="82">
        <v>26.309981257557435</v>
      </c>
      <c r="H70" s="82">
        <v>22.036278718258764</v>
      </c>
      <c r="I70" s="82">
        <v>15.358618500604592</v>
      </c>
      <c r="J70" s="82">
        <v>2.6710640870616684</v>
      </c>
      <c r="K70" s="82">
        <v>5.0750217654171701</v>
      </c>
      <c r="L70" s="82">
        <v>13.889533252720677</v>
      </c>
      <c r="M70" s="82">
        <v>7.0783198307134221</v>
      </c>
      <c r="N70" s="82">
        <v>6.0098941958887542</v>
      </c>
      <c r="O70" s="82">
        <v>26.042874848851266</v>
      </c>
      <c r="P70" s="82">
        <v>23.906023579201936</v>
      </c>
      <c r="Q70" s="82">
        <v>8.6809582829504226</v>
      </c>
    </row>
    <row r="71" spans="1:17" x14ac:dyDescent="0.25">
      <c r="A71" s="1">
        <v>209</v>
      </c>
      <c r="B71" s="1">
        <v>9514</v>
      </c>
      <c r="C71" s="1" t="s">
        <v>8</v>
      </c>
      <c r="D71" s="48">
        <v>233</v>
      </c>
      <c r="E71" s="82">
        <v>38.175937122128175</v>
      </c>
      <c r="F71" s="82">
        <v>29.160217654171703</v>
      </c>
      <c r="G71" s="82">
        <v>27.751511487303507</v>
      </c>
      <c r="H71" s="82">
        <v>23.24365175332527</v>
      </c>
      <c r="I71" s="82">
        <v>16.200120918984279</v>
      </c>
      <c r="J71" s="82">
        <v>2.8174123337363968</v>
      </c>
      <c r="K71" s="82">
        <v>5.3530834340991529</v>
      </c>
      <c r="L71" s="82">
        <v>14.650544135429262</v>
      </c>
      <c r="M71" s="82">
        <v>7.4661426844014516</v>
      </c>
      <c r="N71" s="82">
        <v>6.3391777509068925</v>
      </c>
      <c r="O71" s="82">
        <v>27.469770253929866</v>
      </c>
      <c r="P71" s="82">
        <v>25.215840386940751</v>
      </c>
      <c r="Q71" s="82">
        <v>9.1565900846432893</v>
      </c>
    </row>
    <row r="72" spans="1:17" x14ac:dyDescent="0.25">
      <c r="A72" s="1">
        <v>210</v>
      </c>
      <c r="B72" s="1">
        <v>9514</v>
      </c>
      <c r="C72" s="1" t="s">
        <v>8</v>
      </c>
      <c r="D72" s="48">
        <v>244.691</v>
      </c>
      <c r="E72" s="82">
        <v>40.09145163240629</v>
      </c>
      <c r="F72" s="82">
        <v>30.623359733978234</v>
      </c>
      <c r="G72" s="82">
        <v>29.143970374848852</v>
      </c>
      <c r="H72" s="82">
        <v>24.409924425634824</v>
      </c>
      <c r="I72" s="82">
        <v>17.012977629987908</v>
      </c>
      <c r="J72" s="82">
        <v>2.9587787182587668</v>
      </c>
      <c r="K72" s="82">
        <v>5.6216795646916564</v>
      </c>
      <c r="L72" s="82">
        <v>15.385649334945587</v>
      </c>
      <c r="M72" s="82">
        <v>7.8407636033857315</v>
      </c>
      <c r="N72" s="82">
        <v>6.6572521160822253</v>
      </c>
      <c r="O72" s="82">
        <v>28.848092503022972</v>
      </c>
      <c r="P72" s="82">
        <v>26.481069528415961</v>
      </c>
      <c r="Q72" s="82">
        <v>9.6160308343409913</v>
      </c>
    </row>
    <row r="73" spans="1:17" x14ac:dyDescent="0.25">
      <c r="A73" s="1">
        <v>211</v>
      </c>
      <c r="B73" s="1">
        <v>9514</v>
      </c>
      <c r="C73" s="1" t="s">
        <v>8</v>
      </c>
      <c r="D73" s="48">
        <v>6</v>
      </c>
      <c r="E73" s="82">
        <v>0.98307134220072556</v>
      </c>
      <c r="F73" s="82">
        <v>0.75090689238210395</v>
      </c>
      <c r="G73" s="82">
        <v>0.71463119709794443</v>
      </c>
      <c r="H73" s="82">
        <v>0.59854897218863357</v>
      </c>
      <c r="I73" s="82">
        <v>0.41717049576783549</v>
      </c>
      <c r="J73" s="82">
        <v>7.2551390568319218E-2</v>
      </c>
      <c r="K73" s="82">
        <v>0.13784764207980651</v>
      </c>
      <c r="L73" s="82">
        <v>0.37726723095525994</v>
      </c>
      <c r="M73" s="82">
        <v>0.19226118500604594</v>
      </c>
      <c r="N73" s="82">
        <v>0.16324062877871826</v>
      </c>
      <c r="O73" s="82">
        <v>0.70737605804111237</v>
      </c>
      <c r="P73" s="82">
        <v>0.6493349455864571</v>
      </c>
      <c r="Q73" s="82">
        <v>0.23579201934703747</v>
      </c>
    </row>
    <row r="74" spans="1:17" x14ac:dyDescent="0.25">
      <c r="A74" s="1">
        <v>212</v>
      </c>
      <c r="B74" s="1">
        <v>9514</v>
      </c>
      <c r="C74" s="1" t="s">
        <v>8</v>
      </c>
      <c r="D74" s="48">
        <v>23</v>
      </c>
      <c r="E74" s="82">
        <v>3.7684401451027809</v>
      </c>
      <c r="F74" s="82">
        <v>2.8784764207980653</v>
      </c>
      <c r="G74" s="82">
        <v>2.7394195888754536</v>
      </c>
      <c r="H74" s="82">
        <v>2.2944377267230953</v>
      </c>
      <c r="I74" s="82">
        <v>1.5991535671100361</v>
      </c>
      <c r="J74" s="82">
        <v>0.27811366384522368</v>
      </c>
      <c r="K74" s="82">
        <v>0.52841596130592505</v>
      </c>
      <c r="L74" s="82">
        <v>1.4461910519951633</v>
      </c>
      <c r="M74" s="82">
        <v>0.7370012091898428</v>
      </c>
      <c r="N74" s="82">
        <v>0.62575574365175335</v>
      </c>
      <c r="O74" s="82">
        <v>2.711608222490931</v>
      </c>
      <c r="P74" s="82">
        <v>2.4891172914147521</v>
      </c>
      <c r="Q74" s="82">
        <v>0.90386940749697708</v>
      </c>
    </row>
    <row r="75" spans="1:17" x14ac:dyDescent="0.25">
      <c r="A75" s="1">
        <v>213</v>
      </c>
      <c r="B75" s="1">
        <v>9515</v>
      </c>
      <c r="C75" s="1" t="s">
        <v>8</v>
      </c>
      <c r="D75" s="48">
        <v>101</v>
      </c>
      <c r="E75" s="82">
        <v>11.85289256198347</v>
      </c>
      <c r="F75" s="82">
        <v>9.9330578512396688</v>
      </c>
      <c r="G75" s="82">
        <v>10.322589531680441</v>
      </c>
      <c r="H75" s="82">
        <v>11.07382920110193</v>
      </c>
      <c r="I75" s="82">
        <v>11.129476584022038</v>
      </c>
      <c r="J75" s="82">
        <v>0.97382920110192839</v>
      </c>
      <c r="K75" s="82">
        <v>11.268595041322314</v>
      </c>
      <c r="L75" s="82">
        <v>4.5909090909090908</v>
      </c>
      <c r="M75" s="82">
        <v>2.4206611570247936</v>
      </c>
      <c r="N75" s="82">
        <v>0.38953168044077136</v>
      </c>
      <c r="O75" s="82">
        <v>4.7022038567493114</v>
      </c>
      <c r="P75" s="82">
        <v>12.576308539944904</v>
      </c>
      <c r="Q75" s="82">
        <v>9.7661157024793379</v>
      </c>
    </row>
    <row r="76" spans="1:17" x14ac:dyDescent="0.25">
      <c r="A76" s="1">
        <v>214</v>
      </c>
      <c r="B76" s="1">
        <v>9515</v>
      </c>
      <c r="C76" s="1" t="s">
        <v>8</v>
      </c>
      <c r="D76" s="48">
        <v>161</v>
      </c>
      <c r="E76" s="82">
        <v>18.894214876033057</v>
      </c>
      <c r="F76" s="82">
        <v>15.833884297520662</v>
      </c>
      <c r="G76" s="82">
        <v>16.454820936639116</v>
      </c>
      <c r="H76" s="82">
        <v>17.652341597796145</v>
      </c>
      <c r="I76" s="82">
        <v>17.741046831955924</v>
      </c>
      <c r="J76" s="82">
        <v>1.5523415977961432</v>
      </c>
      <c r="K76" s="82">
        <v>17.962809917355372</v>
      </c>
      <c r="L76" s="82">
        <v>7.3181818181818183</v>
      </c>
      <c r="M76" s="82">
        <v>3.8586776859504135</v>
      </c>
      <c r="N76" s="82">
        <v>0.62093663911845731</v>
      </c>
      <c r="O76" s="82">
        <v>7.4955922865013775</v>
      </c>
      <c r="P76" s="82">
        <v>20.047382920110191</v>
      </c>
      <c r="Q76" s="82">
        <v>15.567768595041322</v>
      </c>
    </row>
    <row r="77" spans="1:17" x14ac:dyDescent="0.25">
      <c r="A77" s="1">
        <v>215</v>
      </c>
      <c r="B77" s="1">
        <v>9515</v>
      </c>
      <c r="C77" s="1" t="s">
        <v>8</v>
      </c>
      <c r="D77" s="48">
        <v>93</v>
      </c>
      <c r="E77" s="82">
        <v>10.914049586776859</v>
      </c>
      <c r="F77" s="82">
        <v>9.1462809917355372</v>
      </c>
      <c r="G77" s="82">
        <v>9.5049586776859503</v>
      </c>
      <c r="H77" s="82">
        <v>10.196694214876034</v>
      </c>
      <c r="I77" s="82">
        <v>10.24793388429752</v>
      </c>
      <c r="J77" s="82">
        <v>0.89669421487603307</v>
      </c>
      <c r="K77" s="82">
        <v>10.37603305785124</v>
      </c>
      <c r="L77" s="82">
        <v>4.2272727272727275</v>
      </c>
      <c r="M77" s="82">
        <v>2.2289256198347109</v>
      </c>
      <c r="N77" s="82">
        <v>0.35867768595041322</v>
      </c>
      <c r="O77" s="82">
        <v>4.3297520661157023</v>
      </c>
      <c r="P77" s="82">
        <v>11.580165289256199</v>
      </c>
      <c r="Q77" s="82">
        <v>8.9925619834710737</v>
      </c>
    </row>
    <row r="78" spans="1:17" x14ac:dyDescent="0.25">
      <c r="A78" s="1">
        <v>216</v>
      </c>
      <c r="B78" s="1">
        <v>9515</v>
      </c>
      <c r="C78" s="1" t="s">
        <v>8</v>
      </c>
      <c r="D78" s="48">
        <v>0</v>
      </c>
      <c r="E78" s="82">
        <v>0</v>
      </c>
      <c r="F78" s="82">
        <v>0</v>
      </c>
      <c r="G78" s="82">
        <v>0</v>
      </c>
      <c r="H78" s="82">
        <v>0</v>
      </c>
      <c r="I78" s="82">
        <v>0</v>
      </c>
      <c r="J78" s="82">
        <v>0</v>
      </c>
      <c r="K78" s="82">
        <v>0</v>
      </c>
      <c r="L78" s="82">
        <v>0</v>
      </c>
      <c r="M78" s="82">
        <v>0</v>
      </c>
      <c r="N78" s="82">
        <v>0</v>
      </c>
      <c r="O78" s="82">
        <v>0</v>
      </c>
      <c r="P78" s="82">
        <v>0</v>
      </c>
      <c r="Q78" s="82">
        <v>0</v>
      </c>
    </row>
    <row r="79" spans="1:17" x14ac:dyDescent="0.25">
      <c r="A79" s="1">
        <v>217</v>
      </c>
      <c r="B79" s="1">
        <v>9515</v>
      </c>
      <c r="C79" s="1" t="s">
        <v>8</v>
      </c>
      <c r="D79" s="48">
        <v>55.793999999999997</v>
      </c>
      <c r="E79" s="82">
        <v>6.5477256198347105</v>
      </c>
      <c r="F79" s="82">
        <v>5.4871785123966941</v>
      </c>
      <c r="G79" s="82">
        <v>5.7023619834710741</v>
      </c>
      <c r="H79" s="82">
        <v>6.1173586776859503</v>
      </c>
      <c r="I79" s="82">
        <v>6.1480991735537192</v>
      </c>
      <c r="J79" s="82">
        <v>0.5379586776859504</v>
      </c>
      <c r="K79" s="82">
        <v>6.2249504132231399</v>
      </c>
      <c r="L79" s="82">
        <v>2.536090909090909</v>
      </c>
      <c r="M79" s="82">
        <v>1.3372115702479339</v>
      </c>
      <c r="N79" s="82">
        <v>0.21518347107438016</v>
      </c>
      <c r="O79" s="82">
        <v>2.5975719008264462</v>
      </c>
      <c r="P79" s="82">
        <v>6.9473520661157018</v>
      </c>
      <c r="Q79" s="82">
        <v>5.3949570247933876</v>
      </c>
    </row>
    <row r="80" spans="1:17" x14ac:dyDescent="0.25">
      <c r="A80" s="1">
        <v>218</v>
      </c>
      <c r="B80" s="1">
        <v>9515</v>
      </c>
      <c r="C80" s="1" t="s">
        <v>8</v>
      </c>
      <c r="D80" s="48">
        <v>152.691</v>
      </c>
      <c r="E80" s="82">
        <v>17.919109090909089</v>
      </c>
      <c r="F80" s="82">
        <v>15.016718181818183</v>
      </c>
      <c r="G80" s="82">
        <v>15.605609090909091</v>
      </c>
      <c r="H80" s="82">
        <v>16.741327272727275</v>
      </c>
      <c r="I80" s="82">
        <v>16.825454545454548</v>
      </c>
      <c r="J80" s="82">
        <v>1.4722272727272727</v>
      </c>
      <c r="K80" s="82">
        <v>17.035772727272729</v>
      </c>
      <c r="L80" s="82">
        <v>6.9405000000000001</v>
      </c>
      <c r="M80" s="82">
        <v>3.6595363636363638</v>
      </c>
      <c r="N80" s="82">
        <v>0.58889090909090913</v>
      </c>
      <c r="O80" s="82">
        <v>7.1087545454545458</v>
      </c>
      <c r="P80" s="82">
        <v>19.012763636363637</v>
      </c>
      <c r="Q80" s="82">
        <v>14.764336363636364</v>
      </c>
    </row>
    <row r="81" spans="1:17" x14ac:dyDescent="0.25">
      <c r="A81" s="1">
        <v>219</v>
      </c>
      <c r="B81" s="1">
        <v>9515</v>
      </c>
      <c r="C81" s="1" t="s">
        <v>8</v>
      </c>
      <c r="D81" s="48">
        <v>106.794</v>
      </c>
      <c r="E81" s="82">
        <v>12.532849586776859</v>
      </c>
      <c r="F81" s="82">
        <v>10.502880991735537</v>
      </c>
      <c r="G81" s="82">
        <v>10.914758677685949</v>
      </c>
      <c r="H81" s="82">
        <v>11.709094214876034</v>
      </c>
      <c r="I81" s="82">
        <v>11.76793388429752</v>
      </c>
      <c r="J81" s="82">
        <v>1.0296942148760331</v>
      </c>
      <c r="K81" s="82">
        <v>11.91503305785124</v>
      </c>
      <c r="L81" s="82">
        <v>4.8542727272727273</v>
      </c>
      <c r="M81" s="82">
        <v>2.5595256198347109</v>
      </c>
      <c r="N81" s="82">
        <v>0.41187768595041324</v>
      </c>
      <c r="O81" s="82">
        <v>4.9719520661157031</v>
      </c>
      <c r="P81" s="82">
        <v>13.297765289256198</v>
      </c>
      <c r="Q81" s="82">
        <v>10.326361983471074</v>
      </c>
    </row>
    <row r="82" spans="1:17" x14ac:dyDescent="0.25">
      <c r="A82" s="1">
        <v>220</v>
      </c>
      <c r="B82" s="1">
        <v>9515</v>
      </c>
      <c r="C82" s="1" t="s">
        <v>8</v>
      </c>
      <c r="D82" s="48">
        <v>58.073</v>
      </c>
      <c r="E82" s="82">
        <v>6.8151785123966944</v>
      </c>
      <c r="F82" s="82">
        <v>5.7113115702479336</v>
      </c>
      <c r="G82" s="82">
        <v>5.9352845730027548</v>
      </c>
      <c r="H82" s="82">
        <v>6.3672325068870528</v>
      </c>
      <c r="I82" s="82">
        <v>6.3992286501377409</v>
      </c>
      <c r="J82" s="82">
        <v>0.55993250688705232</v>
      </c>
      <c r="K82" s="82">
        <v>6.4792190082644634</v>
      </c>
      <c r="L82" s="82">
        <v>2.6396818181818182</v>
      </c>
      <c r="M82" s="82">
        <v>1.3918322314049587</v>
      </c>
      <c r="N82" s="82">
        <v>0.22397300275482096</v>
      </c>
      <c r="O82" s="82">
        <v>2.7036741046831958</v>
      </c>
      <c r="P82" s="82">
        <v>7.2311283746556478</v>
      </c>
      <c r="Q82" s="82">
        <v>5.6153231404958674</v>
      </c>
    </row>
    <row r="83" spans="1:17" x14ac:dyDescent="0.25">
      <c r="A83" s="1">
        <v>221</v>
      </c>
      <c r="B83" s="1">
        <v>9515</v>
      </c>
      <c r="C83" s="1" t="s">
        <v>8</v>
      </c>
      <c r="D83" s="48">
        <v>3</v>
      </c>
      <c r="E83" s="82">
        <v>0.35206611570247931</v>
      </c>
      <c r="F83" s="82">
        <v>0.29504132231404956</v>
      </c>
      <c r="G83" s="82">
        <v>0.30661157024793384</v>
      </c>
      <c r="H83" s="82">
        <v>0.32892561983471075</v>
      </c>
      <c r="I83" s="82">
        <v>0.33057851239669422</v>
      </c>
      <c r="J83" s="82">
        <v>2.8925619834710745E-2</v>
      </c>
      <c r="K83" s="82">
        <v>0.33471074380165289</v>
      </c>
      <c r="L83" s="82">
        <v>0.13636363636363635</v>
      </c>
      <c r="M83" s="82">
        <v>7.1900826446280999E-2</v>
      </c>
      <c r="N83" s="82">
        <v>1.1570247933884299E-2</v>
      </c>
      <c r="O83" s="82">
        <v>0.13966942148760331</v>
      </c>
      <c r="P83" s="82">
        <v>0.37355371900826445</v>
      </c>
      <c r="Q83" s="82">
        <v>0.29008264462809918</v>
      </c>
    </row>
    <row r="84" spans="1:17" x14ac:dyDescent="0.25">
      <c r="A84" s="1">
        <v>222</v>
      </c>
      <c r="B84" s="1">
        <v>9515</v>
      </c>
      <c r="C84" s="1" t="s">
        <v>8</v>
      </c>
      <c r="D84" s="48">
        <v>301.58800000000002</v>
      </c>
      <c r="E84" s="82">
        <v>35.392971900826446</v>
      </c>
      <c r="F84" s="82">
        <v>29.660307438016531</v>
      </c>
      <c r="G84" s="82">
        <v>30.823456749311294</v>
      </c>
      <c r="H84" s="82">
        <v>33.066673278236919</v>
      </c>
      <c r="I84" s="82">
        <v>33.232837465564742</v>
      </c>
      <c r="J84" s="82">
        <v>2.9078732782369148</v>
      </c>
      <c r="K84" s="82">
        <v>33.648247933884299</v>
      </c>
      <c r="L84" s="82">
        <v>13.708545454545456</v>
      </c>
      <c r="M84" s="82">
        <v>7.2281421487603312</v>
      </c>
      <c r="N84" s="82">
        <v>1.163149311294766</v>
      </c>
      <c r="O84" s="82">
        <v>14.040873829201104</v>
      </c>
      <c r="P84" s="82">
        <v>37.553106336088156</v>
      </c>
      <c r="Q84" s="82">
        <v>29.161814876033059</v>
      </c>
    </row>
    <row r="85" spans="1:17" x14ac:dyDescent="0.25">
      <c r="A85" s="1">
        <v>223</v>
      </c>
      <c r="B85" s="1">
        <v>9515</v>
      </c>
      <c r="C85" s="1" t="s">
        <v>8</v>
      </c>
      <c r="D85" s="48">
        <v>159</v>
      </c>
      <c r="E85" s="82">
        <v>18.659504132231405</v>
      </c>
      <c r="F85" s="82">
        <v>15.637190082644628</v>
      </c>
      <c r="G85" s="82">
        <v>16.250413223140495</v>
      </c>
      <c r="H85" s="82">
        <v>17.433057851239671</v>
      </c>
      <c r="I85" s="82">
        <v>17.520661157024794</v>
      </c>
      <c r="J85" s="82">
        <v>1.5330578512396695</v>
      </c>
      <c r="K85" s="82">
        <v>17.739669421487605</v>
      </c>
      <c r="L85" s="82">
        <v>7.2272727272727275</v>
      </c>
      <c r="M85" s="82">
        <v>3.8107438016528929</v>
      </c>
      <c r="N85" s="82">
        <v>0.61322314049586779</v>
      </c>
      <c r="O85" s="82">
        <v>7.4024793388429755</v>
      </c>
      <c r="P85" s="82">
        <v>19.798347107438016</v>
      </c>
      <c r="Q85" s="82">
        <v>15.374380165289255</v>
      </c>
    </row>
    <row r="86" spans="1:17" x14ac:dyDescent="0.25">
      <c r="A86" s="1">
        <v>224</v>
      </c>
      <c r="B86" s="1">
        <v>9515</v>
      </c>
      <c r="C86" s="1" t="s">
        <v>8</v>
      </c>
      <c r="D86" s="48">
        <v>284.97000000000003</v>
      </c>
      <c r="E86" s="82">
        <v>33.442760330578515</v>
      </c>
      <c r="F86" s="82">
        <v>28.025975206611573</v>
      </c>
      <c r="G86" s="82">
        <v>29.12503305785124</v>
      </c>
      <c r="H86" s="82">
        <v>31.244644628099177</v>
      </c>
      <c r="I86" s="82">
        <v>31.401652892561987</v>
      </c>
      <c r="J86" s="82">
        <v>2.7476446280991738</v>
      </c>
      <c r="K86" s="82">
        <v>31.794173553719013</v>
      </c>
      <c r="L86" s="82">
        <v>12.95318181818182</v>
      </c>
      <c r="M86" s="82">
        <v>6.8298595041322328</v>
      </c>
      <c r="N86" s="82">
        <v>1.0990578512396696</v>
      </c>
      <c r="O86" s="82">
        <v>13.26719834710744</v>
      </c>
      <c r="P86" s="82">
        <v>35.483867768595047</v>
      </c>
      <c r="Q86" s="82">
        <v>27.554950413223143</v>
      </c>
    </row>
    <row r="87" spans="1:17" x14ac:dyDescent="0.25">
      <c r="A87" s="1">
        <v>225</v>
      </c>
      <c r="B87" s="1">
        <v>9515</v>
      </c>
      <c r="C87" s="1" t="s">
        <v>8</v>
      </c>
      <c r="D87" s="48">
        <v>104.661</v>
      </c>
      <c r="E87" s="82">
        <v>12.282530578512397</v>
      </c>
      <c r="F87" s="82">
        <v>10.293106611570249</v>
      </c>
      <c r="G87" s="82">
        <v>10.696757851239669</v>
      </c>
      <c r="H87" s="82">
        <v>11.475228099173554</v>
      </c>
      <c r="I87" s="82">
        <v>11.532892561983472</v>
      </c>
      <c r="J87" s="82">
        <v>1.0091280991735538</v>
      </c>
      <c r="K87" s="82">
        <v>11.677053719008265</v>
      </c>
      <c r="L87" s="82">
        <v>4.7573181818181824</v>
      </c>
      <c r="M87" s="82">
        <v>2.508404132231405</v>
      </c>
      <c r="N87" s="82">
        <v>0.40365123966942151</v>
      </c>
      <c r="O87" s="82">
        <v>4.8726471074380164</v>
      </c>
      <c r="P87" s="82">
        <v>13.032168595041323</v>
      </c>
      <c r="Q87" s="82">
        <v>10.120113223140496</v>
      </c>
    </row>
    <row r="88" spans="1:17" x14ac:dyDescent="0.25">
      <c r="A88" s="1">
        <v>226</v>
      </c>
      <c r="B88" s="1">
        <v>9515</v>
      </c>
      <c r="C88" s="1" t="s">
        <v>8</v>
      </c>
      <c r="D88" s="48">
        <v>28</v>
      </c>
      <c r="E88" s="82">
        <v>3.2859504132231403</v>
      </c>
      <c r="F88" s="82">
        <v>2.7537190082644627</v>
      </c>
      <c r="G88" s="82">
        <v>2.861707988980716</v>
      </c>
      <c r="H88" s="82">
        <v>3.0699724517906337</v>
      </c>
      <c r="I88" s="82">
        <v>3.0853994490358128</v>
      </c>
      <c r="J88" s="82">
        <v>0.26997245179063362</v>
      </c>
      <c r="K88" s="82">
        <v>3.1239669421487606</v>
      </c>
      <c r="L88" s="82">
        <v>1.2727272727272727</v>
      </c>
      <c r="M88" s="82">
        <v>0.67107438016528931</v>
      </c>
      <c r="N88" s="82">
        <v>0.10798898071625344</v>
      </c>
      <c r="O88" s="82">
        <v>1.303581267217631</v>
      </c>
      <c r="P88" s="82">
        <v>3.4865013774104683</v>
      </c>
      <c r="Q88" s="82">
        <v>2.7074380165289256</v>
      </c>
    </row>
    <row r="89" spans="1:17" x14ac:dyDescent="0.25">
      <c r="A89" s="1">
        <v>227</v>
      </c>
      <c r="B89" s="1">
        <v>9515</v>
      </c>
      <c r="C89" s="1" t="s">
        <v>8</v>
      </c>
      <c r="D89" s="48">
        <v>63</v>
      </c>
      <c r="E89" s="82">
        <v>7.3933884297520658</v>
      </c>
      <c r="F89" s="82">
        <v>6.1958677685950416</v>
      </c>
      <c r="G89" s="82">
        <v>6.4388429752066116</v>
      </c>
      <c r="H89" s="82">
        <v>6.9074380165289258</v>
      </c>
      <c r="I89" s="82">
        <v>6.9421487603305785</v>
      </c>
      <c r="J89" s="82">
        <v>0.6074380165289256</v>
      </c>
      <c r="K89" s="82">
        <v>7.0289256198347108</v>
      </c>
      <c r="L89" s="82">
        <v>2.8636363636363638</v>
      </c>
      <c r="M89" s="82">
        <v>1.509917355371901</v>
      </c>
      <c r="N89" s="82">
        <v>0.24297520661157027</v>
      </c>
      <c r="O89" s="82">
        <v>2.9330578512396697</v>
      </c>
      <c r="P89" s="82">
        <v>7.844628099173554</v>
      </c>
      <c r="Q89" s="82">
        <v>6.0917355371900825</v>
      </c>
    </row>
    <row r="90" spans="1:17" x14ac:dyDescent="0.25">
      <c r="A90" s="1">
        <v>228</v>
      </c>
      <c r="B90" s="1">
        <v>9515</v>
      </c>
      <c r="C90" s="1" t="s">
        <v>8</v>
      </c>
      <c r="D90" s="48">
        <v>90</v>
      </c>
      <c r="E90" s="82">
        <v>10.561983471074379</v>
      </c>
      <c r="F90" s="82">
        <v>8.8512396694214868</v>
      </c>
      <c r="G90" s="82">
        <v>9.1983471074380159</v>
      </c>
      <c r="H90" s="82">
        <v>9.8677685950413228</v>
      </c>
      <c r="I90" s="82">
        <v>9.9173553719008272</v>
      </c>
      <c r="J90" s="82">
        <v>0.86776859504132231</v>
      </c>
      <c r="K90" s="82">
        <v>10.041322314049587</v>
      </c>
      <c r="L90" s="82">
        <v>4.0909090909090908</v>
      </c>
      <c r="M90" s="82">
        <v>2.1570247933884299</v>
      </c>
      <c r="N90" s="82">
        <v>0.34710743801652894</v>
      </c>
      <c r="O90" s="82">
        <v>4.1900826446280997</v>
      </c>
      <c r="P90" s="82">
        <v>11.206611570247935</v>
      </c>
      <c r="Q90" s="82">
        <v>8.7024793388429753</v>
      </c>
    </row>
    <row r="91" spans="1:17" x14ac:dyDescent="0.25">
      <c r="A91" s="1">
        <v>229</v>
      </c>
      <c r="B91" s="1">
        <v>9515</v>
      </c>
      <c r="C91" s="1" t="s">
        <v>8</v>
      </c>
      <c r="D91" s="48">
        <v>61</v>
      </c>
      <c r="E91" s="82">
        <v>7.1586776859504129</v>
      </c>
      <c r="F91" s="82">
        <v>5.9991735537190083</v>
      </c>
      <c r="G91" s="82">
        <v>6.234435261707989</v>
      </c>
      <c r="H91" s="82">
        <v>6.6881542699724523</v>
      </c>
      <c r="I91" s="82">
        <v>6.7217630853994494</v>
      </c>
      <c r="J91" s="82">
        <v>0.58815426997245179</v>
      </c>
      <c r="K91" s="82">
        <v>6.8057851239669427</v>
      </c>
      <c r="L91" s="82">
        <v>2.7727272727272729</v>
      </c>
      <c r="M91" s="82">
        <v>1.4619834710743802</v>
      </c>
      <c r="N91" s="82">
        <v>0.23526170798898072</v>
      </c>
      <c r="O91" s="82">
        <v>2.8399449035812672</v>
      </c>
      <c r="P91" s="82">
        <v>7.5955922865013772</v>
      </c>
      <c r="Q91" s="82">
        <v>5.898347107438016</v>
      </c>
    </row>
    <row r="92" spans="1:17" x14ac:dyDescent="0.25">
      <c r="A92" s="1">
        <v>230</v>
      </c>
      <c r="B92" s="1">
        <v>9515</v>
      </c>
      <c r="C92" s="1" t="s">
        <v>8</v>
      </c>
      <c r="D92" s="48">
        <v>290.79399999999998</v>
      </c>
      <c r="E92" s="82">
        <v>34.126238016528923</v>
      </c>
      <c r="F92" s="82">
        <v>28.598748760330576</v>
      </c>
      <c r="G92" s="82">
        <v>29.720268319559224</v>
      </c>
      <c r="H92" s="82">
        <v>31.883198898071626</v>
      </c>
      <c r="I92" s="82">
        <v>32.04341597796143</v>
      </c>
      <c r="J92" s="82">
        <v>2.8037988980716251</v>
      </c>
      <c r="K92" s="82">
        <v>32.443958677685949</v>
      </c>
      <c r="L92" s="82">
        <v>13.217909090909091</v>
      </c>
      <c r="M92" s="82">
        <v>6.9694429752066114</v>
      </c>
      <c r="N92" s="82">
        <v>1.1215195592286502</v>
      </c>
      <c r="O92" s="82">
        <v>13.538343250688705</v>
      </c>
      <c r="P92" s="82">
        <v>36.209060055096415</v>
      </c>
      <c r="Q92" s="82">
        <v>28.118097520661152</v>
      </c>
    </row>
    <row r="93" spans="1:17" x14ac:dyDescent="0.25">
      <c r="A93" s="1">
        <v>231</v>
      </c>
      <c r="B93" s="1">
        <v>9515</v>
      </c>
      <c r="C93" s="1" t="s">
        <v>8</v>
      </c>
      <c r="D93" s="48">
        <v>243</v>
      </c>
      <c r="E93" s="82">
        <v>28.517355371900827</v>
      </c>
      <c r="F93" s="82">
        <v>23.898347107438017</v>
      </c>
      <c r="G93" s="82">
        <v>24.835537190082643</v>
      </c>
      <c r="H93" s="82">
        <v>26.64297520661157</v>
      </c>
      <c r="I93" s="82">
        <v>26.776859504132233</v>
      </c>
      <c r="J93" s="82">
        <v>2.3429752066115701</v>
      </c>
      <c r="K93" s="82">
        <v>27.111570247933884</v>
      </c>
      <c r="L93" s="82">
        <v>11.045454545454545</v>
      </c>
      <c r="M93" s="82">
        <v>5.8239669421487603</v>
      </c>
      <c r="N93" s="82">
        <v>0.93719008264462811</v>
      </c>
      <c r="O93" s="82">
        <v>11.313223140495868</v>
      </c>
      <c r="P93" s="82">
        <v>30.257851239669421</v>
      </c>
      <c r="Q93" s="82">
        <v>23.496694214876033</v>
      </c>
    </row>
    <row r="94" spans="1:17" x14ac:dyDescent="0.25">
      <c r="A94" s="1">
        <v>232</v>
      </c>
      <c r="B94" s="1">
        <v>9515</v>
      </c>
      <c r="C94" s="1" t="s">
        <v>8</v>
      </c>
      <c r="D94" s="48">
        <v>0</v>
      </c>
      <c r="E94" s="82">
        <v>0</v>
      </c>
      <c r="F94" s="82">
        <v>0</v>
      </c>
      <c r="G94" s="82">
        <v>0</v>
      </c>
      <c r="H94" s="82">
        <v>0</v>
      </c>
      <c r="I94" s="82">
        <v>0</v>
      </c>
      <c r="J94" s="82">
        <v>0</v>
      </c>
      <c r="K94" s="82">
        <v>0</v>
      </c>
      <c r="L94" s="82">
        <v>0</v>
      </c>
      <c r="M94" s="82">
        <v>0</v>
      </c>
      <c r="N94" s="82">
        <v>0</v>
      </c>
      <c r="O94" s="82">
        <v>0</v>
      </c>
      <c r="P94" s="82">
        <v>0</v>
      </c>
      <c r="Q94" s="82">
        <v>0</v>
      </c>
    </row>
    <row r="95" spans="1:17" x14ac:dyDescent="0.25">
      <c r="A95" s="1">
        <v>233</v>
      </c>
      <c r="B95" s="1">
        <v>9515</v>
      </c>
      <c r="C95" s="1" t="s">
        <v>8</v>
      </c>
      <c r="D95" s="48">
        <v>85</v>
      </c>
      <c r="E95" s="82">
        <v>9.9752066115702469</v>
      </c>
      <c r="F95" s="82">
        <v>8.3595041322314056</v>
      </c>
      <c r="G95" s="82">
        <v>8.6873278236914597</v>
      </c>
      <c r="H95" s="82">
        <v>9.3195592286501387</v>
      </c>
      <c r="I95" s="82">
        <v>9.3663911845730023</v>
      </c>
      <c r="J95" s="82">
        <v>0.81955922865013775</v>
      </c>
      <c r="K95" s="82">
        <v>9.4834710743801658</v>
      </c>
      <c r="L95" s="82">
        <v>3.8636363636363638</v>
      </c>
      <c r="M95" s="82">
        <v>2.0371900826446283</v>
      </c>
      <c r="N95" s="82">
        <v>0.32782369146005513</v>
      </c>
      <c r="O95" s="82">
        <v>3.9573002754820941</v>
      </c>
      <c r="P95" s="82">
        <v>10.584022038567493</v>
      </c>
      <c r="Q95" s="82">
        <v>8.2190082644628095</v>
      </c>
    </row>
    <row r="96" spans="1:17" x14ac:dyDescent="0.25">
      <c r="A96" s="1">
        <v>234</v>
      </c>
      <c r="B96" s="1">
        <v>9515</v>
      </c>
      <c r="C96" s="1" t="s">
        <v>8</v>
      </c>
      <c r="D96" s="48">
        <v>133</v>
      </c>
      <c r="E96" s="82">
        <v>15.608264462809917</v>
      </c>
      <c r="F96" s="82">
        <v>13.080165289256199</v>
      </c>
      <c r="G96" s="82">
        <v>13.593112947658401</v>
      </c>
      <c r="H96" s="82">
        <v>14.58236914600551</v>
      </c>
      <c r="I96" s="82">
        <v>14.65564738292011</v>
      </c>
      <c r="J96" s="82">
        <v>1.2823691460055098</v>
      </c>
      <c r="K96" s="82">
        <v>14.838842975206612</v>
      </c>
      <c r="L96" s="82">
        <v>6.0454545454545459</v>
      </c>
      <c r="M96" s="82">
        <v>3.1876033057851241</v>
      </c>
      <c r="N96" s="82">
        <v>0.51294765840220391</v>
      </c>
      <c r="O96" s="82">
        <v>6.192011019283747</v>
      </c>
      <c r="P96" s="82">
        <v>16.560881542699725</v>
      </c>
      <c r="Q96" s="82">
        <v>12.860330578512396</v>
      </c>
    </row>
    <row r="97" spans="1:17" x14ac:dyDescent="0.25">
      <c r="A97" s="1">
        <v>235</v>
      </c>
      <c r="B97" s="1">
        <v>9515</v>
      </c>
      <c r="C97" s="1" t="s">
        <v>8</v>
      </c>
      <c r="D97" s="48">
        <v>41.896999999999998</v>
      </c>
      <c r="E97" s="82">
        <v>4.9168380165289252</v>
      </c>
      <c r="F97" s="82">
        <v>4.1204487603305786</v>
      </c>
      <c r="G97" s="82">
        <v>4.2820349862258951</v>
      </c>
      <c r="H97" s="82">
        <v>4.5936655647382922</v>
      </c>
      <c r="I97" s="82">
        <v>4.6167493112947655</v>
      </c>
      <c r="J97" s="82">
        <v>0.40396556473829198</v>
      </c>
      <c r="K97" s="82">
        <v>4.6744586776859505</v>
      </c>
      <c r="L97" s="82">
        <v>1.9044090909090909</v>
      </c>
      <c r="M97" s="82">
        <v>1.0041429752066116</v>
      </c>
      <c r="N97" s="82">
        <v>0.16158622589531679</v>
      </c>
      <c r="O97" s="82">
        <v>1.9505765840220386</v>
      </c>
      <c r="P97" s="82">
        <v>5.2169267217630848</v>
      </c>
      <c r="Q97" s="82">
        <v>4.051197520661157</v>
      </c>
    </row>
    <row r="98" spans="1:17" x14ac:dyDescent="0.25">
      <c r="A98" s="1">
        <v>236</v>
      </c>
      <c r="B98" s="1">
        <v>9515</v>
      </c>
      <c r="C98" s="1" t="s">
        <v>8</v>
      </c>
      <c r="D98" s="48">
        <v>99</v>
      </c>
      <c r="E98" s="82">
        <v>11.618181818181817</v>
      </c>
      <c r="F98" s="82">
        <v>9.7363636363636363</v>
      </c>
      <c r="G98" s="82">
        <v>10.118181818181817</v>
      </c>
      <c r="H98" s="82">
        <v>10.854545454545455</v>
      </c>
      <c r="I98" s="82">
        <v>10.90909090909091</v>
      </c>
      <c r="J98" s="82">
        <v>0.95454545454545459</v>
      </c>
      <c r="K98" s="82">
        <v>11.045454545454545</v>
      </c>
      <c r="L98" s="82">
        <v>4.5</v>
      </c>
      <c r="M98" s="82">
        <v>2.372727272727273</v>
      </c>
      <c r="N98" s="82">
        <v>0.38181818181818183</v>
      </c>
      <c r="O98" s="82">
        <v>4.6090909090909093</v>
      </c>
      <c r="P98" s="82">
        <v>12.327272727272728</v>
      </c>
      <c r="Q98" s="82">
        <v>9.5727272727272723</v>
      </c>
    </row>
    <row r="99" spans="1:17" x14ac:dyDescent="0.25">
      <c r="A99" s="1">
        <v>237</v>
      </c>
      <c r="B99" s="1">
        <v>9515</v>
      </c>
      <c r="C99" s="1" t="s">
        <v>8</v>
      </c>
      <c r="D99" s="48">
        <v>336.79399999999998</v>
      </c>
      <c r="E99" s="82">
        <v>39.524585123966936</v>
      </c>
      <c r="F99" s="82">
        <v>33.12271570247934</v>
      </c>
      <c r="G99" s="82">
        <v>34.421645730027542</v>
      </c>
      <c r="H99" s="82">
        <v>36.926725068870525</v>
      </c>
      <c r="I99" s="82">
        <v>37.112286501377412</v>
      </c>
      <c r="J99" s="82">
        <v>3.2473250688705235</v>
      </c>
      <c r="K99" s="82">
        <v>37.576190082644629</v>
      </c>
      <c r="L99" s="82">
        <v>15.308818181818182</v>
      </c>
      <c r="M99" s="82">
        <v>8.071922314049587</v>
      </c>
      <c r="N99" s="82">
        <v>1.2989300275482094</v>
      </c>
      <c r="O99" s="82">
        <v>15.679941046831956</v>
      </c>
      <c r="P99" s="82">
        <v>41.936883746556475</v>
      </c>
      <c r="Q99" s="82">
        <v>32.566031404958672</v>
      </c>
    </row>
    <row r="100" spans="1:17" x14ac:dyDescent="0.25">
      <c r="A100" s="1">
        <v>238</v>
      </c>
      <c r="B100" s="1">
        <v>9515</v>
      </c>
      <c r="C100" s="1" t="s">
        <v>8</v>
      </c>
      <c r="D100" s="48">
        <v>120</v>
      </c>
      <c r="E100" s="82">
        <v>19.66142684401451</v>
      </c>
      <c r="F100" s="82">
        <v>15.018137847642079</v>
      </c>
      <c r="G100" s="82">
        <v>14.292623941958887</v>
      </c>
      <c r="H100" s="82">
        <v>11.970979443772672</v>
      </c>
      <c r="I100" s="82">
        <v>8.3434099153567107</v>
      </c>
      <c r="J100" s="82">
        <v>1.4510278113663846</v>
      </c>
      <c r="K100" s="82">
        <v>2.7569528415961306</v>
      </c>
      <c r="L100" s="82">
        <v>7.5453446191051992</v>
      </c>
      <c r="M100" s="82">
        <v>3.8452237001209193</v>
      </c>
      <c r="N100" s="82">
        <v>3.2648125755743651</v>
      </c>
      <c r="O100" s="82">
        <v>14.147521160822249</v>
      </c>
      <c r="P100" s="82">
        <v>12.986698911729141</v>
      </c>
      <c r="Q100" s="82">
        <v>4.7158403869407497</v>
      </c>
    </row>
    <row r="101" spans="1:17" x14ac:dyDescent="0.25">
      <c r="A101" s="1">
        <v>240</v>
      </c>
      <c r="B101" s="1">
        <v>9516</v>
      </c>
      <c r="C101" s="1" t="s">
        <v>8</v>
      </c>
      <c r="D101" s="48">
        <v>77</v>
      </c>
      <c r="E101" s="82">
        <v>12.616082224909311</v>
      </c>
      <c r="F101" s="82">
        <v>9.6366384522370012</v>
      </c>
      <c r="G101" s="82">
        <v>9.1711003627569525</v>
      </c>
      <c r="H101" s="82">
        <v>7.6813784764207975</v>
      </c>
      <c r="I101" s="82">
        <v>5.3536880290205557</v>
      </c>
      <c r="J101" s="82">
        <v>0.93107617896009676</v>
      </c>
      <c r="K101" s="82">
        <v>1.7690447400241838</v>
      </c>
      <c r="L101" s="82">
        <v>4.841596130592503</v>
      </c>
      <c r="M101" s="82">
        <v>2.4673518742442564</v>
      </c>
      <c r="N101" s="82">
        <v>2.0949214026602179</v>
      </c>
      <c r="O101" s="82">
        <v>9.0779927448609428</v>
      </c>
      <c r="P101" s="82">
        <v>8.3331318016928666</v>
      </c>
      <c r="Q101" s="82">
        <v>3.0259975816203144</v>
      </c>
    </row>
    <row r="102" spans="1:17" x14ac:dyDescent="0.25">
      <c r="A102" s="1">
        <v>241</v>
      </c>
      <c r="B102" s="1">
        <v>9514</v>
      </c>
      <c r="C102" s="1" t="s">
        <v>8</v>
      </c>
      <c r="D102" s="48">
        <v>136.89699999999999</v>
      </c>
      <c r="E102" s="82">
        <v>22.429919588875453</v>
      </c>
      <c r="F102" s="82">
        <v>17.132816807738813</v>
      </c>
      <c r="G102" s="82">
        <v>16.305144498186213</v>
      </c>
      <c r="H102" s="82">
        <v>13.656593107617894</v>
      </c>
      <c r="I102" s="82">
        <v>9.5182315598548968</v>
      </c>
      <c r="J102" s="82">
        <v>1.6553446191051995</v>
      </c>
      <c r="K102" s="82">
        <v>3.1451547762998788</v>
      </c>
      <c r="L102" s="82">
        <v>8.6077920193470359</v>
      </c>
      <c r="M102" s="82">
        <v>4.3866632406287787</v>
      </c>
      <c r="N102" s="82">
        <v>3.7245253929866986</v>
      </c>
      <c r="O102" s="82">
        <v>16.139610036275695</v>
      </c>
      <c r="P102" s="82">
        <v>14.815334340991535</v>
      </c>
      <c r="Q102" s="82">
        <v>5.3798700120918985</v>
      </c>
    </row>
    <row r="103" spans="1:17" x14ac:dyDescent="0.25">
      <c r="A103" s="1">
        <v>251</v>
      </c>
      <c r="B103" s="1">
        <v>9516</v>
      </c>
      <c r="C103" s="1" t="s">
        <v>8</v>
      </c>
      <c r="D103" s="48">
        <v>130.38200000000001</v>
      </c>
      <c r="E103" s="82">
        <v>12.337735042735043</v>
      </c>
      <c r="F103" s="82">
        <v>8.3578205128205116</v>
      </c>
      <c r="G103" s="82">
        <v>19.581179487179487</v>
      </c>
      <c r="H103" s="82">
        <v>13.21331623931624</v>
      </c>
      <c r="I103" s="82">
        <v>12.178538461538462</v>
      </c>
      <c r="J103" s="82">
        <v>0</v>
      </c>
      <c r="K103" s="82">
        <v>12.576529914529916</v>
      </c>
      <c r="L103" s="82">
        <v>4.6962991452991449</v>
      </c>
      <c r="M103" s="82">
        <v>5.1738888888888885</v>
      </c>
      <c r="N103" s="82">
        <v>7.0046495726495737</v>
      </c>
      <c r="O103" s="82">
        <v>6.2882649572649578</v>
      </c>
      <c r="P103" s="82">
        <v>13.372512820512821</v>
      </c>
      <c r="Q103" s="82">
        <v>15.601264957264959</v>
      </c>
    </row>
    <row r="104" spans="1:17" x14ac:dyDescent="0.25">
      <c r="A104" s="1">
        <v>252</v>
      </c>
      <c r="B104" s="1">
        <v>9516</v>
      </c>
      <c r="C104" s="1" t="s">
        <v>8</v>
      </c>
      <c r="D104" s="48">
        <v>12</v>
      </c>
      <c r="E104" s="82">
        <v>1.1355311355311355</v>
      </c>
      <c r="F104" s="82">
        <v>0.76923076923076916</v>
      </c>
      <c r="G104" s="82">
        <v>1.802197802197802</v>
      </c>
      <c r="H104" s="82">
        <v>1.2161172161172162</v>
      </c>
      <c r="I104" s="82">
        <v>1.1208791208791209</v>
      </c>
      <c r="J104" s="82">
        <v>0</v>
      </c>
      <c r="K104" s="82">
        <v>1.1575091575091576</v>
      </c>
      <c r="L104" s="82">
        <v>0.4322344322344322</v>
      </c>
      <c r="M104" s="82">
        <v>0.47619047619047616</v>
      </c>
      <c r="N104" s="82">
        <v>0.64468864468864473</v>
      </c>
      <c r="O104" s="82">
        <v>0.57875457875457881</v>
      </c>
      <c r="P104" s="82">
        <v>1.2307692307692308</v>
      </c>
      <c r="Q104" s="82">
        <v>1.4358974358974359</v>
      </c>
    </row>
    <row r="105" spans="1:17" x14ac:dyDescent="0.25">
      <c r="A105" s="1">
        <v>253</v>
      </c>
      <c r="B105" s="1">
        <v>9516</v>
      </c>
      <c r="C105" s="1" t="s">
        <v>8</v>
      </c>
      <c r="D105" s="48">
        <v>5</v>
      </c>
      <c r="E105" s="82">
        <v>0.47313797313797312</v>
      </c>
      <c r="F105" s="82">
        <v>0.32051282051282048</v>
      </c>
      <c r="G105" s="82">
        <v>0.75091575091575091</v>
      </c>
      <c r="H105" s="82">
        <v>0.50671550671550669</v>
      </c>
      <c r="I105" s="82">
        <v>0.46703296703296704</v>
      </c>
      <c r="J105" s="82">
        <v>0</v>
      </c>
      <c r="K105" s="82">
        <v>0.4822954822954823</v>
      </c>
      <c r="L105" s="82">
        <v>0.18009768009768007</v>
      </c>
      <c r="M105" s="82">
        <v>0.1984126984126984</v>
      </c>
      <c r="N105" s="82">
        <v>0.26862026862026867</v>
      </c>
      <c r="O105" s="82">
        <v>0.24114774114774115</v>
      </c>
      <c r="P105" s="82">
        <v>0.51282051282051277</v>
      </c>
      <c r="Q105" s="82">
        <v>0.59829059829059827</v>
      </c>
    </row>
    <row r="106" spans="1:17" x14ac:dyDescent="0.25">
      <c r="A106" s="1">
        <v>254</v>
      </c>
      <c r="B106" s="1">
        <v>9516</v>
      </c>
      <c r="C106" s="1" t="s">
        <v>8</v>
      </c>
      <c r="D106" s="48">
        <v>32</v>
      </c>
      <c r="E106" s="82">
        <v>3.028083028083028</v>
      </c>
      <c r="F106" s="82">
        <v>2.0512820512820511</v>
      </c>
      <c r="G106" s="82">
        <v>4.8058608058608057</v>
      </c>
      <c r="H106" s="82">
        <v>3.242979242979243</v>
      </c>
      <c r="I106" s="82">
        <v>2.9890109890109891</v>
      </c>
      <c r="J106" s="82">
        <v>0</v>
      </c>
      <c r="K106" s="82">
        <v>3.0866910866910868</v>
      </c>
      <c r="L106" s="82">
        <v>1.1526251526251525</v>
      </c>
      <c r="M106" s="82">
        <v>1.2698412698412698</v>
      </c>
      <c r="N106" s="82">
        <v>1.7191697191697193</v>
      </c>
      <c r="O106" s="82">
        <v>1.5433455433455434</v>
      </c>
      <c r="P106" s="82">
        <v>3.2820512820512819</v>
      </c>
      <c r="Q106" s="82">
        <v>3.8290598290598292</v>
      </c>
    </row>
    <row r="107" spans="1:17" x14ac:dyDescent="0.25">
      <c r="A107" s="1">
        <v>255</v>
      </c>
      <c r="B107" s="1">
        <v>9516</v>
      </c>
      <c r="C107" s="1" t="s">
        <v>8</v>
      </c>
      <c r="D107" s="48">
        <v>81</v>
      </c>
      <c r="E107" s="82">
        <v>7.6648351648351642</v>
      </c>
      <c r="F107" s="82">
        <v>5.1923076923076916</v>
      </c>
      <c r="G107" s="82">
        <v>12.164835164835164</v>
      </c>
      <c r="H107" s="82">
        <v>8.208791208791208</v>
      </c>
      <c r="I107" s="82">
        <v>7.5659340659340657</v>
      </c>
      <c r="J107" s="82">
        <v>0</v>
      </c>
      <c r="K107" s="82">
        <v>7.8131868131868139</v>
      </c>
      <c r="L107" s="82">
        <v>2.9175824175824174</v>
      </c>
      <c r="M107" s="82">
        <v>3.214285714285714</v>
      </c>
      <c r="N107" s="82">
        <v>4.3516483516483522</v>
      </c>
      <c r="O107" s="82">
        <v>3.9065934065934069</v>
      </c>
      <c r="P107" s="82">
        <v>8.3076923076923066</v>
      </c>
      <c r="Q107" s="82">
        <v>9.6923076923076934</v>
      </c>
    </row>
    <row r="108" spans="1:17" x14ac:dyDescent="0.25">
      <c r="A108" s="1">
        <v>256</v>
      </c>
      <c r="B108" s="1">
        <v>9516</v>
      </c>
      <c r="C108" s="1" t="s">
        <v>8</v>
      </c>
      <c r="D108" s="48">
        <v>75</v>
      </c>
      <c r="E108" s="82">
        <v>7.0970695970695967</v>
      </c>
      <c r="F108" s="82">
        <v>4.8076923076923075</v>
      </c>
      <c r="G108" s="82">
        <v>11.263736263736263</v>
      </c>
      <c r="H108" s="82">
        <v>7.6007326007326004</v>
      </c>
      <c r="I108" s="82">
        <v>7.0054945054945055</v>
      </c>
      <c r="J108" s="82">
        <v>0</v>
      </c>
      <c r="K108" s="82">
        <v>7.2344322344322345</v>
      </c>
      <c r="L108" s="82">
        <v>2.7014652014652012</v>
      </c>
      <c r="M108" s="82">
        <v>2.9761904761904758</v>
      </c>
      <c r="N108" s="82">
        <v>4.0293040293040292</v>
      </c>
      <c r="O108" s="82">
        <v>3.6172161172161172</v>
      </c>
      <c r="P108" s="82">
        <v>7.6923076923076916</v>
      </c>
      <c r="Q108" s="82">
        <v>8.9743589743589745</v>
      </c>
    </row>
    <row r="109" spans="1:17" x14ac:dyDescent="0.25">
      <c r="A109" s="1">
        <v>257</v>
      </c>
      <c r="B109" s="1">
        <v>9516</v>
      </c>
      <c r="C109" s="1" t="s">
        <v>8</v>
      </c>
      <c r="D109" s="48">
        <v>174</v>
      </c>
      <c r="E109" s="82">
        <v>16.465201465201464</v>
      </c>
      <c r="F109" s="82">
        <v>11.153846153846153</v>
      </c>
      <c r="G109" s="82">
        <v>26.131868131868131</v>
      </c>
      <c r="H109" s="82">
        <v>17.633699633699635</v>
      </c>
      <c r="I109" s="82">
        <v>16.252747252747252</v>
      </c>
      <c r="J109" s="82">
        <v>0</v>
      </c>
      <c r="K109" s="82">
        <v>16.783882783882785</v>
      </c>
      <c r="L109" s="82">
        <v>6.2673992673992664</v>
      </c>
      <c r="M109" s="82">
        <v>6.9047619047619042</v>
      </c>
      <c r="N109" s="82">
        <v>9.3479853479853485</v>
      </c>
      <c r="O109" s="82">
        <v>8.3919413919413923</v>
      </c>
      <c r="P109" s="82">
        <v>17.846153846153847</v>
      </c>
      <c r="Q109" s="82">
        <v>20.820512820512821</v>
      </c>
    </row>
    <row r="110" spans="1:17" x14ac:dyDescent="0.25">
      <c r="A110" s="1">
        <v>258</v>
      </c>
      <c r="B110" s="1">
        <v>9516</v>
      </c>
      <c r="C110" s="1" t="s">
        <v>8</v>
      </c>
      <c r="D110" s="48">
        <v>165.279</v>
      </c>
      <c r="E110" s="82">
        <v>15.639954212454212</v>
      </c>
      <c r="F110" s="82">
        <v>10.594807692307691</v>
      </c>
      <c r="G110" s="82">
        <v>24.822120879120877</v>
      </c>
      <c r="H110" s="82">
        <v>16.749886446886446</v>
      </c>
      <c r="I110" s="82">
        <v>15.438148351648351</v>
      </c>
      <c r="J110" s="82">
        <v>0</v>
      </c>
      <c r="K110" s="82">
        <v>15.942663003663004</v>
      </c>
      <c r="L110" s="82">
        <v>5.9532728937728931</v>
      </c>
      <c r="M110" s="82">
        <v>6.5586904761904758</v>
      </c>
      <c r="N110" s="82">
        <v>8.8794578754578755</v>
      </c>
      <c r="O110" s="82">
        <v>7.9713315018315019</v>
      </c>
      <c r="P110" s="82">
        <v>16.951692307692309</v>
      </c>
      <c r="Q110" s="82">
        <v>19.776974358974361</v>
      </c>
    </row>
    <row r="111" spans="1:17" x14ac:dyDescent="0.25">
      <c r="A111" s="1">
        <v>259</v>
      </c>
      <c r="B111" s="1">
        <v>9516</v>
      </c>
      <c r="C111" s="1" t="s">
        <v>8</v>
      </c>
      <c r="D111" s="48">
        <v>87</v>
      </c>
      <c r="E111" s="82">
        <v>8.2326007326007318</v>
      </c>
      <c r="F111" s="82">
        <v>5.5769230769230766</v>
      </c>
      <c r="G111" s="82">
        <v>13.065934065934066</v>
      </c>
      <c r="H111" s="82">
        <v>8.8168498168498175</v>
      </c>
      <c r="I111" s="82">
        <v>8.1263736263736259</v>
      </c>
      <c r="J111" s="82">
        <v>0</v>
      </c>
      <c r="K111" s="82">
        <v>8.3919413919413923</v>
      </c>
      <c r="L111" s="82">
        <v>3.1336996336996332</v>
      </c>
      <c r="M111" s="82">
        <v>3.4523809523809521</v>
      </c>
      <c r="N111" s="82">
        <v>4.6739926739926743</v>
      </c>
      <c r="O111" s="82">
        <v>4.1959706959706962</v>
      </c>
      <c r="P111" s="82">
        <v>8.9230769230769234</v>
      </c>
      <c r="Q111" s="82">
        <v>10.410256410256411</v>
      </c>
    </row>
    <row r="112" spans="1:17" x14ac:dyDescent="0.25">
      <c r="A112" s="1">
        <v>260</v>
      </c>
      <c r="B112" s="1">
        <v>9516</v>
      </c>
      <c r="C112" s="1" t="s">
        <v>8</v>
      </c>
      <c r="D112" s="48">
        <v>130</v>
      </c>
      <c r="E112" s="82">
        <v>12.301587301587301</v>
      </c>
      <c r="F112" s="82">
        <v>8.3333333333333321</v>
      </c>
      <c r="G112" s="82">
        <v>19.523809523809522</v>
      </c>
      <c r="H112" s="82">
        <v>13.174603174603174</v>
      </c>
      <c r="I112" s="82">
        <v>12.142857142857142</v>
      </c>
      <c r="J112" s="82">
        <v>0</v>
      </c>
      <c r="K112" s="82">
        <v>12.53968253968254</v>
      </c>
      <c r="L112" s="82">
        <v>4.6825396825396819</v>
      </c>
      <c r="M112" s="82">
        <v>5.1587301587301582</v>
      </c>
      <c r="N112" s="82">
        <v>6.9841269841269842</v>
      </c>
      <c r="O112" s="82">
        <v>6.2698412698412698</v>
      </c>
      <c r="P112" s="82">
        <v>13.333333333333332</v>
      </c>
      <c r="Q112" s="82">
        <v>15.555555555555555</v>
      </c>
    </row>
    <row r="113" spans="1:17" x14ac:dyDescent="0.25">
      <c r="A113" s="1">
        <v>261</v>
      </c>
      <c r="B113" s="1">
        <v>9516</v>
      </c>
      <c r="C113" s="1" t="s">
        <v>8</v>
      </c>
      <c r="D113" s="48">
        <v>52</v>
      </c>
      <c r="E113" s="82">
        <v>4.9206349206349209</v>
      </c>
      <c r="F113" s="82">
        <v>3.333333333333333</v>
      </c>
      <c r="G113" s="82">
        <v>7.8095238095238093</v>
      </c>
      <c r="H113" s="82">
        <v>5.2698412698412698</v>
      </c>
      <c r="I113" s="82">
        <v>4.8571428571428577</v>
      </c>
      <c r="J113" s="82">
        <v>0</v>
      </c>
      <c r="K113" s="82">
        <v>5.0158730158730158</v>
      </c>
      <c r="L113" s="82">
        <v>1.8730158730158728</v>
      </c>
      <c r="M113" s="82">
        <v>2.0634920634920633</v>
      </c>
      <c r="N113" s="82">
        <v>2.7936507936507939</v>
      </c>
      <c r="O113" s="82">
        <v>2.5079365079365079</v>
      </c>
      <c r="P113" s="82">
        <v>5.333333333333333</v>
      </c>
      <c r="Q113" s="82">
        <v>6.2222222222222223</v>
      </c>
    </row>
    <row r="114" spans="1:17" x14ac:dyDescent="0.25">
      <c r="A114" s="1">
        <v>262</v>
      </c>
      <c r="B114" s="1">
        <v>9517</v>
      </c>
      <c r="C114" s="1" t="s">
        <v>8</v>
      </c>
      <c r="D114" s="48">
        <v>144</v>
      </c>
      <c r="E114" s="82">
        <v>13.626373626373626</v>
      </c>
      <c r="F114" s="82">
        <v>9.2307692307692299</v>
      </c>
      <c r="G114" s="82">
        <v>21.626373626373624</v>
      </c>
      <c r="H114" s="82">
        <v>14.593406593406593</v>
      </c>
      <c r="I114" s="82">
        <v>13.450549450549451</v>
      </c>
      <c r="J114" s="82">
        <v>0</v>
      </c>
      <c r="K114" s="82">
        <v>13.890109890109891</v>
      </c>
      <c r="L114" s="82">
        <v>5.1868131868131861</v>
      </c>
      <c r="M114" s="82">
        <v>5.7142857142857135</v>
      </c>
      <c r="N114" s="82">
        <v>7.7362637362637372</v>
      </c>
      <c r="O114" s="82">
        <v>6.9450549450549453</v>
      </c>
      <c r="P114" s="82">
        <v>14.769230769230768</v>
      </c>
      <c r="Q114" s="82">
        <v>17.23076923076923</v>
      </c>
    </row>
    <row r="115" spans="1:17" x14ac:dyDescent="0.25">
      <c r="A115" s="1">
        <v>263</v>
      </c>
      <c r="B115" s="1">
        <v>9517</v>
      </c>
      <c r="C115" s="1" t="s">
        <v>8</v>
      </c>
      <c r="D115" s="48">
        <v>73.691000000000003</v>
      </c>
      <c r="E115" s="82">
        <v>10.016708998085514</v>
      </c>
      <c r="F115" s="82">
        <v>10.486977026164647</v>
      </c>
      <c r="G115" s="82">
        <v>8.5588781110402046</v>
      </c>
      <c r="H115" s="82">
        <v>10.863191448627953</v>
      </c>
      <c r="I115" s="82">
        <v>6.8659132099553295</v>
      </c>
      <c r="J115" s="82">
        <v>0</v>
      </c>
      <c r="K115" s="82">
        <v>6.7718596043395021</v>
      </c>
      <c r="L115" s="82">
        <v>4.8437606892150606</v>
      </c>
      <c r="M115" s="82">
        <v>1.6929649010848755</v>
      </c>
      <c r="N115" s="82">
        <v>1.5048576898532229</v>
      </c>
      <c r="O115" s="82">
        <v>2.63350095724314</v>
      </c>
      <c r="P115" s="82">
        <v>8.0415832801531586</v>
      </c>
      <c r="Q115" s="82">
        <v>1.4108040842373963</v>
      </c>
    </row>
    <row r="116" spans="1:17" x14ac:dyDescent="0.25">
      <c r="A116" s="1">
        <v>264</v>
      </c>
      <c r="B116" s="1">
        <v>9517</v>
      </c>
      <c r="C116" s="1" t="s">
        <v>8</v>
      </c>
      <c r="D116" s="48">
        <v>63</v>
      </c>
      <c r="E116" s="82">
        <v>8.5634971282705816</v>
      </c>
      <c r="F116" s="82">
        <v>8.9655392469687296</v>
      </c>
      <c r="G116" s="82">
        <v>7.3171665603063181</v>
      </c>
      <c r="H116" s="82">
        <v>9.2871729419272491</v>
      </c>
      <c r="I116" s="82">
        <v>5.8698149329929805</v>
      </c>
      <c r="J116" s="82">
        <v>0</v>
      </c>
      <c r="K116" s="82">
        <v>5.7894065092533502</v>
      </c>
      <c r="L116" s="82">
        <v>4.1410338225909378</v>
      </c>
      <c r="M116" s="82">
        <v>1.4473516273133376</v>
      </c>
      <c r="N116" s="82">
        <v>1.286534779834078</v>
      </c>
      <c r="O116" s="82">
        <v>2.2514358647096362</v>
      </c>
      <c r="P116" s="82">
        <v>6.8749202297383532</v>
      </c>
      <c r="Q116" s="82">
        <v>1.206126356094448</v>
      </c>
    </row>
    <row r="117" spans="1:17" x14ac:dyDescent="0.25">
      <c r="A117" s="1">
        <v>265</v>
      </c>
      <c r="B117" s="1">
        <v>9517</v>
      </c>
      <c r="C117" s="1" t="s">
        <v>8</v>
      </c>
      <c r="D117" s="48">
        <v>92.897000000000006</v>
      </c>
      <c r="E117" s="82">
        <v>12.627352265475432</v>
      </c>
      <c r="F117" s="82">
        <v>13.220185705169113</v>
      </c>
      <c r="G117" s="82">
        <v>10.789568602425017</v>
      </c>
      <c r="H117" s="82">
        <v>13.69445245692406</v>
      </c>
      <c r="I117" s="82">
        <v>8.6553682195277606</v>
      </c>
      <c r="J117" s="82">
        <v>0</v>
      </c>
      <c r="K117" s="82">
        <v>8.536801531589024</v>
      </c>
      <c r="L117" s="82">
        <v>6.1061844288449274</v>
      </c>
      <c r="M117" s="82">
        <v>2.134200382897256</v>
      </c>
      <c r="N117" s="82">
        <v>1.8970670070197833</v>
      </c>
      <c r="O117" s="82">
        <v>3.3198672622846206</v>
      </c>
      <c r="P117" s="82">
        <v>10.137451818761965</v>
      </c>
      <c r="Q117" s="82">
        <v>1.7785003190810467</v>
      </c>
    </row>
    <row r="118" spans="1:17" x14ac:dyDescent="0.25">
      <c r="A118" s="1">
        <v>266</v>
      </c>
      <c r="B118" s="1">
        <v>9517</v>
      </c>
      <c r="C118" s="1" t="s">
        <v>8</v>
      </c>
      <c r="D118" s="48">
        <v>292.55799999999999</v>
      </c>
      <c r="E118" s="82">
        <v>39.766977664326738</v>
      </c>
      <c r="F118" s="82">
        <v>41.6339719208679</v>
      </c>
      <c r="G118" s="82">
        <v>33.979295469049141</v>
      </c>
      <c r="H118" s="82">
        <v>43.127567326100831</v>
      </c>
      <c r="I118" s="82">
        <v>27.258116145500956</v>
      </c>
      <c r="J118" s="82">
        <v>0</v>
      </c>
      <c r="K118" s="82">
        <v>26.884717294192722</v>
      </c>
      <c r="L118" s="82">
        <v>19.230040842373963</v>
      </c>
      <c r="M118" s="82">
        <v>6.7211793235481805</v>
      </c>
      <c r="N118" s="82">
        <v>5.9743816209317169</v>
      </c>
      <c r="O118" s="82">
        <v>10.455167836630503</v>
      </c>
      <c r="P118" s="82">
        <v>31.925601786853861</v>
      </c>
      <c r="Q118" s="82">
        <v>5.6009827696234842</v>
      </c>
    </row>
    <row r="119" spans="1:17" x14ac:dyDescent="0.25">
      <c r="A119" s="1">
        <v>267</v>
      </c>
      <c r="B119" s="1">
        <v>9517</v>
      </c>
      <c r="C119" s="1" t="s">
        <v>8</v>
      </c>
      <c r="D119" s="48">
        <v>176.89699999999999</v>
      </c>
      <c r="E119" s="82">
        <v>24.04534843650287</v>
      </c>
      <c r="F119" s="82">
        <v>25.174238034460753</v>
      </c>
      <c r="G119" s="82">
        <v>20.545790682833438</v>
      </c>
      <c r="H119" s="82">
        <v>26.077349712827058</v>
      </c>
      <c r="I119" s="82">
        <v>16.481788130185066</v>
      </c>
      <c r="J119" s="82">
        <v>0</v>
      </c>
      <c r="K119" s="82">
        <v>16.256010210593491</v>
      </c>
      <c r="L119" s="82">
        <v>11.627562858966177</v>
      </c>
      <c r="M119" s="82">
        <v>4.0640025526483727</v>
      </c>
      <c r="N119" s="82">
        <v>3.6124467134652201</v>
      </c>
      <c r="O119" s="82">
        <v>6.3217817485641348</v>
      </c>
      <c r="P119" s="82">
        <v>19.304012125079769</v>
      </c>
      <c r="Q119" s="82">
        <v>3.3866687938736439</v>
      </c>
    </row>
    <row r="120" spans="1:17" x14ac:dyDescent="0.25">
      <c r="A120" s="1">
        <v>268</v>
      </c>
      <c r="B120" s="1">
        <v>9517</v>
      </c>
      <c r="C120" s="1" t="s">
        <v>8</v>
      </c>
      <c r="D120" s="48">
        <v>155</v>
      </c>
      <c r="E120" s="82">
        <v>21.068921506062541</v>
      </c>
      <c r="F120" s="82">
        <v>22.058072750478622</v>
      </c>
      <c r="G120" s="82">
        <v>18.002552648372689</v>
      </c>
      <c r="H120" s="82">
        <v>22.849393746011486</v>
      </c>
      <c r="I120" s="82">
        <v>14.441608168474794</v>
      </c>
      <c r="J120" s="82">
        <v>0</v>
      </c>
      <c r="K120" s="82">
        <v>14.243777919591576</v>
      </c>
      <c r="L120" s="82">
        <v>10.188257817485642</v>
      </c>
      <c r="M120" s="82">
        <v>3.560944479897894</v>
      </c>
      <c r="N120" s="82">
        <v>3.1652839821314616</v>
      </c>
      <c r="O120" s="82">
        <v>5.5392469687300574</v>
      </c>
      <c r="P120" s="82">
        <v>16.914486279514996</v>
      </c>
      <c r="Q120" s="82">
        <v>2.9674537332482451</v>
      </c>
    </row>
    <row r="121" spans="1:17" x14ac:dyDescent="0.25">
      <c r="A121" s="1">
        <v>269</v>
      </c>
      <c r="B121" s="1">
        <v>9517</v>
      </c>
      <c r="C121" s="1" t="s">
        <v>8</v>
      </c>
      <c r="D121" s="48">
        <v>157.79400000000001</v>
      </c>
      <c r="E121" s="82">
        <v>21.448705807275051</v>
      </c>
      <c r="F121" s="82">
        <v>22.455687300574347</v>
      </c>
      <c r="G121" s="82">
        <v>18.327063178047226</v>
      </c>
      <c r="H121" s="82">
        <v>23.261272495213788</v>
      </c>
      <c r="I121" s="82">
        <v>14.701929802169753</v>
      </c>
      <c r="J121" s="82">
        <v>0</v>
      </c>
      <c r="K121" s="82">
        <v>14.500533503509892</v>
      </c>
      <c r="L121" s="82">
        <v>10.371909380982771</v>
      </c>
      <c r="M121" s="82">
        <v>3.6251333758774731</v>
      </c>
      <c r="N121" s="82">
        <v>3.2223407785577542</v>
      </c>
      <c r="O121" s="82">
        <v>5.639096362476069</v>
      </c>
      <c r="P121" s="82">
        <v>17.219383535417997</v>
      </c>
      <c r="Q121" s="82">
        <v>3.0209444798978944</v>
      </c>
    </row>
    <row r="122" spans="1:17" x14ac:dyDescent="0.25">
      <c r="A122" s="1">
        <v>270</v>
      </c>
      <c r="B122" s="1">
        <v>9517</v>
      </c>
      <c r="C122" s="1" t="s">
        <v>8</v>
      </c>
      <c r="D122" s="48">
        <v>156.38200000000001</v>
      </c>
      <c r="E122" s="82">
        <v>21.256774728781114</v>
      </c>
      <c r="F122" s="82">
        <v>22.254745373324827</v>
      </c>
      <c r="G122" s="82">
        <v>18.1630657306956</v>
      </c>
      <c r="H122" s="82">
        <v>23.053121888959797</v>
      </c>
      <c r="I122" s="82">
        <v>14.570371410338227</v>
      </c>
      <c r="J122" s="82">
        <v>0</v>
      </c>
      <c r="K122" s="82">
        <v>14.370777281429483</v>
      </c>
      <c r="L122" s="82">
        <v>10.279097638800256</v>
      </c>
      <c r="M122" s="82">
        <v>3.5926943203573707</v>
      </c>
      <c r="N122" s="82">
        <v>3.1935060625398854</v>
      </c>
      <c r="O122" s="82">
        <v>5.5886356094447995</v>
      </c>
      <c r="P122" s="82">
        <v>17.065298021697512</v>
      </c>
      <c r="Q122" s="82">
        <v>2.9939119336311424</v>
      </c>
    </row>
    <row r="123" spans="1:17" x14ac:dyDescent="0.25">
      <c r="A123" s="1">
        <v>271</v>
      </c>
      <c r="B123" s="1">
        <v>9517</v>
      </c>
      <c r="C123" s="1" t="s">
        <v>8</v>
      </c>
      <c r="D123" s="48">
        <v>5.5880000000000001</v>
      </c>
      <c r="E123" s="82">
        <v>0.759568602425016</v>
      </c>
      <c r="F123" s="82">
        <v>0.79522910019144866</v>
      </c>
      <c r="G123" s="82">
        <v>0.64902105934907472</v>
      </c>
      <c r="H123" s="82">
        <v>0.82375749840459478</v>
      </c>
      <c r="I123" s="82">
        <v>0.52064326738991706</v>
      </c>
      <c r="J123" s="82">
        <v>0</v>
      </c>
      <c r="K123" s="82">
        <v>0.51351116783663053</v>
      </c>
      <c r="L123" s="82">
        <v>0.36730312699425655</v>
      </c>
      <c r="M123" s="82">
        <v>0.12837779195915763</v>
      </c>
      <c r="N123" s="82">
        <v>0.11411359285258457</v>
      </c>
      <c r="O123" s="82">
        <v>0.19969878749202297</v>
      </c>
      <c r="P123" s="82">
        <v>0.60979451180599875</v>
      </c>
      <c r="Q123" s="82">
        <v>0.10698149329929803</v>
      </c>
    </row>
    <row r="124" spans="1:17" x14ac:dyDescent="0.25">
      <c r="A124" s="1">
        <v>272</v>
      </c>
      <c r="B124" s="1">
        <v>9518</v>
      </c>
      <c r="C124" s="1" t="s">
        <v>8</v>
      </c>
      <c r="D124" s="48">
        <v>27</v>
      </c>
      <c r="E124" s="82">
        <v>5.6277915632754345</v>
      </c>
      <c r="F124" s="82">
        <v>3.1354838709677422</v>
      </c>
      <c r="G124" s="82">
        <v>2.4923076923076923</v>
      </c>
      <c r="H124" s="82">
        <v>3.4972704714640197</v>
      </c>
      <c r="I124" s="82">
        <v>3.5642679900744416</v>
      </c>
      <c r="J124" s="82">
        <v>0</v>
      </c>
      <c r="K124" s="82">
        <v>0.58957816377171213</v>
      </c>
      <c r="L124" s="82">
        <v>0.48238213399503721</v>
      </c>
      <c r="M124" s="82">
        <v>0.73697270471464027</v>
      </c>
      <c r="N124" s="82">
        <v>0.17419354838709677</v>
      </c>
      <c r="O124" s="82">
        <v>2.1171215880893302</v>
      </c>
      <c r="P124" s="82">
        <v>3.5642679900744416</v>
      </c>
      <c r="Q124" s="82">
        <v>1.018362282878412</v>
      </c>
    </row>
    <row r="125" spans="1:17" x14ac:dyDescent="0.25">
      <c r="A125" s="1">
        <v>273</v>
      </c>
      <c r="B125" s="1">
        <v>9518</v>
      </c>
      <c r="C125" s="1" t="s">
        <v>8</v>
      </c>
      <c r="D125" s="48">
        <v>123</v>
      </c>
      <c r="E125" s="82">
        <v>25.637717121588089</v>
      </c>
      <c r="F125" s="82">
        <v>14.283870967741937</v>
      </c>
      <c r="G125" s="82">
        <v>11.353846153846154</v>
      </c>
      <c r="H125" s="82">
        <v>15.932009925558312</v>
      </c>
      <c r="I125" s="82">
        <v>16.237220843672457</v>
      </c>
      <c r="J125" s="82">
        <v>0</v>
      </c>
      <c r="K125" s="82">
        <v>2.6858560794044664</v>
      </c>
      <c r="L125" s="82">
        <v>2.1975186104218363</v>
      </c>
      <c r="M125" s="82">
        <v>3.3573200992555834</v>
      </c>
      <c r="N125" s="82">
        <v>0.79354838709677422</v>
      </c>
      <c r="O125" s="82">
        <v>9.6446650124069482</v>
      </c>
      <c r="P125" s="82">
        <v>16.237220843672457</v>
      </c>
      <c r="Q125" s="82">
        <v>4.6392059553349876</v>
      </c>
    </row>
    <row r="126" spans="1:17" x14ac:dyDescent="0.25">
      <c r="A126" s="1">
        <v>274</v>
      </c>
      <c r="B126" s="1">
        <v>9518</v>
      </c>
      <c r="C126" s="1" t="s">
        <v>8</v>
      </c>
      <c r="D126" s="48">
        <v>176.89699999999999</v>
      </c>
      <c r="E126" s="82">
        <v>36.871831265508682</v>
      </c>
      <c r="F126" s="82">
        <v>20.542877419354838</v>
      </c>
      <c r="G126" s="82">
        <v>16.328953846153848</v>
      </c>
      <c r="H126" s="82">
        <v>22.913209429280396</v>
      </c>
      <c r="I126" s="82">
        <v>23.352159801488831</v>
      </c>
      <c r="J126" s="82">
        <v>0</v>
      </c>
      <c r="K126" s="82">
        <v>3.8627632754342431</v>
      </c>
      <c r="L126" s="82">
        <v>3.1604426799007443</v>
      </c>
      <c r="M126" s="82">
        <v>4.8284540942928036</v>
      </c>
      <c r="N126" s="82">
        <v>1.1412709677419355</v>
      </c>
      <c r="O126" s="82">
        <v>13.870831761786601</v>
      </c>
      <c r="P126" s="82">
        <v>23.352159801488831</v>
      </c>
      <c r="Q126" s="82">
        <v>6.6720456575682388</v>
      </c>
    </row>
    <row r="127" spans="1:17" x14ac:dyDescent="0.25">
      <c r="A127" s="1">
        <v>275</v>
      </c>
      <c r="B127" s="1">
        <v>9518</v>
      </c>
      <c r="C127" s="1" t="s">
        <v>8</v>
      </c>
      <c r="D127" s="48">
        <v>8</v>
      </c>
      <c r="E127" s="82">
        <v>1.6674937965260546</v>
      </c>
      <c r="F127" s="82">
        <v>0.92903225806451617</v>
      </c>
      <c r="G127" s="82">
        <v>0.7384615384615385</v>
      </c>
      <c r="H127" s="82">
        <v>1.036228287841191</v>
      </c>
      <c r="I127" s="82">
        <v>1.0560794044665012</v>
      </c>
      <c r="J127" s="82">
        <v>0</v>
      </c>
      <c r="K127" s="82">
        <v>0.17468982630272953</v>
      </c>
      <c r="L127" s="82">
        <v>0.14292803970223325</v>
      </c>
      <c r="M127" s="82">
        <v>0.21836228287841192</v>
      </c>
      <c r="N127" s="82">
        <v>5.1612903225806452E-2</v>
      </c>
      <c r="O127" s="82">
        <v>0.6272952853598015</v>
      </c>
      <c r="P127" s="82">
        <v>1.0560794044665012</v>
      </c>
      <c r="Q127" s="82">
        <v>0.30173697270471467</v>
      </c>
    </row>
    <row r="128" spans="1:17" x14ac:dyDescent="0.25">
      <c r="A128" s="1">
        <v>276</v>
      </c>
      <c r="B128" s="1">
        <v>9518</v>
      </c>
      <c r="C128" s="1" t="s">
        <v>8</v>
      </c>
      <c r="D128" s="48">
        <v>13</v>
      </c>
      <c r="E128" s="82">
        <v>2.7096774193548385</v>
      </c>
      <c r="F128" s="82">
        <v>1.5096774193548388</v>
      </c>
      <c r="G128" s="82">
        <v>1.2000000000000002</v>
      </c>
      <c r="H128" s="82">
        <v>1.6838709677419355</v>
      </c>
      <c r="I128" s="82">
        <v>1.7161290322580645</v>
      </c>
      <c r="J128" s="82">
        <v>0</v>
      </c>
      <c r="K128" s="82">
        <v>0.28387096774193549</v>
      </c>
      <c r="L128" s="82">
        <v>0.23225806451612904</v>
      </c>
      <c r="M128" s="82">
        <v>0.35483870967741937</v>
      </c>
      <c r="N128" s="82">
        <v>8.387096774193549E-2</v>
      </c>
      <c r="O128" s="82">
        <v>1.0193548387096774</v>
      </c>
      <c r="P128" s="82">
        <v>1.7161290322580645</v>
      </c>
      <c r="Q128" s="82">
        <v>0.49032258064516132</v>
      </c>
    </row>
    <row r="129" spans="1:17" x14ac:dyDescent="0.25">
      <c r="A129" s="1">
        <v>277</v>
      </c>
      <c r="B129" s="1">
        <v>9518</v>
      </c>
      <c r="C129" s="1" t="s">
        <v>8</v>
      </c>
      <c r="D129" s="48">
        <v>1</v>
      </c>
      <c r="E129" s="82">
        <v>0.20843672456575682</v>
      </c>
      <c r="F129" s="82">
        <v>0.11612903225806452</v>
      </c>
      <c r="G129" s="82">
        <v>9.2307692307692313E-2</v>
      </c>
      <c r="H129" s="82">
        <v>0.12952853598014888</v>
      </c>
      <c r="I129" s="82">
        <v>0.13200992555831265</v>
      </c>
      <c r="J129" s="82">
        <v>0</v>
      </c>
      <c r="K129" s="82">
        <v>2.1836228287841191E-2</v>
      </c>
      <c r="L129" s="82">
        <v>1.7866004962779156E-2</v>
      </c>
      <c r="M129" s="82">
        <v>2.729528535980149E-2</v>
      </c>
      <c r="N129" s="82">
        <v>6.4516129032258064E-3</v>
      </c>
      <c r="O129" s="82">
        <v>7.8411910669975188E-2</v>
      </c>
      <c r="P129" s="82">
        <v>0.13200992555831265</v>
      </c>
      <c r="Q129" s="82">
        <v>3.7717121588089333E-2</v>
      </c>
    </row>
    <row r="130" spans="1:17" x14ac:dyDescent="0.25">
      <c r="A130" s="1">
        <v>278</v>
      </c>
      <c r="B130" s="1">
        <v>9518</v>
      </c>
      <c r="C130" s="1" t="s">
        <v>8</v>
      </c>
      <c r="D130" s="48">
        <v>2</v>
      </c>
      <c r="E130" s="82">
        <v>0.41687344913151364</v>
      </c>
      <c r="F130" s="82">
        <v>0.23225806451612904</v>
      </c>
      <c r="G130" s="82">
        <v>0.18461538461538463</v>
      </c>
      <c r="H130" s="82">
        <v>0.25905707196029776</v>
      </c>
      <c r="I130" s="82">
        <v>0.26401985111662529</v>
      </c>
      <c r="J130" s="82">
        <v>0</v>
      </c>
      <c r="K130" s="82">
        <v>4.3672456575682382E-2</v>
      </c>
      <c r="L130" s="82">
        <v>3.5732009925558313E-2</v>
      </c>
      <c r="M130" s="82">
        <v>5.4590570719602979E-2</v>
      </c>
      <c r="N130" s="82">
        <v>1.2903225806451613E-2</v>
      </c>
      <c r="O130" s="82">
        <v>0.15682382133995038</v>
      </c>
      <c r="P130" s="82">
        <v>0.26401985111662529</v>
      </c>
      <c r="Q130" s="82">
        <v>7.5434243176178667E-2</v>
      </c>
    </row>
    <row r="131" spans="1:17" x14ac:dyDescent="0.25">
      <c r="A131" s="1">
        <v>279</v>
      </c>
      <c r="B131" s="1">
        <v>9518</v>
      </c>
      <c r="C131" s="1" t="s">
        <v>8</v>
      </c>
      <c r="D131" s="48">
        <v>0</v>
      </c>
      <c r="E131" s="82">
        <v>0</v>
      </c>
      <c r="F131" s="82">
        <v>0</v>
      </c>
      <c r="G131" s="82">
        <v>0</v>
      </c>
      <c r="H131" s="82">
        <v>0</v>
      </c>
      <c r="I131" s="82">
        <v>0</v>
      </c>
      <c r="J131" s="82">
        <v>0</v>
      </c>
      <c r="K131" s="82">
        <v>0</v>
      </c>
      <c r="L131" s="82">
        <v>0</v>
      </c>
      <c r="M131" s="82">
        <v>0</v>
      </c>
      <c r="N131" s="82">
        <v>0</v>
      </c>
      <c r="O131" s="82">
        <v>0</v>
      </c>
      <c r="P131" s="82">
        <v>0</v>
      </c>
      <c r="Q131" s="82">
        <v>0</v>
      </c>
    </row>
    <row r="132" spans="1:17" x14ac:dyDescent="0.25">
      <c r="A132" s="1">
        <v>280</v>
      </c>
      <c r="B132" s="1">
        <v>9518</v>
      </c>
      <c r="C132" s="1" t="s">
        <v>8</v>
      </c>
      <c r="D132" s="48">
        <v>0</v>
      </c>
      <c r="E132" s="82">
        <v>0</v>
      </c>
      <c r="F132" s="82">
        <v>0</v>
      </c>
      <c r="G132" s="82">
        <v>0</v>
      </c>
      <c r="H132" s="82">
        <v>0</v>
      </c>
      <c r="I132" s="82">
        <v>0</v>
      </c>
      <c r="J132" s="82">
        <v>0</v>
      </c>
      <c r="K132" s="82">
        <v>0</v>
      </c>
      <c r="L132" s="82">
        <v>0</v>
      </c>
      <c r="M132" s="82">
        <v>0</v>
      </c>
      <c r="N132" s="82">
        <v>0</v>
      </c>
      <c r="O132" s="82">
        <v>0</v>
      </c>
      <c r="P132" s="82">
        <v>0</v>
      </c>
      <c r="Q132" s="82">
        <v>0</v>
      </c>
    </row>
    <row r="133" spans="1:17" x14ac:dyDescent="0.25">
      <c r="A133" s="1">
        <v>281</v>
      </c>
      <c r="B133" s="1">
        <v>9518</v>
      </c>
      <c r="C133" s="1" t="s">
        <v>8</v>
      </c>
      <c r="D133" s="48">
        <v>2</v>
      </c>
      <c r="E133" s="82">
        <v>0.41687344913151364</v>
      </c>
      <c r="F133" s="82">
        <v>0.23225806451612904</v>
      </c>
      <c r="G133" s="82">
        <v>0.18461538461538463</v>
      </c>
      <c r="H133" s="82">
        <v>0.25905707196029776</v>
      </c>
      <c r="I133" s="82">
        <v>0.26401985111662529</v>
      </c>
      <c r="J133" s="82">
        <v>0</v>
      </c>
      <c r="K133" s="82">
        <v>4.3672456575682382E-2</v>
      </c>
      <c r="L133" s="82">
        <v>3.5732009925558313E-2</v>
      </c>
      <c r="M133" s="82">
        <v>5.4590570719602979E-2</v>
      </c>
      <c r="N133" s="82">
        <v>1.2903225806451613E-2</v>
      </c>
      <c r="O133" s="82">
        <v>0.15682382133995038</v>
      </c>
      <c r="P133" s="82">
        <v>0.26401985111662529</v>
      </c>
      <c r="Q133" s="82">
        <v>7.5434243176178667E-2</v>
      </c>
    </row>
    <row r="134" spans="1:17" x14ac:dyDescent="0.25">
      <c r="A134" s="1">
        <v>282</v>
      </c>
      <c r="B134" s="1">
        <v>9518</v>
      </c>
      <c r="C134" s="1" t="s">
        <v>8</v>
      </c>
      <c r="D134" s="48">
        <v>0</v>
      </c>
      <c r="E134" s="82">
        <v>0</v>
      </c>
      <c r="F134" s="82">
        <v>0</v>
      </c>
      <c r="G134" s="82">
        <v>0</v>
      </c>
      <c r="H134" s="82">
        <v>0</v>
      </c>
      <c r="I134" s="82">
        <v>0</v>
      </c>
      <c r="J134" s="82">
        <v>0</v>
      </c>
      <c r="K134" s="82">
        <v>0</v>
      </c>
      <c r="L134" s="82">
        <v>0</v>
      </c>
      <c r="M134" s="82">
        <v>0</v>
      </c>
      <c r="N134" s="82">
        <v>0</v>
      </c>
      <c r="O134" s="82">
        <v>0</v>
      </c>
      <c r="P134" s="82">
        <v>0</v>
      </c>
      <c r="Q134" s="82">
        <v>0</v>
      </c>
    </row>
    <row r="135" spans="1:17" x14ac:dyDescent="0.25">
      <c r="A135" s="1">
        <v>283</v>
      </c>
      <c r="B135" s="1">
        <v>9518</v>
      </c>
      <c r="C135" s="1" t="s">
        <v>8</v>
      </c>
      <c r="D135" s="48">
        <v>346.89699999999999</v>
      </c>
      <c r="E135" s="82">
        <v>72.306074441687343</v>
      </c>
      <c r="F135" s="82">
        <v>40.284812903225806</v>
      </c>
      <c r="G135" s="82">
        <v>32.021261538461538</v>
      </c>
      <c r="H135" s="82">
        <v>44.933060545905704</v>
      </c>
      <c r="I135" s="82">
        <v>45.79384714640198</v>
      </c>
      <c r="J135" s="82">
        <v>0</v>
      </c>
      <c r="K135" s="82">
        <v>7.5749220843672456</v>
      </c>
      <c r="L135" s="82">
        <v>6.1976635235732012</v>
      </c>
      <c r="M135" s="82">
        <v>9.4686526054590576</v>
      </c>
      <c r="N135" s="82">
        <v>2.2380451612903225</v>
      </c>
      <c r="O135" s="82">
        <v>27.200856575682383</v>
      </c>
      <c r="P135" s="82">
        <v>45.79384714640198</v>
      </c>
      <c r="Q135" s="82">
        <v>13.083956327543426</v>
      </c>
    </row>
    <row r="136" spans="1:17" x14ac:dyDescent="0.25">
      <c r="A136" s="1">
        <v>284</v>
      </c>
      <c r="B136" s="1">
        <v>9518</v>
      </c>
      <c r="C136" s="1" t="s">
        <v>8</v>
      </c>
      <c r="D136" s="48">
        <v>31</v>
      </c>
      <c r="E136" s="82">
        <v>6.4615384615384617</v>
      </c>
      <c r="F136" s="82">
        <v>3.6</v>
      </c>
      <c r="G136" s="82">
        <v>2.8615384615384616</v>
      </c>
      <c r="H136" s="82">
        <v>4.0153846153846153</v>
      </c>
      <c r="I136" s="82">
        <v>4.092307692307692</v>
      </c>
      <c r="J136" s="82">
        <v>0</v>
      </c>
      <c r="K136" s="82">
        <v>0.67692307692307696</v>
      </c>
      <c r="L136" s="82">
        <v>0.55384615384615388</v>
      </c>
      <c r="M136" s="82">
        <v>0.84615384615384615</v>
      </c>
      <c r="N136" s="82">
        <v>0.2</v>
      </c>
      <c r="O136" s="82">
        <v>2.430769230769231</v>
      </c>
      <c r="P136" s="82">
        <v>4.092307692307692</v>
      </c>
      <c r="Q136" s="82">
        <v>1.1692307692307693</v>
      </c>
    </row>
    <row r="137" spans="1:17" x14ac:dyDescent="0.25">
      <c r="A137" s="1">
        <v>285</v>
      </c>
      <c r="B137" s="1">
        <v>9518</v>
      </c>
      <c r="C137" s="1" t="s">
        <v>8</v>
      </c>
      <c r="D137" s="48">
        <v>519</v>
      </c>
      <c r="E137" s="82">
        <v>108.17866004962779</v>
      </c>
      <c r="F137" s="82">
        <v>60.270967741935486</v>
      </c>
      <c r="G137" s="82">
        <v>47.907692307692308</v>
      </c>
      <c r="H137" s="82">
        <v>67.225310173697267</v>
      </c>
      <c r="I137" s="82">
        <v>68.513151364764269</v>
      </c>
      <c r="J137" s="82">
        <v>0</v>
      </c>
      <c r="K137" s="82">
        <v>11.333002481389578</v>
      </c>
      <c r="L137" s="82">
        <v>9.2724565756823818</v>
      </c>
      <c r="M137" s="82">
        <v>14.166253101736974</v>
      </c>
      <c r="N137" s="82">
        <v>3.3483870967741933</v>
      </c>
      <c r="O137" s="82">
        <v>40.695781637717126</v>
      </c>
      <c r="P137" s="82">
        <v>68.513151364764269</v>
      </c>
      <c r="Q137" s="82">
        <v>19.575186104218364</v>
      </c>
    </row>
    <row r="138" spans="1:17" x14ac:dyDescent="0.25">
      <c r="A138" s="1">
        <v>286</v>
      </c>
      <c r="B138" s="1">
        <v>9518</v>
      </c>
      <c r="C138" s="1" t="s">
        <v>8</v>
      </c>
      <c r="D138" s="48">
        <v>7</v>
      </c>
      <c r="E138" s="82">
        <v>1.4590570719602978</v>
      </c>
      <c r="F138" s="82">
        <v>0.81290322580645169</v>
      </c>
      <c r="G138" s="82">
        <v>0.64615384615384619</v>
      </c>
      <c r="H138" s="82">
        <v>0.90669975186104212</v>
      </c>
      <c r="I138" s="82">
        <v>0.92406947890818847</v>
      </c>
      <c r="J138" s="82">
        <v>0</v>
      </c>
      <c r="K138" s="82">
        <v>0.15285359801488835</v>
      </c>
      <c r="L138" s="82">
        <v>0.1250620347394541</v>
      </c>
      <c r="M138" s="82">
        <v>0.19106699751861042</v>
      </c>
      <c r="N138" s="82">
        <v>4.5161290322580643E-2</v>
      </c>
      <c r="O138" s="82">
        <v>0.54888337468982629</v>
      </c>
      <c r="P138" s="82">
        <v>0.92406947890818847</v>
      </c>
      <c r="Q138" s="82">
        <v>0.26401985111662535</v>
      </c>
    </row>
    <row r="139" spans="1:17" x14ac:dyDescent="0.25">
      <c r="A139" s="1">
        <v>287</v>
      </c>
      <c r="B139" s="1">
        <v>9518</v>
      </c>
      <c r="C139" s="1" t="s">
        <v>8</v>
      </c>
      <c r="D139" s="48">
        <v>55</v>
      </c>
      <c r="E139" s="82">
        <v>11.464019851116625</v>
      </c>
      <c r="F139" s="82">
        <v>6.3870967741935489</v>
      </c>
      <c r="G139" s="82">
        <v>5.0769230769230775</v>
      </c>
      <c r="H139" s="82">
        <v>7.1240694789081882</v>
      </c>
      <c r="I139" s="82">
        <v>7.2605459057071959</v>
      </c>
      <c r="J139" s="82">
        <v>0</v>
      </c>
      <c r="K139" s="82">
        <v>1.2009925558312655</v>
      </c>
      <c r="L139" s="82">
        <v>0.98263027295285355</v>
      </c>
      <c r="M139" s="82">
        <v>1.501240694789082</v>
      </c>
      <c r="N139" s="82">
        <v>0.35483870967741937</v>
      </c>
      <c r="O139" s="82">
        <v>4.3126550868486353</v>
      </c>
      <c r="P139" s="82">
        <v>7.2605459057071959</v>
      </c>
      <c r="Q139" s="82">
        <v>2.0744416873449132</v>
      </c>
    </row>
    <row r="140" spans="1:17" x14ac:dyDescent="0.25">
      <c r="A140" s="1">
        <v>288</v>
      </c>
      <c r="B140" s="1">
        <v>9518</v>
      </c>
      <c r="C140" s="1" t="s">
        <v>8</v>
      </c>
      <c r="D140" s="48">
        <v>0</v>
      </c>
      <c r="E140" s="82">
        <v>0</v>
      </c>
      <c r="F140" s="82">
        <v>0</v>
      </c>
      <c r="G140" s="82">
        <v>0</v>
      </c>
      <c r="H140" s="82">
        <v>0</v>
      </c>
      <c r="I140" s="82">
        <v>0</v>
      </c>
      <c r="J140" s="82">
        <v>0</v>
      </c>
      <c r="K140" s="82">
        <v>0</v>
      </c>
      <c r="L140" s="82">
        <v>0</v>
      </c>
      <c r="M140" s="82">
        <v>0</v>
      </c>
      <c r="N140" s="82">
        <v>0</v>
      </c>
      <c r="O140" s="82">
        <v>0</v>
      </c>
      <c r="P140" s="82">
        <v>0</v>
      </c>
      <c r="Q140" s="82">
        <v>0</v>
      </c>
    </row>
    <row r="141" spans="1:17" x14ac:dyDescent="0.25">
      <c r="A141" s="1">
        <v>289</v>
      </c>
      <c r="B141" s="1">
        <v>9518</v>
      </c>
      <c r="C141" s="1" t="s">
        <v>8</v>
      </c>
      <c r="D141" s="48">
        <v>0</v>
      </c>
      <c r="E141" s="82">
        <v>0</v>
      </c>
      <c r="F141" s="82">
        <v>0</v>
      </c>
      <c r="G141" s="82">
        <v>0</v>
      </c>
      <c r="H141" s="82">
        <v>0</v>
      </c>
      <c r="I141" s="82">
        <v>0</v>
      </c>
      <c r="J141" s="82">
        <v>0</v>
      </c>
      <c r="K141" s="82">
        <v>0</v>
      </c>
      <c r="L141" s="82">
        <v>0</v>
      </c>
      <c r="M141" s="82">
        <v>0</v>
      </c>
      <c r="N141" s="82">
        <v>0</v>
      </c>
      <c r="O141" s="82">
        <v>0</v>
      </c>
      <c r="P141" s="82">
        <v>0</v>
      </c>
      <c r="Q141" s="82">
        <v>0</v>
      </c>
    </row>
    <row r="142" spans="1:17" x14ac:dyDescent="0.25">
      <c r="A142" s="1">
        <v>290</v>
      </c>
      <c r="B142" s="1">
        <v>9518</v>
      </c>
      <c r="C142" s="1" t="s">
        <v>8</v>
      </c>
      <c r="D142" s="48">
        <v>1</v>
      </c>
      <c r="E142" s="82">
        <v>0.20843672456575682</v>
      </c>
      <c r="F142" s="82">
        <v>0.11612903225806452</v>
      </c>
      <c r="G142" s="82">
        <v>9.2307692307692313E-2</v>
      </c>
      <c r="H142" s="82">
        <v>0.12952853598014888</v>
      </c>
      <c r="I142" s="82">
        <v>0.13200992555831265</v>
      </c>
      <c r="J142" s="82">
        <v>0</v>
      </c>
      <c r="K142" s="82">
        <v>2.1836228287841191E-2</v>
      </c>
      <c r="L142" s="82">
        <v>1.7866004962779156E-2</v>
      </c>
      <c r="M142" s="82">
        <v>2.729528535980149E-2</v>
      </c>
      <c r="N142" s="82">
        <v>6.4516129032258064E-3</v>
      </c>
      <c r="O142" s="82">
        <v>7.8411910669975188E-2</v>
      </c>
      <c r="P142" s="82">
        <v>0.13200992555831265</v>
      </c>
      <c r="Q142" s="82">
        <v>3.7717121588089333E-2</v>
      </c>
    </row>
    <row r="143" spans="1:17" x14ac:dyDescent="0.25">
      <c r="A143" s="1">
        <v>291</v>
      </c>
      <c r="B143" s="1">
        <v>9518</v>
      </c>
      <c r="C143" s="1" t="s">
        <v>8</v>
      </c>
      <c r="D143" s="48">
        <v>94.691000000000003</v>
      </c>
      <c r="E143" s="82">
        <v>19.737081885856078</v>
      </c>
      <c r="F143" s="82">
        <v>10.996374193548387</v>
      </c>
      <c r="G143" s="82">
        <v>8.7407076923076925</v>
      </c>
      <c r="H143" s="82">
        <v>12.265186600496278</v>
      </c>
      <c r="I143" s="82">
        <v>12.500151861042184</v>
      </c>
      <c r="J143" s="82">
        <v>0</v>
      </c>
      <c r="K143" s="82">
        <v>2.0676942928039703</v>
      </c>
      <c r="L143" s="82">
        <v>1.6917498759305212</v>
      </c>
      <c r="M143" s="82">
        <v>2.584617866004963</v>
      </c>
      <c r="N143" s="82">
        <v>0.61090967741935487</v>
      </c>
      <c r="O143" s="82">
        <v>7.4249022332506209</v>
      </c>
      <c r="P143" s="82">
        <v>12.500151861042184</v>
      </c>
      <c r="Q143" s="82">
        <v>3.5714719602977674</v>
      </c>
    </row>
    <row r="144" spans="1:17" x14ac:dyDescent="0.25">
      <c r="A144" s="1">
        <v>292</v>
      </c>
      <c r="B144" s="1">
        <v>9518</v>
      </c>
      <c r="C144" s="1" t="s">
        <v>8</v>
      </c>
      <c r="D144" s="48">
        <v>269.89699999999999</v>
      </c>
      <c r="E144" s="82">
        <v>56.256446650124069</v>
      </c>
      <c r="F144" s="82">
        <v>31.342877419354839</v>
      </c>
      <c r="G144" s="82">
        <v>24.91356923076923</v>
      </c>
      <c r="H144" s="82">
        <v>34.959363275434242</v>
      </c>
      <c r="I144" s="82">
        <v>35.629082878411907</v>
      </c>
      <c r="J144" s="82">
        <v>0</v>
      </c>
      <c r="K144" s="82">
        <v>5.8935325062034734</v>
      </c>
      <c r="L144" s="82">
        <v>4.8219811414392062</v>
      </c>
      <c r="M144" s="82">
        <v>7.3669156327543428</v>
      </c>
      <c r="N144" s="82">
        <v>1.7412709677419353</v>
      </c>
      <c r="O144" s="82">
        <v>21.163139454094292</v>
      </c>
      <c r="P144" s="82">
        <v>35.629082878411907</v>
      </c>
      <c r="Q144" s="82">
        <v>10.179737965260546</v>
      </c>
    </row>
    <row r="145" spans="1:17" x14ac:dyDescent="0.25">
      <c r="A145" s="1">
        <v>293</v>
      </c>
      <c r="B145" s="1">
        <v>9518</v>
      </c>
      <c r="C145" s="1" t="s">
        <v>8</v>
      </c>
      <c r="D145" s="48">
        <v>51.498000000000005</v>
      </c>
      <c r="E145" s="82">
        <v>10.734074441687346</v>
      </c>
      <c r="F145" s="82">
        <v>5.9804129032258073</v>
      </c>
      <c r="G145" s="82">
        <v>4.7536615384615395</v>
      </c>
      <c r="H145" s="82">
        <v>6.6704605459057076</v>
      </c>
      <c r="I145" s="82">
        <v>6.7982471464019856</v>
      </c>
      <c r="J145" s="82">
        <v>0</v>
      </c>
      <c r="K145" s="82">
        <v>1.1245220843672457</v>
      </c>
      <c r="L145" s="82">
        <v>0.92006352357320109</v>
      </c>
      <c r="M145" s="82">
        <v>1.4056526054590572</v>
      </c>
      <c r="N145" s="82">
        <v>0.33224516129032261</v>
      </c>
      <c r="O145" s="82">
        <v>4.0380565756823827</v>
      </c>
      <c r="P145" s="82">
        <v>6.7982471464019856</v>
      </c>
      <c r="Q145" s="82">
        <v>1.9423563275434246</v>
      </c>
    </row>
    <row r="146" spans="1:17" x14ac:dyDescent="0.25">
      <c r="A146" s="1">
        <v>294</v>
      </c>
      <c r="B146" s="1">
        <v>9518</v>
      </c>
      <c r="C146" s="1" t="s">
        <v>8</v>
      </c>
      <c r="D146" s="48">
        <v>49</v>
      </c>
      <c r="E146" s="82">
        <v>10.213399503722083</v>
      </c>
      <c r="F146" s="82">
        <v>5.6903225806451614</v>
      </c>
      <c r="G146" s="82">
        <v>4.523076923076923</v>
      </c>
      <c r="H146" s="82">
        <v>6.3468982630272954</v>
      </c>
      <c r="I146" s="82">
        <v>6.4684863523573197</v>
      </c>
      <c r="J146" s="82">
        <v>0</v>
      </c>
      <c r="K146" s="82">
        <v>1.0699751861042184</v>
      </c>
      <c r="L146" s="82">
        <v>0.87543424317617868</v>
      </c>
      <c r="M146" s="82">
        <v>1.337468982630273</v>
      </c>
      <c r="N146" s="82">
        <v>0.31612903225806449</v>
      </c>
      <c r="O146" s="82">
        <v>3.842183622828784</v>
      </c>
      <c r="P146" s="82">
        <v>6.4684863523573197</v>
      </c>
      <c r="Q146" s="82">
        <v>1.8481389578163774</v>
      </c>
    </row>
    <row r="147" spans="1:17" x14ac:dyDescent="0.25">
      <c r="A147" s="1">
        <v>295</v>
      </c>
      <c r="B147" s="1">
        <v>9518</v>
      </c>
      <c r="C147" s="1" t="s">
        <v>8</v>
      </c>
      <c r="D147" s="48">
        <v>12</v>
      </c>
      <c r="E147" s="82">
        <v>2.501240694789082</v>
      </c>
      <c r="F147" s="82">
        <v>1.3935483870967742</v>
      </c>
      <c r="G147" s="82">
        <v>1.1076923076923078</v>
      </c>
      <c r="H147" s="82">
        <v>1.5543424317617864</v>
      </c>
      <c r="I147" s="82">
        <v>1.5841191066997518</v>
      </c>
      <c r="J147" s="82">
        <v>0</v>
      </c>
      <c r="K147" s="82">
        <v>0.26203473945409428</v>
      </c>
      <c r="L147" s="82">
        <v>0.21439205955334989</v>
      </c>
      <c r="M147" s="82">
        <v>0.32754342431761785</v>
      </c>
      <c r="N147" s="82">
        <v>7.7419354838709681E-2</v>
      </c>
      <c r="O147" s="82">
        <v>0.94094292803970225</v>
      </c>
      <c r="P147" s="82">
        <v>1.5841191066997518</v>
      </c>
      <c r="Q147" s="82">
        <v>0.452605459057072</v>
      </c>
    </row>
    <row r="148" spans="1:17" x14ac:dyDescent="0.25">
      <c r="A148" s="1">
        <v>301</v>
      </c>
      <c r="B148" s="1">
        <v>9512</v>
      </c>
      <c r="C148" s="1" t="s">
        <v>8</v>
      </c>
      <c r="D148" s="48">
        <v>95.484999999999999</v>
      </c>
      <c r="E148" s="82">
        <v>10.609444444444444</v>
      </c>
      <c r="F148" s="82">
        <v>17.212525252525253</v>
      </c>
      <c r="G148" s="82">
        <v>14.912575757575759</v>
      </c>
      <c r="H148" s="82">
        <v>11.722323232323232</v>
      </c>
      <c r="I148" s="82">
        <v>11.648131313131312</v>
      </c>
      <c r="J148" s="82">
        <v>0.89030303030303026</v>
      </c>
      <c r="K148" s="82">
        <v>3.8579797979797981</v>
      </c>
      <c r="L148" s="82">
        <v>5.7869696969696971</v>
      </c>
      <c r="M148" s="82">
        <v>0</v>
      </c>
      <c r="N148" s="82">
        <v>0</v>
      </c>
      <c r="O148" s="82">
        <v>5.9353535353535349</v>
      </c>
      <c r="P148" s="82">
        <v>6.45469696969697</v>
      </c>
      <c r="Q148" s="82">
        <v>6.45469696969697</v>
      </c>
    </row>
    <row r="149" spans="1:17" x14ac:dyDescent="0.25">
      <c r="A149" s="1">
        <v>302</v>
      </c>
      <c r="B149" s="1">
        <v>9522</v>
      </c>
      <c r="C149" s="1" t="s">
        <v>8</v>
      </c>
      <c r="D149" s="48">
        <v>26</v>
      </c>
      <c r="E149" s="82">
        <v>4.4724409448818898</v>
      </c>
      <c r="F149" s="82">
        <v>4.377952755905512</v>
      </c>
      <c r="G149" s="82">
        <v>2.5511811023622046</v>
      </c>
      <c r="H149" s="82">
        <v>1.5433070866141734</v>
      </c>
      <c r="I149" s="82">
        <v>2.2204724409448819</v>
      </c>
      <c r="J149" s="82">
        <v>0.25196850393700787</v>
      </c>
      <c r="K149" s="82">
        <v>3.1811023622047241</v>
      </c>
      <c r="L149" s="82">
        <v>1.3228346456692914</v>
      </c>
      <c r="M149" s="82">
        <v>0.89763779527559062</v>
      </c>
      <c r="N149" s="82">
        <v>0.14173228346456693</v>
      </c>
      <c r="O149" s="82">
        <v>0.83464566929133854</v>
      </c>
      <c r="P149" s="82">
        <v>2.3307086614173227</v>
      </c>
      <c r="Q149" s="82">
        <v>1.8740157480314961</v>
      </c>
    </row>
    <row r="150" spans="1:17" x14ac:dyDescent="0.25">
      <c r="A150" s="1">
        <v>303</v>
      </c>
      <c r="B150" s="1">
        <v>9522</v>
      </c>
      <c r="C150" s="1" t="s">
        <v>8</v>
      </c>
      <c r="D150" s="48">
        <v>2</v>
      </c>
      <c r="E150" s="82">
        <v>0.34403391883706846</v>
      </c>
      <c r="F150" s="82">
        <v>0.33676559660811628</v>
      </c>
      <c r="G150" s="82">
        <v>0.19624470018170806</v>
      </c>
      <c r="H150" s="82">
        <v>0.11871592973955179</v>
      </c>
      <c r="I150" s="82">
        <v>0.17080557238037553</v>
      </c>
      <c r="J150" s="82">
        <v>1.9382192610539067E-2</v>
      </c>
      <c r="K150" s="82">
        <v>0.24470018170805571</v>
      </c>
      <c r="L150" s="82">
        <v>0.10175651120533011</v>
      </c>
      <c r="M150" s="82">
        <v>6.9049061175045431E-2</v>
      </c>
      <c r="N150" s="82">
        <v>1.0902483343428226E-2</v>
      </c>
      <c r="O150" s="82">
        <v>6.420351302241066E-2</v>
      </c>
      <c r="P150" s="82">
        <v>0.17928528164748636</v>
      </c>
      <c r="Q150" s="82">
        <v>0.14415505754088431</v>
      </c>
    </row>
    <row r="151" spans="1:17" x14ac:dyDescent="0.25">
      <c r="A151" s="1">
        <v>304</v>
      </c>
      <c r="B151" s="1">
        <v>9522</v>
      </c>
      <c r="C151" s="1" t="s">
        <v>8</v>
      </c>
      <c r="D151" s="48">
        <v>369.89699999999999</v>
      </c>
      <c r="E151" s="82">
        <v>63.628557238037558</v>
      </c>
      <c r="F151" s="82">
        <v>62.284291944276191</v>
      </c>
      <c r="G151" s="82">
        <v>36.295162931556632</v>
      </c>
      <c r="H151" s="82">
        <v>21.956333131435493</v>
      </c>
      <c r="I151" s="82">
        <v>31.590234403391882</v>
      </c>
      <c r="J151" s="82">
        <v>3.5847074500302845</v>
      </c>
      <c r="K151" s="82">
        <v>45.256931556632338</v>
      </c>
      <c r="L151" s="82">
        <v>18.819714112658996</v>
      </c>
      <c r="M151" s="82">
        <v>12.77052029073289</v>
      </c>
      <c r="N151" s="82">
        <v>2.0163979406420354</v>
      </c>
      <c r="O151" s="82">
        <v>11.874343428225318</v>
      </c>
      <c r="P151" s="82">
        <v>33.158543912780132</v>
      </c>
      <c r="Q151" s="82">
        <v>26.661261659600243</v>
      </c>
    </row>
    <row r="152" spans="1:17" x14ac:dyDescent="0.25">
      <c r="A152" s="1">
        <v>305</v>
      </c>
      <c r="B152" s="1">
        <v>9522</v>
      </c>
      <c r="C152" s="1" t="s">
        <v>8</v>
      </c>
      <c r="D152" s="48">
        <v>446.38200000000001</v>
      </c>
      <c r="E152" s="82">
        <v>76.78527437916415</v>
      </c>
      <c r="F152" s="82">
        <v>75.163050272562074</v>
      </c>
      <c r="G152" s="82">
        <v>43.800050878255604</v>
      </c>
      <c r="H152" s="82">
        <v>26.496327074500304</v>
      </c>
      <c r="I152" s="82">
        <v>38.122266505148396</v>
      </c>
      <c r="J152" s="82">
        <v>4.3259309509388251</v>
      </c>
      <c r="K152" s="82">
        <v>54.614878255602662</v>
      </c>
      <c r="L152" s="82">
        <v>22.711137492428833</v>
      </c>
      <c r="M152" s="82">
        <v>15.411129012719565</v>
      </c>
      <c r="N152" s="82">
        <v>2.4333361599030892</v>
      </c>
      <c r="O152" s="82">
        <v>14.329646274984858</v>
      </c>
      <c r="P152" s="82">
        <v>40.014861296184129</v>
      </c>
      <c r="Q152" s="82">
        <v>32.174111447607508</v>
      </c>
    </row>
    <row r="153" spans="1:17" x14ac:dyDescent="0.25">
      <c r="A153" s="1">
        <v>306</v>
      </c>
      <c r="B153" s="1">
        <v>9522</v>
      </c>
      <c r="C153" s="1" t="s">
        <v>8</v>
      </c>
      <c r="D153" s="48">
        <v>125</v>
      </c>
      <c r="E153" s="82">
        <v>21.50211992731678</v>
      </c>
      <c r="F153" s="82">
        <v>21.047849788007266</v>
      </c>
      <c r="G153" s="82">
        <v>12.265293761356753</v>
      </c>
      <c r="H153" s="82">
        <v>7.4197456087219873</v>
      </c>
      <c r="I153" s="82">
        <v>10.675348273773471</v>
      </c>
      <c r="J153" s="82">
        <v>1.2113870381586918</v>
      </c>
      <c r="K153" s="82">
        <v>15.293761356753482</v>
      </c>
      <c r="L153" s="82">
        <v>6.3597819503331321</v>
      </c>
      <c r="M153" s="82">
        <v>4.3155663234403399</v>
      </c>
      <c r="N153" s="82">
        <v>0.68140520896426415</v>
      </c>
      <c r="O153" s="82">
        <v>4.0127195639006663</v>
      </c>
      <c r="P153" s="82">
        <v>11.205330102967897</v>
      </c>
      <c r="Q153" s="82">
        <v>9.0096910963052697</v>
      </c>
    </row>
    <row r="154" spans="1:17" x14ac:dyDescent="0.25">
      <c r="A154" s="1">
        <v>307</v>
      </c>
      <c r="B154" s="1">
        <v>9522</v>
      </c>
      <c r="C154" s="1" t="s">
        <v>8</v>
      </c>
      <c r="D154" s="48">
        <v>33</v>
      </c>
      <c r="E154" s="82">
        <v>5.6765596608116295</v>
      </c>
      <c r="F154" s="82">
        <v>5.5566323440339183</v>
      </c>
      <c r="G154" s="82">
        <v>3.2380375529981831</v>
      </c>
      <c r="H154" s="82">
        <v>1.9588128407026046</v>
      </c>
      <c r="I154" s="82">
        <v>2.8182919442761962</v>
      </c>
      <c r="J154" s="82">
        <v>0.31980617807389461</v>
      </c>
      <c r="K154" s="82">
        <v>4.0375529981829192</v>
      </c>
      <c r="L154" s="82">
        <v>1.6789824348879467</v>
      </c>
      <c r="M154" s="82">
        <v>1.1393095093882497</v>
      </c>
      <c r="N154" s="82">
        <v>0.17989097516656574</v>
      </c>
      <c r="O154" s="82">
        <v>1.059357964869776</v>
      </c>
      <c r="P154" s="82">
        <v>2.9582071471835247</v>
      </c>
      <c r="Q154" s="82">
        <v>2.3785584494245913</v>
      </c>
    </row>
    <row r="155" spans="1:17" x14ac:dyDescent="0.25">
      <c r="A155" s="1">
        <v>308</v>
      </c>
      <c r="B155" s="1">
        <v>9522</v>
      </c>
      <c r="C155" s="1" t="s">
        <v>8</v>
      </c>
      <c r="D155" s="48">
        <v>131.89699999999999</v>
      </c>
      <c r="E155" s="82">
        <v>22.688520896426407</v>
      </c>
      <c r="F155" s="82">
        <v>22.209185947910356</v>
      </c>
      <c r="G155" s="82">
        <v>12.942043609933373</v>
      </c>
      <c r="H155" s="82">
        <v>7.8291374924288313</v>
      </c>
      <c r="I155" s="82">
        <v>11.264371290127194</v>
      </c>
      <c r="J155" s="82">
        <v>1.2782265293761355</v>
      </c>
      <c r="K155" s="82">
        <v>16.13760993337371</v>
      </c>
      <c r="L155" s="82">
        <v>6.7106892792247121</v>
      </c>
      <c r="M155" s="82">
        <v>4.5536820109024836</v>
      </c>
      <c r="N155" s="82">
        <v>0.71900242277407633</v>
      </c>
      <c r="O155" s="82">
        <v>4.2341253785584492</v>
      </c>
      <c r="P155" s="82">
        <v>11.823595396729253</v>
      </c>
      <c r="Q155" s="82">
        <v>9.5068098122350086</v>
      </c>
    </row>
    <row r="156" spans="1:17" x14ac:dyDescent="0.25">
      <c r="A156" s="1">
        <v>309</v>
      </c>
      <c r="B156" s="1">
        <v>9522</v>
      </c>
      <c r="C156" s="1" t="s">
        <v>8</v>
      </c>
      <c r="D156" s="48">
        <v>197.89699999999999</v>
      </c>
      <c r="E156" s="82">
        <v>34.041640218049665</v>
      </c>
      <c r="F156" s="82">
        <v>33.322450635978193</v>
      </c>
      <c r="G156" s="82">
        <v>19.41811871592974</v>
      </c>
      <c r="H156" s="82">
        <v>11.74676317383404</v>
      </c>
      <c r="I156" s="82">
        <v>16.900955178679588</v>
      </c>
      <c r="J156" s="82">
        <v>1.9178388855239248</v>
      </c>
      <c r="K156" s="82">
        <v>24.212715929739549</v>
      </c>
      <c r="L156" s="82">
        <v>10.068654149000606</v>
      </c>
      <c r="M156" s="82">
        <v>6.832301029678983</v>
      </c>
      <c r="N156" s="82">
        <v>1.0787843731072078</v>
      </c>
      <c r="O156" s="82">
        <v>6.3528413082980011</v>
      </c>
      <c r="P156" s="82">
        <v>17.740009691096304</v>
      </c>
      <c r="Q156" s="82">
        <v>14.26392671108419</v>
      </c>
    </row>
    <row r="157" spans="1:17" x14ac:dyDescent="0.25">
      <c r="A157" s="1">
        <v>310</v>
      </c>
      <c r="B157" s="1">
        <v>9522</v>
      </c>
      <c r="C157" s="1" t="s">
        <v>8</v>
      </c>
      <c r="D157" s="48">
        <v>241</v>
      </c>
      <c r="E157" s="82">
        <v>41.456087219866752</v>
      </c>
      <c r="F157" s="82">
        <v>40.580254391278011</v>
      </c>
      <c r="G157" s="82">
        <v>23.64748637189582</v>
      </c>
      <c r="H157" s="82">
        <v>14.305269533615991</v>
      </c>
      <c r="I157" s="82">
        <v>20.582071471835249</v>
      </c>
      <c r="J157" s="82">
        <v>2.3355542095699575</v>
      </c>
      <c r="K157" s="82">
        <v>29.486371895820714</v>
      </c>
      <c r="L157" s="82">
        <v>12.261659600242279</v>
      </c>
      <c r="M157" s="82">
        <v>8.3204118715929738</v>
      </c>
      <c r="N157" s="82">
        <v>1.3137492428831012</v>
      </c>
      <c r="O157" s="82">
        <v>7.7365233192004847</v>
      </c>
      <c r="P157" s="82">
        <v>21.603876438522107</v>
      </c>
      <c r="Q157" s="82">
        <v>17.370684433676558</v>
      </c>
    </row>
    <row r="158" spans="1:17" x14ac:dyDescent="0.25">
      <c r="A158" s="1">
        <v>311</v>
      </c>
      <c r="B158" s="1">
        <v>9522</v>
      </c>
      <c r="C158" s="1" t="s">
        <v>8</v>
      </c>
      <c r="D158" s="48">
        <v>1</v>
      </c>
      <c r="E158" s="82">
        <v>0.17201695941853423</v>
      </c>
      <c r="F158" s="82">
        <v>0.16838279830405814</v>
      </c>
      <c r="G158" s="82">
        <v>9.812235009085403E-2</v>
      </c>
      <c r="H158" s="82">
        <v>5.9357964869775896E-2</v>
      </c>
      <c r="I158" s="82">
        <v>8.5402786190187763E-2</v>
      </c>
      <c r="J158" s="82">
        <v>9.6910963052695333E-3</v>
      </c>
      <c r="K158" s="82">
        <v>0.12235009085402786</v>
      </c>
      <c r="L158" s="82">
        <v>5.0878255602665054E-2</v>
      </c>
      <c r="M158" s="82">
        <v>3.4524530587522716E-2</v>
      </c>
      <c r="N158" s="82">
        <v>5.4512416717141131E-3</v>
      </c>
      <c r="O158" s="82">
        <v>3.210175651120533E-2</v>
      </c>
      <c r="P158" s="82">
        <v>8.964264082374318E-2</v>
      </c>
      <c r="Q158" s="82">
        <v>7.2077528770442156E-2</v>
      </c>
    </row>
    <row r="159" spans="1:17" x14ac:dyDescent="0.25">
      <c r="A159" s="1">
        <v>312</v>
      </c>
      <c r="B159" s="1">
        <v>9522</v>
      </c>
      <c r="C159" s="1" t="s">
        <v>8</v>
      </c>
      <c r="D159" s="48">
        <v>13</v>
      </c>
      <c r="E159" s="82">
        <v>2.2362204724409449</v>
      </c>
      <c r="F159" s="82">
        <v>2.188976377952756</v>
      </c>
      <c r="G159" s="82">
        <v>1.2755905511811023</v>
      </c>
      <c r="H159" s="82">
        <v>0.77165354330708669</v>
      </c>
      <c r="I159" s="82">
        <v>1.110236220472441</v>
      </c>
      <c r="J159" s="82">
        <v>0.12598425196850394</v>
      </c>
      <c r="K159" s="82">
        <v>1.590551181102362</v>
      </c>
      <c r="L159" s="82">
        <v>0.66141732283464572</v>
      </c>
      <c r="M159" s="82">
        <v>0.44881889763779531</v>
      </c>
      <c r="N159" s="82">
        <v>7.0866141732283464E-2</v>
      </c>
      <c r="O159" s="82">
        <v>0.41732283464566927</v>
      </c>
      <c r="P159" s="82">
        <v>1.1653543307086613</v>
      </c>
      <c r="Q159" s="82">
        <v>0.93700787401574803</v>
      </c>
    </row>
    <row r="160" spans="1:17" x14ac:dyDescent="0.25">
      <c r="A160" s="1">
        <v>313</v>
      </c>
      <c r="B160" s="1">
        <v>9522</v>
      </c>
      <c r="C160" s="1" t="s">
        <v>8</v>
      </c>
      <c r="D160" s="48">
        <v>0</v>
      </c>
      <c r="E160" s="82">
        <v>0</v>
      </c>
      <c r="F160" s="82">
        <v>0</v>
      </c>
      <c r="G160" s="82">
        <v>0</v>
      </c>
      <c r="H160" s="82">
        <v>0</v>
      </c>
      <c r="I160" s="82">
        <v>0</v>
      </c>
      <c r="J160" s="82">
        <v>0</v>
      </c>
      <c r="K160" s="82">
        <v>0</v>
      </c>
      <c r="L160" s="82">
        <v>0</v>
      </c>
      <c r="M160" s="82">
        <v>0</v>
      </c>
      <c r="N160" s="82">
        <v>0</v>
      </c>
      <c r="O160" s="82">
        <v>0</v>
      </c>
      <c r="P160" s="82">
        <v>0</v>
      </c>
      <c r="Q160" s="82">
        <v>0</v>
      </c>
    </row>
    <row r="161" spans="1:17" x14ac:dyDescent="0.25">
      <c r="A161" s="1">
        <v>314</v>
      </c>
      <c r="B161" s="1">
        <v>9522</v>
      </c>
      <c r="C161" s="1" t="s">
        <v>8</v>
      </c>
      <c r="D161" s="48">
        <v>20</v>
      </c>
      <c r="E161" s="82">
        <v>3.4403391883706846</v>
      </c>
      <c r="F161" s="82">
        <v>3.3676559660811627</v>
      </c>
      <c r="G161" s="82">
        <v>1.9624470018170805</v>
      </c>
      <c r="H161" s="82">
        <v>1.1871592973955178</v>
      </c>
      <c r="I161" s="82">
        <v>1.7080557238037553</v>
      </c>
      <c r="J161" s="82">
        <v>0.19382192610539067</v>
      </c>
      <c r="K161" s="82">
        <v>2.4470018170805572</v>
      </c>
      <c r="L161" s="82">
        <v>1.0175651120533011</v>
      </c>
      <c r="M161" s="82">
        <v>0.69049061175045434</v>
      </c>
      <c r="N161" s="82">
        <v>0.10902483343428226</v>
      </c>
      <c r="O161" s="82">
        <v>0.64203513022410663</v>
      </c>
      <c r="P161" s="82">
        <v>1.7928528164748636</v>
      </c>
      <c r="Q161" s="82">
        <v>1.4415505754088431</v>
      </c>
    </row>
    <row r="162" spans="1:17" x14ac:dyDescent="0.25">
      <c r="A162" s="1">
        <v>315</v>
      </c>
      <c r="B162" s="1">
        <v>9522</v>
      </c>
      <c r="C162" s="1" t="s">
        <v>8</v>
      </c>
      <c r="D162" s="48">
        <v>0</v>
      </c>
      <c r="E162" s="82">
        <v>0</v>
      </c>
      <c r="F162" s="82">
        <v>0</v>
      </c>
      <c r="G162" s="82">
        <v>0</v>
      </c>
      <c r="H162" s="82">
        <v>0</v>
      </c>
      <c r="I162" s="82">
        <v>0</v>
      </c>
      <c r="J162" s="82">
        <v>0</v>
      </c>
      <c r="K162" s="82">
        <v>0</v>
      </c>
      <c r="L162" s="82">
        <v>0</v>
      </c>
      <c r="M162" s="82">
        <v>0</v>
      </c>
      <c r="N162" s="82">
        <v>0</v>
      </c>
      <c r="O162" s="82">
        <v>0</v>
      </c>
      <c r="P162" s="82">
        <v>0</v>
      </c>
      <c r="Q162" s="82">
        <v>0</v>
      </c>
    </row>
    <row r="163" spans="1:17" x14ac:dyDescent="0.25">
      <c r="A163" s="1">
        <v>316</v>
      </c>
      <c r="B163" s="1">
        <v>9522</v>
      </c>
      <c r="C163" s="1" t="s">
        <v>8</v>
      </c>
      <c r="D163" s="48">
        <v>0</v>
      </c>
      <c r="E163" s="82">
        <v>0</v>
      </c>
      <c r="F163" s="82">
        <v>0</v>
      </c>
      <c r="G163" s="82">
        <v>0</v>
      </c>
      <c r="H163" s="82">
        <v>0</v>
      </c>
      <c r="I163" s="82">
        <v>0</v>
      </c>
      <c r="J163" s="82">
        <v>0</v>
      </c>
      <c r="K163" s="82">
        <v>0</v>
      </c>
      <c r="L163" s="82">
        <v>0</v>
      </c>
      <c r="M163" s="82">
        <v>0</v>
      </c>
      <c r="N163" s="82">
        <v>0</v>
      </c>
      <c r="O163" s="82">
        <v>0</v>
      </c>
      <c r="P163" s="82">
        <v>0</v>
      </c>
      <c r="Q163" s="82">
        <v>0</v>
      </c>
    </row>
    <row r="164" spans="1:17" x14ac:dyDescent="0.25">
      <c r="A164" s="1">
        <v>317</v>
      </c>
      <c r="B164" s="1">
        <v>9523.01</v>
      </c>
      <c r="C164" s="1" t="s">
        <v>8</v>
      </c>
      <c r="D164" s="48">
        <v>368</v>
      </c>
      <c r="E164" s="82">
        <v>44.647904940587864</v>
      </c>
      <c r="F164" s="82">
        <v>47.639774859287051</v>
      </c>
      <c r="G164" s="82">
        <v>41.656035021888677</v>
      </c>
      <c r="H164" s="82">
        <v>23.934959349593498</v>
      </c>
      <c r="I164" s="82">
        <v>38.434021263289551</v>
      </c>
      <c r="J164" s="82">
        <v>0</v>
      </c>
      <c r="K164" s="82">
        <v>12.427767354596623</v>
      </c>
      <c r="L164" s="82">
        <v>5.2933083176985622</v>
      </c>
      <c r="M164" s="82">
        <v>9.6660412757973742</v>
      </c>
      <c r="N164" s="82">
        <v>7.5947467166979354</v>
      </c>
      <c r="O164" s="82">
        <v>45.568480300187616</v>
      </c>
      <c r="P164" s="82">
        <v>61.908692933083174</v>
      </c>
      <c r="Q164" s="82">
        <v>29.228267667292059</v>
      </c>
    </row>
    <row r="165" spans="1:17" x14ac:dyDescent="0.25">
      <c r="A165" s="1">
        <v>318</v>
      </c>
      <c r="B165" s="1">
        <v>9523.01</v>
      </c>
      <c r="C165" s="1" t="s">
        <v>8</v>
      </c>
      <c r="D165" s="48">
        <v>334.24900000000002</v>
      </c>
      <c r="E165" s="82">
        <v>40.553036898061293</v>
      </c>
      <c r="F165" s="82">
        <v>43.270508442776737</v>
      </c>
      <c r="G165" s="82">
        <v>37.835565353345842</v>
      </c>
      <c r="H165" s="82">
        <v>21.739772357723581</v>
      </c>
      <c r="I165" s="82">
        <v>34.909057535959974</v>
      </c>
      <c r="J165" s="82">
        <v>0</v>
      </c>
      <c r="K165" s="82">
        <v>11.287958724202628</v>
      </c>
      <c r="L165" s="82">
        <v>4.8078342714196376</v>
      </c>
      <c r="M165" s="82">
        <v>8.7795234521575996</v>
      </c>
      <c r="N165" s="82">
        <v>6.8981969981238276</v>
      </c>
      <c r="O165" s="82">
        <v>41.389181988742969</v>
      </c>
      <c r="P165" s="82">
        <v>56.230757348342713</v>
      </c>
      <c r="Q165" s="82">
        <v>26.547606629143218</v>
      </c>
    </row>
    <row r="166" spans="1:17" x14ac:dyDescent="0.25">
      <c r="A166" s="1">
        <v>319</v>
      </c>
      <c r="B166" s="1">
        <v>9523.01</v>
      </c>
      <c r="C166" s="1" t="s">
        <v>8</v>
      </c>
      <c r="D166" s="48">
        <v>17</v>
      </c>
      <c r="E166" s="82">
        <v>2.062539086929331</v>
      </c>
      <c r="F166" s="82">
        <v>2.2007504690431516</v>
      </c>
      <c r="G166" s="82">
        <v>1.9243277048155096</v>
      </c>
      <c r="H166" s="82">
        <v>1.1056910569105691</v>
      </c>
      <c r="I166" s="82">
        <v>1.7754846779237021</v>
      </c>
      <c r="J166" s="82">
        <v>0</v>
      </c>
      <c r="K166" s="82">
        <v>0.57410881801125702</v>
      </c>
      <c r="L166" s="82">
        <v>0.24452782989368357</v>
      </c>
      <c r="M166" s="82">
        <v>0.44652908067542219</v>
      </c>
      <c r="N166" s="82">
        <v>0.35084427767354598</v>
      </c>
      <c r="O166" s="82">
        <v>2.1050656660412757</v>
      </c>
      <c r="P166" s="82">
        <v>2.8599124452782987</v>
      </c>
      <c r="Q166" s="82">
        <v>1.3502188868042526</v>
      </c>
    </row>
    <row r="167" spans="1:17" x14ac:dyDescent="0.25">
      <c r="A167" s="1">
        <v>320</v>
      </c>
      <c r="B167" s="1">
        <v>9523.01</v>
      </c>
      <c r="C167" s="1" t="s">
        <v>8</v>
      </c>
      <c r="D167" s="48">
        <v>322</v>
      </c>
      <c r="E167" s="82">
        <v>39.066916823014381</v>
      </c>
      <c r="F167" s="82">
        <v>41.684803001876169</v>
      </c>
      <c r="G167" s="82">
        <v>36.449030644152593</v>
      </c>
      <c r="H167" s="82">
        <v>20.943089430894311</v>
      </c>
      <c r="I167" s="82">
        <v>33.629768605378359</v>
      </c>
      <c r="J167" s="82">
        <v>0</v>
      </c>
      <c r="K167" s="82">
        <v>10.874296435272045</v>
      </c>
      <c r="L167" s="82">
        <v>4.6316447779862413</v>
      </c>
      <c r="M167" s="82">
        <v>8.4577861163227031</v>
      </c>
      <c r="N167" s="82">
        <v>6.6454033771106937</v>
      </c>
      <c r="O167" s="82">
        <v>39.872420262664164</v>
      </c>
      <c r="P167" s="82">
        <v>54.170106316447779</v>
      </c>
      <c r="Q167" s="82">
        <v>25.57473420888055</v>
      </c>
    </row>
    <row r="168" spans="1:17" x14ac:dyDescent="0.25">
      <c r="A168" s="1">
        <v>321</v>
      </c>
      <c r="B168" s="1">
        <v>9523.01</v>
      </c>
      <c r="C168" s="1" t="s">
        <v>8</v>
      </c>
      <c r="D168" s="48">
        <v>266</v>
      </c>
      <c r="E168" s="82">
        <v>32.272670419011881</v>
      </c>
      <c r="F168" s="82">
        <v>34.435272045028142</v>
      </c>
      <c r="G168" s="82">
        <v>30.110068792995619</v>
      </c>
      <c r="H168" s="82">
        <v>17.300813008130085</v>
      </c>
      <c r="I168" s="82">
        <v>27.781113195747341</v>
      </c>
      <c r="J168" s="82">
        <v>0</v>
      </c>
      <c r="K168" s="82">
        <v>8.9831144465290809</v>
      </c>
      <c r="L168" s="82">
        <v>3.8261413383364604</v>
      </c>
      <c r="M168" s="82">
        <v>6.9868667917448413</v>
      </c>
      <c r="N168" s="82">
        <v>5.4896810506566602</v>
      </c>
      <c r="O168" s="82">
        <v>32.938086303939961</v>
      </c>
      <c r="P168" s="82">
        <v>44.749218261413382</v>
      </c>
      <c r="Q168" s="82">
        <v>21.12695434646654</v>
      </c>
    </row>
    <row r="169" spans="1:17" x14ac:dyDescent="0.25">
      <c r="A169" s="1">
        <v>322</v>
      </c>
      <c r="B169" s="1">
        <v>9523.01</v>
      </c>
      <c r="C169" s="1" t="s">
        <v>8</v>
      </c>
      <c r="D169" s="48">
        <v>74.587999999999994</v>
      </c>
      <c r="E169" s="82">
        <v>9.0494509068167588</v>
      </c>
      <c r="F169" s="82">
        <v>9.6558574108817989</v>
      </c>
      <c r="G169" s="82">
        <v>8.4430444027517186</v>
      </c>
      <c r="H169" s="82">
        <v>4.8512520325203257</v>
      </c>
      <c r="I169" s="82">
        <v>7.7899912445278288</v>
      </c>
      <c r="J169" s="82">
        <v>0</v>
      </c>
      <c r="K169" s="82">
        <v>2.5189193245778609</v>
      </c>
      <c r="L169" s="82">
        <v>1.0728730456535334</v>
      </c>
      <c r="M169" s="82">
        <v>1.9591594746716698</v>
      </c>
      <c r="N169" s="82">
        <v>1.5393395872420261</v>
      </c>
      <c r="O169" s="82">
        <v>9.2360375234521559</v>
      </c>
      <c r="P169" s="82">
        <v>12.547949968730455</v>
      </c>
      <c r="Q169" s="82">
        <v>5.9241250781738586</v>
      </c>
    </row>
    <row r="170" spans="1:17" x14ac:dyDescent="0.25">
      <c r="A170" s="1">
        <v>323</v>
      </c>
      <c r="B170" s="1">
        <v>9523.01</v>
      </c>
      <c r="C170" s="1" t="s">
        <v>8</v>
      </c>
      <c r="D170" s="48">
        <v>84.468000000000004</v>
      </c>
      <c r="E170" s="82">
        <v>10.248150093808631</v>
      </c>
      <c r="F170" s="82">
        <v>10.934881801125703</v>
      </c>
      <c r="G170" s="82">
        <v>9.5614183864915567</v>
      </c>
      <c r="H170" s="82">
        <v>5.4938536585365858</v>
      </c>
      <c r="I170" s="82">
        <v>8.8218611632270161</v>
      </c>
      <c r="J170" s="82">
        <v>0</v>
      </c>
      <c r="K170" s="82">
        <v>2.8525778611632271</v>
      </c>
      <c r="L170" s="82">
        <v>1.2149868667917449</v>
      </c>
      <c r="M170" s="82">
        <v>2.2186716697936211</v>
      </c>
      <c r="N170" s="82">
        <v>1.7432420262664166</v>
      </c>
      <c r="O170" s="82">
        <v>10.459452157598498</v>
      </c>
      <c r="P170" s="82">
        <v>14.210063789868668</v>
      </c>
      <c r="Q170" s="82">
        <v>6.7088405253283305</v>
      </c>
    </row>
    <row r="171" spans="1:17" x14ac:dyDescent="0.25">
      <c r="A171" s="1">
        <v>324</v>
      </c>
      <c r="B171" s="1">
        <v>9523.01</v>
      </c>
      <c r="C171" s="1" t="s">
        <v>8</v>
      </c>
      <c r="D171" s="48">
        <v>0</v>
      </c>
      <c r="E171" s="82">
        <v>0</v>
      </c>
      <c r="F171" s="82">
        <v>0</v>
      </c>
      <c r="G171" s="82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82">
        <v>0</v>
      </c>
      <c r="N171" s="82">
        <v>0</v>
      </c>
      <c r="O171" s="82">
        <v>0</v>
      </c>
      <c r="P171" s="82">
        <v>0</v>
      </c>
      <c r="Q171" s="82">
        <v>0</v>
      </c>
    </row>
    <row r="172" spans="1:17" x14ac:dyDescent="0.25">
      <c r="A172" s="1">
        <v>325</v>
      </c>
      <c r="B172" s="1">
        <v>9523.02</v>
      </c>
      <c r="C172" s="1" t="s">
        <v>8</v>
      </c>
      <c r="D172" s="48">
        <v>989.89</v>
      </c>
      <c r="E172" s="82">
        <v>109.98777777777777</v>
      </c>
      <c r="F172" s="82">
        <v>178.4417094017094</v>
      </c>
      <c r="G172" s="82">
        <v>154.59820512820514</v>
      </c>
      <c r="H172" s="82">
        <v>121.52495726495727</v>
      </c>
      <c r="I172" s="82">
        <v>120.75581196581196</v>
      </c>
      <c r="J172" s="82">
        <v>9.22974358974359</v>
      </c>
      <c r="K172" s="82">
        <v>39.995555555555555</v>
      </c>
      <c r="L172" s="82">
        <v>59.993333333333332</v>
      </c>
      <c r="M172" s="82">
        <v>0</v>
      </c>
      <c r="N172" s="82">
        <v>0</v>
      </c>
      <c r="O172" s="82">
        <v>61.531623931623933</v>
      </c>
      <c r="P172" s="82">
        <v>66.915641025641023</v>
      </c>
      <c r="Q172" s="82">
        <v>66.915641025641023</v>
      </c>
    </row>
    <row r="173" spans="1:17" x14ac:dyDescent="0.25">
      <c r="A173" s="1">
        <v>326</v>
      </c>
      <c r="B173" s="1">
        <v>9523.02</v>
      </c>
      <c r="C173" s="1" t="s">
        <v>8</v>
      </c>
      <c r="D173" s="48">
        <v>123</v>
      </c>
      <c r="E173" s="82">
        <v>14.761465157832042</v>
      </c>
      <c r="F173" s="82">
        <v>6.7763549731983321</v>
      </c>
      <c r="G173" s="82">
        <v>15.457415128052411</v>
      </c>
      <c r="H173" s="82">
        <v>7.3990470518165576</v>
      </c>
      <c r="I173" s="82">
        <v>20.036033353186422</v>
      </c>
      <c r="J173" s="82">
        <v>0</v>
      </c>
      <c r="K173" s="82">
        <v>5.0547945205479445</v>
      </c>
      <c r="L173" s="82">
        <v>9.5601548540798085</v>
      </c>
      <c r="M173" s="82">
        <v>0.87909469922572958</v>
      </c>
      <c r="N173" s="82">
        <v>0.51280524121500892</v>
      </c>
      <c r="O173" s="82">
        <v>15.93359142346635</v>
      </c>
      <c r="P173" s="82">
        <v>15.677188802858844</v>
      </c>
      <c r="Q173" s="82">
        <v>10.952054794520548</v>
      </c>
    </row>
    <row r="174" spans="1:17" x14ac:dyDescent="0.25">
      <c r="A174" s="1">
        <v>327</v>
      </c>
      <c r="B174" s="1">
        <v>9523.02</v>
      </c>
      <c r="C174" s="1" t="s">
        <v>8</v>
      </c>
      <c r="D174" s="48">
        <v>116.89700000000001</v>
      </c>
      <c r="E174" s="82">
        <v>14.029032459797499</v>
      </c>
      <c r="F174" s="82">
        <v>6.4401265634306135</v>
      </c>
      <c r="G174" s="82">
        <v>14.690450863609291</v>
      </c>
      <c r="H174" s="82">
        <v>7.0319219773674808</v>
      </c>
      <c r="I174" s="82">
        <v>19.041887730792141</v>
      </c>
      <c r="J174" s="82">
        <v>0</v>
      </c>
      <c r="K174" s="82">
        <v>4.8039863013698634</v>
      </c>
      <c r="L174" s="82">
        <v>9.0858001786777844</v>
      </c>
      <c r="M174" s="82">
        <v>0.83547587849910665</v>
      </c>
      <c r="N174" s="82">
        <v>0.48736092912447887</v>
      </c>
      <c r="O174" s="82">
        <v>15.143000297796309</v>
      </c>
      <c r="P174" s="82">
        <v>14.899319833234067</v>
      </c>
      <c r="Q174" s="82">
        <v>10.408636986301369</v>
      </c>
    </row>
    <row r="175" spans="1:17" x14ac:dyDescent="0.25">
      <c r="A175" s="1">
        <v>328</v>
      </c>
      <c r="B175" s="1">
        <v>9523.02</v>
      </c>
      <c r="C175" s="1" t="s">
        <v>8</v>
      </c>
      <c r="D175" s="48">
        <v>511</v>
      </c>
      <c r="E175" s="82">
        <v>61.326086956521735</v>
      </c>
      <c r="F175" s="82">
        <v>28.15217391304348</v>
      </c>
      <c r="G175" s="82">
        <v>64.217391304347828</v>
      </c>
      <c r="H175" s="82">
        <v>30.739130434782609</v>
      </c>
      <c r="I175" s="82">
        <v>83.239130434782609</v>
      </c>
      <c r="J175" s="82">
        <v>0</v>
      </c>
      <c r="K175" s="82">
        <v>21</v>
      </c>
      <c r="L175" s="82">
        <v>39.717391304347828</v>
      </c>
      <c r="M175" s="82">
        <v>3.652173913043478</v>
      </c>
      <c r="N175" s="82">
        <v>2.1304347826086958</v>
      </c>
      <c r="O175" s="82">
        <v>66.195652173913047</v>
      </c>
      <c r="P175" s="82">
        <v>65.130434782608688</v>
      </c>
      <c r="Q175" s="82">
        <v>45.5</v>
      </c>
    </row>
    <row r="176" spans="1:17" x14ac:dyDescent="0.25">
      <c r="A176" s="1">
        <v>329</v>
      </c>
      <c r="B176" s="1">
        <v>9523.02</v>
      </c>
      <c r="C176" s="1" t="s">
        <v>8</v>
      </c>
      <c r="D176" s="48">
        <v>108.069</v>
      </c>
      <c r="E176" s="82">
        <v>12.969567301965455</v>
      </c>
      <c r="F176" s="82">
        <v>5.9537715902322814</v>
      </c>
      <c r="G176" s="82">
        <v>13.581035735556879</v>
      </c>
      <c r="H176" s="82">
        <v>6.5008749255509235</v>
      </c>
      <c r="I176" s="82">
        <v>17.603854377605717</v>
      </c>
      <c r="J176" s="82">
        <v>0</v>
      </c>
      <c r="K176" s="82">
        <v>4.4411917808219172</v>
      </c>
      <c r="L176" s="82">
        <v>8.3996453245979747</v>
      </c>
      <c r="M176" s="82">
        <v>0.77238117927337702</v>
      </c>
      <c r="N176" s="82">
        <v>0.45055568790946993</v>
      </c>
      <c r="O176" s="82">
        <v>13.99940887432996</v>
      </c>
      <c r="P176" s="82">
        <v>13.774131030375223</v>
      </c>
      <c r="Q176" s="82">
        <v>9.6225821917808219</v>
      </c>
    </row>
    <row r="177" spans="1:17" x14ac:dyDescent="0.25">
      <c r="A177" s="1">
        <v>330</v>
      </c>
      <c r="B177" s="1">
        <v>9523.02</v>
      </c>
      <c r="C177" s="1" t="s">
        <v>8</v>
      </c>
      <c r="D177" s="48">
        <v>95.897000000000006</v>
      </c>
      <c r="E177" s="82">
        <v>11.508782310899345</v>
      </c>
      <c r="F177" s="82">
        <v>5.2831879094699232</v>
      </c>
      <c r="G177" s="82">
        <v>12.051379988088147</v>
      </c>
      <c r="H177" s="82">
        <v>5.7686700416914833</v>
      </c>
      <c r="I177" s="82">
        <v>15.6211015485408</v>
      </c>
      <c r="J177" s="82">
        <v>0</v>
      </c>
      <c r="K177" s="82">
        <v>3.940972602739726</v>
      </c>
      <c r="L177" s="82">
        <v>7.4535786182251345</v>
      </c>
      <c r="M177" s="82">
        <v>0.68538653960690887</v>
      </c>
      <c r="N177" s="82">
        <v>0.39980881477069691</v>
      </c>
      <c r="O177" s="82">
        <v>12.422631030375225</v>
      </c>
      <c r="P177" s="82">
        <v>12.222726622989875</v>
      </c>
      <c r="Q177" s="82">
        <v>8.5387739726027405</v>
      </c>
    </row>
    <row r="178" spans="1:17" x14ac:dyDescent="0.25">
      <c r="A178" s="1">
        <v>331</v>
      </c>
      <c r="B178" s="1">
        <v>9523.02</v>
      </c>
      <c r="C178" s="1" t="s">
        <v>8</v>
      </c>
      <c r="D178" s="48">
        <v>153</v>
      </c>
      <c r="E178" s="82">
        <v>18.361822513400835</v>
      </c>
      <c r="F178" s="82">
        <v>8.4291244788564619</v>
      </c>
      <c r="G178" s="82">
        <v>19.227516378796903</v>
      </c>
      <c r="H178" s="82">
        <v>9.2036926742108403</v>
      </c>
      <c r="I178" s="82">
        <v>24.92287075640262</v>
      </c>
      <c r="J178" s="82">
        <v>0</v>
      </c>
      <c r="K178" s="82">
        <v>6.2876712328767121</v>
      </c>
      <c r="L178" s="82">
        <v>11.891899940440737</v>
      </c>
      <c r="M178" s="82">
        <v>1.0935080405002977</v>
      </c>
      <c r="N178" s="82">
        <v>0.63787969029184044</v>
      </c>
      <c r="O178" s="82">
        <v>19.8198332340679</v>
      </c>
      <c r="P178" s="82">
        <v>19.500893388921977</v>
      </c>
      <c r="Q178" s="82">
        <v>13.623287671232877</v>
      </c>
    </row>
    <row r="179" spans="1:17" x14ac:dyDescent="0.25">
      <c r="A179" s="1">
        <v>332</v>
      </c>
      <c r="B179" s="1">
        <v>9523.02</v>
      </c>
      <c r="C179" s="1" t="s">
        <v>8</v>
      </c>
      <c r="D179" s="48">
        <v>78</v>
      </c>
      <c r="E179" s="82">
        <v>9.3609291244788562</v>
      </c>
      <c r="F179" s="82">
        <v>4.2972007147111375</v>
      </c>
      <c r="G179" s="82">
        <v>9.8022632519356758</v>
      </c>
      <c r="H179" s="82">
        <v>4.6920786182251337</v>
      </c>
      <c r="I179" s="82">
        <v>12.70577724836212</v>
      </c>
      <c r="J179" s="82">
        <v>0</v>
      </c>
      <c r="K179" s="82">
        <v>3.2054794520547945</v>
      </c>
      <c r="L179" s="82">
        <v>6.0625372245384153</v>
      </c>
      <c r="M179" s="82">
        <v>0.55747468731387728</v>
      </c>
      <c r="N179" s="82">
        <v>0.32519356759976176</v>
      </c>
      <c r="O179" s="82">
        <v>10.104228707564028</v>
      </c>
      <c r="P179" s="82">
        <v>9.9416319237641453</v>
      </c>
      <c r="Q179" s="82">
        <v>6.9452054794520546</v>
      </c>
    </row>
    <row r="180" spans="1:17" x14ac:dyDescent="0.25">
      <c r="A180" s="1">
        <v>333</v>
      </c>
      <c r="B180" s="1">
        <v>9523.02</v>
      </c>
      <c r="C180" s="1" t="s">
        <v>8</v>
      </c>
      <c r="D180" s="48">
        <v>244.232</v>
      </c>
      <c r="E180" s="82">
        <v>29.310749255509229</v>
      </c>
      <c r="F180" s="82">
        <v>13.455306730196545</v>
      </c>
      <c r="G180" s="82">
        <v>30.692645622394281</v>
      </c>
      <c r="H180" s="82">
        <v>14.691740321620012</v>
      </c>
      <c r="I180" s="82">
        <v>39.784069088743301</v>
      </c>
      <c r="J180" s="82">
        <v>0</v>
      </c>
      <c r="K180" s="82">
        <v>10.036931506849314</v>
      </c>
      <c r="L180" s="82">
        <v>18.982892197736746</v>
      </c>
      <c r="M180" s="82">
        <v>1.7455533055390113</v>
      </c>
      <c r="N180" s="82">
        <v>1.01823942823109</v>
      </c>
      <c r="O180" s="82">
        <v>31.638153662894585</v>
      </c>
      <c r="P180" s="82">
        <v>31.129033948779032</v>
      </c>
      <c r="Q180" s="82">
        <v>21.746684931506849</v>
      </c>
    </row>
    <row r="181" spans="1:17" x14ac:dyDescent="0.25">
      <c r="A181" s="1">
        <v>334</v>
      </c>
      <c r="B181" s="1">
        <v>9523.02</v>
      </c>
      <c r="C181" s="1" t="s">
        <v>8</v>
      </c>
      <c r="D181" s="48">
        <v>85.793999999999997</v>
      </c>
      <c r="E181" s="82">
        <v>10.296301965455628</v>
      </c>
      <c r="F181" s="82">
        <v>4.7265902322811195</v>
      </c>
      <c r="G181" s="82">
        <v>10.781735556879093</v>
      </c>
      <c r="H181" s="82">
        <v>5.1609255509231682</v>
      </c>
      <c r="I181" s="82">
        <v>13.975377605717689</v>
      </c>
      <c r="J181" s="82">
        <v>0</v>
      </c>
      <c r="K181" s="82">
        <v>3.5257808219178077</v>
      </c>
      <c r="L181" s="82">
        <v>6.6683245979749843</v>
      </c>
      <c r="M181" s="82">
        <v>0.61317927337701006</v>
      </c>
      <c r="N181" s="82">
        <v>0.35768790946992257</v>
      </c>
      <c r="O181" s="82">
        <v>11.113874329958309</v>
      </c>
      <c r="P181" s="82">
        <v>10.935030375223345</v>
      </c>
      <c r="Q181" s="82">
        <v>7.6391917808219167</v>
      </c>
    </row>
    <row r="182" spans="1:17" x14ac:dyDescent="0.25">
      <c r="A182" s="1">
        <v>335</v>
      </c>
      <c r="B182" s="1">
        <v>9523.02</v>
      </c>
      <c r="C182" s="1" t="s">
        <v>8</v>
      </c>
      <c r="D182" s="48">
        <v>255.89699999999999</v>
      </c>
      <c r="E182" s="82">
        <v>30.710688207266227</v>
      </c>
      <c r="F182" s="82">
        <v>14.097958606313281</v>
      </c>
      <c r="G182" s="82">
        <v>32.158586658725426</v>
      </c>
      <c r="H182" s="82">
        <v>15.393446694460987</v>
      </c>
      <c r="I182" s="82">
        <v>41.684234365693861</v>
      </c>
      <c r="J182" s="82">
        <v>0</v>
      </c>
      <c r="K182" s="82">
        <v>10.516315068493149</v>
      </c>
      <c r="L182" s="82">
        <v>19.889552412150088</v>
      </c>
      <c r="M182" s="82">
        <v>1.8289243597379392</v>
      </c>
      <c r="N182" s="82">
        <v>1.0668725431804646</v>
      </c>
      <c r="O182" s="82">
        <v>33.149254020250154</v>
      </c>
      <c r="P182" s="82">
        <v>32.615817748659914</v>
      </c>
      <c r="Q182" s="82">
        <v>22.78534931506849</v>
      </c>
    </row>
    <row r="183" spans="1:17" x14ac:dyDescent="0.25">
      <c r="A183" s="1">
        <v>336</v>
      </c>
      <c r="B183" s="1">
        <v>9523.02</v>
      </c>
      <c r="C183" s="1" t="s">
        <v>8</v>
      </c>
      <c r="D183" s="48">
        <v>319</v>
      </c>
      <c r="E183" s="82">
        <v>38.283799880881475</v>
      </c>
      <c r="F183" s="82">
        <v>17.574449076831449</v>
      </c>
      <c r="G183" s="82">
        <v>40.088743299583086</v>
      </c>
      <c r="H183" s="82">
        <v>19.189398451459201</v>
      </c>
      <c r="I183" s="82">
        <v>51.96337105419893</v>
      </c>
      <c r="J183" s="82">
        <v>0</v>
      </c>
      <c r="K183" s="82">
        <v>13.109589041095889</v>
      </c>
      <c r="L183" s="82">
        <v>24.794222751637879</v>
      </c>
      <c r="M183" s="82">
        <v>2.2799285288862419</v>
      </c>
      <c r="N183" s="82">
        <v>1.3299583085169744</v>
      </c>
      <c r="O183" s="82">
        <v>41.323704586063137</v>
      </c>
      <c r="P183" s="82">
        <v>40.65872543180464</v>
      </c>
      <c r="Q183" s="82">
        <v>28.404109589041095</v>
      </c>
    </row>
    <row r="184" spans="1:17" x14ac:dyDescent="0.25">
      <c r="A184" s="1">
        <v>337</v>
      </c>
      <c r="B184" s="1">
        <v>9523.02</v>
      </c>
      <c r="C184" s="1" t="s">
        <v>8</v>
      </c>
      <c r="D184" s="48">
        <v>92.793999999999997</v>
      </c>
      <c r="E184" s="82">
        <v>11.136385348421678</v>
      </c>
      <c r="F184" s="82">
        <v>5.1122364502680169</v>
      </c>
      <c r="G184" s="82">
        <v>11.661425848719475</v>
      </c>
      <c r="H184" s="82">
        <v>5.5820095294818346</v>
      </c>
      <c r="I184" s="82">
        <v>15.115639666468136</v>
      </c>
      <c r="J184" s="82">
        <v>0</v>
      </c>
      <c r="K184" s="82">
        <v>3.8134520547945203</v>
      </c>
      <c r="L184" s="82">
        <v>7.212398451459201</v>
      </c>
      <c r="M184" s="82">
        <v>0.66320905300774269</v>
      </c>
      <c r="N184" s="82">
        <v>0.38687194758784993</v>
      </c>
      <c r="O184" s="82">
        <v>12.020664085765338</v>
      </c>
      <c r="P184" s="82">
        <v>11.82722811197141</v>
      </c>
      <c r="Q184" s="82">
        <v>8.2624794520547944</v>
      </c>
    </row>
    <row r="185" spans="1:17" x14ac:dyDescent="0.25">
      <c r="A185" s="1">
        <v>338</v>
      </c>
      <c r="B185" s="1">
        <v>9523.02</v>
      </c>
      <c r="C185" s="1" t="s">
        <v>8</v>
      </c>
      <c r="D185" s="48">
        <v>242.79400000000001</v>
      </c>
      <c r="E185" s="82">
        <v>29.138172126265633</v>
      </c>
      <c r="F185" s="82">
        <v>13.376083978558666</v>
      </c>
      <c r="G185" s="82">
        <v>30.511932102441929</v>
      </c>
      <c r="H185" s="82">
        <v>14.605237641453247</v>
      </c>
      <c r="I185" s="82">
        <v>39.549826682549138</v>
      </c>
      <c r="J185" s="82">
        <v>0</v>
      </c>
      <c r="K185" s="82">
        <v>9.9778356164383553</v>
      </c>
      <c r="L185" s="82">
        <v>18.871123883263849</v>
      </c>
      <c r="M185" s="82">
        <v>1.7352757593805836</v>
      </c>
      <c r="N185" s="82">
        <v>1.0122441929720072</v>
      </c>
      <c r="O185" s="82">
        <v>31.451873138773085</v>
      </c>
      <c r="P185" s="82">
        <v>30.945751042287075</v>
      </c>
      <c r="Q185" s="82">
        <v>21.618643835616439</v>
      </c>
    </row>
    <row r="186" spans="1:17" x14ac:dyDescent="0.25">
      <c r="A186" s="1">
        <v>339</v>
      </c>
      <c r="B186" s="1">
        <v>9523.02</v>
      </c>
      <c r="C186" s="1" t="s">
        <v>8</v>
      </c>
      <c r="D186" s="48">
        <v>54</v>
      </c>
      <c r="E186" s="82">
        <v>6.4806432400238236</v>
      </c>
      <c r="F186" s="82">
        <v>2.9749851101846336</v>
      </c>
      <c r="G186" s="82">
        <v>6.7861822513400831</v>
      </c>
      <c r="H186" s="82">
        <v>3.2483621203097082</v>
      </c>
      <c r="I186" s="82">
        <v>8.7963073257891597</v>
      </c>
      <c r="J186" s="82">
        <v>0</v>
      </c>
      <c r="K186" s="82">
        <v>2.2191780821917808</v>
      </c>
      <c r="L186" s="82">
        <v>4.197141155449672</v>
      </c>
      <c r="M186" s="82">
        <v>0.38594401429422276</v>
      </c>
      <c r="N186" s="82">
        <v>0.22513400833829661</v>
      </c>
      <c r="O186" s="82">
        <v>6.9952352590827882</v>
      </c>
      <c r="P186" s="82">
        <v>6.8826682549136384</v>
      </c>
      <c r="Q186" s="82">
        <v>4.8082191780821919</v>
      </c>
    </row>
    <row r="187" spans="1:17" x14ac:dyDescent="0.25">
      <c r="A187" s="1">
        <v>340</v>
      </c>
      <c r="B187" s="1">
        <v>9524.01</v>
      </c>
      <c r="C187" s="1" t="s">
        <v>8</v>
      </c>
      <c r="D187" s="48">
        <v>42</v>
      </c>
      <c r="E187" s="82">
        <v>3.918047079337402</v>
      </c>
      <c r="F187" s="82">
        <v>8.6416739319965128</v>
      </c>
      <c r="G187" s="82">
        <v>3.5518744551002617</v>
      </c>
      <c r="H187" s="82">
        <v>3.7349607672188316</v>
      </c>
      <c r="I187" s="82">
        <v>5.8221447253705323</v>
      </c>
      <c r="J187" s="82">
        <v>1.2083696599825633</v>
      </c>
      <c r="K187" s="82">
        <v>4.0278988666085436</v>
      </c>
      <c r="L187" s="82">
        <v>2.5265911072362686</v>
      </c>
      <c r="M187" s="82">
        <v>0.40278988666085441</v>
      </c>
      <c r="N187" s="82">
        <v>1.0619006102877071</v>
      </c>
      <c r="O187" s="82">
        <v>1.0985178727114211</v>
      </c>
      <c r="P187" s="82">
        <v>3.5152571926765477</v>
      </c>
      <c r="Q187" s="82">
        <v>2.4899738448125546</v>
      </c>
    </row>
    <row r="188" spans="1:17" x14ac:dyDescent="0.25">
      <c r="A188" s="1">
        <v>341</v>
      </c>
      <c r="B188" s="1">
        <v>9524.01</v>
      </c>
      <c r="C188" s="1" t="s">
        <v>8</v>
      </c>
      <c r="D188" s="48">
        <v>64</v>
      </c>
      <c r="E188" s="82">
        <v>5.9703574542284219</v>
      </c>
      <c r="F188" s="82">
        <v>13.16826503923278</v>
      </c>
      <c r="G188" s="82">
        <v>5.4123801220575416</v>
      </c>
      <c r="H188" s="82">
        <v>5.6913687881429817</v>
      </c>
      <c r="I188" s="82">
        <v>8.8718395815170012</v>
      </c>
      <c r="J188" s="82">
        <v>1.8413251961639059</v>
      </c>
      <c r="K188" s="82">
        <v>6.137750653879686</v>
      </c>
      <c r="L188" s="82">
        <v>3.8500435919790759</v>
      </c>
      <c r="M188" s="82">
        <v>0.61377506538796867</v>
      </c>
      <c r="N188" s="82">
        <v>1.6181342632955535</v>
      </c>
      <c r="O188" s="82">
        <v>1.6739319965126416</v>
      </c>
      <c r="P188" s="82">
        <v>5.3565823888404536</v>
      </c>
      <c r="Q188" s="82">
        <v>3.7942458587619878</v>
      </c>
    </row>
    <row r="189" spans="1:17" x14ac:dyDescent="0.25">
      <c r="A189" s="1">
        <v>342</v>
      </c>
      <c r="B189" s="1">
        <v>9524.01</v>
      </c>
      <c r="C189" s="1" t="s">
        <v>8</v>
      </c>
      <c r="D189" s="48">
        <v>194</v>
      </c>
      <c r="E189" s="82">
        <v>18.097646033129905</v>
      </c>
      <c r="F189" s="82">
        <v>39.916303400174364</v>
      </c>
      <c r="G189" s="82">
        <v>16.406277244986924</v>
      </c>
      <c r="H189" s="82">
        <v>17.251961639058415</v>
      </c>
      <c r="I189" s="82">
        <v>26.892763731473408</v>
      </c>
      <c r="J189" s="82">
        <v>5.5815170008718393</v>
      </c>
      <c r="K189" s="82">
        <v>18.605056669572797</v>
      </c>
      <c r="L189" s="82">
        <v>11.670444638186574</v>
      </c>
      <c r="M189" s="82">
        <v>1.8605056669572799</v>
      </c>
      <c r="N189" s="82">
        <v>4.9049694856146466</v>
      </c>
      <c r="O189" s="82">
        <v>5.0741063644289444</v>
      </c>
      <c r="P189" s="82">
        <v>16.237140366172625</v>
      </c>
      <c r="Q189" s="82">
        <v>11.501307759372276</v>
      </c>
    </row>
    <row r="190" spans="1:17" x14ac:dyDescent="0.25">
      <c r="A190" s="1">
        <v>343</v>
      </c>
      <c r="B190" s="1">
        <v>9524.01</v>
      </c>
      <c r="C190" s="1" t="s">
        <v>8</v>
      </c>
      <c r="D190" s="48">
        <v>237.38200000000001</v>
      </c>
      <c r="E190" s="82">
        <v>22.144615518744551</v>
      </c>
      <c r="F190" s="82">
        <v>48.842329555361815</v>
      </c>
      <c r="G190" s="82">
        <v>20.075025283347866</v>
      </c>
      <c r="H190" s="82">
        <v>21.109820401046207</v>
      </c>
      <c r="I190" s="82">
        <v>32.906484742807322</v>
      </c>
      <c r="J190" s="82">
        <v>6.8296477768090673</v>
      </c>
      <c r="K190" s="82">
        <v>22.765492589363557</v>
      </c>
      <c r="L190" s="82">
        <v>14.280172624237141</v>
      </c>
      <c r="M190" s="82">
        <v>2.2765492589363561</v>
      </c>
      <c r="N190" s="82">
        <v>6.0018116826503922</v>
      </c>
      <c r="O190" s="82">
        <v>6.2087707061900606</v>
      </c>
      <c r="P190" s="82">
        <v>19.868066259808195</v>
      </c>
      <c r="Q190" s="82">
        <v>14.073213600697471</v>
      </c>
    </row>
    <row r="191" spans="1:17" x14ac:dyDescent="0.25">
      <c r="A191" s="1">
        <v>344</v>
      </c>
      <c r="B191" s="1">
        <v>9524.01</v>
      </c>
      <c r="C191" s="1" t="s">
        <v>8</v>
      </c>
      <c r="D191" s="48">
        <v>227</v>
      </c>
      <c r="E191" s="82">
        <v>21.176111595466434</v>
      </c>
      <c r="F191" s="82">
        <v>46.706190061028771</v>
      </c>
      <c r="G191" s="82">
        <v>19.197035745422841</v>
      </c>
      <c r="H191" s="82">
        <v>20.186573670444638</v>
      </c>
      <c r="I191" s="82">
        <v>31.467306015693115</v>
      </c>
      <c r="J191" s="82">
        <v>6.530950305143854</v>
      </c>
      <c r="K191" s="82">
        <v>21.76983435047951</v>
      </c>
      <c r="L191" s="82">
        <v>13.655623365300785</v>
      </c>
      <c r="M191" s="82">
        <v>2.1769834350479513</v>
      </c>
      <c r="N191" s="82">
        <v>5.7393199651264162</v>
      </c>
      <c r="O191" s="82">
        <v>5.9372275501307756</v>
      </c>
      <c r="P191" s="82">
        <v>18.999128160418483</v>
      </c>
      <c r="Q191" s="82">
        <v>13.457715780296425</v>
      </c>
    </row>
    <row r="192" spans="1:17" x14ac:dyDescent="0.25">
      <c r="A192" s="1">
        <v>345</v>
      </c>
      <c r="B192" s="1">
        <v>9524.01</v>
      </c>
      <c r="C192" s="1" t="s">
        <v>8</v>
      </c>
      <c r="D192" s="48">
        <v>142</v>
      </c>
      <c r="E192" s="82">
        <v>13.246730601569311</v>
      </c>
      <c r="F192" s="82">
        <v>29.217088055797731</v>
      </c>
      <c r="G192" s="82">
        <v>12.008718395815171</v>
      </c>
      <c r="H192" s="82">
        <v>12.62772449869224</v>
      </c>
      <c r="I192" s="82">
        <v>19.684394071490846</v>
      </c>
      <c r="J192" s="82">
        <v>4.0854402789886661</v>
      </c>
      <c r="K192" s="82">
        <v>13.618134263295554</v>
      </c>
      <c r="L192" s="82">
        <v>8.5422842197035749</v>
      </c>
      <c r="M192" s="82">
        <v>1.3618134263295554</v>
      </c>
      <c r="N192" s="82">
        <v>3.5902353966870093</v>
      </c>
      <c r="O192" s="82">
        <v>3.7140366172624235</v>
      </c>
      <c r="P192" s="82">
        <v>11.884917175239757</v>
      </c>
      <c r="Q192" s="82">
        <v>8.4184829991281607</v>
      </c>
    </row>
    <row r="193" spans="1:17" x14ac:dyDescent="0.25">
      <c r="A193" s="1">
        <v>346</v>
      </c>
      <c r="B193" s="1">
        <v>9524.01</v>
      </c>
      <c r="C193" s="1" t="s">
        <v>8</v>
      </c>
      <c r="D193" s="48">
        <v>192</v>
      </c>
      <c r="E193" s="82">
        <v>17.911072362685267</v>
      </c>
      <c r="F193" s="82">
        <v>39.504795117698343</v>
      </c>
      <c r="G193" s="82">
        <v>16.237140366172625</v>
      </c>
      <c r="H193" s="82">
        <v>17.074106364428946</v>
      </c>
      <c r="I193" s="82">
        <v>26.615518744551004</v>
      </c>
      <c r="J193" s="82">
        <v>5.5239755884917177</v>
      </c>
      <c r="K193" s="82">
        <v>18.413251961639059</v>
      </c>
      <c r="L193" s="82">
        <v>11.550130775937227</v>
      </c>
      <c r="M193" s="82">
        <v>1.8413251961639059</v>
      </c>
      <c r="N193" s="82">
        <v>4.8544027898866604</v>
      </c>
      <c r="O193" s="82">
        <v>5.0217959895379245</v>
      </c>
      <c r="P193" s="82">
        <v>16.06974716652136</v>
      </c>
      <c r="Q193" s="82">
        <v>11.382737576285963</v>
      </c>
    </row>
    <row r="194" spans="1:17" x14ac:dyDescent="0.25">
      <c r="A194" s="1">
        <v>347</v>
      </c>
      <c r="B194" s="1">
        <v>9524.02</v>
      </c>
      <c r="C194" s="1" t="s">
        <v>8</v>
      </c>
      <c r="D194" s="48">
        <v>445.89699999999999</v>
      </c>
      <c r="E194" s="82">
        <v>69.638218101395026</v>
      </c>
      <c r="F194" s="82">
        <v>27.005670636270839</v>
      </c>
      <c r="G194" s="82">
        <v>91.333784960871043</v>
      </c>
      <c r="H194" s="82">
        <v>42.784264715889755</v>
      </c>
      <c r="I194" s="82">
        <v>46.273761483497786</v>
      </c>
      <c r="J194" s="82">
        <v>2.5791932630146306</v>
      </c>
      <c r="K194" s="82">
        <v>15.930311330384484</v>
      </c>
      <c r="L194" s="82">
        <v>19.723242599523648</v>
      </c>
      <c r="M194" s="82">
        <v>1.6688897584212317</v>
      </c>
      <c r="N194" s="82">
        <v>15.626876828853351</v>
      </c>
      <c r="O194" s="82">
        <v>29.129712146988769</v>
      </c>
      <c r="P194" s="82">
        <v>43.39113371895202</v>
      </c>
      <c r="Q194" s="82">
        <v>40.811940455937389</v>
      </c>
    </row>
    <row r="195" spans="1:17" x14ac:dyDescent="0.25">
      <c r="A195" s="1">
        <v>348</v>
      </c>
      <c r="B195" s="1">
        <v>9524.02</v>
      </c>
      <c r="C195" s="1" t="s">
        <v>8</v>
      </c>
      <c r="D195" s="48">
        <v>106.01300000000001</v>
      </c>
      <c r="E195" s="82">
        <v>16.556640694113643</v>
      </c>
      <c r="F195" s="82">
        <v>6.4206580469547463</v>
      </c>
      <c r="G195" s="82">
        <v>21.714809799251448</v>
      </c>
      <c r="H195" s="82">
        <v>10.172053759782239</v>
      </c>
      <c r="I195" s="82">
        <v>11.001689350119088</v>
      </c>
      <c r="J195" s="82">
        <v>0.6132089145968016</v>
      </c>
      <c r="K195" s="82">
        <v>3.7874668254508337</v>
      </c>
      <c r="L195" s="82">
        <v>4.6892446410343656</v>
      </c>
      <c r="M195" s="82">
        <v>0.39678223885675401</v>
      </c>
      <c r="N195" s="82">
        <v>3.7153246002041511</v>
      </c>
      <c r="O195" s="82">
        <v>6.9256536236815238</v>
      </c>
      <c r="P195" s="82">
        <v>10.316338210275605</v>
      </c>
      <c r="Q195" s="82">
        <v>9.7031292956788029</v>
      </c>
    </row>
    <row r="196" spans="1:17" x14ac:dyDescent="0.25">
      <c r="A196" s="1">
        <v>349</v>
      </c>
      <c r="B196" s="1">
        <v>9524.02</v>
      </c>
      <c r="C196" s="1" t="s">
        <v>8</v>
      </c>
      <c r="D196" s="48">
        <v>576</v>
      </c>
      <c r="E196" s="82">
        <v>89.957128274923434</v>
      </c>
      <c r="F196" s="82">
        <v>34.885335148009524</v>
      </c>
      <c r="G196" s="82">
        <v>117.9829874106839</v>
      </c>
      <c r="H196" s="82">
        <v>55.267778155835316</v>
      </c>
      <c r="I196" s="82">
        <v>59.775433821027555</v>
      </c>
      <c r="J196" s="82">
        <v>3.3317454916638312</v>
      </c>
      <c r="K196" s="82">
        <v>20.578428036747194</v>
      </c>
      <c r="L196" s="82">
        <v>25.478053759782238</v>
      </c>
      <c r="M196" s="82">
        <v>2.15583531813542</v>
      </c>
      <c r="N196" s="82">
        <v>20.186457978904389</v>
      </c>
      <c r="O196" s="82">
        <v>37.629125552909152</v>
      </c>
      <c r="P196" s="82">
        <v>56.051718271520926</v>
      </c>
      <c r="Q196" s="82">
        <v>52.719972779857095</v>
      </c>
    </row>
    <row r="197" spans="1:17" x14ac:dyDescent="0.25">
      <c r="A197" s="1">
        <v>350</v>
      </c>
      <c r="B197" s="1">
        <v>9524.02</v>
      </c>
      <c r="C197" s="1" t="s">
        <v>8</v>
      </c>
      <c r="D197" s="48">
        <v>184.27100000000002</v>
      </c>
      <c r="E197" s="82">
        <v>28.778628445049339</v>
      </c>
      <c r="F197" s="82">
        <v>11.16033957128275</v>
      </c>
      <c r="G197" s="82">
        <v>37.744519224225932</v>
      </c>
      <c r="H197" s="82">
        <v>17.680987410683908</v>
      </c>
      <c r="I197" s="82">
        <v>19.123053759782238</v>
      </c>
      <c r="J197" s="82">
        <v>1.0658751275944198</v>
      </c>
      <c r="K197" s="82">
        <v>6.5833463763184765</v>
      </c>
      <c r="L197" s="82">
        <v>8.1508097992514461</v>
      </c>
      <c r="M197" s="82">
        <v>0.689683906090507</v>
      </c>
      <c r="N197" s="82">
        <v>6.4579493024838381</v>
      </c>
      <c r="O197" s="82">
        <v>12.038119088125212</v>
      </c>
      <c r="P197" s="82">
        <v>17.931781558353183</v>
      </c>
      <c r="Q197" s="82">
        <v>16.865906430758763</v>
      </c>
    </row>
    <row r="198" spans="1:17" x14ac:dyDescent="0.25">
      <c r="A198" s="1">
        <v>351</v>
      </c>
      <c r="B198" s="1">
        <v>9524.02</v>
      </c>
      <c r="C198" s="1" t="s">
        <v>8</v>
      </c>
      <c r="D198" s="48">
        <v>190</v>
      </c>
      <c r="E198" s="82">
        <v>29.673358285130995</v>
      </c>
      <c r="F198" s="82">
        <v>11.507315413405919</v>
      </c>
      <c r="G198" s="82">
        <v>38.917999319496431</v>
      </c>
      <c r="H198" s="82">
        <v>18.230690711126233</v>
      </c>
      <c r="I198" s="82">
        <v>19.717591017352841</v>
      </c>
      <c r="J198" s="82">
        <v>1.0990132698196664</v>
      </c>
      <c r="K198" s="82">
        <v>6.7880231371214697</v>
      </c>
      <c r="L198" s="82">
        <v>8.4042191221503906</v>
      </c>
      <c r="M198" s="82">
        <v>0.71112623341272541</v>
      </c>
      <c r="N198" s="82">
        <v>6.6587274583191558</v>
      </c>
      <c r="O198" s="82">
        <v>12.412385165022116</v>
      </c>
      <c r="P198" s="82">
        <v>18.489282068730862</v>
      </c>
      <c r="Q198" s="82">
        <v>17.390268798911194</v>
      </c>
    </row>
    <row r="199" spans="1:17" x14ac:dyDescent="0.25">
      <c r="A199" s="1">
        <v>352</v>
      </c>
      <c r="B199" s="1">
        <v>9524.02</v>
      </c>
      <c r="C199" s="1" t="s">
        <v>8</v>
      </c>
      <c r="D199" s="48">
        <v>370.89699999999999</v>
      </c>
      <c r="E199" s="82">
        <v>57.925050357264375</v>
      </c>
      <c r="F199" s="82">
        <v>22.463309288873766</v>
      </c>
      <c r="G199" s="82">
        <v>75.971416808438249</v>
      </c>
      <c r="H199" s="82">
        <v>35.58793943518203</v>
      </c>
      <c r="I199" s="82">
        <v>38.490501871384822</v>
      </c>
      <c r="J199" s="82">
        <v>2.1453722354542362</v>
      </c>
      <c r="K199" s="82">
        <v>13.250828513099693</v>
      </c>
      <c r="L199" s="82">
        <v>16.405787682885336</v>
      </c>
      <c r="M199" s="82">
        <v>1.3881820347056821</v>
      </c>
      <c r="N199" s="82">
        <v>12.998431779516842</v>
      </c>
      <c r="O199" s="82">
        <v>24.230086423953722</v>
      </c>
      <c r="P199" s="82">
        <v>36.092732902347734</v>
      </c>
      <c r="Q199" s="82">
        <v>33.947360666893502</v>
      </c>
    </row>
    <row r="200" spans="1:17" x14ac:dyDescent="0.25">
      <c r="A200" s="1">
        <v>353</v>
      </c>
      <c r="B200" s="1">
        <v>9524.02</v>
      </c>
      <c r="C200" s="1" t="s">
        <v>8</v>
      </c>
      <c r="D200" s="48">
        <v>224.17599999999999</v>
      </c>
      <c r="E200" s="82">
        <v>35.010814562776453</v>
      </c>
      <c r="F200" s="82">
        <v>13.577178632187819</v>
      </c>
      <c r="G200" s="82">
        <v>45.918323239197008</v>
      </c>
      <c r="H200" s="82">
        <v>21.509912215039126</v>
      </c>
      <c r="I200" s="82">
        <v>23.264266757400474</v>
      </c>
      <c r="J200" s="82">
        <v>1.296696835658387</v>
      </c>
      <c r="K200" s="82">
        <v>8.0090098673018026</v>
      </c>
      <c r="L200" s="82">
        <v>9.9159169785641375</v>
      </c>
      <c r="M200" s="82">
        <v>0.83903912895542698</v>
      </c>
      <c r="N200" s="82">
        <v>7.8564572984008159</v>
      </c>
      <c r="O200" s="82">
        <v>14.645046614494724</v>
      </c>
      <c r="P200" s="82">
        <v>21.8150173528411</v>
      </c>
      <c r="Q200" s="82">
        <v>20.518320517182712</v>
      </c>
    </row>
    <row r="201" spans="1:17" x14ac:dyDescent="0.25">
      <c r="A201" s="1">
        <v>354</v>
      </c>
      <c r="B201" s="1">
        <v>9524.02</v>
      </c>
      <c r="C201" s="1" t="s">
        <v>8</v>
      </c>
      <c r="D201" s="48">
        <v>219.97899999999998</v>
      </c>
      <c r="E201" s="82">
        <v>34.355345695814897</v>
      </c>
      <c r="F201" s="82">
        <v>13.322988091187478</v>
      </c>
      <c r="G201" s="82">
        <v>45.058645117386867</v>
      </c>
      <c r="H201" s="82">
        <v>21.107205852330722</v>
      </c>
      <c r="I201" s="82">
        <v>22.828715549506633</v>
      </c>
      <c r="J201" s="82">
        <v>1.2724202109561074</v>
      </c>
      <c r="K201" s="82">
        <v>7.859066008846546</v>
      </c>
      <c r="L201" s="82">
        <v>9.7302722014290577</v>
      </c>
      <c r="M201" s="82">
        <v>0.82333072473630475</v>
      </c>
      <c r="N201" s="82">
        <v>7.7093695134399445</v>
      </c>
      <c r="O201" s="82">
        <v>14.370863559033683</v>
      </c>
      <c r="P201" s="82">
        <v>21.406598843143925</v>
      </c>
      <c r="Q201" s="82">
        <v>20.134178632187815</v>
      </c>
    </row>
    <row r="202" spans="1:17" x14ac:dyDescent="0.25">
      <c r="A202" s="1">
        <v>355</v>
      </c>
      <c r="B202" s="1">
        <v>9524.02</v>
      </c>
      <c r="C202" s="1" t="s">
        <v>8</v>
      </c>
      <c r="D202" s="48">
        <v>252.82</v>
      </c>
      <c r="E202" s="82">
        <v>39.484307587614836</v>
      </c>
      <c r="F202" s="82">
        <v>15.311997277985709</v>
      </c>
      <c r="G202" s="82">
        <v>51.785518883974142</v>
      </c>
      <c r="H202" s="82">
        <v>24.258332766247023</v>
      </c>
      <c r="I202" s="82">
        <v>26.236849268458656</v>
      </c>
      <c r="J202" s="82">
        <v>1.462381762504253</v>
      </c>
      <c r="K202" s="82">
        <v>9.0323579448792106</v>
      </c>
      <c r="L202" s="82">
        <v>11.182919360326641</v>
      </c>
      <c r="M202" s="82">
        <v>0.94624702279686956</v>
      </c>
      <c r="N202" s="82">
        <v>8.8603130316434164</v>
      </c>
      <c r="O202" s="82">
        <v>16.51631167063627</v>
      </c>
      <c r="P202" s="82">
        <v>24.602422592718611</v>
      </c>
      <c r="Q202" s="82">
        <v>23.140040830214357</v>
      </c>
    </row>
    <row r="203" spans="1:17" x14ac:dyDescent="0.25">
      <c r="A203" s="1">
        <v>356</v>
      </c>
      <c r="B203" s="1">
        <v>9524.02</v>
      </c>
      <c r="C203" s="1" t="s">
        <v>8</v>
      </c>
      <c r="D203" s="48">
        <v>10</v>
      </c>
      <c r="E203" s="82">
        <v>1.5617556992174209</v>
      </c>
      <c r="F203" s="82">
        <v>0.60564817965294315</v>
      </c>
      <c r="G203" s="82">
        <v>2.0483157536577066</v>
      </c>
      <c r="H203" s="82">
        <v>0.95951003742769647</v>
      </c>
      <c r="I203" s="82">
        <v>1.0377679482817284</v>
      </c>
      <c r="J203" s="82">
        <v>5.7842803674719293E-2</v>
      </c>
      <c r="K203" s="82">
        <v>0.35726437563797209</v>
      </c>
      <c r="L203" s="82">
        <v>0.44232732221844162</v>
      </c>
      <c r="M203" s="82">
        <v>3.7427696495406601E-2</v>
      </c>
      <c r="N203" s="82">
        <v>0.35045933991153455</v>
      </c>
      <c r="O203" s="82">
        <v>0.65328342973800613</v>
      </c>
      <c r="P203" s="82">
        <v>0.97312010888057165</v>
      </c>
      <c r="Q203" s="82">
        <v>0.91527730520585227</v>
      </c>
    </row>
    <row r="204" spans="1:17" x14ac:dyDescent="0.25">
      <c r="A204" s="1">
        <v>357</v>
      </c>
      <c r="B204" s="1">
        <v>9524.02</v>
      </c>
      <c r="C204" s="1" t="s">
        <v>8</v>
      </c>
      <c r="D204" s="48">
        <v>40.292000000000002</v>
      </c>
      <c r="E204" s="82">
        <v>6.292626063286832</v>
      </c>
      <c r="F204" s="82">
        <v>2.4402776454576389</v>
      </c>
      <c r="G204" s="82">
        <v>8.2530738346376324</v>
      </c>
      <c r="H204" s="82">
        <v>3.8660578428036745</v>
      </c>
      <c r="I204" s="82">
        <v>4.1813746172167399</v>
      </c>
      <c r="J204" s="82">
        <v>0.23306022456617898</v>
      </c>
      <c r="K204" s="82">
        <v>1.4394896223205171</v>
      </c>
      <c r="L204" s="82">
        <v>1.7822252466825452</v>
      </c>
      <c r="M204" s="82">
        <v>0.15080367471929226</v>
      </c>
      <c r="N204" s="82">
        <v>1.4120707723715549</v>
      </c>
      <c r="O204" s="82">
        <v>2.6322095951003743</v>
      </c>
      <c r="P204" s="82">
        <v>3.9208955427015995</v>
      </c>
      <c r="Q204" s="82">
        <v>3.6878353181354204</v>
      </c>
    </row>
    <row r="205" spans="1:17" x14ac:dyDescent="0.25">
      <c r="A205" s="1">
        <v>358</v>
      </c>
      <c r="B205" s="1">
        <v>9524.02</v>
      </c>
      <c r="C205" s="1" t="s">
        <v>8</v>
      </c>
      <c r="D205" s="48">
        <v>37</v>
      </c>
      <c r="E205" s="82">
        <v>5.7784960871044575</v>
      </c>
      <c r="F205" s="82">
        <v>2.2408982647158897</v>
      </c>
      <c r="G205" s="82">
        <v>7.5787682885335155</v>
      </c>
      <c r="H205" s="82">
        <v>3.5501871384824768</v>
      </c>
      <c r="I205" s="82">
        <v>3.8397414086423951</v>
      </c>
      <c r="J205" s="82">
        <v>0.21401837359646136</v>
      </c>
      <c r="K205" s="82">
        <v>1.3218781898604968</v>
      </c>
      <c r="L205" s="82">
        <v>1.6366110922082342</v>
      </c>
      <c r="M205" s="82">
        <v>0.13848247703300443</v>
      </c>
      <c r="N205" s="82">
        <v>1.2966995576726776</v>
      </c>
      <c r="O205" s="82">
        <v>2.4171486900306225</v>
      </c>
      <c r="P205" s="82">
        <v>3.6005444028581151</v>
      </c>
      <c r="Q205" s="82">
        <v>3.3865260292616535</v>
      </c>
    </row>
    <row r="206" spans="1:17" x14ac:dyDescent="0.25">
      <c r="A206" s="1">
        <v>359</v>
      </c>
      <c r="B206" s="1">
        <v>9524.02</v>
      </c>
      <c r="C206" s="1" t="s">
        <v>8</v>
      </c>
      <c r="D206" s="48">
        <v>290.79399999999998</v>
      </c>
      <c r="E206" s="82">
        <v>45.414918679823067</v>
      </c>
      <c r="F206" s="82">
        <v>17.611885675399794</v>
      </c>
      <c r="G206" s="82">
        <v>59.563793126913914</v>
      </c>
      <c r="H206" s="82">
        <v>27.901976182374955</v>
      </c>
      <c r="I206" s="82">
        <v>30.177669275263693</v>
      </c>
      <c r="J206" s="82">
        <v>1.6820340251786321</v>
      </c>
      <c r="K206" s="82">
        <v>10.389033684926845</v>
      </c>
      <c r="L206" s="82">
        <v>12.862613133718952</v>
      </c>
      <c r="M206" s="82">
        <v>1.0883749574685266</v>
      </c>
      <c r="N206" s="82">
        <v>10.191147329023476</v>
      </c>
      <c r="O206" s="82">
        <v>18.997090166723371</v>
      </c>
      <c r="P206" s="82">
        <v>28.297748894181691</v>
      </c>
      <c r="Q206" s="82">
        <v>26.61571486900306</v>
      </c>
    </row>
    <row r="207" spans="1:17" x14ac:dyDescent="0.25">
      <c r="A207" s="1">
        <v>360</v>
      </c>
      <c r="B207" s="1">
        <v>9525</v>
      </c>
      <c r="C207" s="1" t="s">
        <v>8</v>
      </c>
      <c r="D207" s="48">
        <v>110</v>
      </c>
      <c r="E207" s="82">
        <v>11.515151515151516</v>
      </c>
      <c r="F207" s="82">
        <v>28.18181818181818</v>
      </c>
      <c r="G207" s="82">
        <v>11.818181818181818</v>
      </c>
      <c r="H207" s="82">
        <v>10.707070707070706</v>
      </c>
      <c r="I207" s="82">
        <v>17.474747474747478</v>
      </c>
      <c r="J207" s="82">
        <v>0.80808080808080807</v>
      </c>
      <c r="K207" s="82">
        <v>5.5555555555555554</v>
      </c>
      <c r="L207" s="82">
        <v>3.0303030303030303</v>
      </c>
      <c r="M207" s="82">
        <v>3.131313131313131</v>
      </c>
      <c r="N207" s="82">
        <v>0</v>
      </c>
      <c r="O207" s="82">
        <v>5.8585858585858581</v>
      </c>
      <c r="P207" s="82">
        <v>11.919191919191919</v>
      </c>
      <c r="Q207" s="82">
        <v>0</v>
      </c>
    </row>
    <row r="208" spans="1:17" x14ac:dyDescent="0.25">
      <c r="A208" s="1">
        <v>361</v>
      </c>
      <c r="B208" s="1">
        <v>9525</v>
      </c>
      <c r="C208" s="1" t="s">
        <v>8</v>
      </c>
      <c r="D208" s="48">
        <v>331.89699999999999</v>
      </c>
      <c r="E208" s="82">
        <v>34.744038567493114</v>
      </c>
      <c r="F208" s="82">
        <v>85.031462809917343</v>
      </c>
      <c r="G208" s="82">
        <v>35.658355371900825</v>
      </c>
      <c r="H208" s="82">
        <v>32.305860422405871</v>
      </c>
      <c r="I208" s="82">
        <v>52.725602387511479</v>
      </c>
      <c r="J208" s="82">
        <v>2.4381781450872357</v>
      </c>
      <c r="K208" s="82">
        <v>16.762474747474748</v>
      </c>
      <c r="L208" s="82">
        <v>9.1431680440771341</v>
      </c>
      <c r="M208" s="82">
        <v>9.4479403122130385</v>
      </c>
      <c r="N208" s="82">
        <v>0</v>
      </c>
      <c r="O208" s="82">
        <v>17.676791551882459</v>
      </c>
      <c r="P208" s="82">
        <v>35.963127640036731</v>
      </c>
      <c r="Q208" s="82">
        <v>0</v>
      </c>
    </row>
    <row r="209" spans="1:17" x14ac:dyDescent="0.25">
      <c r="A209" s="1">
        <v>362</v>
      </c>
      <c r="B209" s="1">
        <v>9525</v>
      </c>
      <c r="C209" s="1" t="s">
        <v>8</v>
      </c>
      <c r="D209" s="48">
        <v>198</v>
      </c>
      <c r="E209" s="82">
        <v>20.727272727272727</v>
      </c>
      <c r="F209" s="82">
        <v>50.727272727272727</v>
      </c>
      <c r="G209" s="82">
        <v>21.272727272727273</v>
      </c>
      <c r="H209" s="82">
        <v>19.27272727272727</v>
      </c>
      <c r="I209" s="82">
        <v>31.454545454545457</v>
      </c>
      <c r="J209" s="82">
        <v>1.4545454545454546</v>
      </c>
      <c r="K209" s="82">
        <v>10</v>
      </c>
      <c r="L209" s="82">
        <v>5.454545454545455</v>
      </c>
      <c r="M209" s="82">
        <v>5.6363636363636358</v>
      </c>
      <c r="N209" s="82">
        <v>0</v>
      </c>
      <c r="O209" s="82">
        <v>10.545454545454545</v>
      </c>
      <c r="P209" s="82">
        <v>21.454545454545453</v>
      </c>
      <c r="Q209" s="82">
        <v>0</v>
      </c>
    </row>
    <row r="210" spans="1:17" x14ac:dyDescent="0.25">
      <c r="A210" s="1">
        <v>363</v>
      </c>
      <c r="B210" s="1">
        <v>9525</v>
      </c>
      <c r="C210" s="1" t="s">
        <v>8</v>
      </c>
      <c r="D210" s="48">
        <v>0</v>
      </c>
      <c r="E210" s="82">
        <v>0</v>
      </c>
      <c r="F210" s="82">
        <v>0</v>
      </c>
      <c r="G210" s="82">
        <v>0</v>
      </c>
      <c r="H210" s="82">
        <v>0</v>
      </c>
      <c r="I210" s="82">
        <v>0</v>
      </c>
      <c r="J210" s="82">
        <v>0</v>
      </c>
      <c r="K210" s="82">
        <v>0</v>
      </c>
      <c r="L210" s="82">
        <v>0</v>
      </c>
      <c r="M210" s="82">
        <v>0</v>
      </c>
      <c r="N210" s="82">
        <v>0</v>
      </c>
      <c r="O210" s="82">
        <v>0</v>
      </c>
      <c r="P210" s="82">
        <v>0</v>
      </c>
      <c r="Q210" s="82">
        <v>0</v>
      </c>
    </row>
    <row r="211" spans="1:17" x14ac:dyDescent="0.25">
      <c r="A211" s="1">
        <v>364</v>
      </c>
      <c r="B211" s="1">
        <v>9525</v>
      </c>
      <c r="C211" s="1" t="s">
        <v>8</v>
      </c>
      <c r="D211" s="48">
        <v>14.897</v>
      </c>
      <c r="E211" s="82">
        <v>1.68349802890933</v>
      </c>
      <c r="F211" s="82">
        <v>2.3686425755584759</v>
      </c>
      <c r="G211" s="82">
        <v>1.3996524310118266</v>
      </c>
      <c r="H211" s="82">
        <v>1.3800768725361368</v>
      </c>
      <c r="I211" s="82">
        <v>2.3001281208935613</v>
      </c>
      <c r="J211" s="82">
        <v>5.8726675427069643E-2</v>
      </c>
      <c r="K211" s="82">
        <v>0.75365900131406049</v>
      </c>
      <c r="L211" s="82">
        <v>0.68514454664914581</v>
      </c>
      <c r="M211" s="82">
        <v>5.8726675427069643E-2</v>
      </c>
      <c r="N211" s="82">
        <v>0.24469448094612353</v>
      </c>
      <c r="O211" s="82">
        <v>1.0668679369250984</v>
      </c>
      <c r="P211" s="82">
        <v>2.1728869908015769</v>
      </c>
      <c r="Q211" s="82">
        <v>0.72429566360052566</v>
      </c>
    </row>
    <row r="212" spans="1:17" x14ac:dyDescent="0.25">
      <c r="A212" s="1">
        <v>365</v>
      </c>
      <c r="B212" s="1">
        <v>9525</v>
      </c>
      <c r="C212" s="1" t="s">
        <v>8</v>
      </c>
      <c r="D212" s="48">
        <v>247</v>
      </c>
      <c r="E212" s="82">
        <v>25.856749311294767</v>
      </c>
      <c r="F212" s="82">
        <v>63.280991735537185</v>
      </c>
      <c r="G212" s="82">
        <v>26.537190082644628</v>
      </c>
      <c r="H212" s="82">
        <v>24.042240587695133</v>
      </c>
      <c r="I212" s="82">
        <v>39.238751147842059</v>
      </c>
      <c r="J212" s="82">
        <v>1.8145087235996327</v>
      </c>
      <c r="K212" s="82">
        <v>12.474747474747474</v>
      </c>
      <c r="L212" s="82">
        <v>6.8044077134986232</v>
      </c>
      <c r="M212" s="82">
        <v>7.031221303948576</v>
      </c>
      <c r="N212" s="82">
        <v>0</v>
      </c>
      <c r="O212" s="82">
        <v>13.155188246097337</v>
      </c>
      <c r="P212" s="82">
        <v>26.764003673094582</v>
      </c>
      <c r="Q212" s="82">
        <v>0</v>
      </c>
    </row>
    <row r="213" spans="1:17" x14ac:dyDescent="0.25">
      <c r="A213" s="1">
        <v>366</v>
      </c>
      <c r="B213" s="1">
        <v>9525</v>
      </c>
      <c r="C213" s="1" t="s">
        <v>8</v>
      </c>
      <c r="D213" s="48">
        <v>238</v>
      </c>
      <c r="E213" s="82">
        <v>24.914600550964188</v>
      </c>
      <c r="F213" s="82">
        <v>60.975206611570243</v>
      </c>
      <c r="G213" s="82">
        <v>25.5702479338843</v>
      </c>
      <c r="H213" s="82">
        <v>23.166207529843891</v>
      </c>
      <c r="I213" s="82">
        <v>37.808999081726355</v>
      </c>
      <c r="J213" s="82">
        <v>1.7483930211202938</v>
      </c>
      <c r="K213" s="82">
        <v>12.020202020202021</v>
      </c>
      <c r="L213" s="82">
        <v>6.556473829201102</v>
      </c>
      <c r="M213" s="82">
        <v>6.7750229568411386</v>
      </c>
      <c r="N213" s="82">
        <v>0</v>
      </c>
      <c r="O213" s="82">
        <v>12.675849403122131</v>
      </c>
      <c r="P213" s="82">
        <v>25.788797061524331</v>
      </c>
      <c r="Q213" s="82">
        <v>0</v>
      </c>
    </row>
    <row r="214" spans="1:17" x14ac:dyDescent="0.25">
      <c r="A214" s="1">
        <v>367</v>
      </c>
      <c r="B214" s="1">
        <v>9525</v>
      </c>
      <c r="C214" s="1" t="s">
        <v>8</v>
      </c>
      <c r="D214" s="48">
        <v>57</v>
      </c>
      <c r="E214" s="82">
        <v>5.9669421487603307</v>
      </c>
      <c r="F214" s="82">
        <v>14.603305785123966</v>
      </c>
      <c r="G214" s="82">
        <v>6.1239669421487601</v>
      </c>
      <c r="H214" s="82">
        <v>5.548209366391184</v>
      </c>
      <c r="I214" s="82">
        <v>9.0550964187327825</v>
      </c>
      <c r="J214" s="82">
        <v>0.41873278236914602</v>
      </c>
      <c r="K214" s="82">
        <v>2.8787878787878789</v>
      </c>
      <c r="L214" s="82">
        <v>1.5702479338842976</v>
      </c>
      <c r="M214" s="82">
        <v>1.6225895316804406</v>
      </c>
      <c r="N214" s="82">
        <v>0</v>
      </c>
      <c r="O214" s="82">
        <v>3.0358126721763083</v>
      </c>
      <c r="P214" s="82">
        <v>6.1763085399449036</v>
      </c>
      <c r="Q214" s="82">
        <v>0</v>
      </c>
    </row>
    <row r="215" spans="1:17" x14ac:dyDescent="0.25">
      <c r="A215" s="1">
        <v>368</v>
      </c>
      <c r="B215" s="1">
        <v>9525</v>
      </c>
      <c r="C215" s="1" t="s">
        <v>8</v>
      </c>
      <c r="D215" s="48">
        <v>0</v>
      </c>
      <c r="E215" s="82">
        <v>0</v>
      </c>
      <c r="F215" s="82">
        <v>0</v>
      </c>
      <c r="G215" s="82">
        <v>0</v>
      </c>
      <c r="H215" s="82">
        <v>0</v>
      </c>
      <c r="I215" s="82">
        <v>0</v>
      </c>
      <c r="J215" s="82">
        <v>0</v>
      </c>
      <c r="K215" s="82">
        <v>0</v>
      </c>
      <c r="L215" s="82">
        <v>0</v>
      </c>
      <c r="M215" s="82">
        <v>0</v>
      </c>
      <c r="N215" s="82">
        <v>0</v>
      </c>
      <c r="O215" s="82">
        <v>0</v>
      </c>
      <c r="P215" s="82">
        <v>0</v>
      </c>
      <c r="Q215" s="82">
        <v>0</v>
      </c>
    </row>
    <row r="216" spans="1:17" x14ac:dyDescent="0.25">
      <c r="A216" s="1">
        <v>369</v>
      </c>
      <c r="B216" s="1">
        <v>9526</v>
      </c>
      <c r="C216" s="1" t="s">
        <v>8</v>
      </c>
      <c r="D216" s="48">
        <v>4</v>
      </c>
      <c r="E216" s="82">
        <v>0.45203679369250988</v>
      </c>
      <c r="F216" s="82">
        <v>0.63600525624178716</v>
      </c>
      <c r="G216" s="82">
        <v>0.37582128777923784</v>
      </c>
      <c r="H216" s="82">
        <v>0.37056504599211565</v>
      </c>
      <c r="I216" s="82">
        <v>0.6176084099868594</v>
      </c>
      <c r="J216" s="82">
        <v>1.5768725361366621E-2</v>
      </c>
      <c r="K216" s="82">
        <v>0.202365308804205</v>
      </c>
      <c r="L216" s="82">
        <v>0.18396846254927726</v>
      </c>
      <c r="M216" s="82">
        <v>1.5768725361366621E-2</v>
      </c>
      <c r="N216" s="82">
        <v>6.5703022339027597E-2</v>
      </c>
      <c r="O216" s="82">
        <v>0.2864651773981603</v>
      </c>
      <c r="P216" s="82">
        <v>0.5834428383705651</v>
      </c>
      <c r="Q216" s="82">
        <v>0.19448094612352168</v>
      </c>
    </row>
    <row r="217" spans="1:17" x14ac:dyDescent="0.25">
      <c r="A217" s="1">
        <v>370</v>
      </c>
      <c r="B217" s="1">
        <v>9526</v>
      </c>
      <c r="C217" s="1" t="s">
        <v>8</v>
      </c>
      <c r="D217" s="48">
        <v>214.38200000000001</v>
      </c>
      <c r="E217" s="82">
        <v>24.227137976346913</v>
      </c>
      <c r="F217" s="82">
        <v>34.087019710906702</v>
      </c>
      <c r="G217" s="82">
        <v>20.142329829172141</v>
      </c>
      <c r="H217" s="82">
        <v>19.860618922470433</v>
      </c>
      <c r="I217" s="82">
        <v>33.101031537450723</v>
      </c>
      <c r="J217" s="82">
        <v>0.84513272010512475</v>
      </c>
      <c r="K217" s="82">
        <v>10.84586990801577</v>
      </c>
      <c r="L217" s="82">
        <v>9.8598817345597904</v>
      </c>
      <c r="M217" s="82">
        <v>0.84513272010512475</v>
      </c>
      <c r="N217" s="82">
        <v>3.5213863337713538</v>
      </c>
      <c r="O217" s="82">
        <v>15.3532444152431</v>
      </c>
      <c r="P217" s="82">
        <v>31.269910643889624</v>
      </c>
      <c r="Q217" s="82">
        <v>10.423303547963206</v>
      </c>
    </row>
    <row r="218" spans="1:17" x14ac:dyDescent="0.25">
      <c r="A218" s="1">
        <v>371</v>
      </c>
      <c r="B218" s="1">
        <v>9526</v>
      </c>
      <c r="C218" s="1" t="s">
        <v>8</v>
      </c>
      <c r="D218" s="48">
        <v>101.89700000000001</v>
      </c>
      <c r="E218" s="82">
        <v>11.51529829172142</v>
      </c>
      <c r="F218" s="82">
        <v>16.201756898817347</v>
      </c>
      <c r="G218" s="82">
        <v>9.5737654402102503</v>
      </c>
      <c r="H218" s="82">
        <v>9.4398666228646526</v>
      </c>
      <c r="I218" s="82">
        <v>15.733111038107754</v>
      </c>
      <c r="J218" s="82">
        <v>0.40169645203679366</v>
      </c>
      <c r="K218" s="82">
        <v>5.1551044678055193</v>
      </c>
      <c r="L218" s="82">
        <v>4.6864586070959264</v>
      </c>
      <c r="M218" s="82">
        <v>0.40169645203679366</v>
      </c>
      <c r="N218" s="82">
        <v>1.6737352168199739</v>
      </c>
      <c r="O218" s="82">
        <v>7.2974855453350855</v>
      </c>
      <c r="P218" s="82">
        <v>14.862768725361368</v>
      </c>
      <c r="Q218" s="82">
        <v>4.9542562417871228</v>
      </c>
    </row>
    <row r="219" spans="1:17" x14ac:dyDescent="0.25">
      <c r="A219" s="1">
        <v>372</v>
      </c>
      <c r="B219" s="1">
        <v>9526</v>
      </c>
      <c r="C219" s="1" t="s">
        <v>8</v>
      </c>
      <c r="D219" s="48">
        <v>39.896999999999998</v>
      </c>
      <c r="E219" s="82">
        <v>4.5087279894875163</v>
      </c>
      <c r="F219" s="82">
        <v>6.3436754270696456</v>
      </c>
      <c r="G219" s="82">
        <v>3.7485354796320629</v>
      </c>
      <c r="H219" s="82">
        <v>3.6961084099868593</v>
      </c>
      <c r="I219" s="82">
        <v>6.1601806833114319</v>
      </c>
      <c r="J219" s="82">
        <v>0.15728120893561101</v>
      </c>
      <c r="K219" s="82">
        <v>2.0184421813403417</v>
      </c>
      <c r="L219" s="82">
        <v>1.8349474375821286</v>
      </c>
      <c r="M219" s="82">
        <v>0.15728120893561101</v>
      </c>
      <c r="N219" s="82">
        <v>0.65533837056504596</v>
      </c>
      <c r="O219" s="82">
        <v>2.8572752956636003</v>
      </c>
      <c r="P219" s="82">
        <v>5.8194047306176087</v>
      </c>
      <c r="Q219" s="82">
        <v>1.9398015768725361</v>
      </c>
    </row>
    <row r="220" spans="1:17" x14ac:dyDescent="0.25">
      <c r="A220" s="1">
        <v>373</v>
      </c>
      <c r="B220" s="1">
        <v>9526</v>
      </c>
      <c r="C220" s="1" t="s">
        <v>8</v>
      </c>
      <c r="D220" s="48">
        <v>221.38200000000001</v>
      </c>
      <c r="E220" s="82">
        <v>25.018202365308806</v>
      </c>
      <c r="F220" s="82">
        <v>35.200028909329831</v>
      </c>
      <c r="G220" s="82">
        <v>20.800017082785807</v>
      </c>
      <c r="H220" s="82">
        <v>20.509107752956638</v>
      </c>
      <c r="I220" s="82">
        <v>34.181846254927727</v>
      </c>
      <c r="J220" s="82">
        <v>0.8727279894875164</v>
      </c>
      <c r="K220" s="82">
        <v>11.200009198423128</v>
      </c>
      <c r="L220" s="82">
        <v>10.181826544021025</v>
      </c>
      <c r="M220" s="82">
        <v>0.8727279894875164</v>
      </c>
      <c r="N220" s="82">
        <v>3.6363666228646521</v>
      </c>
      <c r="O220" s="82">
        <v>15.854558475689881</v>
      </c>
      <c r="P220" s="82">
        <v>32.290935611038108</v>
      </c>
      <c r="Q220" s="82">
        <v>10.763645203679369</v>
      </c>
    </row>
    <row r="221" spans="1:17" x14ac:dyDescent="0.25">
      <c r="A221" s="1">
        <v>374</v>
      </c>
      <c r="B221" s="1">
        <v>9526</v>
      </c>
      <c r="C221" s="1" t="s">
        <v>8</v>
      </c>
      <c r="D221" s="48">
        <v>29</v>
      </c>
      <c r="E221" s="82">
        <v>3.2772667542706966</v>
      </c>
      <c r="F221" s="82">
        <v>4.6110381077529565</v>
      </c>
      <c r="G221" s="82">
        <v>2.7247043363994745</v>
      </c>
      <c r="H221" s="82">
        <v>2.6865965834428382</v>
      </c>
      <c r="I221" s="82">
        <v>4.4776609724047303</v>
      </c>
      <c r="J221" s="82">
        <v>0.114323258869908</v>
      </c>
      <c r="K221" s="82">
        <v>1.4671484888304862</v>
      </c>
      <c r="L221" s="82">
        <v>1.3337713534822602</v>
      </c>
      <c r="M221" s="82">
        <v>0.114323258869908</v>
      </c>
      <c r="N221" s="82">
        <v>0.47634691195795009</v>
      </c>
      <c r="O221" s="82">
        <v>2.076872536136662</v>
      </c>
      <c r="P221" s="82">
        <v>4.2299605781865965</v>
      </c>
      <c r="Q221" s="82">
        <v>1.4099868593955323</v>
      </c>
    </row>
    <row r="222" spans="1:17" x14ac:dyDescent="0.25">
      <c r="A222" s="1">
        <v>375</v>
      </c>
      <c r="B222" s="1">
        <v>9526</v>
      </c>
      <c r="C222" s="1" t="s">
        <v>8</v>
      </c>
      <c r="D222" s="48">
        <v>16</v>
      </c>
      <c r="E222" s="82">
        <v>1.8081471747700395</v>
      </c>
      <c r="F222" s="82">
        <v>2.5440210249671487</v>
      </c>
      <c r="G222" s="82">
        <v>1.5032851511169514</v>
      </c>
      <c r="H222" s="82">
        <v>1.4822601839684626</v>
      </c>
      <c r="I222" s="82">
        <v>2.4704336399474376</v>
      </c>
      <c r="J222" s="82">
        <v>6.3074901445466486E-2</v>
      </c>
      <c r="K222" s="82">
        <v>0.80946123521682001</v>
      </c>
      <c r="L222" s="82">
        <v>0.73587385019710905</v>
      </c>
      <c r="M222" s="82">
        <v>6.3074901445466486E-2</v>
      </c>
      <c r="N222" s="82">
        <v>0.26281208935611039</v>
      </c>
      <c r="O222" s="82">
        <v>1.1458607095926412</v>
      </c>
      <c r="P222" s="82">
        <v>2.3337713534822604</v>
      </c>
      <c r="Q222" s="82">
        <v>0.77792378449408672</v>
      </c>
    </row>
    <row r="223" spans="1:17" x14ac:dyDescent="0.25">
      <c r="A223" s="1">
        <v>376</v>
      </c>
      <c r="B223" s="1">
        <v>9526</v>
      </c>
      <c r="C223" s="1" t="s">
        <v>8</v>
      </c>
      <c r="D223" s="48">
        <v>99</v>
      </c>
      <c r="E223" s="82">
        <v>11.187910643889619</v>
      </c>
      <c r="F223" s="82">
        <v>15.741130091984232</v>
      </c>
      <c r="G223" s="82">
        <v>9.3015768725361365</v>
      </c>
      <c r="H223" s="82">
        <v>9.1714848883048621</v>
      </c>
      <c r="I223" s="82">
        <v>15.28580814717477</v>
      </c>
      <c r="J223" s="82">
        <v>0.39027595269382387</v>
      </c>
      <c r="K223" s="82">
        <v>5.0085413929040739</v>
      </c>
      <c r="L223" s="82">
        <v>4.5532194480946124</v>
      </c>
      <c r="M223" s="82">
        <v>0.39027595269382387</v>
      </c>
      <c r="N223" s="82">
        <v>1.6261498028909331</v>
      </c>
      <c r="O223" s="82">
        <v>7.0900131406044675</v>
      </c>
      <c r="P223" s="82">
        <v>14.440210249671486</v>
      </c>
      <c r="Q223" s="82">
        <v>4.8134034165571613</v>
      </c>
    </row>
    <row r="224" spans="1:17" x14ac:dyDescent="0.25">
      <c r="A224" s="1">
        <v>377</v>
      </c>
      <c r="B224" s="1">
        <v>9526</v>
      </c>
      <c r="C224" s="1" t="s">
        <v>8</v>
      </c>
      <c r="D224" s="48">
        <v>41</v>
      </c>
      <c r="E224" s="82">
        <v>4.6333771353482263</v>
      </c>
      <c r="F224" s="82">
        <v>6.5190538764783188</v>
      </c>
      <c r="G224" s="82">
        <v>3.8521681997371879</v>
      </c>
      <c r="H224" s="82">
        <v>3.7982917214191856</v>
      </c>
      <c r="I224" s="82">
        <v>6.330486202365309</v>
      </c>
      <c r="J224" s="82">
        <v>0.16162943495400786</v>
      </c>
      <c r="K224" s="82">
        <v>2.0742444152431014</v>
      </c>
      <c r="L224" s="82">
        <v>1.8856767411300919</v>
      </c>
      <c r="M224" s="82">
        <v>0.16162943495400786</v>
      </c>
      <c r="N224" s="82">
        <v>0.67345597897503284</v>
      </c>
      <c r="O224" s="82">
        <v>2.9362680683311431</v>
      </c>
      <c r="P224" s="82">
        <v>5.9802890932982926</v>
      </c>
      <c r="Q224" s="82">
        <v>1.9934296977660972</v>
      </c>
    </row>
    <row r="225" spans="1:17" x14ac:dyDescent="0.25">
      <c r="A225" s="1">
        <v>401</v>
      </c>
      <c r="B225" s="1">
        <v>9508</v>
      </c>
      <c r="C225" s="1" t="s">
        <v>9</v>
      </c>
      <c r="D225" s="48">
        <v>24</v>
      </c>
      <c r="E225" s="82">
        <v>2.0673076923076925</v>
      </c>
      <c r="F225" s="82">
        <v>2.7115384615384617</v>
      </c>
      <c r="G225" s="82">
        <v>3.6538461538461533</v>
      </c>
      <c r="H225" s="82">
        <v>3.7115384615384617</v>
      </c>
      <c r="I225" s="82">
        <v>3.8942307692307692</v>
      </c>
      <c r="J225" s="82">
        <v>0.15384615384615385</v>
      </c>
      <c r="K225" s="82">
        <v>0.625</v>
      </c>
      <c r="L225" s="82">
        <v>0.33653846153846156</v>
      </c>
      <c r="M225" s="82">
        <v>0.93269230769230771</v>
      </c>
      <c r="N225" s="82">
        <v>9.6153846153846159E-3</v>
      </c>
      <c r="O225" s="82">
        <v>2.2692307692307692</v>
      </c>
      <c r="P225" s="82">
        <v>2.6442307692307692</v>
      </c>
      <c r="Q225" s="82">
        <v>0.99038461538461542</v>
      </c>
    </row>
    <row r="226" spans="1:17" x14ac:dyDescent="0.25">
      <c r="A226" s="1">
        <v>402</v>
      </c>
      <c r="B226" s="1">
        <v>9508</v>
      </c>
      <c r="C226" s="1" t="s">
        <v>9</v>
      </c>
      <c r="D226" s="48">
        <v>138.79400000000001</v>
      </c>
      <c r="E226" s="82">
        <v>11.95541266025641</v>
      </c>
      <c r="F226" s="82">
        <v>15.681052884615386</v>
      </c>
      <c r="G226" s="82">
        <v>21.130496794871796</v>
      </c>
      <c r="H226" s="82">
        <v>21.46413621794872</v>
      </c>
      <c r="I226" s="82">
        <v>22.520661057692312</v>
      </c>
      <c r="J226" s="82">
        <v>0.88970512820512826</v>
      </c>
      <c r="K226" s="82">
        <v>3.6144270833333336</v>
      </c>
      <c r="L226" s="82">
        <v>1.9462299679487183</v>
      </c>
      <c r="M226" s="82">
        <v>5.3938373397435901</v>
      </c>
      <c r="N226" s="82">
        <v>5.5606570512820516E-2</v>
      </c>
      <c r="O226" s="82">
        <v>13.123150641025642</v>
      </c>
      <c r="P226" s="82">
        <v>15.291806891025642</v>
      </c>
      <c r="Q226" s="82">
        <v>5.7274767628205128</v>
      </c>
    </row>
    <row r="227" spans="1:17" x14ac:dyDescent="0.25">
      <c r="A227" s="1">
        <v>403</v>
      </c>
      <c r="B227" s="1">
        <v>9519</v>
      </c>
      <c r="C227" s="1" t="s">
        <v>9</v>
      </c>
      <c r="D227" s="48">
        <v>66.454999999999998</v>
      </c>
      <c r="E227" s="82">
        <v>8.4701966101694914</v>
      </c>
      <c r="F227" s="82">
        <v>8.4701966101694914</v>
      </c>
      <c r="G227" s="82">
        <v>13.786596610169491</v>
      </c>
      <c r="H227" s="82">
        <v>6.8932983050847456</v>
      </c>
      <c r="I227" s="82">
        <v>6.5328644067796615</v>
      </c>
      <c r="J227" s="82">
        <v>0</v>
      </c>
      <c r="K227" s="82">
        <v>4.280152542372881</v>
      </c>
      <c r="L227" s="82">
        <v>4.1900440677966104</v>
      </c>
      <c r="M227" s="82">
        <v>0.36043389830508477</v>
      </c>
      <c r="N227" s="82">
        <v>0</v>
      </c>
      <c r="O227" s="82">
        <v>5.1361830508474577</v>
      </c>
      <c r="P227" s="82">
        <v>4.7757491525423728</v>
      </c>
      <c r="Q227" s="82">
        <v>3.5592847457627119</v>
      </c>
    </row>
    <row r="228" spans="1:17" x14ac:dyDescent="0.25">
      <c r="A228" s="1">
        <v>404</v>
      </c>
      <c r="B228" s="1">
        <v>9519</v>
      </c>
      <c r="C228" s="1" t="s">
        <v>9</v>
      </c>
      <c r="D228" s="48">
        <v>169.661</v>
      </c>
      <c r="E228" s="82">
        <v>21.624588474576271</v>
      </c>
      <c r="F228" s="82">
        <v>21.624588474576271</v>
      </c>
      <c r="G228" s="82">
        <v>35.197468474576269</v>
      </c>
      <c r="H228" s="82">
        <v>17.598734237288134</v>
      </c>
      <c r="I228" s="82">
        <v>16.678538983050849</v>
      </c>
      <c r="J228" s="82">
        <v>0</v>
      </c>
      <c r="K228" s="82">
        <v>10.927318644067796</v>
      </c>
      <c r="L228" s="82">
        <v>10.697269830508475</v>
      </c>
      <c r="M228" s="82">
        <v>0.92019525423728821</v>
      </c>
      <c r="N228" s="82">
        <v>0</v>
      </c>
      <c r="O228" s="82">
        <v>13.112782372881357</v>
      </c>
      <c r="P228" s="82">
        <v>12.192587118644068</v>
      </c>
      <c r="Q228" s="82">
        <v>9.0869281355932205</v>
      </c>
    </row>
    <row r="229" spans="1:17" x14ac:dyDescent="0.25">
      <c r="A229" s="1">
        <v>405</v>
      </c>
      <c r="B229" s="1">
        <v>9519</v>
      </c>
      <c r="C229" s="1" t="s">
        <v>9</v>
      </c>
      <c r="D229" s="48">
        <v>100.279</v>
      </c>
      <c r="E229" s="82">
        <v>12.781323389830506</v>
      </c>
      <c r="F229" s="82">
        <v>12.781323389830506</v>
      </c>
      <c r="G229" s="82">
        <v>20.803643389830508</v>
      </c>
      <c r="H229" s="82">
        <v>10.401821694915254</v>
      </c>
      <c r="I229" s="82">
        <v>9.8579355932203399</v>
      </c>
      <c r="J229" s="82">
        <v>0</v>
      </c>
      <c r="K229" s="82">
        <v>6.4586474576271184</v>
      </c>
      <c r="L229" s="82">
        <v>6.3226759322033903</v>
      </c>
      <c r="M229" s="82">
        <v>0.54388610169491525</v>
      </c>
      <c r="N229" s="82">
        <v>0</v>
      </c>
      <c r="O229" s="82">
        <v>7.7503769491525425</v>
      </c>
      <c r="P229" s="82">
        <v>7.2064908474576272</v>
      </c>
      <c r="Q229" s="82">
        <v>5.370875254237288</v>
      </c>
    </row>
    <row r="230" spans="1:17" x14ac:dyDescent="0.25">
      <c r="A230" s="1">
        <v>406</v>
      </c>
      <c r="B230" s="1">
        <v>9519</v>
      </c>
      <c r="C230" s="1" t="s">
        <v>9</v>
      </c>
      <c r="D230" s="48">
        <v>18</v>
      </c>
      <c r="E230" s="82">
        <v>2.294237288135593</v>
      </c>
      <c r="F230" s="82">
        <v>2.294237288135593</v>
      </c>
      <c r="G230" s="82">
        <v>3.7342372881355934</v>
      </c>
      <c r="H230" s="82">
        <v>1.8671186440677967</v>
      </c>
      <c r="I230" s="82">
        <v>1.7694915254237289</v>
      </c>
      <c r="J230" s="82">
        <v>0</v>
      </c>
      <c r="K230" s="82">
        <v>1.159322033898305</v>
      </c>
      <c r="L230" s="82">
        <v>1.1349152542372882</v>
      </c>
      <c r="M230" s="82">
        <v>9.7627118644067798E-2</v>
      </c>
      <c r="N230" s="82">
        <v>0</v>
      </c>
      <c r="O230" s="82">
        <v>1.3911864406779662</v>
      </c>
      <c r="P230" s="82">
        <v>1.2935593220338983</v>
      </c>
      <c r="Q230" s="82">
        <v>0.9640677966101695</v>
      </c>
    </row>
    <row r="231" spans="1:17" x14ac:dyDescent="0.25">
      <c r="A231" s="1">
        <v>407</v>
      </c>
      <c r="B231" s="1">
        <v>9519</v>
      </c>
      <c r="C231" s="1" t="s">
        <v>9</v>
      </c>
      <c r="D231" s="48">
        <v>150.45500000000001</v>
      </c>
      <c r="E231" s="82">
        <v>19.176637288135595</v>
      </c>
      <c r="F231" s="82">
        <v>19.176637288135595</v>
      </c>
      <c r="G231" s="82">
        <v>31.213037288135595</v>
      </c>
      <c r="H231" s="82">
        <v>15.606518644067798</v>
      </c>
      <c r="I231" s="82">
        <v>14.790491525423731</v>
      </c>
      <c r="J231" s="82">
        <v>0</v>
      </c>
      <c r="K231" s="82">
        <v>9.6903220338983047</v>
      </c>
      <c r="L231" s="82">
        <v>9.4863152542372902</v>
      </c>
      <c r="M231" s="82">
        <v>0.81602711864406796</v>
      </c>
      <c r="N231" s="82">
        <v>0</v>
      </c>
      <c r="O231" s="82">
        <v>11.628386440677968</v>
      </c>
      <c r="P231" s="82">
        <v>10.812359322033901</v>
      </c>
      <c r="Q231" s="82">
        <v>8.0582677966101706</v>
      </c>
    </row>
    <row r="232" spans="1:17" x14ac:dyDescent="0.25">
      <c r="A232" s="1">
        <v>408</v>
      </c>
      <c r="B232" s="1">
        <v>9519</v>
      </c>
      <c r="C232" s="1" t="s">
        <v>9</v>
      </c>
      <c r="D232" s="48">
        <v>0</v>
      </c>
      <c r="E232" s="82">
        <v>0</v>
      </c>
      <c r="F232" s="82">
        <v>0</v>
      </c>
      <c r="G232" s="82">
        <v>0</v>
      </c>
      <c r="H232" s="82">
        <v>0</v>
      </c>
      <c r="I232" s="82">
        <v>0</v>
      </c>
      <c r="J232" s="82">
        <v>0</v>
      </c>
      <c r="K232" s="82">
        <v>0</v>
      </c>
      <c r="L232" s="82">
        <v>0</v>
      </c>
      <c r="M232" s="82">
        <v>0</v>
      </c>
      <c r="N232" s="82">
        <v>0</v>
      </c>
      <c r="O232" s="82">
        <v>0</v>
      </c>
      <c r="P232" s="82">
        <v>0</v>
      </c>
      <c r="Q232" s="82">
        <v>0</v>
      </c>
    </row>
    <row r="233" spans="1:17" x14ac:dyDescent="0.25">
      <c r="A233" s="1">
        <v>409</v>
      </c>
      <c r="B233" s="1">
        <v>9519</v>
      </c>
      <c r="C233" s="1" t="s">
        <v>9</v>
      </c>
      <c r="D233" s="48">
        <v>22</v>
      </c>
      <c r="E233" s="82">
        <v>1.8950320512820513</v>
      </c>
      <c r="F233" s="82">
        <v>2.4855769230769229</v>
      </c>
      <c r="G233" s="82">
        <v>3.349358974358974</v>
      </c>
      <c r="H233" s="82">
        <v>3.4022435897435899</v>
      </c>
      <c r="I233" s="82">
        <v>3.5697115384615388</v>
      </c>
      <c r="J233" s="82">
        <v>0.14102564102564102</v>
      </c>
      <c r="K233" s="82">
        <v>0.57291666666666674</v>
      </c>
      <c r="L233" s="82">
        <v>0.30849358974358976</v>
      </c>
      <c r="M233" s="82">
        <v>0.85496794871794868</v>
      </c>
      <c r="N233" s="82">
        <v>8.814102564102564E-3</v>
      </c>
      <c r="O233" s="82">
        <v>2.0801282051282053</v>
      </c>
      <c r="P233" s="82">
        <v>2.4238782051282053</v>
      </c>
      <c r="Q233" s="82">
        <v>0.9078525641025641</v>
      </c>
    </row>
    <row r="234" spans="1:17" x14ac:dyDescent="0.25">
      <c r="A234" s="1">
        <v>410</v>
      </c>
      <c r="B234" s="1">
        <v>9519</v>
      </c>
      <c r="C234" s="1" t="s">
        <v>9</v>
      </c>
      <c r="D234" s="48">
        <v>25.896999999999998</v>
      </c>
      <c r="E234" s="82">
        <v>3.3007701694915248</v>
      </c>
      <c r="F234" s="82">
        <v>3.3007701694915248</v>
      </c>
      <c r="G234" s="82">
        <v>5.3725301694915251</v>
      </c>
      <c r="H234" s="82">
        <v>2.6862650847457625</v>
      </c>
      <c r="I234" s="82">
        <v>2.5458067796610169</v>
      </c>
      <c r="J234" s="82">
        <v>0</v>
      </c>
      <c r="K234" s="82">
        <v>1.6679423728813558</v>
      </c>
      <c r="L234" s="82">
        <v>1.6328277966101696</v>
      </c>
      <c r="M234" s="82">
        <v>0.14045830508474577</v>
      </c>
      <c r="N234" s="82">
        <v>0</v>
      </c>
      <c r="O234" s="82">
        <v>2.001530847457627</v>
      </c>
      <c r="P234" s="82">
        <v>1.8610725423728813</v>
      </c>
      <c r="Q234" s="82">
        <v>1.3870257627118643</v>
      </c>
    </row>
    <row r="235" spans="1:17" x14ac:dyDescent="0.25">
      <c r="A235" s="1">
        <v>411</v>
      </c>
      <c r="B235" s="1">
        <v>9519</v>
      </c>
      <c r="C235" s="1" t="s">
        <v>9</v>
      </c>
      <c r="D235" s="48">
        <v>2</v>
      </c>
      <c r="E235" s="82">
        <v>0.25491525423728811</v>
      </c>
      <c r="F235" s="82">
        <v>0.25491525423728811</v>
      </c>
      <c r="G235" s="82">
        <v>0.41491525423728814</v>
      </c>
      <c r="H235" s="82">
        <v>0.20745762711864407</v>
      </c>
      <c r="I235" s="82">
        <v>0.19661016949152543</v>
      </c>
      <c r="J235" s="82">
        <v>0</v>
      </c>
      <c r="K235" s="82">
        <v>0.12881355932203389</v>
      </c>
      <c r="L235" s="82">
        <v>0.12610169491525425</v>
      </c>
      <c r="M235" s="82">
        <v>1.0847457627118645E-2</v>
      </c>
      <c r="N235" s="82">
        <v>0</v>
      </c>
      <c r="O235" s="82">
        <v>0.15457627118644068</v>
      </c>
      <c r="P235" s="82">
        <v>0.14372881355932204</v>
      </c>
      <c r="Q235" s="82">
        <v>0.10711864406779661</v>
      </c>
    </row>
    <row r="236" spans="1:17" x14ac:dyDescent="0.25">
      <c r="A236" s="1">
        <v>412</v>
      </c>
      <c r="B236" s="1">
        <v>9519</v>
      </c>
      <c r="C236" s="1" t="s">
        <v>9</v>
      </c>
      <c r="D236" s="48">
        <v>0.89700000000000002</v>
      </c>
      <c r="E236" s="82">
        <v>0.11432949152542372</v>
      </c>
      <c r="F236" s="82">
        <v>0.11432949152542372</v>
      </c>
      <c r="G236" s="82">
        <v>0.18608949152542373</v>
      </c>
      <c r="H236" s="82">
        <v>9.3044745762711864E-2</v>
      </c>
      <c r="I236" s="82">
        <v>8.8179661016949157E-2</v>
      </c>
      <c r="J236" s="82">
        <v>0</v>
      </c>
      <c r="K236" s="82">
        <v>5.7772881355932205E-2</v>
      </c>
      <c r="L236" s="82">
        <v>5.6556610169491532E-2</v>
      </c>
      <c r="M236" s="82">
        <v>4.8650847457627124E-3</v>
      </c>
      <c r="N236" s="82">
        <v>0</v>
      </c>
      <c r="O236" s="82">
        <v>6.9327457627118644E-2</v>
      </c>
      <c r="P236" s="82">
        <v>6.4462372881355937E-2</v>
      </c>
      <c r="Q236" s="82">
        <v>4.8042711864406784E-2</v>
      </c>
    </row>
    <row r="237" spans="1:17" x14ac:dyDescent="0.25">
      <c r="A237" s="1">
        <v>413</v>
      </c>
      <c r="B237" s="1">
        <v>9519</v>
      </c>
      <c r="C237" s="1" t="s">
        <v>9</v>
      </c>
      <c r="D237" s="48">
        <v>174.73400000000001</v>
      </c>
      <c r="E237" s="82">
        <v>22.27118101694915</v>
      </c>
      <c r="F237" s="82">
        <v>22.27118101694915</v>
      </c>
      <c r="G237" s="82">
        <v>36.249901016949153</v>
      </c>
      <c r="H237" s="82">
        <v>18.124950508474576</v>
      </c>
      <c r="I237" s="82">
        <v>17.177240677966104</v>
      </c>
      <c r="J237" s="82">
        <v>0</v>
      </c>
      <c r="K237" s="82">
        <v>11.254054237288136</v>
      </c>
      <c r="L237" s="82">
        <v>11.017126779661018</v>
      </c>
      <c r="M237" s="82">
        <v>0.94770983050847468</v>
      </c>
      <c r="N237" s="82">
        <v>0</v>
      </c>
      <c r="O237" s="82">
        <v>13.504865084745765</v>
      </c>
      <c r="P237" s="82">
        <v>12.557155254237289</v>
      </c>
      <c r="Q237" s="82">
        <v>9.3586345762711876</v>
      </c>
    </row>
    <row r="238" spans="1:17" x14ac:dyDescent="0.25">
      <c r="A238" s="1">
        <v>414</v>
      </c>
      <c r="B238" s="1">
        <v>9519</v>
      </c>
      <c r="C238" s="1" t="s">
        <v>9</v>
      </c>
      <c r="D238" s="48">
        <v>0</v>
      </c>
      <c r="E238" s="82">
        <v>0</v>
      </c>
      <c r="F238" s="82">
        <v>0</v>
      </c>
      <c r="G238" s="82">
        <v>0</v>
      </c>
      <c r="H238" s="82">
        <v>0</v>
      </c>
      <c r="I238" s="82">
        <v>0</v>
      </c>
      <c r="J238" s="82">
        <v>0</v>
      </c>
      <c r="K238" s="82">
        <v>0</v>
      </c>
      <c r="L238" s="82">
        <v>0</v>
      </c>
      <c r="M238" s="82">
        <v>0</v>
      </c>
      <c r="N238" s="82">
        <v>0</v>
      </c>
      <c r="O238" s="82">
        <v>0</v>
      </c>
      <c r="P238" s="82">
        <v>0</v>
      </c>
      <c r="Q238" s="82">
        <v>0</v>
      </c>
    </row>
    <row r="239" spans="1:17" x14ac:dyDescent="0.25">
      <c r="A239" s="1">
        <v>415</v>
      </c>
      <c r="B239" s="1">
        <v>9519</v>
      </c>
      <c r="C239" s="1" t="s">
        <v>9</v>
      </c>
      <c r="D239" s="48">
        <v>0</v>
      </c>
      <c r="E239" s="82">
        <v>0</v>
      </c>
      <c r="F239" s="82">
        <v>0</v>
      </c>
      <c r="G239" s="82">
        <v>0</v>
      </c>
      <c r="H239" s="82">
        <v>0</v>
      </c>
      <c r="I239" s="82">
        <v>0</v>
      </c>
      <c r="J239" s="82">
        <v>0</v>
      </c>
      <c r="K239" s="82">
        <v>0</v>
      </c>
      <c r="L239" s="82">
        <v>0</v>
      </c>
      <c r="M239" s="82">
        <v>0</v>
      </c>
      <c r="N239" s="82">
        <v>0</v>
      </c>
      <c r="O239" s="82">
        <v>0</v>
      </c>
      <c r="P239" s="82">
        <v>0</v>
      </c>
      <c r="Q239" s="82">
        <v>0</v>
      </c>
    </row>
    <row r="240" spans="1:17" x14ac:dyDescent="0.25">
      <c r="A240" s="1">
        <v>416</v>
      </c>
      <c r="B240" s="1">
        <v>9519</v>
      </c>
      <c r="C240" s="1" t="s">
        <v>9</v>
      </c>
      <c r="D240" s="48">
        <v>0</v>
      </c>
      <c r="E240" s="82">
        <v>0</v>
      </c>
      <c r="F240" s="82">
        <v>0</v>
      </c>
      <c r="G240" s="82">
        <v>0</v>
      </c>
      <c r="H240" s="82">
        <v>0</v>
      </c>
      <c r="I240" s="82">
        <v>0</v>
      </c>
      <c r="J240" s="82">
        <v>0</v>
      </c>
      <c r="K240" s="82">
        <v>0</v>
      </c>
      <c r="L240" s="82">
        <v>0</v>
      </c>
      <c r="M240" s="82">
        <v>0</v>
      </c>
      <c r="N240" s="82">
        <v>0</v>
      </c>
      <c r="O240" s="82">
        <v>0</v>
      </c>
      <c r="P240" s="82">
        <v>0</v>
      </c>
      <c r="Q240" s="82">
        <v>0</v>
      </c>
    </row>
    <row r="241" spans="1:17" x14ac:dyDescent="0.25">
      <c r="A241" s="1">
        <v>417</v>
      </c>
      <c r="B241" s="1">
        <v>9519</v>
      </c>
      <c r="C241" s="1" t="s">
        <v>9</v>
      </c>
      <c r="D241" s="48">
        <v>80</v>
      </c>
      <c r="E241" s="82">
        <v>10.196610169491525</v>
      </c>
      <c r="F241" s="82">
        <v>10.196610169491525</v>
      </c>
      <c r="G241" s="82">
        <v>16.596610169491527</v>
      </c>
      <c r="H241" s="82">
        <v>8.2983050847457633</v>
      </c>
      <c r="I241" s="82">
        <v>7.8644067796610173</v>
      </c>
      <c r="J241" s="82">
        <v>0</v>
      </c>
      <c r="K241" s="82">
        <v>5.1525423728813555</v>
      </c>
      <c r="L241" s="82">
        <v>5.0440677966101699</v>
      </c>
      <c r="M241" s="82">
        <v>0.43389830508474581</v>
      </c>
      <c r="N241" s="82">
        <v>0</v>
      </c>
      <c r="O241" s="82">
        <v>6.1830508474576273</v>
      </c>
      <c r="P241" s="82">
        <v>5.7491525423728813</v>
      </c>
      <c r="Q241" s="82">
        <v>4.2847457627118644</v>
      </c>
    </row>
    <row r="242" spans="1:17" x14ac:dyDescent="0.25">
      <c r="A242" s="1">
        <v>418</v>
      </c>
      <c r="B242" s="1">
        <v>9519</v>
      </c>
      <c r="C242" s="1" t="s">
        <v>9</v>
      </c>
      <c r="D242" s="48">
        <v>9</v>
      </c>
      <c r="E242" s="82">
        <v>1.1471186440677965</v>
      </c>
      <c r="F242" s="82">
        <v>1.1471186440677965</v>
      </c>
      <c r="G242" s="82">
        <v>1.8671186440677967</v>
      </c>
      <c r="H242" s="82">
        <v>0.93355932203389835</v>
      </c>
      <c r="I242" s="82">
        <v>0.88474576271186445</v>
      </c>
      <c r="J242" s="82">
        <v>0</v>
      </c>
      <c r="K242" s="82">
        <v>0.57966101694915251</v>
      </c>
      <c r="L242" s="82">
        <v>0.56745762711864411</v>
      </c>
      <c r="M242" s="82">
        <v>4.8813559322033899E-2</v>
      </c>
      <c r="N242" s="82">
        <v>0</v>
      </c>
      <c r="O242" s="82">
        <v>0.69559322033898308</v>
      </c>
      <c r="P242" s="82">
        <v>0.64677966101694917</v>
      </c>
      <c r="Q242" s="82">
        <v>0.48203389830508475</v>
      </c>
    </row>
    <row r="243" spans="1:17" x14ac:dyDescent="0.25">
      <c r="A243" s="1">
        <v>419</v>
      </c>
      <c r="B243" s="1">
        <v>9519</v>
      </c>
      <c r="C243" s="1" t="s">
        <v>9</v>
      </c>
      <c r="D243" s="48">
        <v>490.69099999999997</v>
      </c>
      <c r="E243" s="82">
        <v>62.542310508474564</v>
      </c>
      <c r="F243" s="82">
        <v>62.542310508474564</v>
      </c>
      <c r="G243" s="82">
        <v>101.79759050847457</v>
      </c>
      <c r="H243" s="82">
        <v>50.898795254237285</v>
      </c>
      <c r="I243" s="82">
        <v>48.23742033898305</v>
      </c>
      <c r="J243" s="82">
        <v>0</v>
      </c>
      <c r="K243" s="82">
        <v>31.603827118644066</v>
      </c>
      <c r="L243" s="82">
        <v>30.938483389830509</v>
      </c>
      <c r="M243" s="82">
        <v>2.6613749152542372</v>
      </c>
      <c r="N243" s="82">
        <v>0</v>
      </c>
      <c r="O243" s="82">
        <v>37.924592542372878</v>
      </c>
      <c r="P243" s="82">
        <v>35.263217627118642</v>
      </c>
      <c r="Q243" s="82">
        <v>26.281077288135592</v>
      </c>
    </row>
    <row r="244" spans="1:17" x14ac:dyDescent="0.25">
      <c r="A244" s="1">
        <v>431</v>
      </c>
      <c r="B244" s="1">
        <v>9519</v>
      </c>
      <c r="C244" s="1" t="s">
        <v>10</v>
      </c>
      <c r="D244" s="48">
        <v>9</v>
      </c>
      <c r="E244" s="82">
        <v>1.1471186440677965</v>
      </c>
      <c r="F244" s="82">
        <v>1.1471186440677965</v>
      </c>
      <c r="G244" s="82">
        <v>1.8671186440677967</v>
      </c>
      <c r="H244" s="82">
        <v>0.93355932203389835</v>
      </c>
      <c r="I244" s="82">
        <v>0.88474576271186445</v>
      </c>
      <c r="J244" s="82">
        <v>0</v>
      </c>
      <c r="K244" s="82">
        <v>0.57966101694915251</v>
      </c>
      <c r="L244" s="82">
        <v>0.56745762711864411</v>
      </c>
      <c r="M244" s="82">
        <v>4.8813559322033899E-2</v>
      </c>
      <c r="N244" s="82">
        <v>0</v>
      </c>
      <c r="O244" s="82">
        <v>0.69559322033898308</v>
      </c>
      <c r="P244" s="82">
        <v>0.64677966101694917</v>
      </c>
      <c r="Q244" s="82">
        <v>0.48203389830508475</v>
      </c>
    </row>
    <row r="245" spans="1:17" x14ac:dyDescent="0.25">
      <c r="A245" s="1">
        <v>432</v>
      </c>
      <c r="B245" s="1">
        <v>9519</v>
      </c>
      <c r="C245" s="1" t="s">
        <v>10</v>
      </c>
      <c r="D245" s="48">
        <v>134.38200000000001</v>
      </c>
      <c r="E245" s="82">
        <v>15.186402102496716</v>
      </c>
      <c r="F245" s="82">
        <v>21.366914586070962</v>
      </c>
      <c r="G245" s="82">
        <v>12.625904073587385</v>
      </c>
      <c r="H245" s="82">
        <v>12.449318002628122</v>
      </c>
      <c r="I245" s="82">
        <v>20.748863337713537</v>
      </c>
      <c r="J245" s="82">
        <v>0.52975821287779234</v>
      </c>
      <c r="K245" s="82">
        <v>6.7985637319316696</v>
      </c>
      <c r="L245" s="82">
        <v>6.1805124835742449</v>
      </c>
      <c r="M245" s="82">
        <v>0.52975821287779234</v>
      </c>
      <c r="N245" s="82">
        <v>2.2073258869908017</v>
      </c>
      <c r="O245" s="82">
        <v>9.6239408672798952</v>
      </c>
      <c r="P245" s="82">
        <v>19.601053876478321</v>
      </c>
      <c r="Q245" s="82">
        <v>6.5336846254927732</v>
      </c>
    </row>
    <row r="246" spans="1:17" x14ac:dyDescent="0.25">
      <c r="A246" s="1">
        <v>433</v>
      </c>
      <c r="B246" s="1">
        <v>9519</v>
      </c>
      <c r="C246" s="1" t="s">
        <v>10</v>
      </c>
      <c r="D246" s="48">
        <v>59</v>
      </c>
      <c r="E246" s="82">
        <v>7.52</v>
      </c>
      <c r="F246" s="82">
        <v>7.52</v>
      </c>
      <c r="G246" s="82">
        <v>12.24</v>
      </c>
      <c r="H246" s="82">
        <v>6.12</v>
      </c>
      <c r="I246" s="82">
        <v>5.8000000000000007</v>
      </c>
      <c r="J246" s="82">
        <v>0</v>
      </c>
      <c r="K246" s="82">
        <v>3.8</v>
      </c>
      <c r="L246" s="82">
        <v>3.72</v>
      </c>
      <c r="M246" s="82">
        <v>0.32</v>
      </c>
      <c r="N246" s="82">
        <v>0</v>
      </c>
      <c r="O246" s="82">
        <v>4.5600000000000005</v>
      </c>
      <c r="P246" s="82">
        <v>4.24</v>
      </c>
      <c r="Q246" s="82">
        <v>3.16</v>
      </c>
    </row>
    <row r="247" spans="1:17" x14ac:dyDescent="0.25">
      <c r="A247" s="1">
        <v>434</v>
      </c>
      <c r="B247" s="1">
        <v>9521</v>
      </c>
      <c r="C247" s="1" t="s">
        <v>10</v>
      </c>
      <c r="D247" s="48">
        <v>6</v>
      </c>
      <c r="E247" s="82">
        <v>1.0699461952344351</v>
      </c>
      <c r="F247" s="82">
        <v>0.60876249039200614</v>
      </c>
      <c r="G247" s="82">
        <v>1.4803996925441969</v>
      </c>
      <c r="H247" s="82">
        <v>0.81168332052267489</v>
      </c>
      <c r="I247" s="82">
        <v>0.57647963105303612</v>
      </c>
      <c r="J247" s="82">
        <v>4.1506533435818602E-2</v>
      </c>
      <c r="K247" s="82">
        <v>0.22136817832436584</v>
      </c>
      <c r="L247" s="82">
        <v>0.26287471176018445</v>
      </c>
      <c r="M247" s="82">
        <v>5.0730207532667181E-2</v>
      </c>
      <c r="N247" s="82">
        <v>9.6848578016910075E-2</v>
      </c>
      <c r="O247" s="82">
        <v>0.25365103766333585</v>
      </c>
      <c r="P247" s="82">
        <v>0.35972328977709456</v>
      </c>
      <c r="Q247" s="82">
        <v>0.16602613374327441</v>
      </c>
    </row>
    <row r="248" spans="1:17" x14ac:dyDescent="0.25">
      <c r="A248" s="1">
        <v>435</v>
      </c>
      <c r="B248" s="1">
        <v>9521</v>
      </c>
      <c r="C248" s="1" t="s">
        <v>10</v>
      </c>
      <c r="D248" s="48">
        <v>475.07299999999998</v>
      </c>
      <c r="E248" s="82">
        <v>91.411518258426966</v>
      </c>
      <c r="F248" s="82">
        <v>47.040233848314607</v>
      </c>
      <c r="G248" s="82">
        <v>77.733152387640445</v>
      </c>
      <c r="H248" s="82">
        <v>82.40381390449437</v>
      </c>
      <c r="I248" s="82">
        <v>39.033385533707865</v>
      </c>
      <c r="J248" s="82">
        <v>1.0008560393258426</v>
      </c>
      <c r="K248" s="82">
        <v>16.347315308988765</v>
      </c>
      <c r="L248" s="82">
        <v>31.026537219101126</v>
      </c>
      <c r="M248" s="82">
        <v>3.6698054775280897</v>
      </c>
      <c r="N248" s="82">
        <v>3.0025681179775279</v>
      </c>
      <c r="O248" s="82">
        <v>25.355019662921347</v>
      </c>
      <c r="P248" s="82">
        <v>43.704047050561798</v>
      </c>
      <c r="Q248" s="82">
        <v>13.344747191011235</v>
      </c>
    </row>
    <row r="249" spans="1:17" x14ac:dyDescent="0.25">
      <c r="A249" s="1">
        <v>436</v>
      </c>
      <c r="B249" s="1">
        <v>9521</v>
      </c>
      <c r="C249" s="1" t="s">
        <v>10</v>
      </c>
      <c r="D249" s="48">
        <v>72</v>
      </c>
      <c r="E249" s="82">
        <v>13.853932584269662</v>
      </c>
      <c r="F249" s="82">
        <v>7.1292134831460681</v>
      </c>
      <c r="G249" s="82">
        <v>11.780898876404494</v>
      </c>
      <c r="H249" s="82">
        <v>12.488764044943819</v>
      </c>
      <c r="I249" s="82">
        <v>5.915730337078652</v>
      </c>
      <c r="J249" s="82">
        <v>0.15168539325842695</v>
      </c>
      <c r="K249" s="82">
        <v>2.4775280898876404</v>
      </c>
      <c r="L249" s="82">
        <v>4.7022471910112369</v>
      </c>
      <c r="M249" s="82">
        <v>0.5561797752808989</v>
      </c>
      <c r="N249" s="82">
        <v>0.4550561797752809</v>
      </c>
      <c r="O249" s="82">
        <v>3.8426966292134832</v>
      </c>
      <c r="P249" s="82">
        <v>6.6235955056179776</v>
      </c>
      <c r="Q249" s="82">
        <v>2.0224719101123596</v>
      </c>
    </row>
    <row r="250" spans="1:17" x14ac:dyDescent="0.25">
      <c r="A250" s="1">
        <v>437</v>
      </c>
      <c r="B250" s="1">
        <v>9521</v>
      </c>
      <c r="C250" s="1" t="s">
        <v>10</v>
      </c>
      <c r="D250" s="48">
        <v>27</v>
      </c>
      <c r="E250" s="82">
        <v>5.1952247191011232</v>
      </c>
      <c r="F250" s="82">
        <v>2.6734550561797756</v>
      </c>
      <c r="G250" s="82">
        <v>4.4178370786516856</v>
      </c>
      <c r="H250" s="82">
        <v>4.6832865168539328</v>
      </c>
      <c r="I250" s="82">
        <v>2.2183988764044944</v>
      </c>
      <c r="J250" s="82">
        <v>5.6882022471910113E-2</v>
      </c>
      <c r="K250" s="82">
        <v>0.9290730337078652</v>
      </c>
      <c r="L250" s="82">
        <v>1.7633426966292136</v>
      </c>
      <c r="M250" s="82">
        <v>0.20856741573033707</v>
      </c>
      <c r="N250" s="82">
        <v>0.17064606741573032</v>
      </c>
      <c r="O250" s="82">
        <v>1.4410112359550562</v>
      </c>
      <c r="P250" s="82">
        <v>2.4838483146067416</v>
      </c>
      <c r="Q250" s="82">
        <v>0.7584269662921348</v>
      </c>
    </row>
    <row r="251" spans="1:17" x14ac:dyDescent="0.25">
      <c r="A251" s="1">
        <v>438</v>
      </c>
      <c r="B251" s="1">
        <v>9521</v>
      </c>
      <c r="C251" s="1" t="s">
        <v>10</v>
      </c>
      <c r="D251" s="48">
        <v>33.896999999999998</v>
      </c>
      <c r="E251" s="82">
        <v>6.5223160112359544</v>
      </c>
      <c r="F251" s="82">
        <v>3.3563742977528088</v>
      </c>
      <c r="G251" s="82">
        <v>5.5463490168539327</v>
      </c>
      <c r="H251" s="82">
        <v>5.879606039325842</v>
      </c>
      <c r="I251" s="82">
        <v>2.7850765449438204</v>
      </c>
      <c r="J251" s="82">
        <v>7.1412219101123595E-2</v>
      </c>
      <c r="K251" s="82">
        <v>1.1663995786516854</v>
      </c>
      <c r="L251" s="82">
        <v>2.2137787921348315</v>
      </c>
      <c r="M251" s="82">
        <v>0.26184480337078647</v>
      </c>
      <c r="N251" s="82">
        <v>0.21423665730337077</v>
      </c>
      <c r="O251" s="82">
        <v>1.8091095505617976</v>
      </c>
      <c r="P251" s="82">
        <v>3.1183335674157302</v>
      </c>
      <c r="Q251" s="82">
        <v>0.95216292134831448</v>
      </c>
    </row>
    <row r="252" spans="1:17" x14ac:dyDescent="0.25">
      <c r="A252" s="1">
        <v>439</v>
      </c>
      <c r="B252" s="1">
        <v>9521</v>
      </c>
      <c r="C252" s="1" t="s">
        <v>10</v>
      </c>
      <c r="D252" s="48">
        <v>50</v>
      </c>
      <c r="E252" s="82">
        <v>8.9162182936202932</v>
      </c>
      <c r="F252" s="82">
        <v>5.073020753266718</v>
      </c>
      <c r="G252" s="82">
        <v>12.336664104534973</v>
      </c>
      <c r="H252" s="82">
        <v>6.7640276710222906</v>
      </c>
      <c r="I252" s="82">
        <v>4.8039969254419672</v>
      </c>
      <c r="J252" s="82">
        <v>0.34588777863182169</v>
      </c>
      <c r="K252" s="82">
        <v>1.8447348193697155</v>
      </c>
      <c r="L252" s="82">
        <v>2.190622598001537</v>
      </c>
      <c r="M252" s="82">
        <v>0.42275172943889316</v>
      </c>
      <c r="N252" s="82">
        <v>0.80707148347425062</v>
      </c>
      <c r="O252" s="82">
        <v>2.1137586471944658</v>
      </c>
      <c r="P252" s="82">
        <v>2.997694081475788</v>
      </c>
      <c r="Q252" s="82">
        <v>1.3835511145272867</v>
      </c>
    </row>
    <row r="253" spans="1:17" x14ac:dyDescent="0.25">
      <c r="A253" s="1">
        <v>440</v>
      </c>
      <c r="B253" s="1">
        <v>9521</v>
      </c>
      <c r="C253" s="1" t="s">
        <v>10</v>
      </c>
      <c r="D253" s="48">
        <v>114.867</v>
      </c>
      <c r="E253" s="82">
        <v>22.102217696629214</v>
      </c>
      <c r="F253" s="82">
        <v>11.373768960674159</v>
      </c>
      <c r="G253" s="82">
        <v>18.794951544943821</v>
      </c>
      <c r="H253" s="82">
        <v>19.924261938202246</v>
      </c>
      <c r="I253" s="82">
        <v>9.4378082865168551</v>
      </c>
      <c r="J253" s="82">
        <v>0.24199508426966293</v>
      </c>
      <c r="K253" s="82">
        <v>3.9525863764044948</v>
      </c>
      <c r="L253" s="82">
        <v>7.5018476123595512</v>
      </c>
      <c r="M253" s="82">
        <v>0.8873153089887641</v>
      </c>
      <c r="N253" s="82">
        <v>0.72598525280898873</v>
      </c>
      <c r="O253" s="82">
        <v>6.1305421348314608</v>
      </c>
      <c r="P253" s="82">
        <v>10.567118679775282</v>
      </c>
      <c r="Q253" s="82">
        <v>3.2266011235955054</v>
      </c>
    </row>
    <row r="254" spans="1:17" x14ac:dyDescent="0.25">
      <c r="A254" s="1">
        <v>441</v>
      </c>
      <c r="B254" s="1">
        <v>9521</v>
      </c>
      <c r="C254" s="1" t="s">
        <v>10</v>
      </c>
      <c r="D254" s="48">
        <v>64</v>
      </c>
      <c r="E254" s="82">
        <v>12.314606741573034</v>
      </c>
      <c r="F254" s="82">
        <v>6.3370786516853936</v>
      </c>
      <c r="G254" s="82">
        <v>10.47191011235955</v>
      </c>
      <c r="H254" s="82">
        <v>11.101123595505618</v>
      </c>
      <c r="I254" s="82">
        <v>5.2584269662921352</v>
      </c>
      <c r="J254" s="82">
        <v>0.1348314606741573</v>
      </c>
      <c r="K254" s="82">
        <v>2.202247191011236</v>
      </c>
      <c r="L254" s="82">
        <v>4.1797752808988768</v>
      </c>
      <c r="M254" s="82">
        <v>0.4943820224719101</v>
      </c>
      <c r="N254" s="82">
        <v>0.4044943820224719</v>
      </c>
      <c r="O254" s="82">
        <v>3.4157303370786516</v>
      </c>
      <c r="P254" s="82">
        <v>5.8876404494382024</v>
      </c>
      <c r="Q254" s="82">
        <v>1.797752808988764</v>
      </c>
    </row>
    <row r="255" spans="1:17" x14ac:dyDescent="0.25">
      <c r="A255" s="1">
        <v>442</v>
      </c>
      <c r="B255" s="1">
        <v>9521</v>
      </c>
      <c r="C255" s="1" t="s">
        <v>10</v>
      </c>
      <c r="D255" s="48">
        <v>40</v>
      </c>
      <c r="E255" s="82">
        <v>7.6966292134831455</v>
      </c>
      <c r="F255" s="82">
        <v>3.9606741573033712</v>
      </c>
      <c r="G255" s="82">
        <v>6.5449438202247192</v>
      </c>
      <c r="H255" s="82">
        <v>6.9382022471910112</v>
      </c>
      <c r="I255" s="82">
        <v>3.2865168539325844</v>
      </c>
      <c r="J255" s="82">
        <v>8.4269662921348312E-2</v>
      </c>
      <c r="K255" s="82">
        <v>1.3764044943820224</v>
      </c>
      <c r="L255" s="82">
        <v>2.612359550561798</v>
      </c>
      <c r="M255" s="82">
        <v>0.3089887640449438</v>
      </c>
      <c r="N255" s="82">
        <v>0.25280898876404495</v>
      </c>
      <c r="O255" s="82">
        <v>2.1348314606741572</v>
      </c>
      <c r="P255" s="82">
        <v>3.6797752808988764</v>
      </c>
      <c r="Q255" s="82">
        <v>1.1235955056179776</v>
      </c>
    </row>
    <row r="256" spans="1:17" x14ac:dyDescent="0.25">
      <c r="A256" s="1">
        <v>443</v>
      </c>
      <c r="B256" s="1">
        <v>9521</v>
      </c>
      <c r="C256" s="1" t="s">
        <v>10</v>
      </c>
      <c r="D256" s="48">
        <v>113.89700000000001</v>
      </c>
      <c r="E256" s="82">
        <v>21.915574438202249</v>
      </c>
      <c r="F256" s="82">
        <v>11.277722612359552</v>
      </c>
      <c r="G256" s="82">
        <v>18.636236657303371</v>
      </c>
      <c r="H256" s="82">
        <v>19.756010533707865</v>
      </c>
      <c r="I256" s="82">
        <v>9.3581102528089897</v>
      </c>
      <c r="J256" s="82">
        <v>0.23995154494382023</v>
      </c>
      <c r="K256" s="82">
        <v>3.9192085674157306</v>
      </c>
      <c r="L256" s="82">
        <v>7.438497893258428</v>
      </c>
      <c r="M256" s="82">
        <v>0.87982233146067412</v>
      </c>
      <c r="N256" s="82">
        <v>0.71985463483146073</v>
      </c>
      <c r="O256" s="82">
        <v>6.0787724719101126</v>
      </c>
      <c r="P256" s="82">
        <v>10.477884129213484</v>
      </c>
      <c r="Q256" s="82">
        <v>3.1993539325842697</v>
      </c>
    </row>
    <row r="257" spans="1:17" x14ac:dyDescent="0.25">
      <c r="A257" s="1">
        <v>444</v>
      </c>
      <c r="B257" s="1">
        <v>9521</v>
      </c>
      <c r="C257" s="1" t="s">
        <v>10</v>
      </c>
      <c r="D257" s="48">
        <v>4</v>
      </c>
      <c r="E257" s="82">
        <v>0.7696629213483146</v>
      </c>
      <c r="F257" s="82">
        <v>0.3960674157303371</v>
      </c>
      <c r="G257" s="82">
        <v>0.6544943820224719</v>
      </c>
      <c r="H257" s="82">
        <v>0.6938202247191011</v>
      </c>
      <c r="I257" s="82">
        <v>0.32865168539325845</v>
      </c>
      <c r="J257" s="82">
        <v>8.4269662921348312E-3</v>
      </c>
      <c r="K257" s="82">
        <v>0.13764044943820225</v>
      </c>
      <c r="L257" s="82">
        <v>0.2612359550561798</v>
      </c>
      <c r="M257" s="82">
        <v>3.0898876404494381E-2</v>
      </c>
      <c r="N257" s="82">
        <v>2.5280898876404494E-2</v>
      </c>
      <c r="O257" s="82">
        <v>0.21348314606741572</v>
      </c>
      <c r="P257" s="82">
        <v>0.36797752808988765</v>
      </c>
      <c r="Q257" s="82">
        <v>0.11235955056179775</v>
      </c>
    </row>
    <row r="258" spans="1:17" x14ac:dyDescent="0.25">
      <c r="A258" s="1">
        <v>445</v>
      </c>
      <c r="B258" s="1">
        <v>9521</v>
      </c>
      <c r="C258" s="1" t="s">
        <v>10</v>
      </c>
      <c r="D258" s="48">
        <v>117.89700000000001</v>
      </c>
      <c r="E258" s="82">
        <v>22.685237359550563</v>
      </c>
      <c r="F258" s="82">
        <v>11.673790028089888</v>
      </c>
      <c r="G258" s="82">
        <v>19.290731039325845</v>
      </c>
      <c r="H258" s="82">
        <v>20.449830758426966</v>
      </c>
      <c r="I258" s="82">
        <v>9.686761938202249</v>
      </c>
      <c r="J258" s="82">
        <v>0.24837851123595506</v>
      </c>
      <c r="K258" s="82">
        <v>4.0568490168539331</v>
      </c>
      <c r="L258" s="82">
        <v>7.6997338483146081</v>
      </c>
      <c r="M258" s="82">
        <v>0.91072120786516852</v>
      </c>
      <c r="N258" s="82">
        <v>0.74513553370786523</v>
      </c>
      <c r="O258" s="82">
        <v>6.2922556179775286</v>
      </c>
      <c r="P258" s="82">
        <v>10.845861657303372</v>
      </c>
      <c r="Q258" s="82">
        <v>3.3117134831460673</v>
      </c>
    </row>
    <row r="259" spans="1:17" x14ac:dyDescent="0.25">
      <c r="A259" s="1">
        <v>446</v>
      </c>
      <c r="B259" s="1">
        <v>9521</v>
      </c>
      <c r="C259" s="1" t="s">
        <v>10</v>
      </c>
      <c r="D259" s="48">
        <v>153.89699999999999</v>
      </c>
      <c r="E259" s="82">
        <v>29.612203651685391</v>
      </c>
      <c r="F259" s="82">
        <v>15.238396769662922</v>
      </c>
      <c r="G259" s="82">
        <v>25.181180477528088</v>
      </c>
      <c r="H259" s="82">
        <v>26.694212780898873</v>
      </c>
      <c r="I259" s="82">
        <v>12.644627106741574</v>
      </c>
      <c r="J259" s="82">
        <v>0.3242212078651685</v>
      </c>
      <c r="K259" s="82">
        <v>5.295613061797753</v>
      </c>
      <c r="L259" s="82">
        <v>10.050857443820226</v>
      </c>
      <c r="M259" s="82">
        <v>1.1888110955056179</v>
      </c>
      <c r="N259" s="82">
        <v>0.97266362359550551</v>
      </c>
      <c r="O259" s="82">
        <v>8.2136039325842685</v>
      </c>
      <c r="P259" s="82">
        <v>14.157659410112359</v>
      </c>
      <c r="Q259" s="82">
        <v>4.3229494382022464</v>
      </c>
    </row>
    <row r="260" spans="1:17" x14ac:dyDescent="0.25">
      <c r="A260" s="1">
        <v>447</v>
      </c>
      <c r="B260" s="1">
        <v>9521</v>
      </c>
      <c r="C260" s="1" t="s">
        <v>10</v>
      </c>
      <c r="D260" s="48">
        <v>50</v>
      </c>
      <c r="E260" s="82">
        <v>9.6207865168539328</v>
      </c>
      <c r="F260" s="82">
        <v>4.9508426966292136</v>
      </c>
      <c r="G260" s="82">
        <v>8.1811797752808992</v>
      </c>
      <c r="H260" s="82">
        <v>8.6727528089887631</v>
      </c>
      <c r="I260" s="82">
        <v>4.1081460674157304</v>
      </c>
      <c r="J260" s="82">
        <v>0.10533707865168539</v>
      </c>
      <c r="K260" s="82">
        <v>1.7205056179775282</v>
      </c>
      <c r="L260" s="82">
        <v>3.2654494382022476</v>
      </c>
      <c r="M260" s="82">
        <v>0.38623595505617975</v>
      </c>
      <c r="N260" s="82">
        <v>0.31601123595505615</v>
      </c>
      <c r="O260" s="82">
        <v>2.6685393258426964</v>
      </c>
      <c r="P260" s="82">
        <v>4.5997191011235961</v>
      </c>
      <c r="Q260" s="82">
        <v>1.4044943820224718</v>
      </c>
    </row>
    <row r="261" spans="1:17" x14ac:dyDescent="0.25">
      <c r="A261" s="1">
        <v>448</v>
      </c>
      <c r="B261" s="1">
        <v>9521</v>
      </c>
      <c r="C261" s="1" t="s">
        <v>10</v>
      </c>
      <c r="D261" s="48">
        <v>72</v>
      </c>
      <c r="E261" s="82">
        <v>13.853932584269662</v>
      </c>
      <c r="F261" s="82">
        <v>7.1292134831460681</v>
      </c>
      <c r="G261" s="82">
        <v>11.780898876404494</v>
      </c>
      <c r="H261" s="82">
        <v>12.488764044943819</v>
      </c>
      <c r="I261" s="82">
        <v>5.915730337078652</v>
      </c>
      <c r="J261" s="82">
        <v>0.15168539325842695</v>
      </c>
      <c r="K261" s="82">
        <v>2.4775280898876404</v>
      </c>
      <c r="L261" s="82">
        <v>4.7022471910112369</v>
      </c>
      <c r="M261" s="82">
        <v>0.5561797752808989</v>
      </c>
      <c r="N261" s="82">
        <v>0.4550561797752809</v>
      </c>
      <c r="O261" s="82">
        <v>3.8426966292134832</v>
      </c>
      <c r="P261" s="82">
        <v>6.6235955056179776</v>
      </c>
      <c r="Q261" s="82">
        <v>2.0224719101123596</v>
      </c>
    </row>
    <row r="262" spans="1:17" x14ac:dyDescent="0.25">
      <c r="A262" s="1">
        <v>449</v>
      </c>
      <c r="B262" s="1">
        <v>9526</v>
      </c>
      <c r="C262" s="1" t="s">
        <v>10</v>
      </c>
      <c r="D262" s="48">
        <v>59.896999999999998</v>
      </c>
      <c r="E262" s="82">
        <v>6.7689119579500661</v>
      </c>
      <c r="F262" s="82">
        <v>9.5237017082785815</v>
      </c>
      <c r="G262" s="82">
        <v>5.6276419185282522</v>
      </c>
      <c r="H262" s="82">
        <v>5.548933639947438</v>
      </c>
      <c r="I262" s="82">
        <v>9.2482227332457292</v>
      </c>
      <c r="J262" s="82">
        <v>0.23612483574244414</v>
      </c>
      <c r="K262" s="82">
        <v>3.0302687253613665</v>
      </c>
      <c r="L262" s="82">
        <v>2.754789750328515</v>
      </c>
      <c r="M262" s="82">
        <v>0.23612483574244414</v>
      </c>
      <c r="N262" s="82">
        <v>0.98385348226018399</v>
      </c>
      <c r="O262" s="82">
        <v>4.289601182654402</v>
      </c>
      <c r="P262" s="82">
        <v>8.7366189224704343</v>
      </c>
      <c r="Q262" s="82">
        <v>2.9122063074901443</v>
      </c>
    </row>
    <row r="263" spans="1:17" x14ac:dyDescent="0.25">
      <c r="A263" s="1">
        <v>450</v>
      </c>
      <c r="B263" s="1">
        <v>9526</v>
      </c>
      <c r="C263" s="1" t="s">
        <v>10</v>
      </c>
      <c r="D263" s="48">
        <v>85</v>
      </c>
      <c r="E263" s="82">
        <v>9.6057818659658345</v>
      </c>
      <c r="F263" s="82">
        <v>13.515111695137977</v>
      </c>
      <c r="G263" s="82">
        <v>7.9862023653088041</v>
      </c>
      <c r="H263" s="82">
        <v>7.8745072273324572</v>
      </c>
      <c r="I263" s="82">
        <v>13.124178712220763</v>
      </c>
      <c r="J263" s="82">
        <v>0.33508541392904073</v>
      </c>
      <c r="K263" s="82">
        <v>4.3002628120893567</v>
      </c>
      <c r="L263" s="82">
        <v>3.9093298291721417</v>
      </c>
      <c r="M263" s="82">
        <v>0.33508541392904073</v>
      </c>
      <c r="N263" s="82">
        <v>1.3961892247043364</v>
      </c>
      <c r="O263" s="82">
        <v>6.0873850197109061</v>
      </c>
      <c r="P263" s="82">
        <v>12.398160315374508</v>
      </c>
      <c r="Q263" s="82">
        <v>4.1327201051248359</v>
      </c>
    </row>
    <row r="264" spans="1:17" x14ac:dyDescent="0.25">
      <c r="A264" s="1">
        <v>451</v>
      </c>
      <c r="B264" s="1">
        <v>9526</v>
      </c>
      <c r="C264" s="1" t="s">
        <v>10</v>
      </c>
      <c r="D264" s="48">
        <v>54</v>
      </c>
      <c r="E264" s="82">
        <v>10.390449438202246</v>
      </c>
      <c r="F264" s="82">
        <v>5.3469101123595513</v>
      </c>
      <c r="G264" s="82">
        <v>8.8356741573033712</v>
      </c>
      <c r="H264" s="82">
        <v>9.3665730337078656</v>
      </c>
      <c r="I264" s="82">
        <v>4.4367977528089888</v>
      </c>
      <c r="J264" s="82">
        <v>0.11376404494382023</v>
      </c>
      <c r="K264" s="82">
        <v>1.8581460674157304</v>
      </c>
      <c r="L264" s="82">
        <v>3.5266853932584272</v>
      </c>
      <c r="M264" s="82">
        <v>0.41713483146067415</v>
      </c>
      <c r="N264" s="82">
        <v>0.34129213483146065</v>
      </c>
      <c r="O264" s="82">
        <v>2.8820224719101124</v>
      </c>
      <c r="P264" s="82">
        <v>4.9676966292134832</v>
      </c>
      <c r="Q264" s="82">
        <v>1.5168539325842696</v>
      </c>
    </row>
    <row r="265" spans="1:17" x14ac:dyDescent="0.25">
      <c r="A265" s="1">
        <v>452</v>
      </c>
      <c r="B265" s="1">
        <v>9526</v>
      </c>
      <c r="C265" s="1" t="s">
        <v>10</v>
      </c>
      <c r="D265" s="48">
        <v>59.896999999999998</v>
      </c>
      <c r="E265" s="82">
        <v>6.7689119579500661</v>
      </c>
      <c r="F265" s="82">
        <v>9.5237017082785815</v>
      </c>
      <c r="G265" s="82">
        <v>5.6276419185282522</v>
      </c>
      <c r="H265" s="82">
        <v>5.548933639947438</v>
      </c>
      <c r="I265" s="82">
        <v>9.2482227332457292</v>
      </c>
      <c r="J265" s="82">
        <v>0.23612483574244414</v>
      </c>
      <c r="K265" s="82">
        <v>3.0302687253613665</v>
      </c>
      <c r="L265" s="82">
        <v>2.754789750328515</v>
      </c>
      <c r="M265" s="82">
        <v>0.23612483574244414</v>
      </c>
      <c r="N265" s="82">
        <v>0.98385348226018399</v>
      </c>
      <c r="O265" s="82">
        <v>4.289601182654402</v>
      </c>
      <c r="P265" s="82">
        <v>8.7366189224704343</v>
      </c>
      <c r="Q265" s="82">
        <v>2.9122063074901443</v>
      </c>
    </row>
    <row r="266" spans="1:17" x14ac:dyDescent="0.25">
      <c r="A266" s="1">
        <v>453</v>
      </c>
      <c r="B266" s="1">
        <v>9526</v>
      </c>
      <c r="C266" s="1" t="s">
        <v>10</v>
      </c>
      <c r="D266" s="48">
        <v>113.794</v>
      </c>
      <c r="E266" s="82">
        <v>12.859768725361366</v>
      </c>
      <c r="F266" s="82">
        <v>18.093395532194481</v>
      </c>
      <c r="G266" s="82">
        <v>10.691551905387648</v>
      </c>
      <c r="H266" s="82">
        <v>10.542019710906702</v>
      </c>
      <c r="I266" s="82">
        <v>17.570032851511169</v>
      </c>
      <c r="J266" s="82">
        <v>0.44859658344283831</v>
      </c>
      <c r="K266" s="82">
        <v>5.7569894875164263</v>
      </c>
      <c r="L266" s="82">
        <v>5.2336268068331142</v>
      </c>
      <c r="M266" s="82">
        <v>0.44859658344283831</v>
      </c>
      <c r="N266" s="82">
        <v>1.8691524310118266</v>
      </c>
      <c r="O266" s="82">
        <v>8.1495045992115625</v>
      </c>
      <c r="P266" s="82">
        <v>16.59807358738502</v>
      </c>
      <c r="Q266" s="82">
        <v>5.5326911957950067</v>
      </c>
    </row>
    <row r="267" spans="1:17" x14ac:dyDescent="0.25">
      <c r="A267" s="1">
        <v>454</v>
      </c>
      <c r="B267" s="1">
        <v>9526</v>
      </c>
      <c r="C267" s="1" t="s">
        <v>10</v>
      </c>
      <c r="D267" s="48">
        <v>168.89699999999999</v>
      </c>
      <c r="E267" s="82">
        <v>19.086914586070961</v>
      </c>
      <c r="F267" s="82">
        <v>26.854844940867281</v>
      </c>
      <c r="G267" s="82">
        <v>15.868772010512483</v>
      </c>
      <c r="H267" s="82">
        <v>15.646831143232589</v>
      </c>
      <c r="I267" s="82">
        <v>26.078051905387646</v>
      </c>
      <c r="J267" s="82">
        <v>0.66582260183968456</v>
      </c>
      <c r="K267" s="82">
        <v>8.5447233902759532</v>
      </c>
      <c r="L267" s="82">
        <v>7.7679303547963201</v>
      </c>
      <c r="M267" s="82">
        <v>0.66582260183968456</v>
      </c>
      <c r="N267" s="82">
        <v>2.7742608409986858</v>
      </c>
      <c r="O267" s="82">
        <v>12.095777266754268</v>
      </c>
      <c r="P267" s="82">
        <v>24.635436268068332</v>
      </c>
      <c r="Q267" s="82">
        <v>8.2118120893561102</v>
      </c>
    </row>
    <row r="268" spans="1:17" x14ac:dyDescent="0.25">
      <c r="A268" s="1">
        <v>455</v>
      </c>
      <c r="B268" s="1">
        <v>9526</v>
      </c>
      <c r="C268" s="1" t="s">
        <v>10</v>
      </c>
      <c r="D268" s="48">
        <v>112.794</v>
      </c>
      <c r="E268" s="82">
        <v>12.74675952693824</v>
      </c>
      <c r="F268" s="82">
        <v>17.934394218134035</v>
      </c>
      <c r="G268" s="82">
        <v>10.597596583442838</v>
      </c>
      <c r="H268" s="82">
        <v>10.449378449408673</v>
      </c>
      <c r="I268" s="82">
        <v>17.415630749014454</v>
      </c>
      <c r="J268" s="82">
        <v>0.44465440210249668</v>
      </c>
      <c r="K268" s="82">
        <v>5.7063981603153744</v>
      </c>
      <c r="L268" s="82">
        <v>5.1876346911957949</v>
      </c>
      <c r="M268" s="82">
        <v>0.44465440210249668</v>
      </c>
      <c r="N268" s="82">
        <v>1.8527266754270697</v>
      </c>
      <c r="O268" s="82">
        <v>8.0778883048620234</v>
      </c>
      <c r="P268" s="82">
        <v>16.45221287779238</v>
      </c>
      <c r="Q268" s="82">
        <v>5.4840709592641259</v>
      </c>
    </row>
    <row r="269" spans="1:17" x14ac:dyDescent="0.25">
      <c r="A269" s="1">
        <v>456</v>
      </c>
      <c r="B269" s="1">
        <v>9526</v>
      </c>
      <c r="C269" s="1" t="s">
        <v>10</v>
      </c>
      <c r="D269" s="48">
        <v>49.896999999999998</v>
      </c>
      <c r="E269" s="82">
        <v>5.6388199737187907</v>
      </c>
      <c r="F269" s="82">
        <v>7.9336885676741131</v>
      </c>
      <c r="G269" s="82">
        <v>4.6880886990801578</v>
      </c>
      <c r="H269" s="82">
        <v>4.6225210249671482</v>
      </c>
      <c r="I269" s="82">
        <v>7.704201708278581</v>
      </c>
      <c r="J269" s="82">
        <v>0.19670302233902756</v>
      </c>
      <c r="K269" s="82">
        <v>2.5243554533508541</v>
      </c>
      <c r="L269" s="82">
        <v>2.2948685939553219</v>
      </c>
      <c r="M269" s="82">
        <v>0.19670302233902756</v>
      </c>
      <c r="N269" s="82">
        <v>0.81959592641261503</v>
      </c>
      <c r="O269" s="82">
        <v>3.5734382391590009</v>
      </c>
      <c r="P269" s="82">
        <v>7.278011826544021</v>
      </c>
      <c r="Q269" s="82">
        <v>2.4260039421813402</v>
      </c>
    </row>
    <row r="270" spans="1:17" x14ac:dyDescent="0.25">
      <c r="A270" s="1">
        <v>457</v>
      </c>
      <c r="B270" s="1">
        <v>9527</v>
      </c>
      <c r="C270" s="1" t="s">
        <v>10</v>
      </c>
      <c r="D270" s="48">
        <v>41</v>
      </c>
      <c r="E270" s="82">
        <v>3.6531664212076582</v>
      </c>
      <c r="F270" s="82">
        <v>2.6870397643593522</v>
      </c>
      <c r="G270" s="82">
        <v>7.4874815905743732</v>
      </c>
      <c r="H270" s="82">
        <v>3.773932253313697</v>
      </c>
      <c r="I270" s="82">
        <v>8.0007363770250368</v>
      </c>
      <c r="J270" s="82">
        <v>0.72459499263622973</v>
      </c>
      <c r="K270" s="82">
        <v>3.5022091310751104</v>
      </c>
      <c r="L270" s="82">
        <v>1.6907216494845361</v>
      </c>
      <c r="M270" s="82">
        <v>1.2982326951399115</v>
      </c>
      <c r="N270" s="82">
        <v>0.30191458026509571</v>
      </c>
      <c r="O270" s="82">
        <v>1.3284241531664214</v>
      </c>
      <c r="P270" s="82">
        <v>5.1325478645066269</v>
      </c>
      <c r="Q270" s="82">
        <v>1.41899852724595</v>
      </c>
    </row>
    <row r="271" spans="1:17" x14ac:dyDescent="0.25">
      <c r="A271" s="1">
        <v>458</v>
      </c>
      <c r="B271" s="1">
        <v>9527</v>
      </c>
      <c r="C271" s="1" t="s">
        <v>10</v>
      </c>
      <c r="D271" s="48">
        <v>52.896999999999998</v>
      </c>
      <c r="E271" s="82">
        <v>4.7132083946980856</v>
      </c>
      <c r="F271" s="82">
        <v>3.4667400589101622</v>
      </c>
      <c r="G271" s="82">
        <v>9.6601296023564061</v>
      </c>
      <c r="H271" s="82">
        <v>4.8690169366715761</v>
      </c>
      <c r="I271" s="82">
        <v>10.322315905743741</v>
      </c>
      <c r="J271" s="82">
        <v>0.93485125184094253</v>
      </c>
      <c r="K271" s="82">
        <v>4.5184477172312221</v>
      </c>
      <c r="L271" s="82">
        <v>2.1813195876288658</v>
      </c>
      <c r="M271" s="82">
        <v>1.674941826215022</v>
      </c>
      <c r="N271" s="82">
        <v>0.38952135493372603</v>
      </c>
      <c r="O271" s="82">
        <v>1.7138939617083948</v>
      </c>
      <c r="P271" s="82">
        <v>6.6218630338733426</v>
      </c>
      <c r="Q271" s="82">
        <v>1.8307503681885127</v>
      </c>
    </row>
    <row r="272" spans="1:17" x14ac:dyDescent="0.25">
      <c r="A272" s="1">
        <v>459</v>
      </c>
      <c r="B272" s="1">
        <v>9527</v>
      </c>
      <c r="C272" s="1" t="s">
        <v>10</v>
      </c>
      <c r="D272" s="48">
        <v>92.793999999999997</v>
      </c>
      <c r="E272" s="82">
        <v>8.268095729013254</v>
      </c>
      <c r="F272" s="82">
        <v>6.0814918998527245</v>
      </c>
      <c r="G272" s="82">
        <v>16.946179675994106</v>
      </c>
      <c r="H272" s="82">
        <v>8.5414212076583205</v>
      </c>
      <c r="I272" s="82">
        <v>18.107812960235641</v>
      </c>
      <c r="J272" s="82">
        <v>1.6399528718703975</v>
      </c>
      <c r="K272" s="82">
        <v>7.9264388807069217</v>
      </c>
      <c r="L272" s="82">
        <v>3.8265567010309276</v>
      </c>
      <c r="M272" s="82">
        <v>2.9382488954344623</v>
      </c>
      <c r="N272" s="82">
        <v>0.68331369661266561</v>
      </c>
      <c r="O272" s="82">
        <v>3.0065802650957294</v>
      </c>
      <c r="P272" s="82">
        <v>11.616332842415316</v>
      </c>
      <c r="Q272" s="82">
        <v>3.2115743740795288</v>
      </c>
    </row>
    <row r="273" spans="1:17" x14ac:dyDescent="0.25">
      <c r="A273" s="1">
        <v>460</v>
      </c>
      <c r="B273" s="1">
        <v>9527</v>
      </c>
      <c r="C273" s="1" t="s">
        <v>10</v>
      </c>
      <c r="D273" s="48">
        <v>42</v>
      </c>
      <c r="E273" s="82">
        <v>3.7422680412371134</v>
      </c>
      <c r="F273" s="82">
        <v>2.7525773195876289</v>
      </c>
      <c r="G273" s="82">
        <v>7.6701030927835046</v>
      </c>
      <c r="H273" s="82">
        <v>3.8659793814432994</v>
      </c>
      <c r="I273" s="82">
        <v>8.1958762886597931</v>
      </c>
      <c r="J273" s="82">
        <v>0.74226804123711343</v>
      </c>
      <c r="K273" s="82">
        <v>3.5876288659793816</v>
      </c>
      <c r="L273" s="82">
        <v>1.731958762886598</v>
      </c>
      <c r="M273" s="82">
        <v>1.3298969072164948</v>
      </c>
      <c r="N273" s="82">
        <v>0.30927835051546393</v>
      </c>
      <c r="O273" s="82">
        <v>1.3608247422680413</v>
      </c>
      <c r="P273" s="82">
        <v>5.2577319587628866</v>
      </c>
      <c r="Q273" s="82">
        <v>1.4536082474226806</v>
      </c>
    </row>
    <row r="274" spans="1:17" x14ac:dyDescent="0.25">
      <c r="A274" s="1">
        <v>461</v>
      </c>
      <c r="B274" s="1">
        <v>9527</v>
      </c>
      <c r="C274" s="1" t="s">
        <v>10</v>
      </c>
      <c r="D274" s="48">
        <v>81.897000000000006</v>
      </c>
      <c r="E274" s="82">
        <v>7.2971553755522836</v>
      </c>
      <c r="F274" s="82">
        <v>5.3673291605301925</v>
      </c>
      <c r="G274" s="82">
        <v>14.956153166421208</v>
      </c>
      <c r="H274" s="82">
        <v>7.5383836524300456</v>
      </c>
      <c r="I274" s="82">
        <v>15.981373343151695</v>
      </c>
      <c r="J274" s="82">
        <v>1.4473696612665685</v>
      </c>
      <c r="K274" s="82">
        <v>6.9956200294550817</v>
      </c>
      <c r="L274" s="82">
        <v>3.3771958762886598</v>
      </c>
      <c r="M274" s="82">
        <v>2.5932039764359351</v>
      </c>
      <c r="N274" s="82">
        <v>0.60307069219440357</v>
      </c>
      <c r="O274" s="82">
        <v>2.6535110456553759</v>
      </c>
      <c r="P274" s="82">
        <v>10.252201767304861</v>
      </c>
      <c r="Q274" s="82">
        <v>2.8344322533136967</v>
      </c>
    </row>
    <row r="275" spans="1:17" x14ac:dyDescent="0.25">
      <c r="A275" s="1">
        <v>462</v>
      </c>
      <c r="B275" s="1">
        <v>9527</v>
      </c>
      <c r="C275" s="1" t="s">
        <v>10</v>
      </c>
      <c r="D275" s="48">
        <v>26</v>
      </c>
      <c r="E275" s="82">
        <v>2.3166421207658323</v>
      </c>
      <c r="F275" s="82">
        <v>1.703976435935199</v>
      </c>
      <c r="G275" s="82">
        <v>4.748159057437408</v>
      </c>
      <c r="H275" s="82">
        <v>2.3932253313696616</v>
      </c>
      <c r="I275" s="82">
        <v>5.0736377025036816</v>
      </c>
      <c r="J275" s="82">
        <v>0.45949926362297494</v>
      </c>
      <c r="K275" s="82">
        <v>2.2209131075110458</v>
      </c>
      <c r="L275" s="82">
        <v>1.0721649484536082</v>
      </c>
      <c r="M275" s="82">
        <v>0.82326951399116344</v>
      </c>
      <c r="N275" s="82">
        <v>0.19145802650957289</v>
      </c>
      <c r="O275" s="82">
        <v>0.84241531664212088</v>
      </c>
      <c r="P275" s="82">
        <v>3.2547864506627393</v>
      </c>
      <c r="Q275" s="82">
        <v>0.89985272459499266</v>
      </c>
    </row>
    <row r="276" spans="1:17" x14ac:dyDescent="0.25">
      <c r="A276" s="1">
        <v>501</v>
      </c>
      <c r="B276" s="1">
        <v>9402</v>
      </c>
      <c r="C276" s="1" t="s">
        <v>11</v>
      </c>
      <c r="D276" s="48">
        <v>146.49799999999999</v>
      </c>
      <c r="E276" s="82">
        <v>21.741752650176679</v>
      </c>
      <c r="F276" s="82">
        <v>15.659238515901059</v>
      </c>
      <c r="G276" s="82">
        <v>41.671692579505304</v>
      </c>
      <c r="H276" s="82">
        <v>19.800524734982329</v>
      </c>
      <c r="I276" s="82">
        <v>17.341636042402826</v>
      </c>
      <c r="J276" s="82">
        <v>1.552982332155477</v>
      </c>
      <c r="K276" s="82">
        <v>5.0471925795053005</v>
      </c>
      <c r="L276" s="82">
        <v>8.0237420494699645</v>
      </c>
      <c r="M276" s="82">
        <v>0</v>
      </c>
      <c r="N276" s="82">
        <v>0.51766077738515892</v>
      </c>
      <c r="O276" s="82">
        <v>5.8236837455830379</v>
      </c>
      <c r="P276" s="82">
        <v>7.1178356890459353</v>
      </c>
      <c r="Q276" s="82">
        <v>2.2000583038869257</v>
      </c>
    </row>
    <row r="277" spans="1:17" x14ac:dyDescent="0.25">
      <c r="A277" s="1">
        <v>502</v>
      </c>
      <c r="B277" s="1">
        <v>9402</v>
      </c>
      <c r="C277" s="1" t="s">
        <v>11</v>
      </c>
      <c r="D277" s="48">
        <v>477.97</v>
      </c>
      <c r="E277" s="82">
        <v>70.935477031802122</v>
      </c>
      <c r="F277" s="82">
        <v>51.090432862190816</v>
      </c>
      <c r="G277" s="82">
        <v>135.95966431095408</v>
      </c>
      <c r="H277" s="82">
        <v>64.601952296819789</v>
      </c>
      <c r="I277" s="82">
        <v>56.579487632508837</v>
      </c>
      <c r="J277" s="82">
        <v>5.0668197879858665</v>
      </c>
      <c r="K277" s="82">
        <v>16.467164310954065</v>
      </c>
      <c r="L277" s="82">
        <v>26.178568904593643</v>
      </c>
      <c r="M277" s="82">
        <v>0</v>
      </c>
      <c r="N277" s="82">
        <v>1.688939929328622</v>
      </c>
      <c r="O277" s="82">
        <v>19.000574204946997</v>
      </c>
      <c r="P277" s="82">
        <v>23.222924028268551</v>
      </c>
      <c r="Q277" s="82">
        <v>7.1779946996466428</v>
      </c>
    </row>
    <row r="278" spans="1:17" x14ac:dyDescent="0.25">
      <c r="A278" s="1">
        <v>503</v>
      </c>
      <c r="B278" s="1">
        <v>9402</v>
      </c>
      <c r="C278" s="1" t="s">
        <v>11</v>
      </c>
      <c r="D278" s="48">
        <v>204.38200000000001</v>
      </c>
      <c r="E278" s="82">
        <v>30.332310954063605</v>
      </c>
      <c r="F278" s="82">
        <v>21.846485865724382</v>
      </c>
      <c r="G278" s="82">
        <v>58.136929328621918</v>
      </c>
      <c r="H278" s="82">
        <v>27.624068904593639</v>
      </c>
      <c r="I278" s="82">
        <v>24.193628975265018</v>
      </c>
      <c r="J278" s="82">
        <v>2.166593639575972</v>
      </c>
      <c r="K278" s="82">
        <v>7.0414293286219083</v>
      </c>
      <c r="L278" s="82">
        <v>11.194067137809188</v>
      </c>
      <c r="M278" s="82">
        <v>0</v>
      </c>
      <c r="N278" s="82">
        <v>0.72219787985865724</v>
      </c>
      <c r="O278" s="82">
        <v>8.1247261484098932</v>
      </c>
      <c r="P278" s="82">
        <v>9.9302208480565373</v>
      </c>
      <c r="Q278" s="82">
        <v>3.0693409893992931</v>
      </c>
    </row>
    <row r="279" spans="1:17" x14ac:dyDescent="0.25">
      <c r="A279" s="1">
        <v>504</v>
      </c>
      <c r="B279" s="1">
        <v>9402</v>
      </c>
      <c r="C279" s="1" t="s">
        <v>11</v>
      </c>
      <c r="D279" s="48">
        <v>221.86699999999999</v>
      </c>
      <c r="E279" s="82">
        <v>32.927257950530034</v>
      </c>
      <c r="F279" s="82">
        <v>23.715465547703179</v>
      </c>
      <c r="G279" s="82">
        <v>63.1105777385159</v>
      </c>
      <c r="H279" s="82">
        <v>29.987324204946994</v>
      </c>
      <c r="I279" s="82">
        <v>26.263408127208479</v>
      </c>
      <c r="J279" s="82">
        <v>2.351946996466431</v>
      </c>
      <c r="K279" s="82">
        <v>7.6438277385159008</v>
      </c>
      <c r="L279" s="82">
        <v>12.151726148409894</v>
      </c>
      <c r="M279" s="82">
        <v>0</v>
      </c>
      <c r="N279" s="82">
        <v>0.78398233215547697</v>
      </c>
      <c r="O279" s="82">
        <v>8.8198012367491163</v>
      </c>
      <c r="P279" s="82">
        <v>10.779757067137808</v>
      </c>
      <c r="Q279" s="82">
        <v>3.331924911660777</v>
      </c>
    </row>
    <row r="280" spans="1:17" x14ac:dyDescent="0.25">
      <c r="A280" s="1">
        <v>505</v>
      </c>
      <c r="B280" s="1">
        <v>9403</v>
      </c>
      <c r="C280" s="1" t="s">
        <v>11</v>
      </c>
      <c r="D280" s="48">
        <v>417.01299999999998</v>
      </c>
      <c r="E280" s="82">
        <v>54.060868013151712</v>
      </c>
      <c r="F280" s="82">
        <v>40.545651009863782</v>
      </c>
      <c r="G280" s="82">
        <v>97.348736965711595</v>
      </c>
      <c r="H280" s="82">
        <v>51.906268201033349</v>
      </c>
      <c r="I280" s="82">
        <v>56.215467825270075</v>
      </c>
      <c r="J280" s="82">
        <v>2.7422179426961013</v>
      </c>
      <c r="K280" s="82">
        <v>13.515217003287928</v>
      </c>
      <c r="L280" s="82">
        <v>28.989161108501641</v>
      </c>
      <c r="M280" s="82">
        <v>9.5977627994363548</v>
      </c>
      <c r="N280" s="82">
        <v>3.329836073273837</v>
      </c>
      <c r="O280" s="82">
        <v>19.979016439643022</v>
      </c>
      <c r="P280" s="82">
        <v>31.927251761390323</v>
      </c>
      <c r="Q280" s="82">
        <v>6.855544856740253</v>
      </c>
    </row>
    <row r="281" spans="1:17" x14ac:dyDescent="0.25">
      <c r="A281" s="1">
        <v>506</v>
      </c>
      <c r="B281" s="1">
        <v>9403</v>
      </c>
      <c r="C281" s="1" t="s">
        <v>11</v>
      </c>
      <c r="D281" s="48">
        <v>281.24900000000002</v>
      </c>
      <c r="E281" s="82">
        <v>36.460650070455621</v>
      </c>
      <c r="F281" s="82">
        <v>27.345487552841711</v>
      </c>
      <c r="G281" s="82">
        <v>65.655590887740729</v>
      </c>
      <c r="H281" s="82">
        <v>35.007508219821517</v>
      </c>
      <c r="I281" s="82">
        <v>37.913791921089718</v>
      </c>
      <c r="J281" s="82">
        <v>1.8494532644434007</v>
      </c>
      <c r="K281" s="82">
        <v>9.1151625176139053</v>
      </c>
      <c r="L281" s="82">
        <v>19.55136308125881</v>
      </c>
      <c r="M281" s="82">
        <v>6.4730864255519025</v>
      </c>
      <c r="N281" s="82">
        <v>2.245764678252701</v>
      </c>
      <c r="O281" s="82">
        <v>13.474588069516205</v>
      </c>
      <c r="P281" s="82">
        <v>21.532920150305312</v>
      </c>
      <c r="Q281" s="82">
        <v>4.6236331611085015</v>
      </c>
    </row>
    <row r="282" spans="1:17" x14ac:dyDescent="0.25">
      <c r="A282" s="1">
        <v>507</v>
      </c>
      <c r="B282" s="1">
        <v>9403</v>
      </c>
      <c r="C282" s="1" t="s">
        <v>11</v>
      </c>
      <c r="D282" s="48">
        <v>428.17599999999999</v>
      </c>
      <c r="E282" s="82">
        <v>55.508020666979803</v>
      </c>
      <c r="F282" s="82">
        <v>41.631015500234852</v>
      </c>
      <c r="G282" s="82">
        <v>99.95466040394551</v>
      </c>
      <c r="H282" s="82">
        <v>53.295744480976985</v>
      </c>
      <c r="I282" s="82">
        <v>57.720296852982621</v>
      </c>
      <c r="J282" s="82">
        <v>2.8156242367308595</v>
      </c>
      <c r="K282" s="82">
        <v>13.877005166744951</v>
      </c>
      <c r="L282" s="82">
        <v>29.76517050258337</v>
      </c>
      <c r="M282" s="82">
        <v>9.8546848285580069</v>
      </c>
      <c r="N282" s="82">
        <v>3.4189722874589008</v>
      </c>
      <c r="O282" s="82">
        <v>20.513833724753404</v>
      </c>
      <c r="P282" s="82">
        <v>32.781910756223581</v>
      </c>
      <c r="Q282" s="82">
        <v>7.0390605918271483</v>
      </c>
    </row>
    <row r="283" spans="1:17" x14ac:dyDescent="0.25">
      <c r="A283" s="1">
        <v>508</v>
      </c>
      <c r="B283" s="1">
        <v>9403</v>
      </c>
      <c r="C283" s="1" t="s">
        <v>11</v>
      </c>
      <c r="D283" s="48">
        <v>115.94</v>
      </c>
      <c r="E283" s="82">
        <v>15.030267731329264</v>
      </c>
      <c r="F283" s="82">
        <v>11.272700798496947</v>
      </c>
      <c r="G283" s="82">
        <v>27.065373414748709</v>
      </c>
      <c r="H283" s="82">
        <v>14.4312353217473</v>
      </c>
      <c r="I283" s="82">
        <v>15.629300140911226</v>
      </c>
      <c r="J283" s="82">
        <v>0.7624048849224988</v>
      </c>
      <c r="K283" s="82">
        <v>3.757566932832316</v>
      </c>
      <c r="L283" s="82">
        <v>8.0597087834664158</v>
      </c>
      <c r="M283" s="82">
        <v>2.6684170972287458</v>
      </c>
      <c r="N283" s="82">
        <v>0.92577736026303425</v>
      </c>
      <c r="O283" s="82">
        <v>5.5546641615782057</v>
      </c>
      <c r="P283" s="82">
        <v>8.8765711601690942</v>
      </c>
      <c r="Q283" s="82">
        <v>1.9060122123062471</v>
      </c>
    </row>
    <row r="284" spans="1:17" x14ac:dyDescent="0.25">
      <c r="A284" s="1">
        <v>509</v>
      </c>
      <c r="B284" s="1">
        <v>9403</v>
      </c>
      <c r="C284" s="1" t="s">
        <v>11</v>
      </c>
      <c r="D284" s="48">
        <v>0</v>
      </c>
      <c r="E284" s="82">
        <v>0</v>
      </c>
      <c r="F284" s="82">
        <v>0</v>
      </c>
      <c r="G284" s="82">
        <v>0</v>
      </c>
      <c r="H284" s="82">
        <v>0</v>
      </c>
      <c r="I284" s="82">
        <v>0</v>
      </c>
      <c r="J284" s="82">
        <v>0</v>
      </c>
      <c r="K284" s="82">
        <v>0</v>
      </c>
      <c r="L284" s="82">
        <v>0</v>
      </c>
      <c r="M284" s="82">
        <v>0</v>
      </c>
      <c r="N284" s="82">
        <v>0</v>
      </c>
      <c r="O284" s="82">
        <v>0</v>
      </c>
      <c r="P284" s="82">
        <v>0</v>
      </c>
      <c r="Q284" s="82">
        <v>0</v>
      </c>
    </row>
    <row r="285" spans="1:17" x14ac:dyDescent="0.25">
      <c r="A285" s="1">
        <v>510</v>
      </c>
      <c r="B285" s="1">
        <v>9403</v>
      </c>
      <c r="C285" s="1" t="s">
        <v>11</v>
      </c>
      <c r="D285" s="48">
        <v>109.867</v>
      </c>
      <c r="E285" s="82">
        <v>14.242974166275248</v>
      </c>
      <c r="F285" s="82">
        <v>10.682230624706435</v>
      </c>
      <c r="G285" s="82">
        <v>25.647674495068109</v>
      </c>
      <c r="H285" s="82">
        <v>13.67531939877877</v>
      </c>
      <c r="I285" s="82">
        <v>14.810628933771724</v>
      </c>
      <c r="J285" s="82">
        <v>0.72246970408642552</v>
      </c>
      <c r="K285" s="82">
        <v>3.560743541568812</v>
      </c>
      <c r="L285" s="82">
        <v>7.6375368717707843</v>
      </c>
      <c r="M285" s="82">
        <v>2.5286439643024892</v>
      </c>
      <c r="N285" s="82">
        <v>0.87728464067637391</v>
      </c>
      <c r="O285" s="82">
        <v>5.263707844058243</v>
      </c>
      <c r="P285" s="82">
        <v>8.4116115547205279</v>
      </c>
      <c r="Q285" s="82">
        <v>1.806174260216064</v>
      </c>
    </row>
    <row r="286" spans="1:17" x14ac:dyDescent="0.25">
      <c r="A286" s="1">
        <v>511</v>
      </c>
      <c r="B286" s="1">
        <v>9403</v>
      </c>
      <c r="C286" s="1" t="s">
        <v>11</v>
      </c>
      <c r="D286" s="48">
        <v>56.176000000000002</v>
      </c>
      <c r="E286" s="82">
        <v>7.2825627054955389</v>
      </c>
      <c r="F286" s="82">
        <v>5.4619220291216539</v>
      </c>
      <c r="G286" s="82">
        <v>13.113890089243776</v>
      </c>
      <c r="H286" s="82">
        <v>6.9923156411460781</v>
      </c>
      <c r="I286" s="82">
        <v>7.5728097698449979</v>
      </c>
      <c r="J286" s="82">
        <v>0.36940535462658525</v>
      </c>
      <c r="K286" s="82">
        <v>1.8206406763738847</v>
      </c>
      <c r="L286" s="82">
        <v>3.9051423203381872</v>
      </c>
      <c r="M286" s="82">
        <v>1.2929187411930483</v>
      </c>
      <c r="N286" s="82">
        <v>0.44856364490371065</v>
      </c>
      <c r="O286" s="82">
        <v>2.6913818694222638</v>
      </c>
      <c r="P286" s="82">
        <v>4.3009337717238143</v>
      </c>
      <c r="Q286" s="82">
        <v>0.92351338656646309</v>
      </c>
    </row>
    <row r="287" spans="1:17" x14ac:dyDescent="0.25">
      <c r="A287" s="1">
        <v>512</v>
      </c>
      <c r="B287" s="1">
        <v>9403</v>
      </c>
      <c r="C287" s="1" t="s">
        <v>11</v>
      </c>
      <c r="D287" s="48">
        <v>29.896999999999998</v>
      </c>
      <c r="E287" s="82">
        <v>3.8757970878346644</v>
      </c>
      <c r="F287" s="82">
        <v>2.9068478158759978</v>
      </c>
      <c r="G287" s="82">
        <v>6.9792433067167678</v>
      </c>
      <c r="H287" s="82">
        <v>3.7213269140441523</v>
      </c>
      <c r="I287" s="82">
        <v>4.030267261625176</v>
      </c>
      <c r="J287" s="82">
        <v>0.19659840300610615</v>
      </c>
      <c r="K287" s="82">
        <v>0.96894927195866609</v>
      </c>
      <c r="L287" s="82">
        <v>2.078325974635979</v>
      </c>
      <c r="M287" s="82">
        <v>0.68809441052137144</v>
      </c>
      <c r="N287" s="82">
        <v>0.23872663222170032</v>
      </c>
      <c r="O287" s="82">
        <v>1.4323597933302019</v>
      </c>
      <c r="P287" s="82">
        <v>2.2889671207139504</v>
      </c>
      <c r="Q287" s="82">
        <v>0.49149600751526534</v>
      </c>
    </row>
    <row r="288" spans="1:17" x14ac:dyDescent="0.25">
      <c r="A288" s="1">
        <v>513</v>
      </c>
      <c r="B288" s="1">
        <v>9403</v>
      </c>
      <c r="C288" s="1" t="s">
        <v>11</v>
      </c>
      <c r="D288" s="48">
        <v>155.07300000000001</v>
      </c>
      <c r="E288" s="82">
        <v>20.103404415218414</v>
      </c>
      <c r="F288" s="82">
        <v>15.07755331141381</v>
      </c>
      <c r="G288" s="82">
        <v>36.200695631751998</v>
      </c>
      <c r="H288" s="82">
        <v>19.302181775481447</v>
      </c>
      <c r="I288" s="82">
        <v>20.90462705495538</v>
      </c>
      <c r="J288" s="82">
        <v>1.0197379051197746</v>
      </c>
      <c r="K288" s="82">
        <v>5.0258511038046034</v>
      </c>
      <c r="L288" s="82">
        <v>10.780086425551902</v>
      </c>
      <c r="M288" s="82">
        <v>3.5690826679192109</v>
      </c>
      <c r="N288" s="82">
        <v>1.2382531705025834</v>
      </c>
      <c r="O288" s="82">
        <v>7.4295190230155006</v>
      </c>
      <c r="P288" s="82">
        <v>11.872662752465947</v>
      </c>
      <c r="Q288" s="82">
        <v>2.5493447627994366</v>
      </c>
    </row>
    <row r="289" spans="1:17" x14ac:dyDescent="0.25">
      <c r="A289" s="1">
        <v>514</v>
      </c>
      <c r="B289" s="1">
        <v>9403</v>
      </c>
      <c r="C289" s="1" t="s">
        <v>11</v>
      </c>
      <c r="D289" s="48">
        <v>27.763999999999999</v>
      </c>
      <c r="E289" s="82">
        <v>3.5992785345232505</v>
      </c>
      <c r="F289" s="82">
        <v>2.6994589008924379</v>
      </c>
      <c r="G289" s="82">
        <v>6.4813095349929544</v>
      </c>
      <c r="H289" s="82">
        <v>3.4558290277125412</v>
      </c>
      <c r="I289" s="82">
        <v>3.7427280413339594</v>
      </c>
      <c r="J289" s="82">
        <v>0.18257209957726631</v>
      </c>
      <c r="K289" s="82">
        <v>0.89981963363081263</v>
      </c>
      <c r="L289" s="82">
        <v>1.9300479098168153</v>
      </c>
      <c r="M289" s="82">
        <v>0.63900234852043203</v>
      </c>
      <c r="N289" s="82">
        <v>0.22169469234382339</v>
      </c>
      <c r="O289" s="82">
        <v>1.3301681540629402</v>
      </c>
      <c r="P289" s="82">
        <v>2.125660873649601</v>
      </c>
      <c r="Q289" s="82">
        <v>0.45643024894316581</v>
      </c>
    </row>
    <row r="290" spans="1:17" x14ac:dyDescent="0.25">
      <c r="A290" s="1">
        <v>515</v>
      </c>
      <c r="B290" s="1">
        <v>9403</v>
      </c>
      <c r="C290" s="1" t="s">
        <v>11</v>
      </c>
      <c r="D290" s="48">
        <v>48.691000000000003</v>
      </c>
      <c r="E290" s="82">
        <v>6.3122198215124481</v>
      </c>
      <c r="F290" s="82">
        <v>4.7341648661343356</v>
      </c>
      <c r="G290" s="82">
        <v>11.366569751056835</v>
      </c>
      <c r="H290" s="82">
        <v>6.0606458431188353</v>
      </c>
      <c r="I290" s="82">
        <v>6.5637937999060592</v>
      </c>
      <c r="J290" s="82">
        <v>0.32018506341005171</v>
      </c>
      <c r="K290" s="82">
        <v>1.578054955378112</v>
      </c>
      <c r="L290" s="82">
        <v>3.3848135274776894</v>
      </c>
      <c r="M290" s="82">
        <v>1.1206477219351809</v>
      </c>
      <c r="N290" s="82">
        <v>0.38879614842649129</v>
      </c>
      <c r="O290" s="82">
        <v>2.3327768905589479</v>
      </c>
      <c r="P290" s="82">
        <v>3.7278689525598878</v>
      </c>
      <c r="Q290" s="82">
        <v>0.80046265852512921</v>
      </c>
    </row>
    <row r="291" spans="1:17" x14ac:dyDescent="0.25">
      <c r="A291" s="1">
        <v>516</v>
      </c>
      <c r="B291" s="1">
        <v>9403</v>
      </c>
      <c r="C291" s="1" t="s">
        <v>11</v>
      </c>
      <c r="D291" s="48">
        <v>187.73400000000001</v>
      </c>
      <c r="E291" s="82">
        <v>24.337521841240022</v>
      </c>
      <c r="F291" s="82">
        <v>18.253141380930014</v>
      </c>
      <c r="G291" s="82">
        <v>43.82517519962424</v>
      </c>
      <c r="H291" s="82">
        <v>23.367548144668859</v>
      </c>
      <c r="I291" s="82">
        <v>25.307495537811182</v>
      </c>
      <c r="J291" s="82">
        <v>1.2345119774542039</v>
      </c>
      <c r="K291" s="82">
        <v>6.0843804603100056</v>
      </c>
      <c r="L291" s="82">
        <v>13.050555190230156</v>
      </c>
      <c r="M291" s="82">
        <v>4.3207919210897137</v>
      </c>
      <c r="N291" s="82">
        <v>1.4990502583372476</v>
      </c>
      <c r="O291" s="82">
        <v>8.9943015500234846</v>
      </c>
      <c r="P291" s="82">
        <v>14.373246594645375</v>
      </c>
      <c r="Q291" s="82">
        <v>3.0862799436355095</v>
      </c>
    </row>
    <row r="292" spans="1:17" x14ac:dyDescent="0.25">
      <c r="A292" s="1">
        <v>517</v>
      </c>
      <c r="B292" s="1">
        <v>9403</v>
      </c>
      <c r="C292" s="1" t="s">
        <v>11</v>
      </c>
      <c r="D292" s="48">
        <v>142</v>
      </c>
      <c r="E292" s="82">
        <v>18.40864255519023</v>
      </c>
      <c r="F292" s="82">
        <v>13.806481916392672</v>
      </c>
      <c r="G292" s="82">
        <v>33.148896195396901</v>
      </c>
      <c r="H292" s="82">
        <v>17.674964772193519</v>
      </c>
      <c r="I292" s="82">
        <v>19.142320338186941</v>
      </c>
      <c r="J292" s="82">
        <v>0.9337717238139972</v>
      </c>
      <c r="K292" s="82">
        <v>4.6021606387975575</v>
      </c>
      <c r="L292" s="82">
        <v>9.8713010803193981</v>
      </c>
      <c r="M292" s="82">
        <v>3.2682010333489901</v>
      </c>
      <c r="N292" s="82">
        <v>1.1338656646312821</v>
      </c>
      <c r="O292" s="82">
        <v>6.8031939877876937</v>
      </c>
      <c r="P292" s="82">
        <v>10.871770784405825</v>
      </c>
      <c r="Q292" s="82">
        <v>2.3344293095349928</v>
      </c>
    </row>
    <row r="293" spans="1:17" x14ac:dyDescent="0.25">
      <c r="A293" s="1">
        <v>518</v>
      </c>
      <c r="B293" s="1">
        <v>9403</v>
      </c>
      <c r="C293" s="1" t="s">
        <v>11</v>
      </c>
      <c r="D293" s="48">
        <v>238.48500000000001</v>
      </c>
      <c r="E293" s="82">
        <v>30.916796618130583</v>
      </c>
      <c r="F293" s="82">
        <v>23.187597463597935</v>
      </c>
      <c r="G293" s="82">
        <v>55.672637388445281</v>
      </c>
      <c r="H293" s="82">
        <v>29.684605448567407</v>
      </c>
      <c r="I293" s="82">
        <v>32.148987787693756</v>
      </c>
      <c r="J293" s="82">
        <v>1.5682433067167685</v>
      </c>
      <c r="K293" s="82">
        <v>7.7291991545326457</v>
      </c>
      <c r="L293" s="82">
        <v>16.578572099577269</v>
      </c>
      <c r="M293" s="82">
        <v>5.4888515735086898</v>
      </c>
      <c r="N293" s="82">
        <v>1.9042954438703616</v>
      </c>
      <c r="O293" s="82">
        <v>11.425772663222171</v>
      </c>
      <c r="P293" s="82">
        <v>18.258832785345234</v>
      </c>
      <c r="Q293" s="82">
        <v>3.9206082667919211</v>
      </c>
    </row>
    <row r="294" spans="1:17" x14ac:dyDescent="0.25">
      <c r="A294" s="1">
        <v>519</v>
      </c>
      <c r="B294" s="1">
        <v>9404</v>
      </c>
      <c r="C294" s="1" t="s">
        <v>11</v>
      </c>
      <c r="D294" s="48">
        <v>138.97</v>
      </c>
      <c r="E294" s="82">
        <v>18.541511666118961</v>
      </c>
      <c r="F294" s="82">
        <v>13.380943148209004</v>
      </c>
      <c r="G294" s="82">
        <v>27.994942490962863</v>
      </c>
      <c r="H294" s="82">
        <v>17.125780479789682</v>
      </c>
      <c r="I294" s="82">
        <v>15.527374301675977</v>
      </c>
      <c r="J294" s="82">
        <v>2.0094249096286561</v>
      </c>
      <c r="K294" s="82">
        <v>5.3432435096943802</v>
      </c>
      <c r="L294" s="82">
        <v>8.6770621097601062</v>
      </c>
      <c r="M294" s="82">
        <v>3.1054748603351956</v>
      </c>
      <c r="N294" s="82">
        <v>1.4613999342753863</v>
      </c>
      <c r="O294" s="82">
        <v>9.0880808412750564</v>
      </c>
      <c r="P294" s="82">
        <v>12.969924416694051</v>
      </c>
      <c r="Q294" s="82">
        <v>3.7448373315806771</v>
      </c>
    </row>
    <row r="295" spans="1:17" x14ac:dyDescent="0.25">
      <c r="A295" s="1">
        <v>520</v>
      </c>
      <c r="B295" s="1">
        <v>9404</v>
      </c>
      <c r="C295" s="1" t="s">
        <v>11</v>
      </c>
      <c r="D295" s="48">
        <v>108</v>
      </c>
      <c r="E295" s="82">
        <v>14.409464344396977</v>
      </c>
      <c r="F295" s="82">
        <v>10.398948406178114</v>
      </c>
      <c r="G295" s="82">
        <v>21.756161682550115</v>
      </c>
      <c r="H295" s="82">
        <v>13.30923430824844</v>
      </c>
      <c r="I295" s="82">
        <v>12.06703910614525</v>
      </c>
      <c r="J295" s="82">
        <v>1.5616168255011502</v>
      </c>
      <c r="K295" s="82">
        <v>4.1524811041735132</v>
      </c>
      <c r="L295" s="82">
        <v>6.7433453828458765</v>
      </c>
      <c r="M295" s="82">
        <v>2.4134078212290504</v>
      </c>
      <c r="N295" s="82">
        <v>1.1357213276372002</v>
      </c>
      <c r="O295" s="82">
        <v>7.0627670062438384</v>
      </c>
      <c r="P295" s="82">
        <v>10.079526782780151</v>
      </c>
      <c r="Q295" s="82">
        <v>2.9102859020703251</v>
      </c>
    </row>
    <row r="296" spans="1:17" x14ac:dyDescent="0.25">
      <c r="A296" s="1">
        <v>521</v>
      </c>
      <c r="B296" s="1">
        <v>9404</v>
      </c>
      <c r="C296" s="1" t="s">
        <v>11</v>
      </c>
      <c r="D296" s="48">
        <v>571.49</v>
      </c>
      <c r="E296" s="82">
        <v>76.248747946105823</v>
      </c>
      <c r="F296" s="82">
        <v>55.026805783766022</v>
      </c>
      <c r="G296" s="82">
        <v>115.12434111074597</v>
      </c>
      <c r="H296" s="82">
        <v>70.42679921130464</v>
      </c>
      <c r="I296" s="82">
        <v>63.853631284916197</v>
      </c>
      <c r="J296" s="82">
        <v>8.2634111074597438</v>
      </c>
      <c r="K296" s="82">
        <v>21.973161353927047</v>
      </c>
      <c r="L296" s="82">
        <v>35.682911600394348</v>
      </c>
      <c r="M296" s="82">
        <v>12.770726256983242</v>
      </c>
      <c r="N296" s="82">
        <v>6.0097535326979958</v>
      </c>
      <c r="O296" s="82">
        <v>37.373154781465658</v>
      </c>
      <c r="P296" s="82">
        <v>53.336562602694706</v>
      </c>
      <c r="Q296" s="82">
        <v>15.399993427538613</v>
      </c>
    </row>
    <row r="297" spans="1:17" x14ac:dyDescent="0.25">
      <c r="A297" s="1">
        <v>522</v>
      </c>
      <c r="B297" s="1">
        <v>9404</v>
      </c>
      <c r="C297" s="1" t="s">
        <v>11</v>
      </c>
      <c r="D297" s="48">
        <v>599.73</v>
      </c>
      <c r="E297" s="82">
        <v>80.016556030233332</v>
      </c>
      <c r="F297" s="82">
        <v>57.745938218862968</v>
      </c>
      <c r="G297" s="82">
        <v>120.81317449884982</v>
      </c>
      <c r="H297" s="82">
        <v>73.906917515609607</v>
      </c>
      <c r="I297" s="82">
        <v>67.008938547486025</v>
      </c>
      <c r="J297" s="82">
        <v>8.6717449884981921</v>
      </c>
      <c r="K297" s="82">
        <v>23.058958264870196</v>
      </c>
      <c r="L297" s="82">
        <v>37.446171541242201</v>
      </c>
      <c r="M297" s="82">
        <v>13.401787709497208</v>
      </c>
      <c r="N297" s="82">
        <v>6.3067236279986858</v>
      </c>
      <c r="O297" s="82">
        <v>39.219937561616824</v>
      </c>
      <c r="P297" s="82">
        <v>55.972172198488337</v>
      </c>
      <c r="Q297" s="82">
        <v>16.160979296746632</v>
      </c>
    </row>
    <row r="298" spans="1:17" x14ac:dyDescent="0.25">
      <c r="A298" s="1">
        <v>523</v>
      </c>
      <c r="B298" s="1">
        <v>9404</v>
      </c>
      <c r="C298" s="1" t="s">
        <v>11</v>
      </c>
      <c r="D298" s="48">
        <v>0</v>
      </c>
      <c r="E298" s="82">
        <v>0</v>
      </c>
      <c r="F298" s="82">
        <v>0</v>
      </c>
      <c r="G298" s="82">
        <v>0</v>
      </c>
      <c r="H298" s="82">
        <v>0</v>
      </c>
      <c r="I298" s="82">
        <v>0</v>
      </c>
      <c r="J298" s="82">
        <v>0</v>
      </c>
      <c r="K298" s="82">
        <v>0</v>
      </c>
      <c r="L298" s="82">
        <v>0</v>
      </c>
      <c r="M298" s="82">
        <v>0</v>
      </c>
      <c r="N298" s="82">
        <v>0</v>
      </c>
      <c r="O298" s="82">
        <v>0</v>
      </c>
      <c r="P298" s="82">
        <v>0</v>
      </c>
      <c r="Q298" s="82">
        <v>0</v>
      </c>
    </row>
    <row r="299" spans="1:17" x14ac:dyDescent="0.25">
      <c r="A299" s="1">
        <v>524</v>
      </c>
      <c r="B299" s="1">
        <v>9404</v>
      </c>
      <c r="C299" s="1" t="s">
        <v>11</v>
      </c>
      <c r="D299" s="48">
        <v>200.17599999999999</v>
      </c>
      <c r="E299" s="82">
        <v>26.707675320407493</v>
      </c>
      <c r="F299" s="82">
        <v>19.274258297732498</v>
      </c>
      <c r="G299" s="82">
        <v>40.324642786723622</v>
      </c>
      <c r="H299" s="82">
        <v>24.668419323036478</v>
      </c>
      <c r="I299" s="82">
        <v>22.366033519553071</v>
      </c>
      <c r="J299" s="82">
        <v>2.89442786723628</v>
      </c>
      <c r="K299" s="82">
        <v>7.6965468287873806</v>
      </c>
      <c r="L299" s="82">
        <v>12.498665790338482</v>
      </c>
      <c r="M299" s="82">
        <v>4.4732067039106145</v>
      </c>
      <c r="N299" s="82">
        <v>2.105038448899113</v>
      </c>
      <c r="O299" s="82">
        <v>13.090707854091356</v>
      </c>
      <c r="P299" s="82">
        <v>18.682216233979624</v>
      </c>
      <c r="Q299" s="82">
        <v>5.3941610253039762</v>
      </c>
    </row>
    <row r="300" spans="1:17" x14ac:dyDescent="0.25">
      <c r="A300" s="1">
        <v>525</v>
      </c>
      <c r="B300" s="1">
        <v>9404</v>
      </c>
      <c r="C300" s="1" t="s">
        <v>11</v>
      </c>
      <c r="D300" s="48">
        <v>266.52800000000002</v>
      </c>
      <c r="E300" s="82">
        <v>35.560423266513311</v>
      </c>
      <c r="F300" s="82">
        <v>25.663064081498522</v>
      </c>
      <c r="G300" s="82">
        <v>53.690983897469607</v>
      </c>
      <c r="H300" s="82">
        <v>32.845218534341114</v>
      </c>
      <c r="I300" s="82">
        <v>29.779664804469274</v>
      </c>
      <c r="J300" s="82">
        <v>3.853838974696024</v>
      </c>
      <c r="K300" s="82">
        <v>10.247708182714428</v>
      </c>
      <c r="L300" s="82">
        <v>16.641577390732831</v>
      </c>
      <c r="M300" s="82">
        <v>5.9559329608938558</v>
      </c>
      <c r="N300" s="82">
        <v>2.8027919815971085</v>
      </c>
      <c r="O300" s="82">
        <v>17.429862635557019</v>
      </c>
      <c r="P300" s="82">
        <v>24.874778836674334</v>
      </c>
      <c r="Q300" s="82">
        <v>7.1821544528425898</v>
      </c>
    </row>
    <row r="301" spans="1:17" x14ac:dyDescent="0.25">
      <c r="A301" s="1">
        <v>526</v>
      </c>
      <c r="B301" s="1">
        <v>9404</v>
      </c>
      <c r="C301" s="1" t="s">
        <v>11</v>
      </c>
      <c r="D301" s="48">
        <v>481.24900000000002</v>
      </c>
      <c r="E301" s="82">
        <v>64.208706539599078</v>
      </c>
      <c r="F301" s="82">
        <v>46.337810384488996</v>
      </c>
      <c r="G301" s="82">
        <v>96.945657903384813</v>
      </c>
      <c r="H301" s="82">
        <v>59.306071311206054</v>
      </c>
      <c r="I301" s="82">
        <v>53.770837988826813</v>
      </c>
      <c r="J301" s="82">
        <v>6.958579033848177</v>
      </c>
      <c r="K301" s="82">
        <v>18.503494249096288</v>
      </c>
      <c r="L301" s="82">
        <v>30.048409464344399</v>
      </c>
      <c r="M301" s="82">
        <v>10.754167597765363</v>
      </c>
      <c r="N301" s="82">
        <v>5.0607847518895834</v>
      </c>
      <c r="O301" s="82">
        <v>31.471755175813342</v>
      </c>
      <c r="P301" s="82">
        <v>44.914464673020049</v>
      </c>
      <c r="Q301" s="82">
        <v>12.968260926717056</v>
      </c>
    </row>
    <row r="302" spans="1:17" x14ac:dyDescent="0.25">
      <c r="A302" s="1">
        <v>527</v>
      </c>
      <c r="B302" s="1">
        <v>9404</v>
      </c>
      <c r="C302" s="1" t="s">
        <v>11</v>
      </c>
      <c r="D302" s="48">
        <v>321.97000000000003</v>
      </c>
      <c r="E302" s="82">
        <v>42.957548471902733</v>
      </c>
      <c r="F302" s="82">
        <v>31.001383503121922</v>
      </c>
      <c r="G302" s="82">
        <v>64.859549786395007</v>
      </c>
      <c r="H302" s="82">
        <v>39.67753861321065</v>
      </c>
      <c r="I302" s="82">
        <v>35.974301675977657</v>
      </c>
      <c r="J302" s="82">
        <v>4.6554978639500497</v>
      </c>
      <c r="K302" s="82">
        <v>12.379392047321723</v>
      </c>
      <c r="L302" s="82">
        <v>20.103286230693396</v>
      </c>
      <c r="M302" s="82">
        <v>7.1948603351955311</v>
      </c>
      <c r="N302" s="82">
        <v>3.385816628327309</v>
      </c>
      <c r="O302" s="82">
        <v>21.055547157410452</v>
      </c>
      <c r="P302" s="82">
        <v>30.049122576404866</v>
      </c>
      <c r="Q302" s="82">
        <v>8.6761551100887289</v>
      </c>
    </row>
    <row r="303" spans="1:17" x14ac:dyDescent="0.25">
      <c r="A303" s="1">
        <v>528</v>
      </c>
      <c r="B303" s="1">
        <v>9404</v>
      </c>
      <c r="C303" s="1" t="s">
        <v>11</v>
      </c>
      <c r="D303" s="48">
        <v>212.86699999999999</v>
      </c>
      <c r="E303" s="82">
        <v>28.400920801840289</v>
      </c>
      <c r="F303" s="82">
        <v>20.496231022017746</v>
      </c>
      <c r="G303" s="82">
        <v>42.881193230364765</v>
      </c>
      <c r="H303" s="82">
        <v>26.232377587906672</v>
      </c>
      <c r="I303" s="82">
        <v>23.784022346368712</v>
      </c>
      <c r="J303" s="82">
        <v>3.077932303647716</v>
      </c>
      <c r="K303" s="82">
        <v>8.18450180742688</v>
      </c>
      <c r="L303" s="82">
        <v>13.291071311206046</v>
      </c>
      <c r="M303" s="82">
        <v>4.7568044692737432</v>
      </c>
      <c r="N303" s="82">
        <v>2.2384962208347026</v>
      </c>
      <c r="O303" s="82">
        <v>13.920648373315807</v>
      </c>
      <c r="P303" s="82">
        <v>19.866653959907985</v>
      </c>
      <c r="Q303" s="82">
        <v>5.7361465658889248</v>
      </c>
    </row>
    <row r="304" spans="1:17" x14ac:dyDescent="0.25">
      <c r="A304" s="1">
        <v>529</v>
      </c>
      <c r="B304" s="1">
        <v>9404</v>
      </c>
      <c r="C304" s="1" t="s">
        <v>11</v>
      </c>
      <c r="D304" s="48">
        <v>255.352</v>
      </c>
      <c r="E304" s="82">
        <v>34.06931054880053</v>
      </c>
      <c r="F304" s="82">
        <v>24.586965494577719</v>
      </c>
      <c r="G304" s="82">
        <v>51.439624055208675</v>
      </c>
      <c r="H304" s="82">
        <v>31.467959250739405</v>
      </c>
      <c r="I304" s="82">
        <v>28.530949720670389</v>
      </c>
      <c r="J304" s="82">
        <v>3.6922405520867567</v>
      </c>
      <c r="K304" s="82">
        <v>9.8180032862306934</v>
      </c>
      <c r="L304" s="82">
        <v>15.943766020374632</v>
      </c>
      <c r="M304" s="82">
        <v>5.7061899441340787</v>
      </c>
      <c r="N304" s="82">
        <v>2.6852658560630958</v>
      </c>
      <c r="O304" s="82">
        <v>16.698997042392374</v>
      </c>
      <c r="P304" s="82">
        <v>23.831734472559972</v>
      </c>
      <c r="Q304" s="82">
        <v>6.8809937561616827</v>
      </c>
    </row>
    <row r="305" spans="1:17" x14ac:dyDescent="0.25">
      <c r="A305" s="1">
        <v>530</v>
      </c>
      <c r="B305" s="1">
        <v>9404</v>
      </c>
      <c r="C305" s="1" t="s">
        <v>11</v>
      </c>
      <c r="D305" s="48">
        <v>0</v>
      </c>
      <c r="E305" s="82">
        <v>0</v>
      </c>
      <c r="F305" s="82">
        <v>0</v>
      </c>
      <c r="G305" s="82">
        <v>0</v>
      </c>
      <c r="H305" s="82">
        <v>0</v>
      </c>
      <c r="I305" s="82">
        <v>0</v>
      </c>
      <c r="J305" s="82">
        <v>0</v>
      </c>
      <c r="K305" s="82">
        <v>0</v>
      </c>
      <c r="L305" s="82">
        <v>0</v>
      </c>
      <c r="M305" s="82">
        <v>0</v>
      </c>
      <c r="N305" s="82">
        <v>0</v>
      </c>
      <c r="O305" s="82">
        <v>0</v>
      </c>
      <c r="P305" s="82">
        <v>0</v>
      </c>
      <c r="Q305" s="82">
        <v>0</v>
      </c>
    </row>
    <row r="306" spans="1:17" x14ac:dyDescent="0.25">
      <c r="A306" s="1">
        <v>531</v>
      </c>
      <c r="B306" s="1">
        <v>9404</v>
      </c>
      <c r="C306" s="1" t="s">
        <v>11</v>
      </c>
      <c r="D306" s="48">
        <v>106.086</v>
      </c>
      <c r="E306" s="82">
        <v>14.154096615182386</v>
      </c>
      <c r="F306" s="82">
        <v>10.214655931646401</v>
      </c>
      <c r="G306" s="82">
        <v>21.370594150509366</v>
      </c>
      <c r="H306" s="82">
        <v>13.073365100230037</v>
      </c>
      <c r="I306" s="82">
        <v>11.853184357541899</v>
      </c>
      <c r="J306" s="82">
        <v>1.5339415050936576</v>
      </c>
      <c r="K306" s="82">
        <v>4.0788899112717711</v>
      </c>
      <c r="L306" s="82">
        <v>6.6238383174498852</v>
      </c>
      <c r="M306" s="82">
        <v>2.3706368715083799</v>
      </c>
      <c r="N306" s="82">
        <v>1.1155938218862964</v>
      </c>
      <c r="O306" s="82">
        <v>6.9375990798554055</v>
      </c>
      <c r="P306" s="82">
        <v>9.9008951692408811</v>
      </c>
      <c r="Q306" s="82">
        <v>2.8587091685836343</v>
      </c>
    </row>
    <row r="307" spans="1:17" x14ac:dyDescent="0.25">
      <c r="A307" s="1">
        <v>532</v>
      </c>
      <c r="B307" s="1">
        <v>9405</v>
      </c>
      <c r="C307" s="1" t="s">
        <v>11</v>
      </c>
      <c r="D307" s="48">
        <v>479.63099999999997</v>
      </c>
      <c r="E307" s="82">
        <v>109.9764193548387</v>
      </c>
      <c r="F307" s="82">
        <v>47.252225806451605</v>
      </c>
      <c r="G307" s="82">
        <v>63.142354838709679</v>
      </c>
      <c r="H307" s="82">
        <v>64.814999999999998</v>
      </c>
      <c r="I307" s="82">
        <v>54.779129032258062</v>
      </c>
      <c r="J307" s="82">
        <v>8.3632258064516112</v>
      </c>
      <c r="K307" s="82">
        <v>13.79932258064516</v>
      </c>
      <c r="L307" s="82">
        <v>25.507838709677419</v>
      </c>
      <c r="M307" s="82">
        <v>7.5269032258064508</v>
      </c>
      <c r="N307" s="82">
        <v>3.7634516129032254</v>
      </c>
      <c r="O307" s="82">
        <v>34.289225806451611</v>
      </c>
      <c r="P307" s="82">
        <v>38.052677419354836</v>
      </c>
      <c r="Q307" s="82">
        <v>8.3632258064516112</v>
      </c>
    </row>
    <row r="308" spans="1:17" x14ac:dyDescent="0.25">
      <c r="A308" s="1">
        <v>533</v>
      </c>
      <c r="B308" s="1">
        <v>9405</v>
      </c>
      <c r="C308" s="1" t="s">
        <v>11</v>
      </c>
      <c r="D308" s="48">
        <v>277.38200000000001</v>
      </c>
      <c r="E308" s="82">
        <v>63.601975588491719</v>
      </c>
      <c r="F308" s="82">
        <v>27.327084568439407</v>
      </c>
      <c r="G308" s="82">
        <v>36.516723626852659</v>
      </c>
      <c r="H308" s="82">
        <v>37.484054054054056</v>
      </c>
      <c r="I308" s="82">
        <v>31.680071490845688</v>
      </c>
      <c r="J308" s="82">
        <v>4.8366521360069745</v>
      </c>
      <c r="K308" s="82">
        <v>7.9804760244115087</v>
      </c>
      <c r="L308" s="82">
        <v>14.751789014821274</v>
      </c>
      <c r="M308" s="82">
        <v>4.3529869224062772</v>
      </c>
      <c r="N308" s="82">
        <v>2.1764934612031386</v>
      </c>
      <c r="O308" s="82">
        <v>19.830273757628596</v>
      </c>
      <c r="P308" s="82">
        <v>22.006767218831737</v>
      </c>
      <c r="Q308" s="82">
        <v>4.8366521360069745</v>
      </c>
    </row>
    <row r="309" spans="1:17" x14ac:dyDescent="0.25">
      <c r="A309" s="1">
        <v>534</v>
      </c>
      <c r="B309" s="1">
        <v>9405</v>
      </c>
      <c r="C309" s="1" t="s">
        <v>11</v>
      </c>
      <c r="D309" s="48">
        <v>383</v>
      </c>
      <c r="E309" s="82">
        <v>87.819529206625973</v>
      </c>
      <c r="F309" s="82">
        <v>37.732345248474282</v>
      </c>
      <c r="G309" s="82">
        <v>50.421098517872714</v>
      </c>
      <c r="H309" s="82">
        <v>51.756756756756758</v>
      </c>
      <c r="I309" s="82">
        <v>43.742807323452489</v>
      </c>
      <c r="J309" s="82">
        <v>6.6782911944202263</v>
      </c>
      <c r="K309" s="82">
        <v>11.019180470793374</v>
      </c>
      <c r="L309" s="82">
        <v>20.368788142981693</v>
      </c>
      <c r="M309" s="82">
        <v>6.0104620749782036</v>
      </c>
      <c r="N309" s="82">
        <v>3.0052310374891018</v>
      </c>
      <c r="O309" s="82">
        <v>27.380993897122927</v>
      </c>
      <c r="P309" s="82">
        <v>30.386224934612034</v>
      </c>
      <c r="Q309" s="82">
        <v>6.6782911944202263</v>
      </c>
    </row>
    <row r="310" spans="1:17" x14ac:dyDescent="0.25">
      <c r="A310" s="1">
        <v>535</v>
      </c>
      <c r="B310" s="1">
        <v>9406</v>
      </c>
      <c r="C310" s="1" t="s">
        <v>11</v>
      </c>
      <c r="D310" s="48">
        <v>182.89699999999999</v>
      </c>
      <c r="E310" s="82">
        <v>54.778556930693064</v>
      </c>
      <c r="F310" s="82">
        <v>27.162920792079206</v>
      </c>
      <c r="G310" s="82">
        <v>21.503978960396037</v>
      </c>
      <c r="H310" s="82">
        <v>21.277621287128714</v>
      </c>
      <c r="I310" s="82">
        <v>21.051263613861387</v>
      </c>
      <c r="J310" s="82">
        <v>1.5845037128712871</v>
      </c>
      <c r="K310" s="82">
        <v>8.601591584158415</v>
      </c>
      <c r="L310" s="82">
        <v>5.2062264851485152</v>
      </c>
      <c r="M310" s="82">
        <v>3.6217227722772276</v>
      </c>
      <c r="N310" s="82">
        <v>2.7162920792079204</v>
      </c>
      <c r="O310" s="82">
        <v>7.4698032178217817</v>
      </c>
      <c r="P310" s="82">
        <v>4.074438118811881</v>
      </c>
      <c r="Q310" s="82">
        <v>3.8480804455445545</v>
      </c>
    </row>
    <row r="311" spans="1:17" x14ac:dyDescent="0.25">
      <c r="A311" s="1">
        <v>536</v>
      </c>
      <c r="B311" s="1">
        <v>9406</v>
      </c>
      <c r="C311" s="1" t="s">
        <v>11</v>
      </c>
      <c r="D311" s="48">
        <v>122.07300000000001</v>
      </c>
      <c r="E311" s="82">
        <v>36.56146782178218</v>
      </c>
      <c r="F311" s="82">
        <v>18.129653465346536</v>
      </c>
      <c r="G311" s="82">
        <v>14.352642326732674</v>
      </c>
      <c r="H311" s="82">
        <v>14.20156188118812</v>
      </c>
      <c r="I311" s="82">
        <v>14.050481435643565</v>
      </c>
      <c r="J311" s="82">
        <v>1.0575631188118813</v>
      </c>
      <c r="K311" s="82">
        <v>5.7410569306930697</v>
      </c>
      <c r="L311" s="82">
        <v>3.4748502475247527</v>
      </c>
      <c r="M311" s="82">
        <v>2.4172871287128714</v>
      </c>
      <c r="N311" s="82">
        <v>1.8129653465346536</v>
      </c>
      <c r="O311" s="82">
        <v>4.9856547029702973</v>
      </c>
      <c r="P311" s="82">
        <v>2.7194480198019804</v>
      </c>
      <c r="Q311" s="82">
        <v>2.5683675742574259</v>
      </c>
    </row>
    <row r="312" spans="1:17" x14ac:dyDescent="0.25">
      <c r="A312" s="1">
        <v>537</v>
      </c>
      <c r="B312" s="1">
        <v>9406</v>
      </c>
      <c r="C312" s="1" t="s">
        <v>11</v>
      </c>
      <c r="D312" s="48">
        <v>47</v>
      </c>
      <c r="E312" s="82">
        <v>14.076732673267326</v>
      </c>
      <c r="F312" s="82">
        <v>6.9801980198019802</v>
      </c>
      <c r="G312" s="82">
        <v>5.5259900990099009</v>
      </c>
      <c r="H312" s="82">
        <v>5.467821782178218</v>
      </c>
      <c r="I312" s="82">
        <v>5.4096534653465351</v>
      </c>
      <c r="J312" s="82">
        <v>0.40717821782178221</v>
      </c>
      <c r="K312" s="82">
        <v>2.2103960396039604</v>
      </c>
      <c r="L312" s="82">
        <v>1.3378712871287128</v>
      </c>
      <c r="M312" s="82">
        <v>0.93069306930693074</v>
      </c>
      <c r="N312" s="82">
        <v>0.69801980198019797</v>
      </c>
      <c r="O312" s="82">
        <v>1.9195544554455446</v>
      </c>
      <c r="P312" s="82">
        <v>1.0470297029702971</v>
      </c>
      <c r="Q312" s="82">
        <v>0.98886138613861396</v>
      </c>
    </row>
    <row r="313" spans="1:17" x14ac:dyDescent="0.25">
      <c r="A313" s="1">
        <v>538</v>
      </c>
      <c r="B313" s="1">
        <v>9406</v>
      </c>
      <c r="C313" s="1" t="s">
        <v>11</v>
      </c>
      <c r="D313" s="48">
        <v>74.587999999999994</v>
      </c>
      <c r="E313" s="82">
        <v>22.339475247524749</v>
      </c>
      <c r="F313" s="82">
        <v>11.077425742574256</v>
      </c>
      <c r="G313" s="82">
        <v>8.7696287128712864</v>
      </c>
      <c r="H313" s="82">
        <v>8.6773168316831679</v>
      </c>
      <c r="I313" s="82">
        <v>8.5850049504950494</v>
      </c>
      <c r="J313" s="82">
        <v>0.64618316831683165</v>
      </c>
      <c r="K313" s="82">
        <v>3.5078514851485147</v>
      </c>
      <c r="L313" s="82">
        <v>2.1231732673267327</v>
      </c>
      <c r="M313" s="82">
        <v>1.476990099009901</v>
      </c>
      <c r="N313" s="82">
        <v>1.1077425742574256</v>
      </c>
      <c r="O313" s="82">
        <v>3.0462920792079204</v>
      </c>
      <c r="P313" s="82">
        <v>1.6616138613861384</v>
      </c>
      <c r="Q313" s="82">
        <v>1.5693019801980197</v>
      </c>
    </row>
    <row r="314" spans="1:17" x14ac:dyDescent="0.25">
      <c r="A314" s="1">
        <v>539</v>
      </c>
      <c r="B314" s="1">
        <v>9406</v>
      </c>
      <c r="C314" s="1" t="s">
        <v>11</v>
      </c>
      <c r="D314" s="48">
        <v>15</v>
      </c>
      <c r="E314" s="82">
        <v>4.4925742574257423</v>
      </c>
      <c r="F314" s="82">
        <v>2.2277227722772275</v>
      </c>
      <c r="G314" s="82">
        <v>1.7636138613861385</v>
      </c>
      <c r="H314" s="82">
        <v>1.745049504950495</v>
      </c>
      <c r="I314" s="82">
        <v>1.7264851485148516</v>
      </c>
      <c r="J314" s="82">
        <v>0.12995049504950495</v>
      </c>
      <c r="K314" s="82">
        <v>0.70544554455445541</v>
      </c>
      <c r="L314" s="82">
        <v>0.42698019801980197</v>
      </c>
      <c r="M314" s="82">
        <v>0.29702970297029702</v>
      </c>
      <c r="N314" s="82">
        <v>0.22277227722772275</v>
      </c>
      <c r="O314" s="82">
        <v>0.61262376237623761</v>
      </c>
      <c r="P314" s="82">
        <v>0.33415841584158412</v>
      </c>
      <c r="Q314" s="82">
        <v>0.3155940594059406</v>
      </c>
    </row>
    <row r="315" spans="1:17" x14ac:dyDescent="0.25">
      <c r="A315" s="1">
        <v>540</v>
      </c>
      <c r="B315" s="1">
        <v>9406</v>
      </c>
      <c r="C315" s="1" t="s">
        <v>11</v>
      </c>
      <c r="D315" s="48">
        <v>4</v>
      </c>
      <c r="E315" s="82">
        <v>1.198019801980198</v>
      </c>
      <c r="F315" s="82">
        <v>0.59405940594059403</v>
      </c>
      <c r="G315" s="82">
        <v>0.47029702970297027</v>
      </c>
      <c r="H315" s="82">
        <v>0.46534653465346537</v>
      </c>
      <c r="I315" s="82">
        <v>0.46039603960396042</v>
      </c>
      <c r="J315" s="82">
        <v>3.4653465346534656E-2</v>
      </c>
      <c r="K315" s="82">
        <v>0.18811881188118812</v>
      </c>
      <c r="L315" s="82">
        <v>0.11386138613861387</v>
      </c>
      <c r="M315" s="82">
        <v>7.9207920792079209E-2</v>
      </c>
      <c r="N315" s="82">
        <v>5.9405940594059403E-2</v>
      </c>
      <c r="O315" s="82">
        <v>0.16336633663366337</v>
      </c>
      <c r="P315" s="82">
        <v>8.9108910891089105E-2</v>
      </c>
      <c r="Q315" s="82">
        <v>8.4158415841584164E-2</v>
      </c>
    </row>
    <row r="316" spans="1:17" x14ac:dyDescent="0.25">
      <c r="A316" s="1">
        <v>541</v>
      </c>
      <c r="B316" s="1">
        <v>9406</v>
      </c>
      <c r="C316" s="1" t="s">
        <v>11</v>
      </c>
      <c r="D316" s="48">
        <v>220.17599999999999</v>
      </c>
      <c r="E316" s="82">
        <v>65.943801980198018</v>
      </c>
      <c r="F316" s="82">
        <v>32.699405940594055</v>
      </c>
      <c r="G316" s="82">
        <v>25.887029702970295</v>
      </c>
      <c r="H316" s="82">
        <v>25.614534653465345</v>
      </c>
      <c r="I316" s="82">
        <v>25.342039603960394</v>
      </c>
      <c r="J316" s="82">
        <v>1.9074653465346536</v>
      </c>
      <c r="K316" s="82">
        <v>10.354811881188118</v>
      </c>
      <c r="L316" s="82">
        <v>6.267386138613861</v>
      </c>
      <c r="M316" s="82">
        <v>4.3599207920792074</v>
      </c>
      <c r="N316" s="82">
        <v>3.2699405940594057</v>
      </c>
      <c r="O316" s="82">
        <v>8.992336633663367</v>
      </c>
      <c r="P316" s="82">
        <v>4.9049108910891084</v>
      </c>
      <c r="Q316" s="82">
        <v>4.6324158415841588</v>
      </c>
    </row>
    <row r="317" spans="1:17" x14ac:dyDescent="0.25">
      <c r="A317" s="1">
        <v>542</v>
      </c>
      <c r="B317" s="1">
        <v>9406</v>
      </c>
      <c r="C317" s="1" t="s">
        <v>11</v>
      </c>
      <c r="D317" s="48">
        <v>151.48500000000001</v>
      </c>
      <c r="E317" s="82">
        <v>45.370507425742574</v>
      </c>
      <c r="F317" s="82">
        <v>22.497772277227725</v>
      </c>
      <c r="G317" s="82">
        <v>17.810736386138615</v>
      </c>
      <c r="H317" s="82">
        <v>17.623254950495053</v>
      </c>
      <c r="I317" s="82">
        <v>17.435773514851487</v>
      </c>
      <c r="J317" s="82">
        <v>1.3123700495049506</v>
      </c>
      <c r="K317" s="82">
        <v>7.1242945544554459</v>
      </c>
      <c r="L317" s="82">
        <v>4.3120730198019803</v>
      </c>
      <c r="M317" s="82">
        <v>2.9997029702970299</v>
      </c>
      <c r="N317" s="82">
        <v>2.2497772277227726</v>
      </c>
      <c r="O317" s="82">
        <v>6.1868873762376246</v>
      </c>
      <c r="P317" s="82">
        <v>3.3746658415841586</v>
      </c>
      <c r="Q317" s="82">
        <v>3.1871844059405947</v>
      </c>
    </row>
    <row r="318" spans="1:17" x14ac:dyDescent="0.25">
      <c r="A318" s="1">
        <v>543</v>
      </c>
      <c r="B318" s="1">
        <v>9407</v>
      </c>
      <c r="C318" s="1" t="s">
        <v>11</v>
      </c>
      <c r="D318" s="48">
        <v>101.691</v>
      </c>
      <c r="E318" s="82">
        <v>18.284688796680499</v>
      </c>
      <c r="F318" s="82">
        <v>12.658630705394192</v>
      </c>
      <c r="G318" s="82">
        <v>19.269248962655602</v>
      </c>
      <c r="H318" s="82">
        <v>13.221236514522824</v>
      </c>
      <c r="I318" s="82">
        <v>14.346448132780083</v>
      </c>
      <c r="J318" s="82">
        <v>1.1252116182572616</v>
      </c>
      <c r="K318" s="82">
        <v>2.2504232365145231</v>
      </c>
      <c r="L318" s="82">
        <v>4.922800829875519</v>
      </c>
      <c r="M318" s="82">
        <v>1.4065145228215767</v>
      </c>
      <c r="N318" s="82">
        <v>0.28130290456431539</v>
      </c>
      <c r="O318" s="82">
        <v>2.1097717842323651</v>
      </c>
      <c r="P318" s="82">
        <v>8.4390871369294604</v>
      </c>
      <c r="Q318" s="82">
        <v>3.3756348547717843</v>
      </c>
    </row>
    <row r="319" spans="1:17" x14ac:dyDescent="0.25">
      <c r="A319" s="1">
        <v>544</v>
      </c>
      <c r="B319" s="1">
        <v>9407</v>
      </c>
      <c r="C319" s="1" t="s">
        <v>11</v>
      </c>
      <c r="D319" s="48">
        <v>201.48500000000001</v>
      </c>
      <c r="E319" s="82">
        <v>36.228284923928079</v>
      </c>
      <c r="F319" s="82">
        <v>25.08112033195021</v>
      </c>
      <c r="G319" s="82">
        <v>38.179038727524208</v>
      </c>
      <c r="H319" s="82">
        <v>26.195836791147997</v>
      </c>
      <c r="I319" s="82">
        <v>28.425269709543571</v>
      </c>
      <c r="J319" s="82">
        <v>2.2294329183955743</v>
      </c>
      <c r="K319" s="82">
        <v>4.4588658367911487</v>
      </c>
      <c r="L319" s="82">
        <v>9.7537690179806376</v>
      </c>
      <c r="M319" s="82">
        <v>2.7867911479944674</v>
      </c>
      <c r="N319" s="82">
        <v>0.55735822959889358</v>
      </c>
      <c r="O319" s="82">
        <v>4.180186721991701</v>
      </c>
      <c r="P319" s="82">
        <v>16.720746887966804</v>
      </c>
      <c r="Q319" s="82">
        <v>6.6882987551867226</v>
      </c>
    </row>
    <row r="320" spans="1:17" x14ac:dyDescent="0.25">
      <c r="A320" s="1">
        <v>545</v>
      </c>
      <c r="B320" s="1">
        <v>9407</v>
      </c>
      <c r="C320" s="1" t="s">
        <v>11</v>
      </c>
      <c r="D320" s="48">
        <v>198.58799999999999</v>
      </c>
      <c r="E320" s="82">
        <v>35.707385892116179</v>
      </c>
      <c r="F320" s="82">
        <v>24.720497925311204</v>
      </c>
      <c r="G320" s="82">
        <v>37.630091286307049</v>
      </c>
      <c r="H320" s="82">
        <v>25.819186721991702</v>
      </c>
      <c r="I320" s="82">
        <v>28.016564315352696</v>
      </c>
      <c r="J320" s="82">
        <v>2.1973775933609958</v>
      </c>
      <c r="K320" s="82">
        <v>4.3947551867219916</v>
      </c>
      <c r="L320" s="82">
        <v>9.6135269709543572</v>
      </c>
      <c r="M320" s="82">
        <v>2.7467219917012446</v>
      </c>
      <c r="N320" s="82">
        <v>0.54934439834024895</v>
      </c>
      <c r="O320" s="82">
        <v>4.120082987551867</v>
      </c>
      <c r="P320" s="82">
        <v>16.480331950207468</v>
      </c>
      <c r="Q320" s="82">
        <v>6.592132780082987</v>
      </c>
    </row>
    <row r="321" spans="1:17" x14ac:dyDescent="0.25">
      <c r="A321" s="1">
        <v>546</v>
      </c>
      <c r="B321" s="1">
        <v>9407</v>
      </c>
      <c r="C321" s="1" t="s">
        <v>11</v>
      </c>
      <c r="D321" s="48">
        <v>215.14600000000002</v>
      </c>
      <c r="E321" s="82">
        <v>38.684619640387275</v>
      </c>
      <c r="F321" s="82">
        <v>26.781659751037346</v>
      </c>
      <c r="G321" s="82">
        <v>40.767637621023518</v>
      </c>
      <c r="H321" s="82">
        <v>27.971955739972341</v>
      </c>
      <c r="I321" s="82">
        <v>30.352547717842324</v>
      </c>
      <c r="J321" s="82">
        <v>2.3805919778699867</v>
      </c>
      <c r="K321" s="82">
        <v>4.7611839557399733</v>
      </c>
      <c r="L321" s="82">
        <v>10.41508990318119</v>
      </c>
      <c r="M321" s="82">
        <v>2.9757399723374829</v>
      </c>
      <c r="N321" s="82">
        <v>0.59514799446749667</v>
      </c>
      <c r="O321" s="82">
        <v>4.4636099585062246</v>
      </c>
      <c r="P321" s="82">
        <v>17.854439834024898</v>
      </c>
      <c r="Q321" s="82">
        <v>7.1417759336099591</v>
      </c>
    </row>
    <row r="322" spans="1:17" x14ac:dyDescent="0.25">
      <c r="A322" s="1">
        <v>547</v>
      </c>
      <c r="B322" s="1">
        <v>9408</v>
      </c>
      <c r="C322" s="1" t="s">
        <v>11</v>
      </c>
      <c r="D322" s="48">
        <v>0</v>
      </c>
      <c r="E322" s="82">
        <v>0</v>
      </c>
      <c r="F322" s="82">
        <v>0</v>
      </c>
      <c r="G322" s="82">
        <v>0</v>
      </c>
      <c r="H322" s="82">
        <v>0</v>
      </c>
      <c r="I322" s="82">
        <v>0</v>
      </c>
      <c r="J322" s="82">
        <v>0</v>
      </c>
      <c r="K322" s="82">
        <v>0</v>
      </c>
      <c r="L322" s="82">
        <v>0</v>
      </c>
      <c r="M322" s="82">
        <v>0</v>
      </c>
      <c r="N322" s="82">
        <v>0</v>
      </c>
      <c r="O322" s="82">
        <v>0</v>
      </c>
      <c r="P322" s="82">
        <v>0</v>
      </c>
      <c r="Q322" s="82">
        <v>0</v>
      </c>
    </row>
    <row r="323" spans="1:17" x14ac:dyDescent="0.25">
      <c r="A323" s="1">
        <v>548</v>
      </c>
      <c r="B323" s="1">
        <v>9408</v>
      </c>
      <c r="C323" s="1" t="s">
        <v>11</v>
      </c>
      <c r="D323" s="48">
        <v>38.793999999999997</v>
      </c>
      <c r="E323" s="82">
        <v>6.917915449654112</v>
      </c>
      <c r="F323" s="82">
        <v>3.9360553420445807</v>
      </c>
      <c r="G323" s="82">
        <v>9.5717709454265947</v>
      </c>
      <c r="H323" s="82">
        <v>5.2480737893927749</v>
      </c>
      <c r="I323" s="82">
        <v>3.7273251345119136</v>
      </c>
      <c r="J323" s="82">
        <v>0.26836740968485778</v>
      </c>
      <c r="K323" s="82">
        <v>1.4312928516525747</v>
      </c>
      <c r="L323" s="82">
        <v>1.6996602613374325</v>
      </c>
      <c r="M323" s="82">
        <v>0.32800461183704843</v>
      </c>
      <c r="N323" s="82">
        <v>0.62619062259800151</v>
      </c>
      <c r="O323" s="82">
        <v>1.6400230591852418</v>
      </c>
      <c r="P323" s="82">
        <v>2.3258508839354342</v>
      </c>
      <c r="Q323" s="82">
        <v>1.0734696387394311</v>
      </c>
    </row>
    <row r="324" spans="1:17" x14ac:dyDescent="0.25">
      <c r="A324" s="1">
        <v>549</v>
      </c>
      <c r="B324" s="1">
        <v>9408</v>
      </c>
      <c r="C324" s="1" t="s">
        <v>11</v>
      </c>
      <c r="D324" s="48">
        <v>228.17599999999999</v>
      </c>
      <c r="E324" s="82">
        <v>40.689340507302077</v>
      </c>
      <c r="F324" s="82">
        <v>23.150831667947731</v>
      </c>
      <c r="G324" s="82">
        <v>56.298613374327438</v>
      </c>
      <c r="H324" s="82">
        <v>30.867775557263641</v>
      </c>
      <c r="I324" s="82">
        <v>21.923136049192927</v>
      </c>
      <c r="J324" s="82">
        <v>1.5784657955418908</v>
      </c>
      <c r="K324" s="82">
        <v>8.4184842428900826</v>
      </c>
      <c r="L324" s="82">
        <v>9.9969500384319741</v>
      </c>
      <c r="M324" s="82">
        <v>1.9292359723289776</v>
      </c>
      <c r="N324" s="82">
        <v>3.6830868562644117</v>
      </c>
      <c r="O324" s="82">
        <v>9.6461798616448871</v>
      </c>
      <c r="P324" s="82">
        <v>13.680036894696388</v>
      </c>
      <c r="Q324" s="82">
        <v>6.3138631821675633</v>
      </c>
    </row>
    <row r="325" spans="1:17" x14ac:dyDescent="0.25">
      <c r="A325" s="1">
        <v>550</v>
      </c>
      <c r="B325" s="1">
        <v>9408</v>
      </c>
      <c r="C325" s="1" t="s">
        <v>11</v>
      </c>
      <c r="D325" s="48">
        <v>878.69100000000003</v>
      </c>
      <c r="E325" s="82">
        <v>156.69201537279017</v>
      </c>
      <c r="F325" s="82">
        <v>89.152353574173716</v>
      </c>
      <c r="G325" s="82">
        <v>216.80231437355883</v>
      </c>
      <c r="H325" s="82">
        <v>118.86980476556496</v>
      </c>
      <c r="I325" s="82">
        <v>84.424577248270566</v>
      </c>
      <c r="J325" s="82">
        <v>6.0785695618754803</v>
      </c>
      <c r="K325" s="82">
        <v>32.419037663335892</v>
      </c>
      <c r="L325" s="82">
        <v>38.497607225211375</v>
      </c>
      <c r="M325" s="82">
        <v>7.4293627978478103</v>
      </c>
      <c r="N325" s="82">
        <v>14.183328977709454</v>
      </c>
      <c r="O325" s="82">
        <v>37.14681398923905</v>
      </c>
      <c r="P325" s="82">
        <v>52.680936202920833</v>
      </c>
      <c r="Q325" s="82">
        <v>24.314278247501921</v>
      </c>
    </row>
    <row r="326" spans="1:17" x14ac:dyDescent="0.25">
      <c r="A326" s="1">
        <v>551</v>
      </c>
      <c r="B326" s="1">
        <v>9408</v>
      </c>
      <c r="C326" s="1" t="s">
        <v>11</v>
      </c>
      <c r="D326" s="48">
        <v>165.07300000000001</v>
      </c>
      <c r="E326" s="82">
        <v>29.436538047655652</v>
      </c>
      <c r="F326" s="82">
        <v>16.74837509607994</v>
      </c>
      <c r="G326" s="82">
        <v>40.729003074558037</v>
      </c>
      <c r="H326" s="82">
        <v>22.331166794773253</v>
      </c>
      <c r="I326" s="82">
        <v>15.860203689469639</v>
      </c>
      <c r="J326" s="82">
        <v>1.1419346656418141</v>
      </c>
      <c r="K326" s="82">
        <v>6.0903182167563408</v>
      </c>
      <c r="L326" s="82">
        <v>7.2322528823981553</v>
      </c>
      <c r="M326" s="82">
        <v>1.3956979246733283</v>
      </c>
      <c r="N326" s="82">
        <v>2.6645142198308993</v>
      </c>
      <c r="O326" s="82">
        <v>6.9784896233666407</v>
      </c>
      <c r="P326" s="82">
        <v>9.896767102229056</v>
      </c>
      <c r="Q326" s="82">
        <v>4.5677386625672565</v>
      </c>
    </row>
    <row r="327" spans="1:17" x14ac:dyDescent="0.25">
      <c r="A327" s="1">
        <v>552</v>
      </c>
      <c r="B327" s="1">
        <v>9501</v>
      </c>
      <c r="C327" s="1" t="s">
        <v>11</v>
      </c>
      <c r="D327" s="48">
        <v>12</v>
      </c>
      <c r="E327" s="82">
        <v>2.7712418300653594</v>
      </c>
      <c r="F327" s="82">
        <v>1.7254901960784312</v>
      </c>
      <c r="G327" s="82">
        <v>3.3464052287581705</v>
      </c>
      <c r="H327" s="82">
        <v>1.5686274509803924</v>
      </c>
      <c r="I327" s="82">
        <v>1.0457516339869282</v>
      </c>
      <c r="J327" s="82">
        <v>0.18300653594771243</v>
      </c>
      <c r="K327" s="82">
        <v>0.52287581699346408</v>
      </c>
      <c r="L327" s="82">
        <v>0.18300653594771243</v>
      </c>
      <c r="M327" s="82">
        <v>0</v>
      </c>
      <c r="N327" s="82">
        <v>0.10457516339869283</v>
      </c>
      <c r="O327" s="82">
        <v>0.23529411764705882</v>
      </c>
      <c r="P327" s="82">
        <v>0.23529411764705882</v>
      </c>
      <c r="Q327" s="82">
        <v>7.8431372549019607E-2</v>
      </c>
    </row>
    <row r="328" spans="1:17" x14ac:dyDescent="0.25">
      <c r="A328" s="1">
        <v>553</v>
      </c>
      <c r="B328" s="1">
        <v>9501</v>
      </c>
      <c r="C328" s="1" t="s">
        <v>11</v>
      </c>
      <c r="D328" s="48">
        <v>15</v>
      </c>
      <c r="E328" s="82">
        <v>3.4640522875816995</v>
      </c>
      <c r="F328" s="82">
        <v>2.1568627450980391</v>
      </c>
      <c r="G328" s="82">
        <v>4.1830065359477127</v>
      </c>
      <c r="H328" s="82">
        <v>1.9607843137254903</v>
      </c>
      <c r="I328" s="82">
        <v>1.3071895424836601</v>
      </c>
      <c r="J328" s="82">
        <v>0.22875816993464052</v>
      </c>
      <c r="K328" s="82">
        <v>0.65359477124183007</v>
      </c>
      <c r="L328" s="82">
        <v>0.22875816993464052</v>
      </c>
      <c r="M328" s="82">
        <v>0</v>
      </c>
      <c r="N328" s="82">
        <v>0.13071895424836602</v>
      </c>
      <c r="O328" s="82">
        <v>0.29411764705882354</v>
      </c>
      <c r="P328" s="82">
        <v>0.29411764705882354</v>
      </c>
      <c r="Q328" s="82">
        <v>9.8039215686274508E-2</v>
      </c>
    </row>
    <row r="329" spans="1:17" x14ac:dyDescent="0.25">
      <c r="A329" s="1">
        <v>554</v>
      </c>
      <c r="B329" s="1">
        <v>9501</v>
      </c>
      <c r="C329" s="1" t="s">
        <v>11</v>
      </c>
      <c r="D329" s="48">
        <v>25</v>
      </c>
      <c r="E329" s="82">
        <v>5.7734204793028319</v>
      </c>
      <c r="F329" s="82">
        <v>3.594771241830065</v>
      </c>
      <c r="G329" s="82">
        <v>6.9716775599128544</v>
      </c>
      <c r="H329" s="82">
        <v>3.2679738562091507</v>
      </c>
      <c r="I329" s="82">
        <v>2.1786492374727668</v>
      </c>
      <c r="J329" s="82">
        <v>0.38126361655773422</v>
      </c>
      <c r="K329" s="82">
        <v>1.0893246187363834</v>
      </c>
      <c r="L329" s="82">
        <v>0.38126361655773422</v>
      </c>
      <c r="M329" s="82">
        <v>0</v>
      </c>
      <c r="N329" s="82">
        <v>0.2178649237472767</v>
      </c>
      <c r="O329" s="82">
        <v>0.49019607843137253</v>
      </c>
      <c r="P329" s="82">
        <v>0.49019607843137253</v>
      </c>
      <c r="Q329" s="82">
        <v>0.16339869281045752</v>
      </c>
    </row>
    <row r="330" spans="1:17" x14ac:dyDescent="0.25">
      <c r="A330" s="1">
        <v>555</v>
      </c>
      <c r="B330" s="1">
        <v>9501</v>
      </c>
      <c r="C330" s="1" t="s">
        <v>11</v>
      </c>
      <c r="D330" s="48">
        <v>24</v>
      </c>
      <c r="E330" s="82">
        <v>5.5424836601307188</v>
      </c>
      <c r="F330" s="82">
        <v>3.4509803921568625</v>
      </c>
      <c r="G330" s="82">
        <v>6.692810457516341</v>
      </c>
      <c r="H330" s="82">
        <v>3.1372549019607847</v>
      </c>
      <c r="I330" s="82">
        <v>2.0915032679738563</v>
      </c>
      <c r="J330" s="82">
        <v>0.36601307189542487</v>
      </c>
      <c r="K330" s="82">
        <v>1.0457516339869282</v>
      </c>
      <c r="L330" s="82">
        <v>0.36601307189542487</v>
      </c>
      <c r="M330" s="82">
        <v>0</v>
      </c>
      <c r="N330" s="82">
        <v>0.20915032679738566</v>
      </c>
      <c r="O330" s="82">
        <v>0.47058823529411764</v>
      </c>
      <c r="P330" s="82">
        <v>0.47058823529411764</v>
      </c>
      <c r="Q330" s="82">
        <v>0.15686274509803921</v>
      </c>
    </row>
    <row r="333" spans="1:17" x14ac:dyDescent="0.25">
      <c r="C333" s="7" t="s">
        <v>23</v>
      </c>
      <c r="D333" s="7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C334" s="1" t="s">
        <v>5</v>
      </c>
      <c r="D334" s="32">
        <f t="shared" ref="D334:Q340" si="0">SUMIF($C$2:$C$330,$C334,D$2:D$330)</f>
        <v>4220.1509999999998</v>
      </c>
      <c r="E334" s="32">
        <f t="shared" si="0"/>
        <v>404.29336450322018</v>
      </c>
      <c r="F334" s="32">
        <f t="shared" si="0"/>
        <v>420.73545334042529</v>
      </c>
      <c r="G334" s="32">
        <f t="shared" si="0"/>
        <v>596.20703738191287</v>
      </c>
      <c r="H334" s="32">
        <f t="shared" si="0"/>
        <v>554.61254984089692</v>
      </c>
      <c r="I334" s="32">
        <f t="shared" si="0"/>
        <v>615.13958411195097</v>
      </c>
      <c r="J334" s="32">
        <f t="shared" si="0"/>
        <v>31.947701997081332</v>
      </c>
      <c r="K334" s="32">
        <f t="shared" si="0"/>
        <v>227.63605583824989</v>
      </c>
      <c r="L334" s="32">
        <f t="shared" si="0"/>
        <v>107.19825465365463</v>
      </c>
      <c r="M334" s="32">
        <f t="shared" si="0"/>
        <v>138.27413769107369</v>
      </c>
      <c r="N334" s="32">
        <f t="shared" si="0"/>
        <v>42.717296002854603</v>
      </c>
      <c r="O334" s="32">
        <f t="shared" si="0"/>
        <v>325.72533408607819</v>
      </c>
      <c r="P334" s="32">
        <f t="shared" si="0"/>
        <v>490.39558675697265</v>
      </c>
      <c r="Q334" s="32">
        <f t="shared" si="0"/>
        <v>265.2686437956292</v>
      </c>
    </row>
    <row r="335" spans="1:17" x14ac:dyDescent="0.25">
      <c r="C335" s="1" t="s">
        <v>6</v>
      </c>
      <c r="D335" s="32">
        <f t="shared" si="0"/>
        <v>3351.8460000000005</v>
      </c>
      <c r="E335" s="32">
        <f t="shared" si="0"/>
        <v>467.88658566783147</v>
      </c>
      <c r="F335" s="32">
        <f t="shared" si="0"/>
        <v>247.1298368644992</v>
      </c>
      <c r="G335" s="32">
        <f t="shared" si="0"/>
        <v>521.1360458616889</v>
      </c>
      <c r="H335" s="32">
        <f t="shared" si="0"/>
        <v>493.5003108710971</v>
      </c>
      <c r="I335" s="32">
        <f t="shared" si="0"/>
        <v>430.35201538335463</v>
      </c>
      <c r="J335" s="32">
        <f t="shared" si="0"/>
        <v>121.64941504643465</v>
      </c>
      <c r="K335" s="32">
        <f t="shared" si="0"/>
        <v>187.85536504329335</v>
      </c>
      <c r="L335" s="32">
        <f t="shared" si="0"/>
        <v>199.29302742017586</v>
      </c>
      <c r="M335" s="32">
        <f t="shared" si="0"/>
        <v>48.178245717162589</v>
      </c>
      <c r="N335" s="32">
        <f t="shared" si="0"/>
        <v>47.386709182824731</v>
      </c>
      <c r="O335" s="32">
        <f t="shared" si="0"/>
        <v>286.6643099601356</v>
      </c>
      <c r="P335" s="32">
        <f t="shared" si="0"/>
        <v>204.38414577306486</v>
      </c>
      <c r="Q335" s="32">
        <f t="shared" si="0"/>
        <v>96.429987208436913</v>
      </c>
    </row>
    <row r="336" spans="1:17" x14ac:dyDescent="0.25">
      <c r="C336" s="1" t="s">
        <v>7</v>
      </c>
      <c r="D336" s="32">
        <f t="shared" si="0"/>
        <v>2637.194</v>
      </c>
      <c r="E336" s="32">
        <f t="shared" si="0"/>
        <v>268.91954062291353</v>
      </c>
      <c r="F336" s="32">
        <f t="shared" si="0"/>
        <v>333.76615143985634</v>
      </c>
      <c r="G336" s="32">
        <f t="shared" si="0"/>
        <v>434.08095224739151</v>
      </c>
      <c r="H336" s="32">
        <f t="shared" si="0"/>
        <v>291.28997255281558</v>
      </c>
      <c r="I336" s="32">
        <f t="shared" si="0"/>
        <v>391.54053239017742</v>
      </c>
      <c r="J336" s="32">
        <f t="shared" si="0"/>
        <v>39.593815995262908</v>
      </c>
      <c r="K336" s="32">
        <f t="shared" si="0"/>
        <v>148.1177935423716</v>
      </c>
      <c r="L336" s="32">
        <f t="shared" si="0"/>
        <v>140.90716512395463</v>
      </c>
      <c r="M336" s="32">
        <f t="shared" si="0"/>
        <v>51.949758652541952</v>
      </c>
      <c r="N336" s="32">
        <f t="shared" si="0"/>
        <v>14.701502300748608</v>
      </c>
      <c r="O336" s="32">
        <f t="shared" si="0"/>
        <v>143.6305996487084</v>
      </c>
      <c r="P336" s="32">
        <f t="shared" si="0"/>
        <v>234.83482006289785</v>
      </c>
      <c r="Q336" s="32">
        <f t="shared" si="0"/>
        <v>143.86139542035966</v>
      </c>
    </row>
    <row r="337" spans="3:17" x14ac:dyDescent="0.25">
      <c r="C337" s="1" t="s">
        <v>8</v>
      </c>
      <c r="D337" s="32">
        <f t="shared" si="0"/>
        <v>21637.001000000011</v>
      </c>
      <c r="E337" s="32">
        <f t="shared" si="0"/>
        <v>2936.3852337778699</v>
      </c>
      <c r="F337" s="32">
        <f t="shared" si="0"/>
        <v>2597.0941215694306</v>
      </c>
      <c r="G337" s="32">
        <f t="shared" si="0"/>
        <v>2698.3796792653311</v>
      </c>
      <c r="H337" s="32">
        <f t="shared" si="0"/>
        <v>2081.8545564408496</v>
      </c>
      <c r="I337" s="32">
        <f t="shared" si="0"/>
        <v>2520.0050070773445</v>
      </c>
      <c r="J337" s="32">
        <f t="shared" si="0"/>
        <v>137.60700017836385</v>
      </c>
      <c r="K337" s="32">
        <f t="shared" si="0"/>
        <v>1363.5550348677018</v>
      </c>
      <c r="L337" s="32">
        <f t="shared" si="0"/>
        <v>1026.81913069596</v>
      </c>
      <c r="M337" s="32">
        <f t="shared" si="0"/>
        <v>420.16460785181846</v>
      </c>
      <c r="N337" s="32">
        <f t="shared" si="0"/>
        <v>343.42079292703721</v>
      </c>
      <c r="O337" s="32">
        <f t="shared" si="0"/>
        <v>1540.2312554133493</v>
      </c>
      <c r="P337" s="32">
        <f t="shared" si="0"/>
        <v>2465.8319403919836</v>
      </c>
      <c r="Q337" s="32">
        <f t="shared" si="0"/>
        <v>1505.6526395429612</v>
      </c>
    </row>
    <row r="338" spans="3:17" x14ac:dyDescent="0.25">
      <c r="C338" s="1" t="s">
        <v>9</v>
      </c>
      <c r="D338" s="32">
        <f t="shared" si="0"/>
        <v>1472.8630000000003</v>
      </c>
      <c r="E338" s="32">
        <f t="shared" si="0"/>
        <v>180.09197070893092</v>
      </c>
      <c r="F338" s="32">
        <f t="shared" si="0"/>
        <v>185.05238657431551</v>
      </c>
      <c r="G338" s="32">
        <f t="shared" si="0"/>
        <v>295.35344022816167</v>
      </c>
      <c r="H338" s="32">
        <f t="shared" si="0"/>
        <v>162.18778742177312</v>
      </c>
      <c r="I338" s="32">
        <f t="shared" si="0"/>
        <v>156.60833556877444</v>
      </c>
      <c r="J338" s="32">
        <f t="shared" si="0"/>
        <v>1.1845769230769232</v>
      </c>
      <c r="K338" s="32">
        <f t="shared" si="0"/>
        <v>87.77272002118643</v>
      </c>
      <c r="L338" s="32">
        <f t="shared" si="0"/>
        <v>83.805104053129099</v>
      </c>
      <c r="M338" s="32">
        <f t="shared" si="0"/>
        <v>14.167634545306386</v>
      </c>
      <c r="N338" s="32">
        <f t="shared" si="0"/>
        <v>7.40360576923077E-2</v>
      </c>
      <c r="O338" s="32">
        <f t="shared" si="0"/>
        <v>117.02496114080833</v>
      </c>
      <c r="P338" s="32">
        <f t="shared" si="0"/>
        <v>112.9262304416558</v>
      </c>
      <c r="Q338" s="32">
        <f t="shared" si="0"/>
        <v>76.613816315189041</v>
      </c>
    </row>
    <row r="339" spans="3:17" x14ac:dyDescent="0.25">
      <c r="C339" s="1" t="s">
        <v>10</v>
      </c>
      <c r="D339" s="32">
        <f t="shared" si="0"/>
        <v>2637.6739999999995</v>
      </c>
      <c r="E339" s="32">
        <f t="shared" si="0"/>
        <v>405.25038204668039</v>
      </c>
      <c r="F339" s="32">
        <f t="shared" si="0"/>
        <v>299.03755105657143</v>
      </c>
      <c r="G339" s="32">
        <f t="shared" si="0"/>
        <v>390.9562263033369</v>
      </c>
      <c r="H339" s="32">
        <f t="shared" si="0"/>
        <v>359.83469438674626</v>
      </c>
      <c r="I339" s="32">
        <f t="shared" si="0"/>
        <v>313.29854816646991</v>
      </c>
      <c r="J339" s="32">
        <f t="shared" si="0"/>
        <v>12.362496931771119</v>
      </c>
      <c r="K339" s="32">
        <f t="shared" si="0"/>
        <v>122.80589717662458</v>
      </c>
      <c r="L339" s="32">
        <f t="shared" si="0"/>
        <v>147.64895022845553</v>
      </c>
      <c r="M339" s="32">
        <f t="shared" si="0"/>
        <v>25.349846859191793</v>
      </c>
      <c r="N339" s="32">
        <f t="shared" si="0"/>
        <v>25.070524600228236</v>
      </c>
      <c r="O339" s="32">
        <f t="shared" si="0"/>
        <v>149.03610365876094</v>
      </c>
      <c r="P339" s="32">
        <f t="shared" si="0"/>
        <v>292.92060035536775</v>
      </c>
      <c r="Q339" s="32">
        <f t="shared" si="0"/>
        <v>94.102178229795257</v>
      </c>
    </row>
    <row r="340" spans="3:17" x14ac:dyDescent="0.25">
      <c r="C340" s="1" t="s">
        <v>11</v>
      </c>
      <c r="D340" s="32">
        <f t="shared" si="0"/>
        <v>10612.076000000003</v>
      </c>
      <c r="E340" s="32">
        <f t="shared" si="0"/>
        <v>1767.7018115411752</v>
      </c>
      <c r="F340" s="32">
        <f t="shared" si="0"/>
        <v>1110.8813232424313</v>
      </c>
      <c r="G340" s="32">
        <f t="shared" si="0"/>
        <v>2205.1458950253646</v>
      </c>
      <c r="H340" s="32">
        <f t="shared" si="0"/>
        <v>1352.2170400003154</v>
      </c>
      <c r="I340" s="32">
        <f t="shared" si="0"/>
        <v>1248.5589249941131</v>
      </c>
      <c r="J340" s="32">
        <f t="shared" si="0"/>
        <v>118.14522420053378</v>
      </c>
      <c r="K340" s="32">
        <f t="shared" si="0"/>
        <v>372.93919949883997</v>
      </c>
      <c r="L340" s="32">
        <f t="shared" si="0"/>
        <v>594.01153069608267</v>
      </c>
      <c r="M340" s="32">
        <f t="shared" si="0"/>
        <v>179.48435668401879</v>
      </c>
      <c r="N340" s="32">
        <f t="shared" si="0"/>
        <v>100.77572327074151</v>
      </c>
      <c r="O340" s="32">
        <f t="shared" si="0"/>
        <v>548.99549310540738</v>
      </c>
      <c r="P340" s="32">
        <f t="shared" si="0"/>
        <v>775.09843487978924</v>
      </c>
      <c r="Q340" s="32">
        <f t="shared" si="0"/>
        <v>238.1210428611877</v>
      </c>
    </row>
    <row r="341" spans="3:17" x14ac:dyDescent="0.25">
      <c r="C341" s="1" t="s">
        <v>22</v>
      </c>
      <c r="D341" s="32">
        <f t="shared" ref="D341:Q341" si="1">SUM(D334:D340)</f>
        <v>46568.805000000008</v>
      </c>
      <c r="E341" s="32">
        <f t="shared" si="1"/>
        <v>6430.5288888686209</v>
      </c>
      <c r="F341" s="32">
        <f t="shared" si="1"/>
        <v>5193.6968240875294</v>
      </c>
      <c r="G341" s="32">
        <f t="shared" si="1"/>
        <v>7141.2592763131879</v>
      </c>
      <c r="H341" s="32">
        <f t="shared" si="1"/>
        <v>5295.4969115144941</v>
      </c>
      <c r="I341" s="32">
        <f t="shared" si="1"/>
        <v>5675.5029476921854</v>
      </c>
      <c r="J341" s="32">
        <f t="shared" si="1"/>
        <v>462.49023127252451</v>
      </c>
      <c r="K341" s="32">
        <f t="shared" si="1"/>
        <v>2510.6820659882678</v>
      </c>
      <c r="L341" s="32">
        <f t="shared" si="1"/>
        <v>2299.6831628714126</v>
      </c>
      <c r="M341" s="32">
        <f t="shared" si="1"/>
        <v>877.56858800111377</v>
      </c>
      <c r="N341" s="32">
        <f t="shared" si="1"/>
        <v>574.1465843421272</v>
      </c>
      <c r="O341" s="32">
        <f t="shared" si="1"/>
        <v>3111.3080570132488</v>
      </c>
      <c r="P341" s="32">
        <f t="shared" si="1"/>
        <v>4576.3917586617317</v>
      </c>
      <c r="Q341" s="32">
        <f t="shared" si="1"/>
        <v>2420.0497033735587</v>
      </c>
    </row>
    <row r="344" spans="3:17" x14ac:dyDescent="0.25">
      <c r="C344" s="7" t="s">
        <v>66</v>
      </c>
      <c r="D344" s="7"/>
      <c r="E344" s="2" t="s">
        <v>67</v>
      </c>
      <c r="F344" s="2" t="s">
        <v>68</v>
      </c>
      <c r="G344" s="2"/>
      <c r="H344" s="2" t="s">
        <v>67</v>
      </c>
      <c r="I344" s="2" t="s">
        <v>68</v>
      </c>
      <c r="J344" s="2"/>
      <c r="K344" s="2"/>
      <c r="L344" s="2"/>
      <c r="M344" s="2"/>
      <c r="N344" s="2"/>
      <c r="O344" s="2"/>
      <c r="P344" s="2"/>
      <c r="Q344" s="2"/>
    </row>
    <row r="345" spans="3:17" x14ac:dyDescent="0.25">
      <c r="C345" s="1" t="s">
        <v>5</v>
      </c>
      <c r="D345" s="33">
        <f t="shared" ref="D345:D351" si="2">D334</f>
        <v>4220.1509999999998</v>
      </c>
      <c r="E345" s="32">
        <f t="shared" ref="E345:E351" si="3">SUM(E334,G334,J334,N334)</f>
        <v>1075.1653998850691</v>
      </c>
      <c r="F345" s="32">
        <f t="shared" ref="F345:F351" si="4">D334-E345</f>
        <v>3144.985600114931</v>
      </c>
      <c r="H345" s="34">
        <f>E345/D345</f>
        <v>0.2547694146216733</v>
      </c>
      <c r="I345" s="24">
        <f>1-H345</f>
        <v>0.74523058537832676</v>
      </c>
    </row>
    <row r="346" spans="3:17" x14ac:dyDescent="0.25">
      <c r="C346" s="1" t="s">
        <v>6</v>
      </c>
      <c r="D346" s="33">
        <f t="shared" si="2"/>
        <v>3351.8460000000005</v>
      </c>
      <c r="E346" s="32">
        <f t="shared" si="3"/>
        <v>1158.0587557587796</v>
      </c>
      <c r="F346" s="32">
        <f t="shared" si="4"/>
        <v>2193.7872442412208</v>
      </c>
      <c r="H346" s="34">
        <f t="shared" ref="H346:H351" si="5">E346/D346</f>
        <v>0.34549879551709101</v>
      </c>
      <c r="I346" s="24">
        <f t="shared" ref="I346:I352" si="6">1-H346</f>
        <v>0.65450120448290905</v>
      </c>
    </row>
    <row r="347" spans="3:17" x14ac:dyDescent="0.25">
      <c r="C347" s="1" t="s">
        <v>7</v>
      </c>
      <c r="D347" s="33">
        <f t="shared" si="2"/>
        <v>2637.194</v>
      </c>
      <c r="E347" s="32">
        <f t="shared" si="3"/>
        <v>757.29581116631664</v>
      </c>
      <c r="F347" s="32">
        <f t="shared" si="4"/>
        <v>1879.8981888336834</v>
      </c>
      <c r="H347" s="34">
        <f t="shared" si="5"/>
        <v>0.2871596898697315</v>
      </c>
      <c r="I347" s="24">
        <f t="shared" si="6"/>
        <v>0.7128403101302685</v>
      </c>
    </row>
    <row r="348" spans="3:17" x14ac:dyDescent="0.25">
      <c r="C348" s="1" t="s">
        <v>8</v>
      </c>
      <c r="D348" s="33">
        <f t="shared" si="2"/>
        <v>21637.001000000011</v>
      </c>
      <c r="E348" s="32">
        <f t="shared" si="3"/>
        <v>6115.7927061486016</v>
      </c>
      <c r="F348" s="32">
        <f t="shared" si="4"/>
        <v>15521.20829385141</v>
      </c>
      <c r="H348" s="34">
        <f t="shared" si="5"/>
        <v>0.28265436167186936</v>
      </c>
      <c r="I348" s="24">
        <f t="shared" si="6"/>
        <v>0.7173456383281307</v>
      </c>
    </row>
    <row r="349" spans="3:17" x14ac:dyDescent="0.25">
      <c r="C349" s="1" t="s">
        <v>9</v>
      </c>
      <c r="D349" s="33">
        <f t="shared" si="2"/>
        <v>1472.8630000000003</v>
      </c>
      <c r="E349" s="32">
        <f t="shared" si="3"/>
        <v>476.70402391786178</v>
      </c>
      <c r="F349" s="32">
        <f t="shared" si="4"/>
        <v>996.15897608213845</v>
      </c>
      <c r="H349" s="34">
        <f t="shared" si="5"/>
        <v>0.32365808898577919</v>
      </c>
      <c r="I349" s="24">
        <f t="shared" si="6"/>
        <v>0.67634191101422081</v>
      </c>
    </row>
    <row r="350" spans="3:17" x14ac:dyDescent="0.25">
      <c r="C350" s="1" t="s">
        <v>10</v>
      </c>
      <c r="D350" s="33">
        <f t="shared" si="2"/>
        <v>2637.6739999999995</v>
      </c>
      <c r="E350" s="32">
        <f t="shared" si="3"/>
        <v>833.63962988201672</v>
      </c>
      <c r="F350" s="32">
        <f t="shared" si="4"/>
        <v>1804.0343701179827</v>
      </c>
      <c r="H350" s="34">
        <f t="shared" si="5"/>
        <v>0.31605104720371696</v>
      </c>
      <c r="I350" s="24">
        <f t="shared" si="6"/>
        <v>0.68394895279628298</v>
      </c>
    </row>
    <row r="351" spans="3:17" x14ac:dyDescent="0.25">
      <c r="C351" s="1" t="s">
        <v>11</v>
      </c>
      <c r="D351" s="33">
        <f t="shared" si="2"/>
        <v>10612.076000000003</v>
      </c>
      <c r="E351" s="32">
        <f t="shared" si="3"/>
        <v>4191.7686540378154</v>
      </c>
      <c r="F351" s="32">
        <f t="shared" si="4"/>
        <v>6420.3073459621874</v>
      </c>
      <c r="H351" s="34">
        <f t="shared" si="5"/>
        <v>0.39499987128228392</v>
      </c>
      <c r="I351" s="24">
        <f t="shared" si="6"/>
        <v>0.60500012871771602</v>
      </c>
    </row>
    <row r="352" spans="3:17" x14ac:dyDescent="0.25">
      <c r="C352" s="1" t="s">
        <v>22</v>
      </c>
      <c r="D352" s="33">
        <f>SUM(D345:D351)</f>
        <v>46568.805000000008</v>
      </c>
      <c r="E352" s="33">
        <f>SUM(E345:E351)</f>
        <v>14608.424980796462</v>
      </c>
      <c r="F352" s="33">
        <f>SUM(F345:F351)</f>
        <v>31960.380019203556</v>
      </c>
      <c r="H352" s="35">
        <f t="shared" ref="H352" si="7">E352/D352</f>
        <v>0.31369550884538394</v>
      </c>
      <c r="I352" s="36">
        <f t="shared" si="6"/>
        <v>0.68630449115461611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workbookViewId="0">
      <pane ySplit="2" topLeftCell="A3" activePane="bottomLeft" state="frozen"/>
      <selection pane="bottomLeft" activeCell="B343" sqref="B343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6" style="1" bestFit="1" customWidth="1"/>
  </cols>
  <sheetData>
    <row r="1" spans="1:12" x14ac:dyDescent="0.25">
      <c r="A1" s="39" t="s">
        <v>69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</row>
    <row r="2" spans="1:12" s="6" customFormat="1" x14ac:dyDescent="0.25">
      <c r="A2" s="5" t="s">
        <v>21</v>
      </c>
      <c r="B2" s="5" t="s">
        <v>0</v>
      </c>
      <c r="C2" s="5" t="s">
        <v>3</v>
      </c>
      <c r="D2" s="5" t="s">
        <v>4</v>
      </c>
      <c r="E2" s="5" t="s">
        <v>1</v>
      </c>
      <c r="F2" s="5" t="s">
        <v>17</v>
      </c>
      <c r="G2" s="5" t="s">
        <v>19</v>
      </c>
      <c r="H2" s="5" t="s">
        <v>18</v>
      </c>
      <c r="I2" s="5" t="s">
        <v>20</v>
      </c>
      <c r="J2" s="5" t="s">
        <v>16</v>
      </c>
      <c r="K2" s="5" t="s">
        <v>2</v>
      </c>
      <c r="L2" s="6" t="s">
        <v>22</v>
      </c>
    </row>
    <row r="3" spans="1:12" x14ac:dyDescent="0.25">
      <c r="A3" s="1">
        <v>101</v>
      </c>
      <c r="B3" s="1">
        <v>9508</v>
      </c>
      <c r="C3" s="1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SUM(D3:K3)</f>
        <v>0</v>
      </c>
    </row>
    <row r="4" spans="1:12" x14ac:dyDescent="0.25">
      <c r="A4" s="1">
        <v>102</v>
      </c>
      <c r="B4" s="1">
        <v>9508</v>
      </c>
      <c r="C4" s="1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67" si="0">SUM(D4:K4)</f>
        <v>0</v>
      </c>
    </row>
    <row r="5" spans="1:12" x14ac:dyDescent="0.25">
      <c r="A5" s="1">
        <v>103</v>
      </c>
      <c r="B5" s="1">
        <v>9508</v>
      </c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0</v>
      </c>
    </row>
    <row r="6" spans="1:12" x14ac:dyDescent="0.25">
      <c r="A6" s="1">
        <v>104</v>
      </c>
      <c r="B6" s="1">
        <v>9508</v>
      </c>
      <c r="C6" s="1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0</v>
      </c>
    </row>
    <row r="7" spans="1:12" x14ac:dyDescent="0.25">
      <c r="A7" s="1">
        <v>105</v>
      </c>
      <c r="B7" s="1">
        <v>9508</v>
      </c>
      <c r="C7" s="1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0</v>
      </c>
    </row>
    <row r="8" spans="1:12" x14ac:dyDescent="0.25">
      <c r="A8" s="1">
        <v>106</v>
      </c>
      <c r="B8" s="1">
        <v>9508</v>
      </c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0</v>
      </c>
    </row>
    <row r="9" spans="1:12" x14ac:dyDescent="0.25">
      <c r="A9" s="1">
        <v>107</v>
      </c>
      <c r="B9" s="1">
        <v>9508</v>
      </c>
      <c r="C9" s="1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0</v>
      </c>
    </row>
    <row r="10" spans="1:12" x14ac:dyDescent="0.25">
      <c r="A10" s="1">
        <v>108</v>
      </c>
      <c r="B10" s="1">
        <v>9508</v>
      </c>
      <c r="C10" s="1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0</v>
      </c>
    </row>
    <row r="11" spans="1:12" x14ac:dyDescent="0.25">
      <c r="A11" s="1">
        <v>109</v>
      </c>
      <c r="B11" s="1">
        <v>9508</v>
      </c>
      <c r="C11" s="1" t="s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0</v>
      </c>
    </row>
    <row r="12" spans="1:12" x14ac:dyDescent="0.25">
      <c r="A12" s="1">
        <v>110</v>
      </c>
      <c r="B12" s="1">
        <v>9508</v>
      </c>
      <c r="C12" s="1" t="s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0</v>
      </c>
    </row>
    <row r="13" spans="1:12" x14ac:dyDescent="0.25">
      <c r="A13" s="1">
        <v>111</v>
      </c>
      <c r="B13" s="1">
        <v>9508</v>
      </c>
      <c r="C13" s="1" t="s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0</v>
      </c>
    </row>
    <row r="14" spans="1:12" x14ac:dyDescent="0.25">
      <c r="A14" s="1">
        <v>112</v>
      </c>
      <c r="B14" s="1">
        <v>9508</v>
      </c>
      <c r="C14" s="1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0</v>
      </c>
    </row>
    <row r="15" spans="1:12" x14ac:dyDescent="0.25">
      <c r="A15" s="1">
        <v>113</v>
      </c>
      <c r="B15" s="1">
        <v>9508</v>
      </c>
      <c r="C15" s="1" t="s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 t="shared" si="0"/>
        <v>0</v>
      </c>
    </row>
    <row r="16" spans="1:12" x14ac:dyDescent="0.25">
      <c r="A16" s="1">
        <v>114</v>
      </c>
      <c r="B16" s="1">
        <v>9508</v>
      </c>
      <c r="C16" s="1" t="s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f t="shared" si="0"/>
        <v>0</v>
      </c>
    </row>
    <row r="17" spans="1:12" x14ac:dyDescent="0.25">
      <c r="A17" s="1">
        <v>115</v>
      </c>
      <c r="B17" s="1">
        <v>9508</v>
      </c>
      <c r="C17" s="1" t="s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0</v>
      </c>
    </row>
    <row r="18" spans="1:12" x14ac:dyDescent="0.25">
      <c r="A18" s="1">
        <v>116</v>
      </c>
      <c r="B18" s="1">
        <v>9508</v>
      </c>
      <c r="C18" s="1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0"/>
        <v>0</v>
      </c>
    </row>
    <row r="19" spans="1:12" x14ac:dyDescent="0.25">
      <c r="A19" s="1">
        <v>117</v>
      </c>
      <c r="B19" s="1">
        <v>9508</v>
      </c>
      <c r="C19" s="1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0</v>
      </c>
    </row>
    <row r="20" spans="1:12" x14ac:dyDescent="0.25">
      <c r="A20" s="1">
        <v>118</v>
      </c>
      <c r="B20" s="1">
        <v>9508</v>
      </c>
      <c r="C20" s="1" t="s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0"/>
        <v>0</v>
      </c>
    </row>
    <row r="21" spans="1:12" x14ac:dyDescent="0.25">
      <c r="A21" s="1">
        <v>119</v>
      </c>
      <c r="B21" s="1">
        <v>9509</v>
      </c>
      <c r="C21" s="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0"/>
        <v>0</v>
      </c>
    </row>
    <row r="22" spans="1:12" x14ac:dyDescent="0.25">
      <c r="A22" s="1">
        <v>120</v>
      </c>
      <c r="B22" s="1">
        <v>9509</v>
      </c>
      <c r="C22" s="1" t="s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0</v>
      </c>
    </row>
    <row r="23" spans="1:12" x14ac:dyDescent="0.25">
      <c r="A23" s="1">
        <v>121</v>
      </c>
      <c r="B23" s="1">
        <v>9509</v>
      </c>
      <c r="C23" s="1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0"/>
        <v>0</v>
      </c>
    </row>
    <row r="24" spans="1:12" x14ac:dyDescent="0.25">
      <c r="A24" s="1">
        <v>122</v>
      </c>
      <c r="B24" s="1">
        <v>9509</v>
      </c>
      <c r="C24" s="1" t="s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0</v>
      </c>
    </row>
    <row r="25" spans="1:12" x14ac:dyDescent="0.25">
      <c r="A25" s="1">
        <v>123</v>
      </c>
      <c r="B25" s="1">
        <v>9515</v>
      </c>
      <c r="C25" s="1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0"/>
        <v>0</v>
      </c>
    </row>
    <row r="26" spans="1:12" x14ac:dyDescent="0.25">
      <c r="A26" s="1">
        <v>124</v>
      </c>
      <c r="B26" s="1">
        <v>9515</v>
      </c>
      <c r="C26" s="1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0</v>
      </c>
    </row>
    <row r="27" spans="1:12" x14ac:dyDescent="0.25">
      <c r="A27" s="1">
        <v>125</v>
      </c>
      <c r="B27" s="1">
        <v>9515</v>
      </c>
      <c r="C27" s="1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0"/>
        <v>0</v>
      </c>
    </row>
    <row r="28" spans="1:12" x14ac:dyDescent="0.25">
      <c r="A28" s="1">
        <v>126</v>
      </c>
      <c r="B28" s="1">
        <v>9515</v>
      </c>
      <c r="C28" s="1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0"/>
        <v>0</v>
      </c>
    </row>
    <row r="29" spans="1:12" x14ac:dyDescent="0.25">
      <c r="A29" s="1">
        <v>127</v>
      </c>
      <c r="B29" s="1">
        <v>9516</v>
      </c>
      <c r="C29" s="1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0"/>
        <v>0</v>
      </c>
    </row>
    <row r="30" spans="1:12" x14ac:dyDescent="0.25">
      <c r="A30" s="1">
        <v>128</v>
      </c>
      <c r="B30" s="1">
        <v>9516</v>
      </c>
      <c r="C30" s="1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0</v>
      </c>
    </row>
    <row r="31" spans="1:12" x14ac:dyDescent="0.25">
      <c r="A31" s="1">
        <v>129</v>
      </c>
      <c r="B31" s="1">
        <v>9516</v>
      </c>
      <c r="C31" s="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0"/>
        <v>0</v>
      </c>
    </row>
    <row r="32" spans="1:12" x14ac:dyDescent="0.25">
      <c r="A32" s="1">
        <v>130</v>
      </c>
      <c r="B32" s="1">
        <v>9516</v>
      </c>
      <c r="C32" s="1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0"/>
        <v>0</v>
      </c>
    </row>
    <row r="33" spans="1:12" x14ac:dyDescent="0.25">
      <c r="A33" s="1">
        <v>131</v>
      </c>
      <c r="B33" s="1">
        <v>9516</v>
      </c>
      <c r="C33" s="1" t="s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0"/>
        <v>0</v>
      </c>
    </row>
    <row r="34" spans="1:12" x14ac:dyDescent="0.25">
      <c r="A34" s="1">
        <v>141</v>
      </c>
      <c r="B34" s="1">
        <v>9509</v>
      </c>
      <c r="C34" s="1" t="s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0"/>
        <v>0</v>
      </c>
    </row>
    <row r="35" spans="1:12" x14ac:dyDescent="0.25">
      <c r="A35" s="1">
        <v>142</v>
      </c>
      <c r="B35" s="1">
        <v>9510</v>
      </c>
      <c r="C35" s="1" t="s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0"/>
        <v>0</v>
      </c>
    </row>
    <row r="36" spans="1:12" x14ac:dyDescent="0.25">
      <c r="A36" s="1">
        <v>143</v>
      </c>
      <c r="B36" s="1">
        <v>9510</v>
      </c>
      <c r="C36" s="1" t="s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0"/>
        <v>0</v>
      </c>
    </row>
    <row r="37" spans="1:12" x14ac:dyDescent="0.25">
      <c r="A37" s="1">
        <v>144</v>
      </c>
      <c r="B37" s="1">
        <v>9510</v>
      </c>
      <c r="C37" s="1" t="s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0"/>
        <v>0</v>
      </c>
    </row>
    <row r="38" spans="1:12" x14ac:dyDescent="0.25">
      <c r="A38" s="1">
        <v>145</v>
      </c>
      <c r="B38" s="1">
        <v>9510</v>
      </c>
      <c r="C38" s="1" t="s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0</v>
      </c>
    </row>
    <row r="39" spans="1:12" x14ac:dyDescent="0.25">
      <c r="A39" s="1">
        <v>146</v>
      </c>
      <c r="B39" s="1">
        <v>9510</v>
      </c>
      <c r="C39" s="1" t="s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0"/>
        <v>0</v>
      </c>
    </row>
    <row r="40" spans="1:12" x14ac:dyDescent="0.25">
      <c r="A40" s="1">
        <v>147</v>
      </c>
      <c r="B40" s="1">
        <v>9511</v>
      </c>
      <c r="C40" s="1" t="s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0"/>
        <v>0</v>
      </c>
    </row>
    <row r="41" spans="1:12" x14ac:dyDescent="0.25">
      <c r="A41" s="1">
        <v>148</v>
      </c>
      <c r="B41" s="1">
        <v>9511</v>
      </c>
      <c r="C41" s="1" t="s"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0"/>
        <v>0</v>
      </c>
    </row>
    <row r="42" spans="1:12" x14ac:dyDescent="0.25">
      <c r="A42" s="1">
        <v>149</v>
      </c>
      <c r="B42" s="1">
        <v>9511</v>
      </c>
      <c r="C42" s="1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0"/>
        <v>0</v>
      </c>
    </row>
    <row r="43" spans="1:12" x14ac:dyDescent="0.25">
      <c r="A43" s="1">
        <v>150</v>
      </c>
      <c r="B43" s="1">
        <v>9511</v>
      </c>
      <c r="C43" s="1" t="s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 t="shared" si="0"/>
        <v>0</v>
      </c>
    </row>
    <row r="44" spans="1:12" x14ac:dyDescent="0.25">
      <c r="A44" s="1">
        <v>151</v>
      </c>
      <c r="B44" s="1">
        <v>9512</v>
      </c>
      <c r="C44" s="1" t="s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0"/>
        <v>0</v>
      </c>
    </row>
    <row r="45" spans="1:12" x14ac:dyDescent="0.25">
      <c r="A45" s="1">
        <v>152</v>
      </c>
      <c r="B45" s="1">
        <v>9513</v>
      </c>
      <c r="C45" s="1" t="s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0"/>
        <v>0</v>
      </c>
    </row>
    <row r="46" spans="1:12" x14ac:dyDescent="0.25">
      <c r="A46" s="1">
        <v>153</v>
      </c>
      <c r="B46" s="1">
        <v>9513</v>
      </c>
      <c r="C46" s="1" t="s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0</v>
      </c>
    </row>
    <row r="47" spans="1:12" x14ac:dyDescent="0.25">
      <c r="A47" s="1">
        <v>154</v>
      </c>
      <c r="B47" s="1">
        <v>9523.02</v>
      </c>
      <c r="C47" s="1" t="s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0"/>
        <v>0</v>
      </c>
    </row>
    <row r="48" spans="1:12" x14ac:dyDescent="0.25">
      <c r="A48" s="1">
        <v>171</v>
      </c>
      <c r="B48" s="1">
        <v>9512</v>
      </c>
      <c r="C48" s="1" t="s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0</v>
      </c>
    </row>
    <row r="49" spans="1:12" x14ac:dyDescent="0.25">
      <c r="A49" s="1">
        <v>172</v>
      </c>
      <c r="B49" s="1">
        <v>9512</v>
      </c>
      <c r="C49" s="1" t="s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0"/>
        <v>0</v>
      </c>
    </row>
    <row r="50" spans="1:12" x14ac:dyDescent="0.25">
      <c r="A50" s="1">
        <v>173</v>
      </c>
      <c r="B50" s="1">
        <v>9512</v>
      </c>
      <c r="C50" s="1" t="s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0"/>
        <v>0</v>
      </c>
    </row>
    <row r="51" spans="1:12" x14ac:dyDescent="0.25">
      <c r="A51" s="1">
        <v>174</v>
      </c>
      <c r="B51" s="1">
        <v>9512</v>
      </c>
      <c r="C51" s="1" t="s">
        <v>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0"/>
        <v>0</v>
      </c>
    </row>
    <row r="52" spans="1:12" x14ac:dyDescent="0.25">
      <c r="A52" s="1">
        <v>175</v>
      </c>
      <c r="B52" s="1">
        <v>9512</v>
      </c>
      <c r="C52" s="1" t="s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f t="shared" si="0"/>
        <v>0</v>
      </c>
    </row>
    <row r="53" spans="1:12" x14ac:dyDescent="0.25">
      <c r="A53" s="1">
        <v>176</v>
      </c>
      <c r="B53" s="1">
        <v>9512</v>
      </c>
      <c r="C53" s="1" t="s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0"/>
        <v>0</v>
      </c>
    </row>
    <row r="54" spans="1:12" x14ac:dyDescent="0.25">
      <c r="A54" s="1">
        <v>177</v>
      </c>
      <c r="B54" s="1">
        <v>9513</v>
      </c>
      <c r="C54" s="1" t="s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f t="shared" si="0"/>
        <v>0</v>
      </c>
    </row>
    <row r="55" spans="1:12" x14ac:dyDescent="0.25">
      <c r="A55" s="1">
        <v>178</v>
      </c>
      <c r="B55" s="1">
        <v>9513</v>
      </c>
      <c r="C55" s="1" t="s">
        <v>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f t="shared" si="0"/>
        <v>0</v>
      </c>
    </row>
    <row r="56" spans="1:12" x14ac:dyDescent="0.25">
      <c r="A56" s="1">
        <v>179</v>
      </c>
      <c r="B56" s="1">
        <v>9513</v>
      </c>
      <c r="C56" s="1" t="s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f t="shared" si="0"/>
        <v>0</v>
      </c>
    </row>
    <row r="57" spans="1:12" x14ac:dyDescent="0.25">
      <c r="A57" s="1">
        <v>180</v>
      </c>
      <c r="B57" s="1">
        <v>9523.02</v>
      </c>
      <c r="C57" s="1" t="s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 t="shared" si="0"/>
        <v>0</v>
      </c>
    </row>
    <row r="58" spans="1:12" x14ac:dyDescent="0.25">
      <c r="A58" s="1">
        <v>181</v>
      </c>
      <c r="B58" s="1">
        <v>9527</v>
      </c>
      <c r="C58" s="1" t="s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 t="shared" si="0"/>
        <v>0</v>
      </c>
    </row>
    <row r="59" spans="1:12" x14ac:dyDescent="0.25">
      <c r="A59" s="1">
        <v>182</v>
      </c>
      <c r="B59" s="1">
        <v>9527</v>
      </c>
      <c r="C59" s="1" t="s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0"/>
        <v>0</v>
      </c>
    </row>
    <row r="60" spans="1:12" x14ac:dyDescent="0.25">
      <c r="A60" s="1">
        <v>183</v>
      </c>
      <c r="B60" s="1">
        <v>9527</v>
      </c>
      <c r="C60" s="1" t="s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f t="shared" si="0"/>
        <v>0</v>
      </c>
    </row>
    <row r="61" spans="1:12" x14ac:dyDescent="0.25">
      <c r="A61" s="1">
        <v>184</v>
      </c>
      <c r="B61" s="1">
        <v>9527</v>
      </c>
      <c r="C61" s="1" t="s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f t="shared" si="0"/>
        <v>0</v>
      </c>
    </row>
    <row r="62" spans="1:12" x14ac:dyDescent="0.25">
      <c r="A62" s="1">
        <v>185</v>
      </c>
      <c r="B62" s="1">
        <v>9527</v>
      </c>
      <c r="C62" s="1" t="s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f t="shared" si="0"/>
        <v>0</v>
      </c>
    </row>
    <row r="63" spans="1:12" x14ac:dyDescent="0.25">
      <c r="A63" s="1">
        <v>186</v>
      </c>
      <c r="B63" s="1">
        <v>9527</v>
      </c>
      <c r="C63" s="1" t="s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f t="shared" si="0"/>
        <v>0</v>
      </c>
    </row>
    <row r="64" spans="1:12" x14ac:dyDescent="0.25">
      <c r="A64" s="1">
        <v>201</v>
      </c>
      <c r="B64" s="1">
        <v>9509</v>
      </c>
      <c r="C64" s="1" t="s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f t="shared" si="0"/>
        <v>0</v>
      </c>
    </row>
    <row r="65" spans="1:12" x14ac:dyDescent="0.25">
      <c r="A65" s="1">
        <v>202</v>
      </c>
      <c r="B65" s="1">
        <v>9509</v>
      </c>
      <c r="C65" s="1" t="s">
        <v>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f t="shared" si="0"/>
        <v>0</v>
      </c>
    </row>
    <row r="66" spans="1:12" x14ac:dyDescent="0.25">
      <c r="A66" s="1">
        <v>203</v>
      </c>
      <c r="B66" s="1">
        <v>9514</v>
      </c>
      <c r="C66" s="1" t="s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 t="shared" si="0"/>
        <v>0</v>
      </c>
    </row>
    <row r="67" spans="1:12" x14ac:dyDescent="0.25">
      <c r="A67" s="1">
        <v>204</v>
      </c>
      <c r="B67" s="1">
        <v>9514</v>
      </c>
      <c r="C67" s="1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f t="shared" si="0"/>
        <v>0</v>
      </c>
    </row>
    <row r="68" spans="1:12" x14ac:dyDescent="0.25">
      <c r="A68" s="1">
        <v>205</v>
      </c>
      <c r="B68" s="1">
        <v>9514</v>
      </c>
      <c r="C68" s="1" t="s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ref="L68:L131" si="1">SUM(D68:K68)</f>
        <v>0</v>
      </c>
    </row>
    <row r="69" spans="1:12" x14ac:dyDescent="0.25">
      <c r="A69" s="1">
        <v>206</v>
      </c>
      <c r="B69" s="1">
        <v>9514</v>
      </c>
      <c r="C69" s="1" t="s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1"/>
        <v>0</v>
      </c>
    </row>
    <row r="70" spans="1:12" x14ac:dyDescent="0.25">
      <c r="A70" s="1">
        <v>207</v>
      </c>
      <c r="B70" s="1">
        <v>9514</v>
      </c>
      <c r="C70" s="1" t="s">
        <v>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f t="shared" si="1"/>
        <v>0</v>
      </c>
    </row>
    <row r="71" spans="1:12" x14ac:dyDescent="0.25">
      <c r="A71" s="1">
        <v>208</v>
      </c>
      <c r="B71" s="1">
        <v>9514</v>
      </c>
      <c r="C71" s="1" t="s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1"/>
        <v>0</v>
      </c>
    </row>
    <row r="72" spans="1:12" x14ac:dyDescent="0.25">
      <c r="A72" s="1">
        <v>209</v>
      </c>
      <c r="B72" s="1">
        <v>9514</v>
      </c>
      <c r="C72" s="1" t="s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 t="shared" si="1"/>
        <v>0</v>
      </c>
    </row>
    <row r="73" spans="1:12" x14ac:dyDescent="0.25">
      <c r="A73" s="1">
        <v>210</v>
      </c>
      <c r="B73" s="1">
        <v>9514</v>
      </c>
      <c r="C73" s="1" t="s">
        <v>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 t="shared" si="1"/>
        <v>0</v>
      </c>
    </row>
    <row r="74" spans="1:12" x14ac:dyDescent="0.25">
      <c r="A74" s="1">
        <v>211</v>
      </c>
      <c r="B74" s="1">
        <v>9514</v>
      </c>
      <c r="C74" s="1" t="s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1"/>
        <v>0</v>
      </c>
    </row>
    <row r="75" spans="1:12" x14ac:dyDescent="0.25">
      <c r="A75" s="1">
        <v>212</v>
      </c>
      <c r="B75" s="1">
        <v>9514</v>
      </c>
      <c r="C75" s="1" t="s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1"/>
        <v>0</v>
      </c>
    </row>
    <row r="76" spans="1:12" x14ac:dyDescent="0.25">
      <c r="A76" s="1">
        <v>213</v>
      </c>
      <c r="B76" s="1">
        <v>9515</v>
      </c>
      <c r="C76" s="1" t="s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1"/>
        <v>0</v>
      </c>
    </row>
    <row r="77" spans="1:12" x14ac:dyDescent="0.25">
      <c r="A77" s="1">
        <v>214</v>
      </c>
      <c r="B77" s="1">
        <v>9515</v>
      </c>
      <c r="C77" s="1" t="s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f t="shared" si="1"/>
        <v>0</v>
      </c>
    </row>
    <row r="78" spans="1:12" x14ac:dyDescent="0.25">
      <c r="A78" s="1">
        <v>215</v>
      </c>
      <c r="B78" s="1">
        <v>9515</v>
      </c>
      <c r="C78" s="1" t="s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1"/>
        <v>0</v>
      </c>
    </row>
    <row r="79" spans="1:12" x14ac:dyDescent="0.25">
      <c r="A79" s="1">
        <v>216</v>
      </c>
      <c r="B79" s="1">
        <v>9515</v>
      </c>
      <c r="C79" s="1" t="s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f t="shared" si="1"/>
        <v>0</v>
      </c>
    </row>
    <row r="80" spans="1:12" x14ac:dyDescent="0.25">
      <c r="A80" s="1">
        <v>217</v>
      </c>
      <c r="B80" s="1">
        <v>9515</v>
      </c>
      <c r="C80" s="1" t="s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f t="shared" si="1"/>
        <v>0</v>
      </c>
    </row>
    <row r="81" spans="1:12" x14ac:dyDescent="0.25">
      <c r="A81" s="1">
        <v>218</v>
      </c>
      <c r="B81" s="1">
        <v>9515</v>
      </c>
      <c r="C81" s="1" t="s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 t="shared" si="1"/>
        <v>0</v>
      </c>
    </row>
    <row r="82" spans="1:12" x14ac:dyDescent="0.25">
      <c r="A82" s="1">
        <v>219</v>
      </c>
      <c r="B82" s="1">
        <v>9515</v>
      </c>
      <c r="C82" s="1" t="s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f t="shared" si="1"/>
        <v>0</v>
      </c>
    </row>
    <row r="83" spans="1:12" x14ac:dyDescent="0.25">
      <c r="A83" s="1">
        <v>220</v>
      </c>
      <c r="B83" s="1">
        <v>9515</v>
      </c>
      <c r="C83" s="1" t="s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f t="shared" si="1"/>
        <v>0</v>
      </c>
    </row>
    <row r="84" spans="1:12" x14ac:dyDescent="0.25">
      <c r="A84" s="1">
        <v>221</v>
      </c>
      <c r="B84" s="1">
        <v>9515</v>
      </c>
      <c r="C84" s="1" t="s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f t="shared" si="1"/>
        <v>0</v>
      </c>
    </row>
    <row r="85" spans="1:12" x14ac:dyDescent="0.25">
      <c r="A85" s="1">
        <v>222</v>
      </c>
      <c r="B85" s="1">
        <v>9515</v>
      </c>
      <c r="C85" s="1" t="s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 t="shared" si="1"/>
        <v>0</v>
      </c>
    </row>
    <row r="86" spans="1:12" x14ac:dyDescent="0.25">
      <c r="A86" s="1">
        <v>223</v>
      </c>
      <c r="B86" s="1">
        <v>9515</v>
      </c>
      <c r="C86" s="1" t="s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f t="shared" si="1"/>
        <v>0</v>
      </c>
    </row>
    <row r="87" spans="1:12" x14ac:dyDescent="0.25">
      <c r="A87" s="1">
        <v>224</v>
      </c>
      <c r="B87" s="1">
        <v>9515</v>
      </c>
      <c r="C87" s="1" t="s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 t="shared" si="1"/>
        <v>0</v>
      </c>
    </row>
    <row r="88" spans="1:12" x14ac:dyDescent="0.25">
      <c r="A88" s="1">
        <v>225</v>
      </c>
      <c r="B88" s="1">
        <v>9515</v>
      </c>
      <c r="C88" s="1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f t="shared" si="1"/>
        <v>0</v>
      </c>
    </row>
    <row r="89" spans="1:12" x14ac:dyDescent="0.25">
      <c r="A89" s="1">
        <v>226</v>
      </c>
      <c r="B89" s="1">
        <v>9515</v>
      </c>
      <c r="C89" s="1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f t="shared" si="1"/>
        <v>0</v>
      </c>
    </row>
    <row r="90" spans="1:12" x14ac:dyDescent="0.25">
      <c r="A90" s="1">
        <v>227</v>
      </c>
      <c r="B90" s="1">
        <v>9515</v>
      </c>
      <c r="C90" s="1" t="s">
        <v>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1"/>
        <v>0</v>
      </c>
    </row>
    <row r="91" spans="1:12" x14ac:dyDescent="0.25">
      <c r="A91" s="1">
        <v>228</v>
      </c>
      <c r="B91" s="1">
        <v>9515</v>
      </c>
      <c r="C91" s="1" t="s">
        <v>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si="1"/>
        <v>0</v>
      </c>
    </row>
    <row r="92" spans="1:12" x14ac:dyDescent="0.25">
      <c r="A92" s="1">
        <v>229</v>
      </c>
      <c r="B92" s="1">
        <v>9515</v>
      </c>
      <c r="C92" s="1" t="s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f t="shared" si="1"/>
        <v>0</v>
      </c>
    </row>
    <row r="93" spans="1:12" x14ac:dyDescent="0.25">
      <c r="A93" s="1">
        <v>230</v>
      </c>
      <c r="B93" s="1">
        <v>9515</v>
      </c>
      <c r="C93" s="1" t="s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f t="shared" si="1"/>
        <v>0</v>
      </c>
    </row>
    <row r="94" spans="1:12" x14ac:dyDescent="0.25">
      <c r="A94" s="1">
        <v>231</v>
      </c>
      <c r="B94" s="1">
        <v>9515</v>
      </c>
      <c r="C94" s="1" t="s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f t="shared" si="1"/>
        <v>0</v>
      </c>
    </row>
    <row r="95" spans="1:12" x14ac:dyDescent="0.25">
      <c r="A95" s="1">
        <v>232</v>
      </c>
      <c r="B95" s="1">
        <v>9515</v>
      </c>
      <c r="C95" s="1" t="s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f t="shared" si="1"/>
        <v>0</v>
      </c>
    </row>
    <row r="96" spans="1:12" x14ac:dyDescent="0.25">
      <c r="A96" s="1">
        <v>233</v>
      </c>
      <c r="B96" s="1">
        <v>9515</v>
      </c>
      <c r="C96" s="1" t="s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f t="shared" si="1"/>
        <v>0</v>
      </c>
    </row>
    <row r="97" spans="1:12" x14ac:dyDescent="0.25">
      <c r="A97" s="1">
        <v>234</v>
      </c>
      <c r="B97" s="1">
        <v>9515</v>
      </c>
      <c r="C97" s="1" t="s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f t="shared" si="1"/>
        <v>0</v>
      </c>
    </row>
    <row r="98" spans="1:12" x14ac:dyDescent="0.25">
      <c r="A98" s="1">
        <v>235</v>
      </c>
      <c r="B98" s="1">
        <v>9515</v>
      </c>
      <c r="C98" s="1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si="1"/>
        <v>0</v>
      </c>
    </row>
    <row r="99" spans="1:12" x14ac:dyDescent="0.25">
      <c r="A99" s="1">
        <v>236</v>
      </c>
      <c r="B99" s="1">
        <v>9515</v>
      </c>
      <c r="C99" s="1" t="s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f t="shared" si="1"/>
        <v>0</v>
      </c>
    </row>
    <row r="100" spans="1:12" x14ac:dyDescent="0.25">
      <c r="A100" s="1">
        <v>237</v>
      </c>
      <c r="B100" s="1">
        <v>9515</v>
      </c>
      <c r="C100" s="1" t="s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f t="shared" si="1"/>
        <v>0</v>
      </c>
    </row>
    <row r="101" spans="1:12" x14ac:dyDescent="0.25">
      <c r="A101" s="1">
        <v>238</v>
      </c>
      <c r="B101" s="1">
        <v>9515</v>
      </c>
      <c r="C101" s="1" t="s">
        <v>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1"/>
        <v>0</v>
      </c>
    </row>
    <row r="102" spans="1:12" x14ac:dyDescent="0.25">
      <c r="A102" s="1">
        <v>240</v>
      </c>
      <c r="B102" s="1">
        <v>9516</v>
      </c>
      <c r="C102" s="1" t="s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f t="shared" si="1"/>
        <v>0</v>
      </c>
    </row>
    <row r="103" spans="1:12" x14ac:dyDescent="0.25">
      <c r="A103" s="1">
        <v>241</v>
      </c>
      <c r="B103" s="1">
        <v>9514</v>
      </c>
      <c r="C103" s="1" t="s">
        <v>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f t="shared" si="1"/>
        <v>0</v>
      </c>
    </row>
    <row r="104" spans="1:12" x14ac:dyDescent="0.25">
      <c r="A104" s="1">
        <v>251</v>
      </c>
      <c r="B104" s="1">
        <v>9516</v>
      </c>
      <c r="C104" s="1" t="s">
        <v>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f t="shared" si="1"/>
        <v>0</v>
      </c>
    </row>
    <row r="105" spans="1:12" x14ac:dyDescent="0.25">
      <c r="A105" s="1">
        <v>252</v>
      </c>
      <c r="B105" s="1">
        <v>9516</v>
      </c>
      <c r="C105" s="1" t="s">
        <v>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 t="shared" si="1"/>
        <v>0</v>
      </c>
    </row>
    <row r="106" spans="1:12" x14ac:dyDescent="0.25">
      <c r="A106" s="1">
        <v>253</v>
      </c>
      <c r="B106" s="1">
        <v>9516</v>
      </c>
      <c r="C106" s="1" t="s">
        <v>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f t="shared" si="1"/>
        <v>0</v>
      </c>
    </row>
    <row r="107" spans="1:12" x14ac:dyDescent="0.25">
      <c r="A107" s="1">
        <v>254</v>
      </c>
      <c r="B107" s="1">
        <v>9516</v>
      </c>
      <c r="C107" s="1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1"/>
        <v>0</v>
      </c>
    </row>
    <row r="108" spans="1:12" x14ac:dyDescent="0.25">
      <c r="A108" s="1">
        <v>255</v>
      </c>
      <c r="B108" s="1">
        <v>9516</v>
      </c>
      <c r="C108" s="1" t="s">
        <v>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shared" si="1"/>
        <v>0</v>
      </c>
    </row>
    <row r="109" spans="1:12" x14ac:dyDescent="0.25">
      <c r="A109" s="1">
        <v>256</v>
      </c>
      <c r="B109" s="1">
        <v>9516</v>
      </c>
      <c r="C109" s="1" t="s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f t="shared" si="1"/>
        <v>0</v>
      </c>
    </row>
    <row r="110" spans="1:12" x14ac:dyDescent="0.25">
      <c r="A110" s="1">
        <v>257</v>
      </c>
      <c r="B110" s="1">
        <v>9516</v>
      </c>
      <c r="C110" s="1" t="s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f t="shared" si="1"/>
        <v>0</v>
      </c>
    </row>
    <row r="111" spans="1:12" x14ac:dyDescent="0.25">
      <c r="A111" s="1">
        <v>258</v>
      </c>
      <c r="B111" s="1">
        <v>9516</v>
      </c>
      <c r="C111" s="1" t="s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 t="shared" si="1"/>
        <v>0</v>
      </c>
    </row>
    <row r="112" spans="1:12" x14ac:dyDescent="0.25">
      <c r="A112" s="1">
        <v>259</v>
      </c>
      <c r="B112" s="1">
        <v>9516</v>
      </c>
      <c r="C112" s="1" t="s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f t="shared" si="1"/>
        <v>0</v>
      </c>
    </row>
    <row r="113" spans="1:12" x14ac:dyDescent="0.25">
      <c r="A113" s="1">
        <v>260</v>
      </c>
      <c r="B113" s="1">
        <v>9516</v>
      </c>
      <c r="C113" s="1" t="s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 t="shared" si="1"/>
        <v>0</v>
      </c>
    </row>
    <row r="114" spans="1:12" x14ac:dyDescent="0.25">
      <c r="A114" s="1">
        <v>261</v>
      </c>
      <c r="B114" s="1">
        <v>9516</v>
      </c>
      <c r="C114" s="1" t="s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shared" si="1"/>
        <v>0</v>
      </c>
    </row>
    <row r="115" spans="1:12" x14ac:dyDescent="0.25">
      <c r="A115" s="1">
        <v>262</v>
      </c>
      <c r="B115" s="1">
        <v>9517</v>
      </c>
      <c r="C115" s="1" t="s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 t="shared" si="1"/>
        <v>0</v>
      </c>
    </row>
    <row r="116" spans="1:12" x14ac:dyDescent="0.25">
      <c r="A116" s="1">
        <v>263</v>
      </c>
      <c r="B116" s="1">
        <v>9517</v>
      </c>
      <c r="C116" s="1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 t="shared" si="1"/>
        <v>0</v>
      </c>
    </row>
    <row r="117" spans="1:12" x14ac:dyDescent="0.25">
      <c r="A117" s="1">
        <v>264</v>
      </c>
      <c r="B117" s="1">
        <v>9517</v>
      </c>
      <c r="C117" s="1" t="s">
        <v>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f t="shared" si="1"/>
        <v>0</v>
      </c>
    </row>
    <row r="118" spans="1:12" x14ac:dyDescent="0.25">
      <c r="A118" s="1">
        <v>265</v>
      </c>
      <c r="B118" s="1">
        <v>9517</v>
      </c>
      <c r="C118" s="1" t="s">
        <v>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f t="shared" si="1"/>
        <v>0</v>
      </c>
    </row>
    <row r="119" spans="1:12" x14ac:dyDescent="0.25">
      <c r="A119" s="1">
        <v>266</v>
      </c>
      <c r="B119" s="1">
        <v>9517</v>
      </c>
      <c r="C119" s="1" t="s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 t="shared" si="1"/>
        <v>0</v>
      </c>
    </row>
    <row r="120" spans="1:12" x14ac:dyDescent="0.25">
      <c r="A120" s="1">
        <v>267</v>
      </c>
      <c r="B120" s="1">
        <v>9517</v>
      </c>
      <c r="C120" s="1" t="s">
        <v>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shared" si="1"/>
        <v>0</v>
      </c>
    </row>
    <row r="121" spans="1:12" x14ac:dyDescent="0.25">
      <c r="A121" s="1">
        <v>268</v>
      </c>
      <c r="B121" s="1">
        <v>9517</v>
      </c>
      <c r="C121" s="1" t="s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 t="shared" si="1"/>
        <v>0</v>
      </c>
    </row>
    <row r="122" spans="1:12" x14ac:dyDescent="0.25">
      <c r="A122" s="1">
        <v>269</v>
      </c>
      <c r="B122" s="1">
        <v>9517</v>
      </c>
      <c r="C122" s="1" t="s">
        <v>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f t="shared" si="1"/>
        <v>0</v>
      </c>
    </row>
    <row r="123" spans="1:12" x14ac:dyDescent="0.25">
      <c r="A123" s="1">
        <v>270</v>
      </c>
      <c r="B123" s="1">
        <v>9517</v>
      </c>
      <c r="C123" s="1" t="s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f t="shared" si="1"/>
        <v>0</v>
      </c>
    </row>
    <row r="124" spans="1:12" x14ac:dyDescent="0.25">
      <c r="A124" s="1">
        <v>271</v>
      </c>
      <c r="B124" s="1">
        <v>9517</v>
      </c>
      <c r="C124" s="1" t="s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f t="shared" si="1"/>
        <v>0</v>
      </c>
    </row>
    <row r="125" spans="1:12" x14ac:dyDescent="0.25">
      <c r="A125" s="1">
        <v>272</v>
      </c>
      <c r="B125" s="1">
        <v>9518</v>
      </c>
      <c r="C125" s="1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 t="shared" si="1"/>
        <v>0</v>
      </c>
    </row>
    <row r="126" spans="1:12" x14ac:dyDescent="0.25">
      <c r="A126" s="1">
        <v>273</v>
      </c>
      <c r="B126" s="1">
        <v>9518</v>
      </c>
      <c r="C126" s="1" t="s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f t="shared" si="1"/>
        <v>0</v>
      </c>
    </row>
    <row r="127" spans="1:12" x14ac:dyDescent="0.25">
      <c r="A127" s="1">
        <v>274</v>
      </c>
      <c r="B127" s="1">
        <v>9518</v>
      </c>
      <c r="C127" s="1" t="s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 t="shared" si="1"/>
        <v>0</v>
      </c>
    </row>
    <row r="128" spans="1:12" x14ac:dyDescent="0.25">
      <c r="A128" s="1">
        <v>275</v>
      </c>
      <c r="B128" s="1">
        <v>9518</v>
      </c>
      <c r="C128" s="1" t="s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 t="shared" si="1"/>
        <v>0</v>
      </c>
    </row>
    <row r="129" spans="1:12" x14ac:dyDescent="0.25">
      <c r="A129" s="1">
        <v>276</v>
      </c>
      <c r="B129" s="1">
        <v>9518</v>
      </c>
      <c r="C129" s="1" t="s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f t="shared" si="1"/>
        <v>0</v>
      </c>
    </row>
    <row r="130" spans="1:12" x14ac:dyDescent="0.25">
      <c r="A130" s="1">
        <v>277</v>
      </c>
      <c r="B130" s="1">
        <v>9518</v>
      </c>
      <c r="C130" s="1" t="s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f t="shared" si="1"/>
        <v>0</v>
      </c>
    </row>
    <row r="131" spans="1:12" x14ac:dyDescent="0.25">
      <c r="A131" s="1">
        <v>278</v>
      </c>
      <c r="B131" s="1">
        <v>9518</v>
      </c>
      <c r="C131" s="1" t="s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shared" si="1"/>
        <v>0</v>
      </c>
    </row>
    <row r="132" spans="1:12" x14ac:dyDescent="0.25">
      <c r="A132" s="1">
        <v>279</v>
      </c>
      <c r="B132" s="1">
        <v>9518</v>
      </c>
      <c r="C132" s="1" t="s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f t="shared" ref="L132:L195" si="2">SUM(D132:K132)</f>
        <v>0</v>
      </c>
    </row>
    <row r="133" spans="1:12" x14ac:dyDescent="0.25">
      <c r="A133" s="1">
        <v>280</v>
      </c>
      <c r="B133" s="1">
        <v>9518</v>
      </c>
      <c r="C133" s="1" t="s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shared" si="2"/>
        <v>0</v>
      </c>
    </row>
    <row r="134" spans="1:12" x14ac:dyDescent="0.25">
      <c r="A134" s="1">
        <v>281</v>
      </c>
      <c r="B134" s="1">
        <v>9518</v>
      </c>
      <c r="C134" s="1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f t="shared" si="2"/>
        <v>0</v>
      </c>
    </row>
    <row r="135" spans="1:12" x14ac:dyDescent="0.25">
      <c r="A135" s="1">
        <v>282</v>
      </c>
      <c r="B135" s="1">
        <v>9518</v>
      </c>
      <c r="C135" s="1" t="s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shared" si="2"/>
        <v>0</v>
      </c>
    </row>
    <row r="136" spans="1:12" x14ac:dyDescent="0.25">
      <c r="A136" s="1">
        <v>283</v>
      </c>
      <c r="B136" s="1">
        <v>9518</v>
      </c>
      <c r="C136" s="1" t="s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f t="shared" si="2"/>
        <v>0</v>
      </c>
    </row>
    <row r="137" spans="1:12" x14ac:dyDescent="0.25">
      <c r="A137" s="1">
        <v>284</v>
      </c>
      <c r="B137" s="1">
        <v>9518</v>
      </c>
      <c r="C137" s="1" t="s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 t="shared" si="2"/>
        <v>0</v>
      </c>
    </row>
    <row r="138" spans="1:12" x14ac:dyDescent="0.25">
      <c r="A138" s="1">
        <v>285</v>
      </c>
      <c r="B138" s="1">
        <v>9518</v>
      </c>
      <c r="C138" s="1" t="s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 t="shared" si="2"/>
        <v>0</v>
      </c>
    </row>
    <row r="139" spans="1:12" x14ac:dyDescent="0.25">
      <c r="A139" s="1">
        <v>286</v>
      </c>
      <c r="B139" s="1">
        <v>9518</v>
      </c>
      <c r="C139" s="1" t="s">
        <v>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f t="shared" si="2"/>
        <v>0</v>
      </c>
    </row>
    <row r="140" spans="1:12" x14ac:dyDescent="0.25">
      <c r="A140" s="1">
        <v>287</v>
      </c>
      <c r="B140" s="1">
        <v>9518</v>
      </c>
      <c r="C140" s="1" t="s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f t="shared" si="2"/>
        <v>0</v>
      </c>
    </row>
    <row r="141" spans="1:12" x14ac:dyDescent="0.25">
      <c r="A141" s="1">
        <v>288</v>
      </c>
      <c r="B141" s="1">
        <v>9518</v>
      </c>
      <c r="C141" s="1" t="s">
        <v>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shared" si="2"/>
        <v>0</v>
      </c>
    </row>
    <row r="142" spans="1:12" x14ac:dyDescent="0.25">
      <c r="A142" s="1">
        <v>289</v>
      </c>
      <c r="B142" s="1">
        <v>9518</v>
      </c>
      <c r="C142" s="1" t="s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f t="shared" si="2"/>
        <v>0</v>
      </c>
    </row>
    <row r="143" spans="1:12" x14ac:dyDescent="0.25">
      <c r="A143" s="1">
        <v>290</v>
      </c>
      <c r="B143" s="1">
        <v>9518</v>
      </c>
      <c r="C143" s="1" t="s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 t="shared" si="2"/>
        <v>0</v>
      </c>
    </row>
    <row r="144" spans="1:12" x14ac:dyDescent="0.25">
      <c r="A144" s="1">
        <v>291</v>
      </c>
      <c r="B144" s="1">
        <v>9518</v>
      </c>
      <c r="C144" s="1" t="s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f t="shared" si="2"/>
        <v>0</v>
      </c>
    </row>
    <row r="145" spans="1:12" x14ac:dyDescent="0.25">
      <c r="A145" s="1">
        <v>292</v>
      </c>
      <c r="B145" s="1">
        <v>9518</v>
      </c>
      <c r="C145" s="1" t="s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f t="shared" si="2"/>
        <v>0</v>
      </c>
    </row>
    <row r="146" spans="1:12" x14ac:dyDescent="0.25">
      <c r="A146" s="1">
        <v>293</v>
      </c>
      <c r="B146" s="1">
        <v>9518</v>
      </c>
      <c r="C146" s="1" t="s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2"/>
        <v>0</v>
      </c>
    </row>
    <row r="147" spans="1:12" x14ac:dyDescent="0.25">
      <c r="A147" s="1">
        <v>294</v>
      </c>
      <c r="B147" s="1">
        <v>9518</v>
      </c>
      <c r="C147" s="1" t="s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f t="shared" si="2"/>
        <v>0</v>
      </c>
    </row>
    <row r="148" spans="1:12" x14ac:dyDescent="0.25">
      <c r="A148" s="1">
        <v>295</v>
      </c>
      <c r="B148" s="1">
        <v>9518</v>
      </c>
      <c r="C148" s="1" t="s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f t="shared" si="2"/>
        <v>0</v>
      </c>
    </row>
    <row r="149" spans="1:12" x14ac:dyDescent="0.25">
      <c r="A149" s="1">
        <v>301</v>
      </c>
      <c r="B149" s="1">
        <v>9512</v>
      </c>
      <c r="C149" s="1" t="s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f t="shared" si="2"/>
        <v>0</v>
      </c>
    </row>
    <row r="150" spans="1:12" x14ac:dyDescent="0.25">
      <c r="A150" s="1">
        <v>302</v>
      </c>
      <c r="B150" s="1">
        <v>9522</v>
      </c>
      <c r="C150" s="1" t="s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2"/>
        <v>0</v>
      </c>
    </row>
    <row r="151" spans="1:12" x14ac:dyDescent="0.25">
      <c r="A151" s="1">
        <v>303</v>
      </c>
      <c r="B151" s="1">
        <v>9522</v>
      </c>
      <c r="C151" s="1" t="s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f t="shared" si="2"/>
        <v>0</v>
      </c>
    </row>
    <row r="152" spans="1:12" x14ac:dyDescent="0.25">
      <c r="A152" s="1">
        <v>304</v>
      </c>
      <c r="B152" s="1">
        <v>9522</v>
      </c>
      <c r="C152" s="1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f t="shared" si="2"/>
        <v>0</v>
      </c>
    </row>
    <row r="153" spans="1:12" x14ac:dyDescent="0.25">
      <c r="A153" s="1">
        <v>305</v>
      </c>
      <c r="B153" s="1">
        <v>9522</v>
      </c>
      <c r="C153" s="1" t="s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f t="shared" si="2"/>
        <v>0</v>
      </c>
    </row>
    <row r="154" spans="1:12" x14ac:dyDescent="0.25">
      <c r="A154" s="1">
        <v>306</v>
      </c>
      <c r="B154" s="1">
        <v>9522</v>
      </c>
      <c r="C154" s="1" t="s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 t="shared" si="2"/>
        <v>0</v>
      </c>
    </row>
    <row r="155" spans="1:12" x14ac:dyDescent="0.25">
      <c r="A155" s="1">
        <v>307</v>
      </c>
      <c r="B155" s="1">
        <v>9522</v>
      </c>
      <c r="C155" s="1" t="s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 t="shared" si="2"/>
        <v>0</v>
      </c>
    </row>
    <row r="156" spans="1:12" x14ac:dyDescent="0.25">
      <c r="A156" s="1">
        <v>308</v>
      </c>
      <c r="B156" s="1">
        <v>9522</v>
      </c>
      <c r="C156" s="1" t="s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 t="shared" si="2"/>
        <v>0</v>
      </c>
    </row>
    <row r="157" spans="1:12" x14ac:dyDescent="0.25">
      <c r="A157" s="1">
        <v>309</v>
      </c>
      <c r="B157" s="1">
        <v>9522</v>
      </c>
      <c r="C157" s="1" t="s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 t="shared" si="2"/>
        <v>0</v>
      </c>
    </row>
    <row r="158" spans="1:12" x14ac:dyDescent="0.25">
      <c r="A158" s="1">
        <v>310</v>
      </c>
      <c r="B158" s="1">
        <v>9522</v>
      </c>
      <c r="C158" s="1" t="s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f t="shared" si="2"/>
        <v>0</v>
      </c>
    </row>
    <row r="159" spans="1:12" x14ac:dyDescent="0.25">
      <c r="A159" s="1">
        <v>311</v>
      </c>
      <c r="B159" s="1">
        <v>9522</v>
      </c>
      <c r="C159" s="1" t="s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2"/>
        <v>0</v>
      </c>
    </row>
    <row r="160" spans="1:12" x14ac:dyDescent="0.25">
      <c r="A160" s="1">
        <v>312</v>
      </c>
      <c r="B160" s="1">
        <v>9522</v>
      </c>
      <c r="C160" s="1" t="s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f t="shared" si="2"/>
        <v>0</v>
      </c>
    </row>
    <row r="161" spans="1:12" x14ac:dyDescent="0.25">
      <c r="A161" s="1">
        <v>313</v>
      </c>
      <c r="B161" s="1">
        <v>9522</v>
      </c>
      <c r="C161" s="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f t="shared" si="2"/>
        <v>0</v>
      </c>
    </row>
    <row r="162" spans="1:12" x14ac:dyDescent="0.25">
      <c r="A162" s="1">
        <v>314</v>
      </c>
      <c r="B162" s="1">
        <v>9522</v>
      </c>
      <c r="C162" s="1" t="s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 t="shared" si="2"/>
        <v>0</v>
      </c>
    </row>
    <row r="163" spans="1:12" x14ac:dyDescent="0.25">
      <c r="A163" s="1">
        <v>315</v>
      </c>
      <c r="B163" s="1">
        <v>9522</v>
      </c>
      <c r="C163" s="1" t="s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f t="shared" si="2"/>
        <v>0</v>
      </c>
    </row>
    <row r="164" spans="1:12" x14ac:dyDescent="0.25">
      <c r="A164" s="1">
        <v>316</v>
      </c>
      <c r="B164" s="1">
        <v>9522</v>
      </c>
      <c r="C164" s="1" t="s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 t="shared" si="2"/>
        <v>0</v>
      </c>
    </row>
    <row r="165" spans="1:12" x14ac:dyDescent="0.25">
      <c r="A165" s="1">
        <v>317</v>
      </c>
      <c r="B165" s="1">
        <v>9523.01</v>
      </c>
      <c r="C165" s="1" t="s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 t="shared" si="2"/>
        <v>0</v>
      </c>
    </row>
    <row r="166" spans="1:12" x14ac:dyDescent="0.25">
      <c r="A166" s="1">
        <v>318</v>
      </c>
      <c r="B166" s="1">
        <v>9523.01</v>
      </c>
      <c r="C166" s="1" t="s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f t="shared" si="2"/>
        <v>0</v>
      </c>
    </row>
    <row r="167" spans="1:12" x14ac:dyDescent="0.25">
      <c r="A167" s="1">
        <v>319</v>
      </c>
      <c r="B167" s="1">
        <v>9523.01</v>
      </c>
      <c r="C167" s="1" t="s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 t="shared" si="2"/>
        <v>0</v>
      </c>
    </row>
    <row r="168" spans="1:12" x14ac:dyDescent="0.25">
      <c r="A168" s="1">
        <v>320</v>
      </c>
      <c r="B168" s="1">
        <v>9523.01</v>
      </c>
      <c r="C168" s="1" t="s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f t="shared" si="2"/>
        <v>0</v>
      </c>
    </row>
    <row r="169" spans="1:12" x14ac:dyDescent="0.25">
      <c r="A169" s="1">
        <v>321</v>
      </c>
      <c r="B169" s="1">
        <v>9523.01</v>
      </c>
      <c r="C169" s="1" t="s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 t="shared" si="2"/>
        <v>0</v>
      </c>
    </row>
    <row r="170" spans="1:12" x14ac:dyDescent="0.25">
      <c r="A170" s="1">
        <v>322</v>
      </c>
      <c r="B170" s="1">
        <v>9523.01</v>
      </c>
      <c r="C170" s="1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 t="shared" si="2"/>
        <v>0</v>
      </c>
    </row>
    <row r="171" spans="1:12" x14ac:dyDescent="0.25">
      <c r="A171" s="1">
        <v>323</v>
      </c>
      <c r="B171" s="1">
        <v>9523.01</v>
      </c>
      <c r="C171" s="1" t="s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 t="shared" si="2"/>
        <v>0</v>
      </c>
    </row>
    <row r="172" spans="1:12" x14ac:dyDescent="0.25">
      <c r="A172" s="1">
        <v>324</v>
      </c>
      <c r="B172" s="1">
        <v>9523.01</v>
      </c>
      <c r="C172" s="1" t="s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 t="shared" si="2"/>
        <v>0</v>
      </c>
    </row>
    <row r="173" spans="1:12" x14ac:dyDescent="0.25">
      <c r="A173" s="1">
        <v>325</v>
      </c>
      <c r="B173" s="1">
        <v>9523.02</v>
      </c>
      <c r="C173" s="1" t="s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f t="shared" si="2"/>
        <v>0</v>
      </c>
    </row>
    <row r="174" spans="1:12" x14ac:dyDescent="0.25">
      <c r="A174" s="1">
        <v>326</v>
      </c>
      <c r="B174" s="1">
        <v>9523.02</v>
      </c>
      <c r="C174" s="1" t="s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f t="shared" si="2"/>
        <v>0</v>
      </c>
    </row>
    <row r="175" spans="1:12" x14ac:dyDescent="0.25">
      <c r="A175" s="1">
        <v>327</v>
      </c>
      <c r="B175" s="1">
        <v>9523.02</v>
      </c>
      <c r="C175" s="1" t="s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 t="shared" si="2"/>
        <v>0</v>
      </c>
    </row>
    <row r="176" spans="1:12" x14ac:dyDescent="0.25">
      <c r="A176" s="1">
        <v>328</v>
      </c>
      <c r="B176" s="1">
        <v>9523.02</v>
      </c>
      <c r="C176" s="1" t="s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f t="shared" si="2"/>
        <v>0</v>
      </c>
    </row>
    <row r="177" spans="1:12" x14ac:dyDescent="0.25">
      <c r="A177" s="1">
        <v>329</v>
      </c>
      <c r="B177" s="1">
        <v>9523.02</v>
      </c>
      <c r="C177" s="1" t="s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f t="shared" si="2"/>
        <v>0</v>
      </c>
    </row>
    <row r="178" spans="1:12" x14ac:dyDescent="0.25">
      <c r="A178" s="1">
        <v>330</v>
      </c>
      <c r="B178" s="1">
        <v>9523.02</v>
      </c>
      <c r="C178" s="1" t="s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 t="shared" si="2"/>
        <v>0</v>
      </c>
    </row>
    <row r="179" spans="1:12" x14ac:dyDescent="0.25">
      <c r="A179" s="1">
        <v>331</v>
      </c>
      <c r="B179" s="1">
        <v>9523.02</v>
      </c>
      <c r="C179" s="1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f t="shared" si="2"/>
        <v>0</v>
      </c>
    </row>
    <row r="180" spans="1:12" x14ac:dyDescent="0.25">
      <c r="A180" s="1">
        <v>332</v>
      </c>
      <c r="B180" s="1">
        <v>9523.02</v>
      </c>
      <c r="C180" s="1" t="s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f t="shared" si="2"/>
        <v>0</v>
      </c>
    </row>
    <row r="181" spans="1:12" x14ac:dyDescent="0.25">
      <c r="A181" s="1">
        <v>333</v>
      </c>
      <c r="B181" s="1">
        <v>9523.02</v>
      </c>
      <c r="C181" s="1" t="s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f t="shared" si="2"/>
        <v>0</v>
      </c>
    </row>
    <row r="182" spans="1:12" x14ac:dyDescent="0.25">
      <c r="A182" s="1">
        <v>334</v>
      </c>
      <c r="B182" s="1">
        <v>9523.02</v>
      </c>
      <c r="C182" s="1" t="s">
        <v>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f t="shared" si="2"/>
        <v>0</v>
      </c>
    </row>
    <row r="183" spans="1:12" x14ac:dyDescent="0.25">
      <c r="A183" s="1">
        <v>335</v>
      </c>
      <c r="B183" s="1">
        <v>9523.02</v>
      </c>
      <c r="C183" s="1" t="s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f t="shared" si="2"/>
        <v>0</v>
      </c>
    </row>
    <row r="184" spans="1:12" x14ac:dyDescent="0.25">
      <c r="A184" s="1">
        <v>336</v>
      </c>
      <c r="B184" s="1">
        <v>9523.02</v>
      </c>
      <c r="C184" s="1" t="s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f t="shared" si="2"/>
        <v>0</v>
      </c>
    </row>
    <row r="185" spans="1:12" x14ac:dyDescent="0.25">
      <c r="A185" s="1">
        <v>337</v>
      </c>
      <c r="B185" s="1">
        <v>9523.02</v>
      </c>
      <c r="C185" s="1" t="s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f t="shared" si="2"/>
        <v>0</v>
      </c>
    </row>
    <row r="186" spans="1:12" x14ac:dyDescent="0.25">
      <c r="A186" s="1">
        <v>338</v>
      </c>
      <c r="B186" s="1">
        <v>9523.02</v>
      </c>
      <c r="C186" s="1" t="s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f t="shared" si="2"/>
        <v>0</v>
      </c>
    </row>
    <row r="187" spans="1:12" x14ac:dyDescent="0.25">
      <c r="A187" s="1">
        <v>339</v>
      </c>
      <c r="B187" s="1">
        <v>9523.02</v>
      </c>
      <c r="C187" s="1" t="s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f t="shared" si="2"/>
        <v>0</v>
      </c>
    </row>
    <row r="188" spans="1:12" x14ac:dyDescent="0.25">
      <c r="A188" s="1">
        <v>340</v>
      </c>
      <c r="B188" s="1">
        <v>9524.01</v>
      </c>
      <c r="C188" s="1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f t="shared" si="2"/>
        <v>0</v>
      </c>
    </row>
    <row r="189" spans="1:12" x14ac:dyDescent="0.25">
      <c r="A189" s="1">
        <v>341</v>
      </c>
      <c r="B189" s="1">
        <v>9524.01</v>
      </c>
      <c r="C189" s="1" t="s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f t="shared" si="2"/>
        <v>0</v>
      </c>
    </row>
    <row r="190" spans="1:12" x14ac:dyDescent="0.25">
      <c r="A190" s="1">
        <v>342</v>
      </c>
      <c r="B190" s="1">
        <v>9524.01</v>
      </c>
      <c r="C190" s="1" t="s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 t="shared" si="2"/>
        <v>0</v>
      </c>
    </row>
    <row r="191" spans="1:12" x14ac:dyDescent="0.25">
      <c r="A191" s="1">
        <v>343</v>
      </c>
      <c r="B191" s="1">
        <v>9524.01</v>
      </c>
      <c r="C191" s="1" t="s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2"/>
        <v>0</v>
      </c>
    </row>
    <row r="192" spans="1:12" x14ac:dyDescent="0.25">
      <c r="A192" s="1">
        <v>344</v>
      </c>
      <c r="B192" s="1">
        <v>9524.01</v>
      </c>
      <c r="C192" s="1" t="s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f t="shared" si="2"/>
        <v>0</v>
      </c>
    </row>
    <row r="193" spans="1:12" x14ac:dyDescent="0.25">
      <c r="A193" s="1">
        <v>345</v>
      </c>
      <c r="B193" s="1">
        <v>9524.01</v>
      </c>
      <c r="C193" s="1" t="s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2"/>
        <v>0</v>
      </c>
    </row>
    <row r="194" spans="1:12" x14ac:dyDescent="0.25">
      <c r="A194" s="1">
        <v>346</v>
      </c>
      <c r="B194" s="1">
        <v>9524.01</v>
      </c>
      <c r="C194" s="1" t="s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f t="shared" si="2"/>
        <v>0</v>
      </c>
    </row>
    <row r="195" spans="1:12" x14ac:dyDescent="0.25">
      <c r="A195" s="1">
        <v>347</v>
      </c>
      <c r="B195" s="1">
        <v>9524.02</v>
      </c>
      <c r="C195" s="1" t="s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f t="shared" si="2"/>
        <v>0</v>
      </c>
    </row>
    <row r="196" spans="1:12" x14ac:dyDescent="0.25">
      <c r="A196" s="1">
        <v>348</v>
      </c>
      <c r="B196" s="1">
        <v>9524.02</v>
      </c>
      <c r="C196" s="1" t="s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 t="shared" ref="L196:L259" si="3">SUM(D196:K196)</f>
        <v>0</v>
      </c>
    </row>
    <row r="197" spans="1:12" x14ac:dyDescent="0.25">
      <c r="A197" s="1">
        <v>349</v>
      </c>
      <c r="B197" s="1">
        <v>9524.02</v>
      </c>
      <c r="C197" s="1" t="s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f t="shared" si="3"/>
        <v>0</v>
      </c>
    </row>
    <row r="198" spans="1:12" x14ac:dyDescent="0.25">
      <c r="A198" s="1">
        <v>350</v>
      </c>
      <c r="B198" s="1">
        <v>9524.02</v>
      </c>
      <c r="C198" s="1" t="s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 t="shared" si="3"/>
        <v>0</v>
      </c>
    </row>
    <row r="199" spans="1:12" x14ac:dyDescent="0.25">
      <c r="A199" s="1">
        <v>351</v>
      </c>
      <c r="B199" s="1">
        <v>9524.02</v>
      </c>
      <c r="C199" s="1" t="s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 t="shared" si="3"/>
        <v>0</v>
      </c>
    </row>
    <row r="200" spans="1:12" x14ac:dyDescent="0.25">
      <c r="A200" s="1">
        <v>352</v>
      </c>
      <c r="B200" s="1">
        <v>9524.02</v>
      </c>
      <c r="C200" s="1" t="s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f t="shared" si="3"/>
        <v>0</v>
      </c>
    </row>
    <row r="201" spans="1:12" x14ac:dyDescent="0.25">
      <c r="A201" s="1">
        <v>353</v>
      </c>
      <c r="B201" s="1">
        <v>9524.02</v>
      </c>
      <c r="C201" s="1" t="s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f t="shared" si="3"/>
        <v>0</v>
      </c>
    </row>
    <row r="202" spans="1:12" x14ac:dyDescent="0.25">
      <c r="A202" s="1">
        <v>354</v>
      </c>
      <c r="B202" s="1">
        <v>9524.02</v>
      </c>
      <c r="C202" s="1" t="s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f t="shared" si="3"/>
        <v>0</v>
      </c>
    </row>
    <row r="203" spans="1:12" x14ac:dyDescent="0.25">
      <c r="A203" s="1">
        <v>355</v>
      </c>
      <c r="B203" s="1">
        <v>9524.02</v>
      </c>
      <c r="C203" s="1" t="s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 t="shared" si="3"/>
        <v>0</v>
      </c>
    </row>
    <row r="204" spans="1:12" x14ac:dyDescent="0.25">
      <c r="A204" s="1">
        <v>356</v>
      </c>
      <c r="B204" s="1">
        <v>9524.02</v>
      </c>
      <c r="C204" s="1" t="s">
        <v>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f t="shared" si="3"/>
        <v>0</v>
      </c>
    </row>
    <row r="205" spans="1:12" x14ac:dyDescent="0.25">
      <c r="A205" s="1">
        <v>357</v>
      </c>
      <c r="B205" s="1">
        <v>9524.02</v>
      </c>
      <c r="C205" s="1" t="s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f t="shared" si="3"/>
        <v>0</v>
      </c>
    </row>
    <row r="206" spans="1:12" x14ac:dyDescent="0.25">
      <c r="A206" s="1">
        <v>358</v>
      </c>
      <c r="B206" s="1">
        <v>9524.02</v>
      </c>
      <c r="C206" s="1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f t="shared" si="3"/>
        <v>0</v>
      </c>
    </row>
    <row r="207" spans="1:12" x14ac:dyDescent="0.25">
      <c r="A207" s="1">
        <v>359</v>
      </c>
      <c r="B207" s="1">
        <v>9524.02</v>
      </c>
      <c r="C207" s="1" t="s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 t="shared" si="3"/>
        <v>0</v>
      </c>
    </row>
    <row r="208" spans="1:12" x14ac:dyDescent="0.25">
      <c r="A208" s="1">
        <v>360</v>
      </c>
      <c r="B208" s="1">
        <v>9525</v>
      </c>
      <c r="C208" s="1" t="s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 t="shared" si="3"/>
        <v>0</v>
      </c>
    </row>
    <row r="209" spans="1:12" x14ac:dyDescent="0.25">
      <c r="A209" s="1">
        <v>361</v>
      </c>
      <c r="B209" s="1">
        <v>9525</v>
      </c>
      <c r="C209" s="1" t="s">
        <v>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f t="shared" si="3"/>
        <v>0</v>
      </c>
    </row>
    <row r="210" spans="1:12" x14ac:dyDescent="0.25">
      <c r="A210" s="1">
        <v>362</v>
      </c>
      <c r="B210" s="1">
        <v>9525</v>
      </c>
      <c r="C210" s="1" t="s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 t="shared" si="3"/>
        <v>0</v>
      </c>
    </row>
    <row r="211" spans="1:12" x14ac:dyDescent="0.25">
      <c r="A211" s="1">
        <v>363</v>
      </c>
      <c r="B211" s="1">
        <v>9525</v>
      </c>
      <c r="C211" s="1" t="s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f t="shared" si="3"/>
        <v>0</v>
      </c>
    </row>
    <row r="212" spans="1:12" x14ac:dyDescent="0.25">
      <c r="A212" s="1">
        <v>364</v>
      </c>
      <c r="B212" s="1">
        <v>9525</v>
      </c>
      <c r="C212" s="1" t="s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 t="shared" si="3"/>
        <v>0</v>
      </c>
    </row>
    <row r="213" spans="1:12" x14ac:dyDescent="0.25">
      <c r="A213" s="1">
        <v>365</v>
      </c>
      <c r="B213" s="1">
        <v>9525</v>
      </c>
      <c r="C213" s="1" t="s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 t="shared" si="3"/>
        <v>0</v>
      </c>
    </row>
    <row r="214" spans="1:12" x14ac:dyDescent="0.25">
      <c r="A214" s="1">
        <v>366</v>
      </c>
      <c r="B214" s="1">
        <v>9525</v>
      </c>
      <c r="C214" s="1" t="s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f t="shared" si="3"/>
        <v>0</v>
      </c>
    </row>
    <row r="215" spans="1:12" x14ac:dyDescent="0.25">
      <c r="A215" s="1">
        <v>367</v>
      </c>
      <c r="B215" s="1">
        <v>9525</v>
      </c>
      <c r="C215" s="1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f t="shared" si="3"/>
        <v>0</v>
      </c>
    </row>
    <row r="216" spans="1:12" x14ac:dyDescent="0.25">
      <c r="A216" s="1">
        <v>368</v>
      </c>
      <c r="B216" s="1">
        <v>9525</v>
      </c>
      <c r="C216" s="1" t="s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f t="shared" si="3"/>
        <v>0</v>
      </c>
    </row>
    <row r="217" spans="1:12" x14ac:dyDescent="0.25">
      <c r="A217" s="1">
        <v>369</v>
      </c>
      <c r="B217" s="1">
        <v>9526</v>
      </c>
      <c r="C217" s="1" t="s">
        <v>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f t="shared" si="3"/>
        <v>0</v>
      </c>
    </row>
    <row r="218" spans="1:12" x14ac:dyDescent="0.25">
      <c r="A218" s="1">
        <v>370</v>
      </c>
      <c r="B218" s="1">
        <v>9526</v>
      </c>
      <c r="C218" s="1" t="s">
        <v>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 t="shared" si="3"/>
        <v>0</v>
      </c>
    </row>
    <row r="219" spans="1:12" x14ac:dyDescent="0.25">
      <c r="A219" s="1">
        <v>371</v>
      </c>
      <c r="B219" s="1">
        <v>9526</v>
      </c>
      <c r="C219" s="1" t="s">
        <v>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f t="shared" si="3"/>
        <v>0</v>
      </c>
    </row>
    <row r="220" spans="1:12" x14ac:dyDescent="0.25">
      <c r="A220" s="1">
        <v>372</v>
      </c>
      <c r="B220" s="1">
        <v>9526</v>
      </c>
      <c r="C220" s="1" t="s">
        <v>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f t="shared" si="3"/>
        <v>0</v>
      </c>
    </row>
    <row r="221" spans="1:12" x14ac:dyDescent="0.25">
      <c r="A221" s="1">
        <v>373</v>
      </c>
      <c r="B221" s="1">
        <v>9526</v>
      </c>
      <c r="C221" s="1" t="s">
        <v>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f t="shared" si="3"/>
        <v>0</v>
      </c>
    </row>
    <row r="222" spans="1:12" x14ac:dyDescent="0.25">
      <c r="A222" s="1">
        <v>374</v>
      </c>
      <c r="B222" s="1">
        <v>9526</v>
      </c>
      <c r="C222" s="1" t="s">
        <v>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f t="shared" si="3"/>
        <v>0</v>
      </c>
    </row>
    <row r="223" spans="1:12" x14ac:dyDescent="0.25">
      <c r="A223" s="1">
        <v>375</v>
      </c>
      <c r="B223" s="1">
        <v>9526</v>
      </c>
      <c r="C223" s="1" t="s">
        <v>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 t="shared" si="3"/>
        <v>0</v>
      </c>
    </row>
    <row r="224" spans="1:12" x14ac:dyDescent="0.25">
      <c r="A224" s="1">
        <v>376</v>
      </c>
      <c r="B224" s="1">
        <v>9526</v>
      </c>
      <c r="C224" s="1" t="s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f t="shared" si="3"/>
        <v>0</v>
      </c>
    </row>
    <row r="225" spans="1:12" x14ac:dyDescent="0.25">
      <c r="A225" s="1">
        <v>377</v>
      </c>
      <c r="B225" s="1">
        <v>9526</v>
      </c>
      <c r="C225" s="1" t="s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f t="shared" si="3"/>
        <v>0</v>
      </c>
    </row>
    <row r="226" spans="1:12" x14ac:dyDescent="0.25">
      <c r="A226" s="1">
        <v>401</v>
      </c>
      <c r="B226" s="1">
        <v>9508</v>
      </c>
      <c r="C226" s="1" t="s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3"/>
        <v>0</v>
      </c>
    </row>
    <row r="227" spans="1:12" x14ac:dyDescent="0.25">
      <c r="A227" s="1">
        <v>402</v>
      </c>
      <c r="B227" s="1">
        <v>9508</v>
      </c>
      <c r="C227" s="1" t="s">
        <v>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 t="shared" si="3"/>
        <v>0</v>
      </c>
    </row>
    <row r="228" spans="1:12" x14ac:dyDescent="0.25">
      <c r="A228" s="1">
        <v>403</v>
      </c>
      <c r="B228" s="1">
        <v>9519</v>
      </c>
      <c r="C228" s="1" t="s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f t="shared" si="3"/>
        <v>0</v>
      </c>
    </row>
    <row r="229" spans="1:12" x14ac:dyDescent="0.25">
      <c r="A229" s="1">
        <v>404</v>
      </c>
      <c r="B229" s="1">
        <v>9519</v>
      </c>
      <c r="C229" s="1" t="s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f t="shared" si="3"/>
        <v>0</v>
      </c>
    </row>
    <row r="230" spans="1:12" x14ac:dyDescent="0.25">
      <c r="A230" s="1">
        <v>405</v>
      </c>
      <c r="B230" s="1">
        <v>9519</v>
      </c>
      <c r="C230" s="1" t="s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f t="shared" si="3"/>
        <v>0</v>
      </c>
    </row>
    <row r="231" spans="1:12" x14ac:dyDescent="0.25">
      <c r="A231" s="1">
        <v>406</v>
      </c>
      <c r="B231" s="1">
        <v>9519</v>
      </c>
      <c r="C231" s="1" t="s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f t="shared" si="3"/>
        <v>0</v>
      </c>
    </row>
    <row r="232" spans="1:12" x14ac:dyDescent="0.25">
      <c r="A232" s="1">
        <v>407</v>
      </c>
      <c r="B232" s="1">
        <v>9519</v>
      </c>
      <c r="C232" s="1" t="s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f t="shared" si="3"/>
        <v>0</v>
      </c>
    </row>
    <row r="233" spans="1:12" x14ac:dyDescent="0.25">
      <c r="A233" s="1">
        <v>408</v>
      </c>
      <c r="B233" s="1">
        <v>9519</v>
      </c>
      <c r="C233" s="1" t="s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f t="shared" si="3"/>
        <v>0</v>
      </c>
    </row>
    <row r="234" spans="1:12" x14ac:dyDescent="0.25">
      <c r="A234" s="1">
        <v>409</v>
      </c>
      <c r="B234" s="1">
        <v>9519</v>
      </c>
      <c r="C234" s="1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f t="shared" si="3"/>
        <v>0</v>
      </c>
    </row>
    <row r="235" spans="1:12" x14ac:dyDescent="0.25">
      <c r="A235" s="1">
        <v>410</v>
      </c>
      <c r="B235" s="1">
        <v>9519</v>
      </c>
      <c r="C235" s="1" t="s">
        <v>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 t="shared" si="3"/>
        <v>0</v>
      </c>
    </row>
    <row r="236" spans="1:12" x14ac:dyDescent="0.25">
      <c r="A236" s="1">
        <v>411</v>
      </c>
      <c r="B236" s="1">
        <v>9519</v>
      </c>
      <c r="C236" s="1" t="s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f t="shared" si="3"/>
        <v>0</v>
      </c>
    </row>
    <row r="237" spans="1:12" x14ac:dyDescent="0.25">
      <c r="A237" s="1">
        <v>412</v>
      </c>
      <c r="B237" s="1">
        <v>9519</v>
      </c>
      <c r="C237" s="1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 t="shared" si="3"/>
        <v>0</v>
      </c>
    </row>
    <row r="238" spans="1:12" x14ac:dyDescent="0.25">
      <c r="A238" s="1">
        <v>413</v>
      </c>
      <c r="B238" s="1">
        <v>9519</v>
      </c>
      <c r="C238" s="1" t="s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f t="shared" si="3"/>
        <v>0</v>
      </c>
    </row>
    <row r="239" spans="1:12" x14ac:dyDescent="0.25">
      <c r="A239" s="1">
        <v>414</v>
      </c>
      <c r="B239" s="1">
        <v>9519</v>
      </c>
      <c r="C239" s="1" t="s">
        <v>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f t="shared" si="3"/>
        <v>0</v>
      </c>
    </row>
    <row r="240" spans="1:12" x14ac:dyDescent="0.25">
      <c r="A240" s="1">
        <v>415</v>
      </c>
      <c r="B240" s="1">
        <v>9519</v>
      </c>
      <c r="C240" s="1" t="s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 t="shared" si="3"/>
        <v>0</v>
      </c>
    </row>
    <row r="241" spans="1:12" x14ac:dyDescent="0.25">
      <c r="A241" s="1">
        <v>416</v>
      </c>
      <c r="B241" s="1">
        <v>9519</v>
      </c>
      <c r="C241" s="1" t="s">
        <v>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 t="shared" si="3"/>
        <v>0</v>
      </c>
    </row>
    <row r="242" spans="1:12" x14ac:dyDescent="0.25">
      <c r="A242" s="1">
        <v>417</v>
      </c>
      <c r="B242" s="1">
        <v>9519</v>
      </c>
      <c r="C242" s="1" t="s">
        <v>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 t="shared" si="3"/>
        <v>0</v>
      </c>
    </row>
    <row r="243" spans="1:12" x14ac:dyDescent="0.25">
      <c r="A243" s="1">
        <v>418</v>
      </c>
      <c r="B243" s="1">
        <v>9519</v>
      </c>
      <c r="C243" s="1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 t="shared" si="3"/>
        <v>0</v>
      </c>
    </row>
    <row r="244" spans="1:12" x14ac:dyDescent="0.25">
      <c r="A244" s="1">
        <v>419</v>
      </c>
      <c r="B244" s="1">
        <v>9519</v>
      </c>
      <c r="C244" s="1" t="s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 t="shared" si="3"/>
        <v>0</v>
      </c>
    </row>
    <row r="245" spans="1:12" x14ac:dyDescent="0.25">
      <c r="A245" s="1">
        <v>431</v>
      </c>
      <c r="B245" s="1">
        <v>9519</v>
      </c>
      <c r="C245" s="1" t="s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f t="shared" si="3"/>
        <v>0</v>
      </c>
    </row>
    <row r="246" spans="1:12" x14ac:dyDescent="0.25">
      <c r="A246" s="1">
        <v>432</v>
      </c>
      <c r="B246" s="1">
        <v>9519</v>
      </c>
      <c r="C246" s="1" t="s">
        <v>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f t="shared" si="3"/>
        <v>0</v>
      </c>
    </row>
    <row r="247" spans="1:12" x14ac:dyDescent="0.25">
      <c r="A247" s="1">
        <v>433</v>
      </c>
      <c r="B247" s="1">
        <v>9519</v>
      </c>
      <c r="C247" s="1" t="s">
        <v>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f t="shared" si="3"/>
        <v>0</v>
      </c>
    </row>
    <row r="248" spans="1:12" x14ac:dyDescent="0.25">
      <c r="A248" s="1">
        <v>434</v>
      </c>
      <c r="B248" s="1">
        <v>9521</v>
      </c>
      <c r="C248" s="1" t="s">
        <v>10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f t="shared" si="3"/>
        <v>0</v>
      </c>
    </row>
    <row r="249" spans="1:12" x14ac:dyDescent="0.25">
      <c r="A249" s="1">
        <v>435</v>
      </c>
      <c r="B249" s="1">
        <v>9521</v>
      </c>
      <c r="C249" s="1" t="s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f t="shared" si="3"/>
        <v>0</v>
      </c>
    </row>
    <row r="250" spans="1:12" x14ac:dyDescent="0.25">
      <c r="A250" s="1">
        <v>436</v>
      </c>
      <c r="B250" s="1">
        <v>9521</v>
      </c>
      <c r="C250" s="1" t="s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f t="shared" si="3"/>
        <v>0</v>
      </c>
    </row>
    <row r="251" spans="1:12" x14ac:dyDescent="0.25">
      <c r="A251" s="1">
        <v>437</v>
      </c>
      <c r="B251" s="1">
        <v>9521</v>
      </c>
      <c r="C251" s="1" t="s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f t="shared" si="3"/>
        <v>0</v>
      </c>
    </row>
    <row r="252" spans="1:12" x14ac:dyDescent="0.25">
      <c r="A252" s="1">
        <v>438</v>
      </c>
      <c r="B252" s="1">
        <v>9521</v>
      </c>
      <c r="C252" s="1" t="s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 t="shared" si="3"/>
        <v>0</v>
      </c>
    </row>
    <row r="253" spans="1:12" x14ac:dyDescent="0.25">
      <c r="A253" s="1">
        <v>439</v>
      </c>
      <c r="B253" s="1">
        <v>9521</v>
      </c>
      <c r="C253" s="1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f t="shared" si="3"/>
        <v>0</v>
      </c>
    </row>
    <row r="254" spans="1:12" x14ac:dyDescent="0.25">
      <c r="A254" s="1">
        <v>440</v>
      </c>
      <c r="B254" s="1">
        <v>9521</v>
      </c>
      <c r="C254" s="1" t="s">
        <v>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 t="shared" si="3"/>
        <v>0</v>
      </c>
    </row>
    <row r="255" spans="1:12" x14ac:dyDescent="0.25">
      <c r="A255" s="1">
        <v>441</v>
      </c>
      <c r="B255" s="1">
        <v>9521</v>
      </c>
      <c r="C255" s="1" t="s">
        <v>10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f t="shared" si="3"/>
        <v>0</v>
      </c>
    </row>
    <row r="256" spans="1:12" x14ac:dyDescent="0.25">
      <c r="A256" s="1">
        <v>442</v>
      </c>
      <c r="B256" s="1">
        <v>9521</v>
      </c>
      <c r="C256" s="1" t="s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f t="shared" si="3"/>
        <v>0</v>
      </c>
    </row>
    <row r="257" spans="1:12" x14ac:dyDescent="0.25">
      <c r="A257" s="1">
        <v>443</v>
      </c>
      <c r="B257" s="1">
        <v>9521</v>
      </c>
      <c r="C257" s="1" t="s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f t="shared" si="3"/>
        <v>0</v>
      </c>
    </row>
    <row r="258" spans="1:12" x14ac:dyDescent="0.25">
      <c r="A258" s="1">
        <v>444</v>
      </c>
      <c r="B258" s="1">
        <v>9521</v>
      </c>
      <c r="C258" s="1" t="s">
        <v>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f t="shared" si="3"/>
        <v>0</v>
      </c>
    </row>
    <row r="259" spans="1:12" x14ac:dyDescent="0.25">
      <c r="A259" s="1">
        <v>445</v>
      </c>
      <c r="B259" s="1">
        <v>9521</v>
      </c>
      <c r="C259" s="1" t="s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f t="shared" si="3"/>
        <v>0</v>
      </c>
    </row>
    <row r="260" spans="1:12" x14ac:dyDescent="0.25">
      <c r="A260" s="1">
        <v>446</v>
      </c>
      <c r="B260" s="1">
        <v>9521</v>
      </c>
      <c r="C260" s="1" t="s">
        <v>10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 t="shared" ref="L260:L323" si="4">SUM(D260:K260)</f>
        <v>0</v>
      </c>
    </row>
    <row r="261" spans="1:12" x14ac:dyDescent="0.25">
      <c r="A261" s="1">
        <v>447</v>
      </c>
      <c r="B261" s="1">
        <v>9521</v>
      </c>
      <c r="C261" s="1" t="s">
        <v>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f t="shared" si="4"/>
        <v>0</v>
      </c>
    </row>
    <row r="262" spans="1:12" x14ac:dyDescent="0.25">
      <c r="A262" s="1">
        <v>448</v>
      </c>
      <c r="B262" s="1">
        <v>9521</v>
      </c>
      <c r="C262" s="1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f t="shared" si="4"/>
        <v>0</v>
      </c>
    </row>
    <row r="263" spans="1:12" x14ac:dyDescent="0.25">
      <c r="A263" s="1">
        <v>449</v>
      </c>
      <c r="B263" s="1">
        <v>9526</v>
      </c>
      <c r="C263" s="1" t="s">
        <v>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f t="shared" si="4"/>
        <v>0</v>
      </c>
    </row>
    <row r="264" spans="1:12" x14ac:dyDescent="0.25">
      <c r="A264" s="1">
        <v>450</v>
      </c>
      <c r="B264" s="1">
        <v>9526</v>
      </c>
      <c r="C264" s="1" t="s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 t="shared" si="4"/>
        <v>0</v>
      </c>
    </row>
    <row r="265" spans="1:12" x14ac:dyDescent="0.25">
      <c r="A265" s="1">
        <v>451</v>
      </c>
      <c r="B265" s="1">
        <v>9526</v>
      </c>
      <c r="C265" s="1" t="s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 t="shared" si="4"/>
        <v>0</v>
      </c>
    </row>
    <row r="266" spans="1:12" x14ac:dyDescent="0.25">
      <c r="A266" s="1">
        <v>452</v>
      </c>
      <c r="B266" s="1">
        <v>9526</v>
      </c>
      <c r="C266" s="1" t="s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4"/>
        <v>0</v>
      </c>
    </row>
    <row r="267" spans="1:12" x14ac:dyDescent="0.25">
      <c r="A267" s="1">
        <v>453</v>
      </c>
      <c r="B267" s="1">
        <v>9526</v>
      </c>
      <c r="C267" s="1" t="s">
        <v>10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f t="shared" si="4"/>
        <v>0</v>
      </c>
    </row>
    <row r="268" spans="1:12" x14ac:dyDescent="0.25">
      <c r="A268" s="1">
        <v>454</v>
      </c>
      <c r="B268" s="1">
        <v>9526</v>
      </c>
      <c r="C268" s="1" t="s">
        <v>10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4"/>
        <v>0</v>
      </c>
    </row>
    <row r="269" spans="1:12" x14ac:dyDescent="0.25">
      <c r="A269" s="1">
        <v>455</v>
      </c>
      <c r="B269" s="1">
        <v>9526</v>
      </c>
      <c r="C269" s="1" t="s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f t="shared" si="4"/>
        <v>0</v>
      </c>
    </row>
    <row r="270" spans="1:12" x14ac:dyDescent="0.25">
      <c r="A270" s="1">
        <v>456</v>
      </c>
      <c r="B270" s="1">
        <v>9526</v>
      </c>
      <c r="C270" s="1" t="s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f t="shared" si="4"/>
        <v>0</v>
      </c>
    </row>
    <row r="271" spans="1:12" x14ac:dyDescent="0.25">
      <c r="A271" s="1">
        <v>457</v>
      </c>
      <c r="B271" s="1">
        <v>9527</v>
      </c>
      <c r="C271" s="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f t="shared" si="4"/>
        <v>0</v>
      </c>
    </row>
    <row r="272" spans="1:12" x14ac:dyDescent="0.25">
      <c r="A272" s="1">
        <v>458</v>
      </c>
      <c r="B272" s="1">
        <v>9527</v>
      </c>
      <c r="C272" s="1" t="s">
        <v>10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 t="shared" si="4"/>
        <v>0</v>
      </c>
    </row>
    <row r="273" spans="1:12" x14ac:dyDescent="0.25">
      <c r="A273" s="1">
        <v>459</v>
      </c>
      <c r="B273" s="1">
        <v>9527</v>
      </c>
      <c r="C273" s="1" t="s">
        <v>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 t="shared" si="4"/>
        <v>0</v>
      </c>
    </row>
    <row r="274" spans="1:12" x14ac:dyDescent="0.25">
      <c r="A274" s="1">
        <v>460</v>
      </c>
      <c r="B274" s="1">
        <v>9527</v>
      </c>
      <c r="C274" s="1" t="s">
        <v>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f t="shared" si="4"/>
        <v>0</v>
      </c>
    </row>
    <row r="275" spans="1:12" x14ac:dyDescent="0.25">
      <c r="A275" s="1">
        <v>461</v>
      </c>
      <c r="B275" s="1">
        <v>9527</v>
      </c>
      <c r="C275" s="1" t="s">
        <v>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f t="shared" si="4"/>
        <v>0</v>
      </c>
    </row>
    <row r="276" spans="1:12" x14ac:dyDescent="0.25">
      <c r="A276" s="1">
        <v>462</v>
      </c>
      <c r="B276" s="1">
        <v>9527</v>
      </c>
      <c r="C276" s="1" t="s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 t="shared" si="4"/>
        <v>0</v>
      </c>
    </row>
    <row r="277" spans="1:12" x14ac:dyDescent="0.25">
      <c r="A277" s="1">
        <v>501</v>
      </c>
      <c r="B277" s="1">
        <v>9402</v>
      </c>
      <c r="C277" s="1" t="s">
        <v>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f t="shared" si="4"/>
        <v>0</v>
      </c>
    </row>
    <row r="278" spans="1:12" x14ac:dyDescent="0.25">
      <c r="A278" s="1">
        <v>502</v>
      </c>
      <c r="B278" s="1">
        <v>9402</v>
      </c>
      <c r="C278" s="1" t="s">
        <v>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 t="shared" si="4"/>
        <v>0</v>
      </c>
    </row>
    <row r="279" spans="1:12" x14ac:dyDescent="0.25">
      <c r="A279" s="1">
        <v>503</v>
      </c>
      <c r="B279" s="1">
        <v>9402</v>
      </c>
      <c r="C279" s="1" t="s">
        <v>11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f t="shared" si="4"/>
        <v>0</v>
      </c>
    </row>
    <row r="280" spans="1:12" x14ac:dyDescent="0.25">
      <c r="A280" s="1">
        <v>504</v>
      </c>
      <c r="B280" s="1">
        <v>9402</v>
      </c>
      <c r="C280" s="1" t="s">
        <v>11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f t="shared" si="4"/>
        <v>0</v>
      </c>
    </row>
    <row r="281" spans="1:12" x14ac:dyDescent="0.25">
      <c r="A281" s="1">
        <v>505</v>
      </c>
      <c r="B281" s="1">
        <v>9403</v>
      </c>
      <c r="C281" s="1" t="s">
        <v>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f t="shared" si="4"/>
        <v>0</v>
      </c>
    </row>
    <row r="282" spans="1:12" x14ac:dyDescent="0.25">
      <c r="A282" s="1">
        <v>506</v>
      </c>
      <c r="B282" s="1">
        <v>9403</v>
      </c>
      <c r="C282" s="1" t="s">
        <v>11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 t="shared" si="4"/>
        <v>0</v>
      </c>
    </row>
    <row r="283" spans="1:12" x14ac:dyDescent="0.25">
      <c r="A283" s="1">
        <v>507</v>
      </c>
      <c r="B283" s="1">
        <v>9403</v>
      </c>
      <c r="C283" s="1" t="s">
        <v>11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f t="shared" si="4"/>
        <v>0</v>
      </c>
    </row>
    <row r="284" spans="1:12" x14ac:dyDescent="0.25">
      <c r="A284" s="1">
        <v>508</v>
      </c>
      <c r="B284" s="1">
        <v>9403</v>
      </c>
      <c r="C284" s="1" t="s">
        <v>11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f t="shared" si="4"/>
        <v>0</v>
      </c>
    </row>
    <row r="285" spans="1:12" x14ac:dyDescent="0.25">
      <c r="A285" s="1">
        <v>509</v>
      </c>
      <c r="B285" s="1">
        <v>9403</v>
      </c>
      <c r="C285" s="1" t="s">
        <v>11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f t="shared" si="4"/>
        <v>0</v>
      </c>
    </row>
    <row r="286" spans="1:12" x14ac:dyDescent="0.25">
      <c r="A286" s="1">
        <v>510</v>
      </c>
      <c r="B286" s="1">
        <v>9403</v>
      </c>
      <c r="C286" s="1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f t="shared" si="4"/>
        <v>0</v>
      </c>
    </row>
    <row r="287" spans="1:12" x14ac:dyDescent="0.25">
      <c r="A287" s="1">
        <v>511</v>
      </c>
      <c r="B287" s="1">
        <v>9403</v>
      </c>
      <c r="C287" s="1" t="s">
        <v>11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f t="shared" si="4"/>
        <v>0</v>
      </c>
    </row>
    <row r="288" spans="1:12" x14ac:dyDescent="0.25">
      <c r="A288" s="1">
        <v>512</v>
      </c>
      <c r="B288" s="1">
        <v>9403</v>
      </c>
      <c r="C288" s="1" t="s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 t="shared" si="4"/>
        <v>0</v>
      </c>
    </row>
    <row r="289" spans="1:12" x14ac:dyDescent="0.25">
      <c r="A289" s="1">
        <v>513</v>
      </c>
      <c r="B289" s="1">
        <v>9403</v>
      </c>
      <c r="C289" s="1" t="s">
        <v>11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f t="shared" si="4"/>
        <v>0</v>
      </c>
    </row>
    <row r="290" spans="1:12" x14ac:dyDescent="0.25">
      <c r="A290" s="1">
        <v>514</v>
      </c>
      <c r="B290" s="1">
        <v>9403</v>
      </c>
      <c r="C290" s="1" t="s">
        <v>11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f t="shared" si="4"/>
        <v>0</v>
      </c>
    </row>
    <row r="291" spans="1:12" x14ac:dyDescent="0.25">
      <c r="A291" s="1">
        <v>515</v>
      </c>
      <c r="B291" s="1">
        <v>9403</v>
      </c>
      <c r="C291" s="1" t="s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f t="shared" si="4"/>
        <v>0</v>
      </c>
    </row>
    <row r="292" spans="1:12" x14ac:dyDescent="0.25">
      <c r="A292" s="1">
        <v>516</v>
      </c>
      <c r="B292" s="1">
        <v>9403</v>
      </c>
      <c r="C292" s="1" t="s">
        <v>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f t="shared" si="4"/>
        <v>0</v>
      </c>
    </row>
    <row r="293" spans="1:12" x14ac:dyDescent="0.25">
      <c r="A293" s="1">
        <v>517</v>
      </c>
      <c r="B293" s="1">
        <v>9403</v>
      </c>
      <c r="C293" s="1" t="s">
        <v>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f t="shared" si="4"/>
        <v>0</v>
      </c>
    </row>
    <row r="294" spans="1:12" x14ac:dyDescent="0.25">
      <c r="A294" s="1">
        <v>518</v>
      </c>
      <c r="B294" s="1">
        <v>9403</v>
      </c>
      <c r="C294" s="1" t="s">
        <v>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f t="shared" si="4"/>
        <v>0</v>
      </c>
    </row>
    <row r="295" spans="1:12" x14ac:dyDescent="0.25">
      <c r="A295" s="1">
        <v>519</v>
      </c>
      <c r="B295" s="1">
        <v>9404</v>
      </c>
      <c r="C295" s="1" t="s">
        <v>11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f t="shared" si="4"/>
        <v>0</v>
      </c>
    </row>
    <row r="296" spans="1:12" x14ac:dyDescent="0.25">
      <c r="A296" s="1">
        <v>520</v>
      </c>
      <c r="B296" s="1">
        <v>9404</v>
      </c>
      <c r="C296" s="1" t="s">
        <v>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f t="shared" si="4"/>
        <v>0</v>
      </c>
    </row>
    <row r="297" spans="1:12" x14ac:dyDescent="0.25">
      <c r="A297" s="1">
        <v>521</v>
      </c>
      <c r="B297" s="1">
        <v>9404</v>
      </c>
      <c r="C297" s="1" t="s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f t="shared" si="4"/>
        <v>0</v>
      </c>
    </row>
    <row r="298" spans="1:12" x14ac:dyDescent="0.25">
      <c r="A298" s="1">
        <v>522</v>
      </c>
      <c r="B298" s="1">
        <v>9404</v>
      </c>
      <c r="C298" s="1" t="s">
        <v>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f t="shared" si="4"/>
        <v>0</v>
      </c>
    </row>
    <row r="299" spans="1:12" x14ac:dyDescent="0.25">
      <c r="A299" s="1">
        <v>523</v>
      </c>
      <c r="B299" s="1">
        <v>9404</v>
      </c>
      <c r="C299" s="1" t="s">
        <v>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f t="shared" si="4"/>
        <v>0</v>
      </c>
    </row>
    <row r="300" spans="1:12" x14ac:dyDescent="0.25">
      <c r="A300" s="1">
        <v>524</v>
      </c>
      <c r="B300" s="1">
        <v>9404</v>
      </c>
      <c r="C300" s="1" t="s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f t="shared" si="4"/>
        <v>0</v>
      </c>
    </row>
    <row r="301" spans="1:12" x14ac:dyDescent="0.25">
      <c r="A301" s="1">
        <v>525</v>
      </c>
      <c r="B301" s="1">
        <v>9404</v>
      </c>
      <c r="C301" s="1" t="s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f t="shared" si="4"/>
        <v>0</v>
      </c>
    </row>
    <row r="302" spans="1:12" x14ac:dyDescent="0.25">
      <c r="A302" s="1">
        <v>526</v>
      </c>
      <c r="B302" s="1">
        <v>9404</v>
      </c>
      <c r="C302" s="1" t="s">
        <v>11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f t="shared" si="4"/>
        <v>0</v>
      </c>
    </row>
    <row r="303" spans="1:12" x14ac:dyDescent="0.25">
      <c r="A303" s="1">
        <v>527</v>
      </c>
      <c r="B303" s="1">
        <v>9404</v>
      </c>
      <c r="C303" s="1" t="s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f t="shared" si="4"/>
        <v>0</v>
      </c>
    </row>
    <row r="304" spans="1:12" x14ac:dyDescent="0.25">
      <c r="A304" s="1">
        <v>528</v>
      </c>
      <c r="B304" s="1">
        <v>9404</v>
      </c>
      <c r="C304" s="1" t="s">
        <v>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f t="shared" si="4"/>
        <v>0</v>
      </c>
    </row>
    <row r="305" spans="1:12" x14ac:dyDescent="0.25">
      <c r="A305" s="1">
        <v>529</v>
      </c>
      <c r="B305" s="1">
        <v>9404</v>
      </c>
      <c r="C305" s="1" t="s">
        <v>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f t="shared" si="4"/>
        <v>0</v>
      </c>
    </row>
    <row r="306" spans="1:12" x14ac:dyDescent="0.25">
      <c r="A306" s="1">
        <v>530</v>
      </c>
      <c r="B306" s="1">
        <v>9404</v>
      </c>
      <c r="C306" s="1" t="s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f t="shared" si="4"/>
        <v>0</v>
      </c>
    </row>
    <row r="307" spans="1:12" x14ac:dyDescent="0.25">
      <c r="A307" s="1">
        <v>531</v>
      </c>
      <c r="B307" s="1">
        <v>9404</v>
      </c>
      <c r="C307" s="1" t="s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f t="shared" si="4"/>
        <v>0</v>
      </c>
    </row>
    <row r="308" spans="1:12" x14ac:dyDescent="0.25">
      <c r="A308" s="1">
        <v>532</v>
      </c>
      <c r="B308" s="1">
        <v>9405</v>
      </c>
      <c r="C308" s="1" t="s">
        <v>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f t="shared" si="4"/>
        <v>0</v>
      </c>
    </row>
    <row r="309" spans="1:12" x14ac:dyDescent="0.25">
      <c r="A309" s="1">
        <v>533</v>
      </c>
      <c r="B309" s="1">
        <v>9405</v>
      </c>
      <c r="C309" s="1" t="s">
        <v>11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f t="shared" si="4"/>
        <v>0</v>
      </c>
    </row>
    <row r="310" spans="1:12" x14ac:dyDescent="0.25">
      <c r="A310" s="1">
        <v>534</v>
      </c>
      <c r="B310" s="1">
        <v>9405</v>
      </c>
      <c r="C310" s="1" t="s">
        <v>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 t="shared" si="4"/>
        <v>0</v>
      </c>
    </row>
    <row r="311" spans="1:12" x14ac:dyDescent="0.25">
      <c r="A311" s="1">
        <v>535</v>
      </c>
      <c r="B311" s="1">
        <v>9406</v>
      </c>
      <c r="C311" s="1" t="s">
        <v>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f t="shared" si="4"/>
        <v>0</v>
      </c>
    </row>
    <row r="312" spans="1:12" x14ac:dyDescent="0.25">
      <c r="A312" s="1">
        <v>536</v>
      </c>
      <c r="B312" s="1">
        <v>9406</v>
      </c>
      <c r="C312" s="1" t="s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f t="shared" si="4"/>
        <v>0</v>
      </c>
    </row>
    <row r="313" spans="1:12" x14ac:dyDescent="0.25">
      <c r="A313" s="1">
        <v>537</v>
      </c>
      <c r="B313" s="1">
        <v>9406</v>
      </c>
      <c r="C313" s="1" t="s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f t="shared" si="4"/>
        <v>0</v>
      </c>
    </row>
    <row r="314" spans="1:12" x14ac:dyDescent="0.25">
      <c r="A314" s="1">
        <v>538</v>
      </c>
      <c r="B314" s="1">
        <v>9406</v>
      </c>
      <c r="C314" s="1" t="s">
        <v>11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f t="shared" si="4"/>
        <v>0</v>
      </c>
    </row>
    <row r="315" spans="1:12" x14ac:dyDescent="0.25">
      <c r="A315" s="1">
        <v>539</v>
      </c>
      <c r="B315" s="1">
        <v>9406</v>
      </c>
      <c r="C315" s="1" t="s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f t="shared" si="4"/>
        <v>0</v>
      </c>
    </row>
    <row r="316" spans="1:12" x14ac:dyDescent="0.25">
      <c r="A316" s="1">
        <v>540</v>
      </c>
      <c r="B316" s="1">
        <v>9406</v>
      </c>
      <c r="C316" s="1" t="s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f t="shared" si="4"/>
        <v>0</v>
      </c>
    </row>
    <row r="317" spans="1:12" x14ac:dyDescent="0.25">
      <c r="A317" s="1">
        <v>541</v>
      </c>
      <c r="B317" s="1">
        <v>9406</v>
      </c>
      <c r="C317" s="1" t="s">
        <v>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f t="shared" si="4"/>
        <v>0</v>
      </c>
    </row>
    <row r="318" spans="1:12" x14ac:dyDescent="0.25">
      <c r="A318" s="1">
        <v>542</v>
      </c>
      <c r="B318" s="1">
        <v>9406</v>
      </c>
      <c r="C318" s="1" t="s">
        <v>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f t="shared" si="4"/>
        <v>0</v>
      </c>
    </row>
    <row r="319" spans="1:12" x14ac:dyDescent="0.25">
      <c r="A319" s="1">
        <v>543</v>
      </c>
      <c r="B319" s="1">
        <v>9407</v>
      </c>
      <c r="C319" s="1" t="s">
        <v>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f t="shared" si="4"/>
        <v>0</v>
      </c>
    </row>
    <row r="320" spans="1:12" x14ac:dyDescent="0.25">
      <c r="A320" s="1">
        <v>544</v>
      </c>
      <c r="B320" s="1">
        <v>9407</v>
      </c>
      <c r="C320" s="1" t="s">
        <v>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f t="shared" si="4"/>
        <v>0</v>
      </c>
    </row>
    <row r="321" spans="1:12" x14ac:dyDescent="0.25">
      <c r="A321" s="1">
        <v>545</v>
      </c>
      <c r="B321" s="1">
        <v>9407</v>
      </c>
      <c r="C321" s="1" t="s">
        <v>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f t="shared" si="4"/>
        <v>0</v>
      </c>
    </row>
    <row r="322" spans="1:12" x14ac:dyDescent="0.25">
      <c r="A322" s="1">
        <v>546</v>
      </c>
      <c r="B322" s="1">
        <v>9407</v>
      </c>
      <c r="C322" s="1" t="s">
        <v>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f t="shared" si="4"/>
        <v>0</v>
      </c>
    </row>
    <row r="323" spans="1:12" x14ac:dyDescent="0.25">
      <c r="A323" s="1">
        <v>547</v>
      </c>
      <c r="B323" s="1">
        <v>9408</v>
      </c>
      <c r="C323" s="1" t="s">
        <v>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f t="shared" si="4"/>
        <v>0</v>
      </c>
    </row>
    <row r="324" spans="1:12" x14ac:dyDescent="0.25">
      <c r="A324" s="1">
        <v>548</v>
      </c>
      <c r="B324" s="1">
        <v>9408</v>
      </c>
      <c r="C324" s="1" t="s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f t="shared" ref="L324:L331" si="5">SUM(D324:K324)</f>
        <v>0</v>
      </c>
    </row>
    <row r="325" spans="1:12" x14ac:dyDescent="0.25">
      <c r="A325" s="1">
        <v>549</v>
      </c>
      <c r="B325" s="1">
        <v>9408</v>
      </c>
      <c r="C325" s="1" t="s">
        <v>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 t="shared" si="5"/>
        <v>0</v>
      </c>
    </row>
    <row r="326" spans="1:12" x14ac:dyDescent="0.25">
      <c r="A326" s="1">
        <v>550</v>
      </c>
      <c r="B326" s="1">
        <v>9408</v>
      </c>
      <c r="C326" s="1" t="s">
        <v>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f t="shared" si="5"/>
        <v>0</v>
      </c>
    </row>
    <row r="327" spans="1:12" x14ac:dyDescent="0.25">
      <c r="A327" s="1">
        <v>551</v>
      </c>
      <c r="B327" s="1">
        <v>9408</v>
      </c>
      <c r="C327" s="1" t="s">
        <v>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f t="shared" si="5"/>
        <v>0</v>
      </c>
    </row>
    <row r="328" spans="1:12" x14ac:dyDescent="0.25">
      <c r="A328" s="1">
        <v>552</v>
      </c>
      <c r="B328" s="1">
        <v>9501</v>
      </c>
      <c r="C328" s="1" t="s">
        <v>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f t="shared" si="5"/>
        <v>0</v>
      </c>
    </row>
    <row r="329" spans="1:12" x14ac:dyDescent="0.25">
      <c r="A329" s="1">
        <v>553</v>
      </c>
      <c r="B329" s="1">
        <v>9501</v>
      </c>
      <c r="C329" s="1" t="s">
        <v>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f t="shared" si="5"/>
        <v>0</v>
      </c>
    </row>
    <row r="330" spans="1:12" x14ac:dyDescent="0.25">
      <c r="A330" s="1">
        <v>554</v>
      </c>
      <c r="B330" s="1">
        <v>9501</v>
      </c>
      <c r="C330" s="1" t="s">
        <v>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f t="shared" si="5"/>
        <v>0</v>
      </c>
    </row>
    <row r="331" spans="1:12" x14ac:dyDescent="0.25">
      <c r="A331" s="1">
        <v>555</v>
      </c>
      <c r="B331" s="1">
        <v>9501</v>
      </c>
      <c r="C331" s="1" t="s">
        <v>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f t="shared" si="5"/>
        <v>0</v>
      </c>
    </row>
    <row r="334" spans="1:12" x14ac:dyDescent="0.25">
      <c r="C334" s="7" t="s">
        <v>23</v>
      </c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C335" s="1" t="s">
        <v>5</v>
      </c>
      <c r="D335">
        <f t="shared" ref="D335:L345" si="6">SUMIF($C$3:$C$331,$C335,D$3:D$331)</f>
        <v>0</v>
      </c>
      <c r="E335">
        <f t="shared" si="6"/>
        <v>0</v>
      </c>
      <c r="F335">
        <f t="shared" si="6"/>
        <v>0</v>
      </c>
      <c r="G335">
        <f t="shared" si="6"/>
        <v>0</v>
      </c>
      <c r="H335">
        <f t="shared" si="6"/>
        <v>0</v>
      </c>
      <c r="I335">
        <f t="shared" si="6"/>
        <v>0</v>
      </c>
      <c r="J335">
        <f t="shared" si="6"/>
        <v>0</v>
      </c>
      <c r="K335">
        <f t="shared" si="6"/>
        <v>0</v>
      </c>
      <c r="L335">
        <f t="shared" si="6"/>
        <v>0</v>
      </c>
    </row>
    <row r="336" spans="1:12" x14ac:dyDescent="0.25">
      <c r="C336" s="1" t="s">
        <v>6</v>
      </c>
      <c r="D336">
        <f t="shared" si="6"/>
        <v>0</v>
      </c>
      <c r="E336">
        <f t="shared" si="6"/>
        <v>0</v>
      </c>
      <c r="F336">
        <f t="shared" si="6"/>
        <v>0</v>
      </c>
      <c r="G336">
        <f t="shared" si="6"/>
        <v>0</v>
      </c>
      <c r="H336">
        <f t="shared" si="6"/>
        <v>0</v>
      </c>
      <c r="I336">
        <f t="shared" si="6"/>
        <v>0</v>
      </c>
      <c r="J336">
        <f t="shared" si="6"/>
        <v>0</v>
      </c>
      <c r="K336">
        <f t="shared" si="6"/>
        <v>0</v>
      </c>
      <c r="L336">
        <f t="shared" si="6"/>
        <v>0</v>
      </c>
    </row>
    <row r="337" spans="3:12" x14ac:dyDescent="0.25">
      <c r="C337" s="1" t="s">
        <v>7</v>
      </c>
      <c r="D337">
        <f t="shared" si="6"/>
        <v>0</v>
      </c>
      <c r="E337">
        <f t="shared" si="6"/>
        <v>0</v>
      </c>
      <c r="F337">
        <f t="shared" si="6"/>
        <v>0</v>
      </c>
      <c r="G337">
        <f t="shared" si="6"/>
        <v>0</v>
      </c>
      <c r="H337">
        <f t="shared" si="6"/>
        <v>0</v>
      </c>
      <c r="I337">
        <f t="shared" si="6"/>
        <v>0</v>
      </c>
      <c r="J337">
        <f t="shared" si="6"/>
        <v>0</v>
      </c>
      <c r="K337">
        <f t="shared" si="6"/>
        <v>0</v>
      </c>
      <c r="L337">
        <f t="shared" si="6"/>
        <v>0</v>
      </c>
    </row>
    <row r="338" spans="3:12" x14ac:dyDescent="0.25">
      <c r="C338" s="1" t="s">
        <v>8</v>
      </c>
      <c r="D338">
        <f t="shared" si="6"/>
        <v>0</v>
      </c>
      <c r="E338">
        <f t="shared" si="6"/>
        <v>0</v>
      </c>
      <c r="F338">
        <f t="shared" si="6"/>
        <v>0</v>
      </c>
      <c r="G338">
        <f t="shared" si="6"/>
        <v>0</v>
      </c>
      <c r="H338">
        <f t="shared" si="6"/>
        <v>0</v>
      </c>
      <c r="I338">
        <f t="shared" si="6"/>
        <v>0</v>
      </c>
      <c r="J338">
        <f t="shared" si="6"/>
        <v>0</v>
      </c>
      <c r="K338">
        <f t="shared" si="6"/>
        <v>0</v>
      </c>
      <c r="L338">
        <f t="shared" si="6"/>
        <v>0</v>
      </c>
    </row>
    <row r="339" spans="3:12" x14ac:dyDescent="0.25">
      <c r="C339" s="1" t="s">
        <v>9</v>
      </c>
      <c r="D339">
        <f t="shared" si="6"/>
        <v>0</v>
      </c>
      <c r="E339">
        <f t="shared" si="6"/>
        <v>0</v>
      </c>
      <c r="F339">
        <f t="shared" si="6"/>
        <v>0</v>
      </c>
      <c r="G339">
        <f t="shared" si="6"/>
        <v>0</v>
      </c>
      <c r="H339">
        <f t="shared" si="6"/>
        <v>0</v>
      </c>
      <c r="I339">
        <f t="shared" si="6"/>
        <v>0</v>
      </c>
      <c r="J339">
        <f t="shared" si="6"/>
        <v>0</v>
      </c>
      <c r="K339">
        <f t="shared" si="6"/>
        <v>0</v>
      </c>
      <c r="L339">
        <f t="shared" si="6"/>
        <v>0</v>
      </c>
    </row>
    <row r="340" spans="3:12" x14ac:dyDescent="0.25">
      <c r="C340" s="1" t="s">
        <v>10</v>
      </c>
      <c r="D340">
        <f t="shared" si="6"/>
        <v>0</v>
      </c>
      <c r="E340">
        <f t="shared" si="6"/>
        <v>0</v>
      </c>
      <c r="F340">
        <f t="shared" si="6"/>
        <v>0</v>
      </c>
      <c r="G340">
        <f t="shared" si="6"/>
        <v>0</v>
      </c>
      <c r="H340">
        <f t="shared" si="6"/>
        <v>0</v>
      </c>
      <c r="I340">
        <f t="shared" si="6"/>
        <v>0</v>
      </c>
      <c r="J340">
        <f t="shared" si="6"/>
        <v>0</v>
      </c>
      <c r="K340">
        <f t="shared" si="6"/>
        <v>0</v>
      </c>
      <c r="L340">
        <f t="shared" si="6"/>
        <v>0</v>
      </c>
    </row>
    <row r="341" spans="3:12" x14ac:dyDescent="0.25">
      <c r="C341" s="1" t="s">
        <v>11</v>
      </c>
      <c r="D341">
        <f t="shared" si="6"/>
        <v>0</v>
      </c>
      <c r="E341">
        <f t="shared" si="6"/>
        <v>0</v>
      </c>
      <c r="F341">
        <f t="shared" si="6"/>
        <v>0</v>
      </c>
      <c r="G341">
        <f t="shared" si="6"/>
        <v>0</v>
      </c>
      <c r="H341">
        <f t="shared" si="6"/>
        <v>0</v>
      </c>
      <c r="I341">
        <f t="shared" si="6"/>
        <v>0</v>
      </c>
      <c r="J341">
        <f t="shared" si="6"/>
        <v>0</v>
      </c>
      <c r="K341">
        <f t="shared" si="6"/>
        <v>0</v>
      </c>
      <c r="L341">
        <f t="shared" si="6"/>
        <v>0</v>
      </c>
    </row>
    <row r="342" spans="3:12" x14ac:dyDescent="0.25">
      <c r="C342" s="1" t="s">
        <v>12</v>
      </c>
      <c r="D342">
        <f t="shared" si="6"/>
        <v>0</v>
      </c>
      <c r="E342">
        <f t="shared" si="6"/>
        <v>0</v>
      </c>
      <c r="F342">
        <f t="shared" si="6"/>
        <v>0</v>
      </c>
      <c r="G342">
        <f t="shared" si="6"/>
        <v>0</v>
      </c>
      <c r="H342">
        <f t="shared" si="6"/>
        <v>0</v>
      </c>
      <c r="I342">
        <f t="shared" si="6"/>
        <v>0</v>
      </c>
      <c r="J342">
        <f t="shared" si="6"/>
        <v>0</v>
      </c>
      <c r="K342">
        <f t="shared" si="6"/>
        <v>0</v>
      </c>
      <c r="L342">
        <f t="shared" si="6"/>
        <v>0</v>
      </c>
    </row>
    <row r="343" spans="3:12" x14ac:dyDescent="0.25">
      <c r="C343" s="1" t="s">
        <v>13</v>
      </c>
      <c r="D343">
        <f t="shared" si="6"/>
        <v>0</v>
      </c>
      <c r="E343">
        <f t="shared" si="6"/>
        <v>0</v>
      </c>
      <c r="F343">
        <f t="shared" si="6"/>
        <v>0</v>
      </c>
      <c r="G343">
        <f t="shared" si="6"/>
        <v>0</v>
      </c>
      <c r="H343">
        <f t="shared" si="6"/>
        <v>0</v>
      </c>
      <c r="I343">
        <f t="shared" si="6"/>
        <v>0</v>
      </c>
      <c r="J343">
        <f t="shared" si="6"/>
        <v>0</v>
      </c>
      <c r="K343">
        <f t="shared" si="6"/>
        <v>0</v>
      </c>
      <c r="L343">
        <f t="shared" si="6"/>
        <v>0</v>
      </c>
    </row>
    <row r="344" spans="3:12" x14ac:dyDescent="0.25">
      <c r="C344" s="1" t="s">
        <v>14</v>
      </c>
      <c r="D344">
        <f t="shared" si="6"/>
        <v>0</v>
      </c>
      <c r="E344">
        <f t="shared" si="6"/>
        <v>0</v>
      </c>
      <c r="F344">
        <f t="shared" si="6"/>
        <v>0</v>
      </c>
      <c r="G344">
        <f t="shared" si="6"/>
        <v>0</v>
      </c>
      <c r="H344">
        <f t="shared" si="6"/>
        <v>0</v>
      </c>
      <c r="I344">
        <f t="shared" si="6"/>
        <v>0</v>
      </c>
      <c r="J344">
        <f t="shared" si="6"/>
        <v>0</v>
      </c>
      <c r="K344">
        <f t="shared" si="6"/>
        <v>0</v>
      </c>
      <c r="L344">
        <f t="shared" si="6"/>
        <v>0</v>
      </c>
    </row>
    <row r="345" spans="3:12" x14ac:dyDescent="0.25">
      <c r="C345" s="8" t="s">
        <v>15</v>
      </c>
      <c r="D345" s="9">
        <f t="shared" si="6"/>
        <v>0</v>
      </c>
      <c r="E345" s="9">
        <f t="shared" si="6"/>
        <v>0</v>
      </c>
      <c r="F345" s="9">
        <f t="shared" si="6"/>
        <v>0</v>
      </c>
      <c r="G345" s="9">
        <f t="shared" si="6"/>
        <v>0</v>
      </c>
      <c r="H345" s="9">
        <f t="shared" si="6"/>
        <v>0</v>
      </c>
      <c r="I345" s="9">
        <f t="shared" si="6"/>
        <v>0</v>
      </c>
      <c r="J345" s="9">
        <f t="shared" si="6"/>
        <v>0</v>
      </c>
      <c r="K345" s="9">
        <f t="shared" si="6"/>
        <v>0</v>
      </c>
      <c r="L345" s="9">
        <f t="shared" si="6"/>
        <v>0</v>
      </c>
    </row>
    <row r="346" spans="3:12" x14ac:dyDescent="0.25">
      <c r="C346" s="1" t="s">
        <v>22</v>
      </c>
      <c r="D346">
        <f>SUM(D335:D345)</f>
        <v>0</v>
      </c>
      <c r="E346">
        <f t="shared" ref="E346:L346" si="7">SUM(E335:E345)</f>
        <v>0</v>
      </c>
      <c r="F346">
        <f t="shared" si="7"/>
        <v>0</v>
      </c>
      <c r="G346">
        <f t="shared" si="7"/>
        <v>0</v>
      </c>
      <c r="H346">
        <f t="shared" si="7"/>
        <v>0</v>
      </c>
      <c r="I346">
        <f t="shared" si="7"/>
        <v>0</v>
      </c>
      <c r="J346">
        <f t="shared" si="7"/>
        <v>0</v>
      </c>
      <c r="K346">
        <f t="shared" si="7"/>
        <v>0</v>
      </c>
      <c r="L346">
        <f t="shared" si="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zoomScaleNormal="100" workbookViewId="0">
      <selection sqref="A1:G23"/>
    </sheetView>
  </sheetViews>
  <sheetFormatPr defaultRowHeight="15" x14ac:dyDescent="0.25"/>
  <cols>
    <col min="1" max="1" width="12" style="1" customWidth="1"/>
    <col min="2" max="2" width="9.140625" customWidth="1"/>
    <col min="10" max="10" width="10.7109375" bestFit="1" customWidth="1"/>
  </cols>
  <sheetData>
    <row r="1" spans="1:39" x14ac:dyDescent="0.25">
      <c r="B1" s="98" t="s">
        <v>24</v>
      </c>
      <c r="C1" s="98"/>
      <c r="D1" s="98"/>
      <c r="E1" s="99" t="s">
        <v>25</v>
      </c>
      <c r="F1" s="99"/>
      <c r="G1" s="99"/>
      <c r="J1" s="1"/>
    </row>
    <row r="2" spans="1:39" x14ac:dyDescent="0.25">
      <c r="A2" s="8"/>
      <c r="B2" s="8" t="s">
        <v>26</v>
      </c>
      <c r="C2" s="8" t="s">
        <v>27</v>
      </c>
      <c r="D2" s="8" t="s">
        <v>28</v>
      </c>
      <c r="E2" s="8" t="s">
        <v>26</v>
      </c>
      <c r="F2" s="8" t="s">
        <v>27</v>
      </c>
      <c r="G2" s="8" t="s">
        <v>28</v>
      </c>
      <c r="I2" s="10" t="s">
        <v>29</v>
      </c>
      <c r="J2" s="10" t="s">
        <v>30</v>
      </c>
      <c r="L2" s="11" t="s">
        <v>31</v>
      </c>
    </row>
    <row r="3" spans="1:39" x14ac:dyDescent="0.25">
      <c r="A3" s="1" t="s">
        <v>32</v>
      </c>
      <c r="B3" s="31">
        <f ca="1">Inputs!B81</f>
        <v>0</v>
      </c>
      <c r="C3" s="31">
        <f ca="1">Inputs!C81</f>
        <v>0.15094439677709734</v>
      </c>
      <c r="D3" s="31">
        <f ca="1">Inputs!D81</f>
        <v>0.10124516835267425</v>
      </c>
      <c r="E3" s="13"/>
      <c r="F3" s="13"/>
      <c r="G3" s="13"/>
      <c r="I3" s="14">
        <f ca="1">SUM(B3:D3)</f>
        <v>0.25218956512977159</v>
      </c>
      <c r="J3" s="1" t="s">
        <v>33</v>
      </c>
      <c r="K3" s="30"/>
      <c r="L3" s="15">
        <f t="array" ref="L3:AG9">TRANSPOSE(A2:G23)</f>
        <v>0</v>
      </c>
      <c r="M3" s="15" t="str">
        <v>HH1_0</v>
      </c>
      <c r="N3" s="15" t="str">
        <v>HH1_1</v>
      </c>
      <c r="O3" s="15" t="str">
        <v>HH2_0</v>
      </c>
      <c r="P3" s="15" t="str">
        <v>HH2_1</v>
      </c>
      <c r="Q3" s="15" t="str">
        <v>HH2_2</v>
      </c>
      <c r="R3" s="15" t="str">
        <v>HH3_0</v>
      </c>
      <c r="S3" s="15" t="str">
        <v>HH3_1</v>
      </c>
      <c r="T3" s="15" t="str">
        <v>HH3_2</v>
      </c>
      <c r="U3" s="15" t="str">
        <v>HH3_3</v>
      </c>
      <c r="V3" s="15" t="str">
        <v>HH4_0</v>
      </c>
      <c r="W3" s="15" t="str">
        <v>HH4_1</v>
      </c>
      <c r="X3" s="15" t="str">
        <v>HH4_2</v>
      </c>
      <c r="Y3" s="15" t="str">
        <v>HH4_3</v>
      </c>
      <c r="Z3" s="15" t="str">
        <v>RETAIL</v>
      </c>
      <c r="AA3" s="15" t="str">
        <v>FIRES</v>
      </c>
      <c r="AB3" s="15" t="str">
        <v>GOV</v>
      </c>
      <c r="AC3" s="15" t="str">
        <v>EDU</v>
      </c>
      <c r="AD3" s="19" t="str">
        <v>WTCU</v>
      </c>
      <c r="AE3" s="19" t="str">
        <v>MANU</v>
      </c>
      <c r="AF3" s="19" t="str">
        <v>RESOURCE</v>
      </c>
      <c r="AG3" s="19" t="str">
        <v>HEALTH</v>
      </c>
      <c r="AH3" s="16"/>
      <c r="AI3" s="16"/>
      <c r="AJ3" s="16"/>
      <c r="AK3" s="16"/>
      <c r="AL3" s="16"/>
    </row>
    <row r="4" spans="1:39" x14ac:dyDescent="0.25">
      <c r="A4" s="1" t="s">
        <v>34</v>
      </c>
      <c r="B4" s="31">
        <f ca="1">Inputs!B82</f>
        <v>8.5196560196560203E-2</v>
      </c>
      <c r="C4" s="31">
        <f ca="1">Inputs!C82</f>
        <v>0.14767775627645172</v>
      </c>
      <c r="D4" s="31">
        <f ca="1">Inputs!D82</f>
        <v>0.16781746868980213</v>
      </c>
      <c r="E4" s="13"/>
      <c r="F4" s="13"/>
      <c r="G4" s="13"/>
      <c r="I4" s="14">
        <f t="shared" ref="I4:I15" ca="1" si="0">SUM(B4:D4)</f>
        <v>0.40069178516281406</v>
      </c>
      <c r="J4" s="1" t="s">
        <v>33</v>
      </c>
      <c r="K4" s="30"/>
      <c r="L4" s="15" t="str">
        <v>HBW</v>
      </c>
      <c r="M4" s="25">
        <f ca="1"/>
        <v>0</v>
      </c>
      <c r="N4" s="25">
        <f ca="1"/>
        <v>8.5196560196560203E-2</v>
      </c>
      <c r="O4" s="25">
        <f ca="1"/>
        <v>0</v>
      </c>
      <c r="P4" s="25">
        <f ca="1"/>
        <v>8.4146870846531927E-2</v>
      </c>
      <c r="Q4" s="25">
        <f ca="1"/>
        <v>0.19744179492288111</v>
      </c>
      <c r="R4" s="25">
        <f ca="1"/>
        <v>0</v>
      </c>
      <c r="S4" s="17">
        <f ca="1"/>
        <v>6.8301053996072558E-2</v>
      </c>
      <c r="T4" s="17">
        <f ca="1"/>
        <v>0.14798199991674921</v>
      </c>
      <c r="U4" s="17">
        <f ca="1"/>
        <v>0.37474787922544212</v>
      </c>
      <c r="V4" s="17">
        <f ca="1"/>
        <v>0</v>
      </c>
      <c r="W4" s="17">
        <f ca="1"/>
        <v>7.8482513978389692E-2</v>
      </c>
      <c r="X4" s="17">
        <f ca="1"/>
        <v>0.15105977702455137</v>
      </c>
      <c r="Y4" s="17">
        <f ca="1"/>
        <v>0.32149913236711375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8"/>
      <c r="AI4" s="18"/>
      <c r="AJ4" s="18"/>
      <c r="AK4" s="18"/>
      <c r="AL4" s="18"/>
    </row>
    <row r="5" spans="1:39" x14ac:dyDescent="0.25">
      <c r="A5" s="1" t="s">
        <v>35</v>
      </c>
      <c r="B5" s="31">
        <f ca="1">Inputs!B83</f>
        <v>0</v>
      </c>
      <c r="C5" s="31">
        <f ca="1">Inputs!C83</f>
        <v>0.20132178460080791</v>
      </c>
      <c r="D5" s="31">
        <f ca="1">Inputs!D83</f>
        <v>0.17468158353310495</v>
      </c>
      <c r="E5" s="13"/>
      <c r="F5" s="13"/>
      <c r="G5" s="13"/>
      <c r="I5" s="14">
        <f t="shared" ca="1" si="0"/>
        <v>0.37600336813391289</v>
      </c>
      <c r="J5" s="1" t="s">
        <v>33</v>
      </c>
      <c r="K5" s="30"/>
      <c r="L5" s="15" t="str">
        <v>HBO</v>
      </c>
      <c r="M5" s="25">
        <f ca="1"/>
        <v>0.15094439677709734</v>
      </c>
      <c r="N5" s="25">
        <f ca="1"/>
        <v>0.14767775627645172</v>
      </c>
      <c r="O5" s="25">
        <f ca="1"/>
        <v>0.20132178460080791</v>
      </c>
      <c r="P5" s="25">
        <f ca="1"/>
        <v>0.19997667227497234</v>
      </c>
      <c r="Q5" s="25">
        <f ca="1"/>
        <v>0.22270923317151151</v>
      </c>
      <c r="R5" s="25">
        <f ca="1"/>
        <v>0.2443134830478727</v>
      </c>
      <c r="S5" s="17">
        <f ca="1"/>
        <v>0.26160431748417984</v>
      </c>
      <c r="T5" s="17">
        <f ca="1"/>
        <v>0.33450992813368535</v>
      </c>
      <c r="U5" s="17">
        <f ca="1"/>
        <v>0.35115721864065874</v>
      </c>
      <c r="V5" s="17">
        <f ca="1"/>
        <v>0.16345965649609412</v>
      </c>
      <c r="W5" s="17">
        <f ca="1"/>
        <v>0.403123736462488</v>
      </c>
      <c r="X5" s="17">
        <f ca="1"/>
        <v>0.38578226312326047</v>
      </c>
      <c r="Y5" s="17">
        <f ca="1"/>
        <v>0.23494421027871998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8"/>
      <c r="AI5" s="18"/>
      <c r="AJ5" s="18"/>
      <c r="AK5" s="18"/>
      <c r="AL5" s="18"/>
    </row>
    <row r="6" spans="1:39" x14ac:dyDescent="0.25">
      <c r="A6" s="1" t="s">
        <v>36</v>
      </c>
      <c r="B6" s="31">
        <f ca="1">Inputs!B84</f>
        <v>8.4146870846531927E-2</v>
      </c>
      <c r="C6" s="31">
        <f ca="1">Inputs!C84</f>
        <v>0.19997667227497234</v>
      </c>
      <c r="D6" s="31">
        <f ca="1">Inputs!D84</f>
        <v>0.24442546731599488</v>
      </c>
      <c r="E6" s="13"/>
      <c r="F6" s="13"/>
      <c r="G6" s="13"/>
      <c r="I6" s="14">
        <f t="shared" ca="1" si="0"/>
        <v>0.52854901043749913</v>
      </c>
      <c r="J6" s="1" t="s">
        <v>33</v>
      </c>
      <c r="K6" s="30"/>
      <c r="L6" s="15" t="str">
        <v>NHB</v>
      </c>
      <c r="M6" s="25">
        <f ca="1"/>
        <v>0.10124516835267425</v>
      </c>
      <c r="N6" s="25">
        <f ca="1"/>
        <v>0.16781746868980213</v>
      </c>
      <c r="O6" s="25">
        <f ca="1"/>
        <v>0.17468158353310495</v>
      </c>
      <c r="P6" s="25">
        <f ca="1"/>
        <v>0.24442546731599488</v>
      </c>
      <c r="Q6" s="25">
        <f ca="1"/>
        <v>0.28833875534382236</v>
      </c>
      <c r="R6" s="25">
        <f ca="1"/>
        <v>1.8144865644658958E-2</v>
      </c>
      <c r="S6" s="17">
        <f ca="1"/>
        <v>0.34512917657700154</v>
      </c>
      <c r="T6" s="17">
        <f ca="1"/>
        <v>0.30227959342894695</v>
      </c>
      <c r="U6" s="17">
        <f ca="1"/>
        <v>0.46794401163470539</v>
      </c>
      <c r="V6" s="17">
        <f ca="1"/>
        <v>1.5036976376593448E-2</v>
      </c>
      <c r="W6" s="17">
        <f ca="1"/>
        <v>0.33457488914151862</v>
      </c>
      <c r="X6" s="17">
        <f ca="1"/>
        <v>0.30571904259812166</v>
      </c>
      <c r="Y6" s="17">
        <f ca="1"/>
        <v>0.38779361535755746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8"/>
      <c r="AI6" s="18"/>
      <c r="AJ6" s="18"/>
      <c r="AK6" s="18"/>
      <c r="AL6" s="18"/>
    </row>
    <row r="7" spans="1:39" x14ac:dyDescent="0.25">
      <c r="A7" s="1" t="s">
        <v>37</v>
      </c>
      <c r="B7" s="31">
        <f ca="1">Inputs!B85</f>
        <v>0.19744179492288111</v>
      </c>
      <c r="C7" s="31">
        <f ca="1">Inputs!C85</f>
        <v>0.22270923317151151</v>
      </c>
      <c r="D7" s="31">
        <f ca="1">Inputs!D85</f>
        <v>0.28833875534382236</v>
      </c>
      <c r="E7" s="13"/>
      <c r="F7" s="13"/>
      <c r="G7" s="13"/>
      <c r="I7" s="14">
        <f t="shared" ca="1" si="0"/>
        <v>0.708489783438215</v>
      </c>
      <c r="J7" s="1" t="s">
        <v>33</v>
      </c>
      <c r="K7" s="30"/>
      <c r="L7" s="15" t="str">
        <v>HBW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0.12708</v>
      </c>
      <c r="AA7" s="17">
        <v>5.3269999999999998E-2</v>
      </c>
      <c r="AB7" s="17">
        <v>7.4620000000000006E-2</v>
      </c>
      <c r="AC7" s="17">
        <v>0.12417</v>
      </c>
      <c r="AD7" s="17">
        <v>8.1119999999999998E-2</v>
      </c>
      <c r="AE7" s="17">
        <v>3.5889999999999998E-2</v>
      </c>
      <c r="AF7" s="17">
        <v>4.1300000000000003E-2</v>
      </c>
      <c r="AG7" s="17">
        <v>9.3810000000000004E-2</v>
      </c>
      <c r="AH7" s="18"/>
      <c r="AI7" s="18"/>
      <c r="AJ7" s="18"/>
      <c r="AK7" s="18"/>
      <c r="AL7" s="18"/>
    </row>
    <row r="8" spans="1:39" x14ac:dyDescent="0.25">
      <c r="A8" s="1" t="s">
        <v>38</v>
      </c>
      <c r="B8" s="31">
        <f ca="1">Inputs!B86</f>
        <v>0</v>
      </c>
      <c r="C8" s="31">
        <f ca="1">Inputs!C86</f>
        <v>0.2443134830478727</v>
      </c>
      <c r="D8" s="31">
        <f ca="1">Inputs!D86</f>
        <v>1.8144865644658958E-2</v>
      </c>
      <c r="E8" s="13"/>
      <c r="F8" s="13"/>
      <c r="G8" s="13"/>
      <c r="I8" s="14">
        <f t="shared" ca="1" si="0"/>
        <v>0.26245834869253165</v>
      </c>
      <c r="J8" s="1" t="s">
        <v>33</v>
      </c>
      <c r="K8" s="30"/>
      <c r="L8" s="15" t="str">
        <v>HBO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0.64664999999999995</v>
      </c>
      <c r="AA8" s="17">
        <v>0.20027</v>
      </c>
      <c r="AB8" s="17">
        <v>0.16414999999999999</v>
      </c>
      <c r="AC8" s="17">
        <v>0.43867</v>
      </c>
      <c r="AD8" s="17">
        <v>0.11410000000000001</v>
      </c>
      <c r="AE8" s="17">
        <v>4.718E-2</v>
      </c>
      <c r="AF8" s="17">
        <v>4.7600000000000003E-2</v>
      </c>
      <c r="AG8" s="17">
        <v>0.31217</v>
      </c>
      <c r="AH8" s="18"/>
      <c r="AI8" s="18"/>
      <c r="AJ8" s="18"/>
      <c r="AK8" s="18"/>
      <c r="AL8" s="18"/>
    </row>
    <row r="9" spans="1:39" x14ac:dyDescent="0.25">
      <c r="A9" s="1" t="s">
        <v>39</v>
      </c>
      <c r="B9" s="31">
        <f ca="1">Inputs!B87</f>
        <v>6.8301053996072558E-2</v>
      </c>
      <c r="C9" s="31">
        <f ca="1">Inputs!C87</f>
        <v>0.26160431748417984</v>
      </c>
      <c r="D9" s="31">
        <f ca="1">Inputs!D87</f>
        <v>0.34512917657700154</v>
      </c>
      <c r="E9" s="13"/>
      <c r="F9" s="13"/>
      <c r="G9" s="13"/>
      <c r="I9" s="14">
        <f t="shared" ca="1" si="0"/>
        <v>0.67503454805725394</v>
      </c>
      <c r="J9" s="1" t="s">
        <v>33</v>
      </c>
      <c r="K9" s="30"/>
      <c r="L9" s="15" t="str">
        <v>NHB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0.60858000000000001</v>
      </c>
      <c r="AA9" s="17">
        <v>0.25724999999999998</v>
      </c>
      <c r="AB9" s="17">
        <v>0.17143</v>
      </c>
      <c r="AC9" s="17">
        <v>0.51761000000000001</v>
      </c>
      <c r="AD9" s="17">
        <v>0.13969500000000001</v>
      </c>
      <c r="AE9" s="17">
        <v>0.14652000000000001</v>
      </c>
      <c r="AF9" s="17">
        <v>8.7220000000000006E-2</v>
      </c>
      <c r="AG9" s="17">
        <v>0.28195999999999999</v>
      </c>
      <c r="AH9" s="18"/>
      <c r="AI9" s="18"/>
      <c r="AJ9" s="18"/>
      <c r="AK9" s="18"/>
      <c r="AL9" s="18"/>
    </row>
    <row r="10" spans="1:39" x14ac:dyDescent="0.25">
      <c r="A10" s="1" t="s">
        <v>40</v>
      </c>
      <c r="B10" s="31">
        <f ca="1">Inputs!B88</f>
        <v>0.14798199991674921</v>
      </c>
      <c r="C10" s="31">
        <f ca="1">Inputs!C88</f>
        <v>0.33450992813368535</v>
      </c>
      <c r="D10" s="31">
        <f ca="1">Inputs!D88</f>
        <v>0.30227959342894695</v>
      </c>
      <c r="E10" s="13"/>
      <c r="F10" s="13"/>
      <c r="G10" s="13"/>
      <c r="I10" s="14">
        <f t="shared" ca="1" si="0"/>
        <v>0.78477152147938156</v>
      </c>
      <c r="J10" s="1" t="s">
        <v>33</v>
      </c>
      <c r="K10" s="30"/>
      <c r="L10" s="15"/>
      <c r="M10" s="15"/>
      <c r="N10" s="15"/>
      <c r="O10" s="15"/>
      <c r="P10" s="15"/>
      <c r="Q10" s="15"/>
      <c r="R10" s="15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spans="1:39" x14ac:dyDescent="0.25">
      <c r="A11" s="1" t="s">
        <v>41</v>
      </c>
      <c r="B11" s="31">
        <f ca="1">Inputs!B89</f>
        <v>0.37474787922544212</v>
      </c>
      <c r="C11" s="31">
        <f ca="1">Inputs!C89</f>
        <v>0.35115721864065874</v>
      </c>
      <c r="D11" s="31">
        <f ca="1">Inputs!D89</f>
        <v>0.46794401163470539</v>
      </c>
      <c r="E11" s="13"/>
      <c r="F11" s="13"/>
      <c r="G11" s="13"/>
      <c r="I11" s="14">
        <f t="shared" ca="1" si="0"/>
        <v>1.1938491095008061</v>
      </c>
      <c r="J11" s="1" t="s">
        <v>33</v>
      </c>
      <c r="K11" s="30"/>
      <c r="L11" s="15"/>
      <c r="M11" s="15"/>
      <c r="N11" s="15"/>
      <c r="O11" s="15"/>
      <c r="P11" s="15"/>
      <c r="Q11" s="15"/>
      <c r="R11" s="15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pans="1:39" x14ac:dyDescent="0.25">
      <c r="A12" s="1" t="s">
        <v>42</v>
      </c>
      <c r="B12" s="31">
        <f ca="1">Inputs!B90</f>
        <v>0</v>
      </c>
      <c r="C12" s="31">
        <f ca="1">Inputs!C90</f>
        <v>0.16345965649609412</v>
      </c>
      <c r="D12" s="31">
        <f ca="1">Inputs!D90</f>
        <v>1.5036976376593448E-2</v>
      </c>
      <c r="E12" s="13"/>
      <c r="F12" s="13"/>
      <c r="G12" s="13"/>
      <c r="I12" s="14">
        <f t="shared" ca="1" si="0"/>
        <v>0.17849663287268758</v>
      </c>
      <c r="J12" s="1" t="s">
        <v>33</v>
      </c>
      <c r="K12" s="30"/>
      <c r="L12" s="15"/>
      <c r="M12" s="15"/>
      <c r="N12" s="15"/>
      <c r="O12" s="15"/>
      <c r="P12" s="15"/>
      <c r="Q12" s="15"/>
      <c r="R12" s="15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</row>
    <row r="13" spans="1:39" x14ac:dyDescent="0.25">
      <c r="A13" s="1" t="s">
        <v>43</v>
      </c>
      <c r="B13" s="31">
        <f ca="1">Inputs!B91</f>
        <v>7.8482513978389692E-2</v>
      </c>
      <c r="C13" s="31">
        <f ca="1">Inputs!C91</f>
        <v>0.403123736462488</v>
      </c>
      <c r="D13" s="31">
        <f ca="1">Inputs!D91</f>
        <v>0.33457488914151862</v>
      </c>
      <c r="E13" s="13"/>
      <c r="F13" s="13"/>
      <c r="G13" s="13"/>
      <c r="I13" s="14">
        <f t="shared" ca="1" si="0"/>
        <v>0.81618113958239635</v>
      </c>
      <c r="J13" s="1" t="s">
        <v>33</v>
      </c>
      <c r="K13" s="30"/>
      <c r="L13" s="15"/>
      <c r="M13" s="15"/>
      <c r="N13" s="15"/>
      <c r="O13" s="15"/>
      <c r="P13" s="15"/>
      <c r="Q13" s="15"/>
      <c r="R13" s="15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2"/>
    </row>
    <row r="14" spans="1:39" x14ac:dyDescent="0.25">
      <c r="A14" s="1" t="s">
        <v>44</v>
      </c>
      <c r="B14" s="31">
        <f ca="1">Inputs!B92</f>
        <v>0.15105977702455137</v>
      </c>
      <c r="C14" s="31">
        <f ca="1">Inputs!C92</f>
        <v>0.38578226312326047</v>
      </c>
      <c r="D14" s="31">
        <f ca="1">Inputs!D92</f>
        <v>0.30571904259812166</v>
      </c>
      <c r="E14" s="13"/>
      <c r="F14" s="13"/>
      <c r="G14" s="13"/>
      <c r="I14" s="14">
        <f t="shared" ca="1" si="0"/>
        <v>0.84256108274593344</v>
      </c>
      <c r="J14" s="1" t="s">
        <v>33</v>
      </c>
      <c r="K14" s="30"/>
      <c r="L14" s="15"/>
      <c r="M14" s="15"/>
      <c r="N14" s="15"/>
      <c r="O14" s="15"/>
      <c r="P14" s="15"/>
      <c r="Q14" s="15"/>
      <c r="R14" s="15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2"/>
    </row>
    <row r="15" spans="1:39" x14ac:dyDescent="0.25">
      <c r="A15" s="1" t="s">
        <v>45</v>
      </c>
      <c r="B15" s="31">
        <f ca="1">Inputs!B93</f>
        <v>0.32149913236711375</v>
      </c>
      <c r="C15" s="31">
        <f ca="1">Inputs!C93</f>
        <v>0.23494421027871998</v>
      </c>
      <c r="D15" s="31">
        <f ca="1">Inputs!D93</f>
        <v>0.38779361535755746</v>
      </c>
      <c r="E15" s="13"/>
      <c r="F15" s="13"/>
      <c r="G15" s="13"/>
      <c r="I15" s="14">
        <f t="shared" ca="1" si="0"/>
        <v>0.94423695800339114</v>
      </c>
      <c r="J15" s="1" t="s">
        <v>33</v>
      </c>
      <c r="K15" s="30"/>
      <c r="L15" s="15"/>
      <c r="M15" s="15"/>
      <c r="N15" s="15"/>
      <c r="O15" s="15"/>
      <c r="P15" s="15"/>
      <c r="Q15" s="15"/>
      <c r="R15" s="15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2"/>
    </row>
    <row r="16" spans="1:39" x14ac:dyDescent="0.25">
      <c r="A16" s="1" t="s">
        <v>4</v>
      </c>
      <c r="B16" s="21"/>
      <c r="C16" s="21"/>
      <c r="D16" s="21"/>
      <c r="E16" s="50">
        <v>0.12708</v>
      </c>
      <c r="F16" s="50">
        <v>0.64664999999999995</v>
      </c>
      <c r="G16" s="50">
        <v>0.60858000000000001</v>
      </c>
      <c r="I16" s="14">
        <f>SUM(E16:G16)</f>
        <v>1.3823099999999999</v>
      </c>
      <c r="J16" s="1" t="s">
        <v>46</v>
      </c>
      <c r="L16" s="15"/>
      <c r="M16" s="15"/>
      <c r="N16" s="15"/>
      <c r="O16" s="15"/>
      <c r="P16" s="15"/>
      <c r="Q16" s="15"/>
      <c r="R16" s="15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2"/>
    </row>
    <row r="17" spans="1:39" x14ac:dyDescent="0.25">
      <c r="A17" s="1" t="s">
        <v>1</v>
      </c>
      <c r="B17" s="21"/>
      <c r="C17" s="21"/>
      <c r="D17" s="21"/>
      <c r="E17" s="50">
        <v>5.3269999999999998E-2</v>
      </c>
      <c r="F17" s="50">
        <v>0.20027</v>
      </c>
      <c r="G17" s="50">
        <v>0.25724999999999998</v>
      </c>
      <c r="I17" s="14">
        <f t="shared" ref="I17:I23" si="1">SUM(E17:G17)</f>
        <v>0.51078999999999997</v>
      </c>
      <c r="J17" s="1" t="s">
        <v>46</v>
      </c>
      <c r="L17" s="15"/>
      <c r="M17" s="15"/>
      <c r="N17" s="15"/>
      <c r="O17" s="15"/>
      <c r="P17" s="15"/>
      <c r="Q17" s="15"/>
      <c r="R17" s="15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2"/>
    </row>
    <row r="18" spans="1:39" x14ac:dyDescent="0.25">
      <c r="A18" s="1" t="s">
        <v>17</v>
      </c>
      <c r="B18" s="21"/>
      <c r="C18" s="21"/>
      <c r="D18" s="21"/>
      <c r="E18" s="50">
        <v>7.4620000000000006E-2</v>
      </c>
      <c r="F18" s="50">
        <v>0.16414999999999999</v>
      </c>
      <c r="G18" s="50">
        <v>0.17143</v>
      </c>
      <c r="I18" s="14">
        <f t="shared" si="1"/>
        <v>0.41020000000000001</v>
      </c>
      <c r="J18" s="1" t="s">
        <v>46</v>
      </c>
      <c r="L18" s="15"/>
      <c r="M18" s="15"/>
      <c r="N18" s="15"/>
      <c r="O18" s="15"/>
      <c r="P18" s="15"/>
      <c r="Q18" s="15"/>
      <c r="R18" s="15"/>
      <c r="AM18" s="12"/>
    </row>
    <row r="19" spans="1:39" x14ac:dyDescent="0.25">
      <c r="A19" s="1" t="s">
        <v>19</v>
      </c>
      <c r="B19" s="21"/>
      <c r="C19" s="21"/>
      <c r="D19" s="21"/>
      <c r="E19" s="50">
        <v>0.12417</v>
      </c>
      <c r="F19" s="50">
        <v>0.43867</v>
      </c>
      <c r="G19" s="50">
        <v>0.51761000000000001</v>
      </c>
      <c r="I19" s="14">
        <f t="shared" si="1"/>
        <v>1.0804499999999999</v>
      </c>
      <c r="J19" s="1" t="s">
        <v>46</v>
      </c>
      <c r="L19" s="15"/>
      <c r="M19" s="15"/>
      <c r="N19" s="15"/>
      <c r="O19" s="15"/>
      <c r="P19" s="15"/>
      <c r="Q19" s="15"/>
      <c r="R19" s="15"/>
      <c r="AM19" s="12"/>
    </row>
    <row r="20" spans="1:39" x14ac:dyDescent="0.25">
      <c r="A20" s="1" t="s">
        <v>18</v>
      </c>
      <c r="B20" s="21"/>
      <c r="C20" s="21"/>
      <c r="D20" s="21"/>
      <c r="E20" s="50">
        <v>8.1119999999999998E-2</v>
      </c>
      <c r="F20" s="50">
        <v>0.11410000000000001</v>
      </c>
      <c r="G20" s="50">
        <v>0.13969500000000001</v>
      </c>
      <c r="I20" s="14">
        <f t="shared" si="1"/>
        <v>0.33491500000000002</v>
      </c>
      <c r="J20" s="1" t="s">
        <v>46</v>
      </c>
      <c r="L20" s="15"/>
      <c r="M20" s="15"/>
      <c r="N20" s="15"/>
      <c r="O20" s="15"/>
      <c r="P20" s="15"/>
      <c r="Q20" s="15"/>
      <c r="R20" s="15"/>
      <c r="AM20" s="12"/>
    </row>
    <row r="21" spans="1:39" x14ac:dyDescent="0.25">
      <c r="A21" s="1" t="s">
        <v>20</v>
      </c>
      <c r="B21" s="21"/>
      <c r="C21" s="21"/>
      <c r="D21" s="21"/>
      <c r="E21" s="50">
        <v>3.5889999999999998E-2</v>
      </c>
      <c r="F21" s="50">
        <v>4.718E-2</v>
      </c>
      <c r="G21" s="50">
        <v>0.14652000000000001</v>
      </c>
      <c r="I21" s="14">
        <f t="shared" si="1"/>
        <v>0.22959000000000002</v>
      </c>
      <c r="J21" s="1" t="s">
        <v>46</v>
      </c>
      <c r="L21" s="15"/>
      <c r="M21" s="15"/>
      <c r="N21" s="15"/>
      <c r="O21" s="15"/>
      <c r="P21" s="15"/>
      <c r="Q21" s="15"/>
      <c r="R21" s="15"/>
      <c r="AM21" s="12"/>
    </row>
    <row r="22" spans="1:39" x14ac:dyDescent="0.25">
      <c r="A22" s="1" t="s">
        <v>16</v>
      </c>
      <c r="B22" s="21"/>
      <c r="C22" s="21"/>
      <c r="D22" s="21"/>
      <c r="E22" s="50">
        <v>4.1300000000000003E-2</v>
      </c>
      <c r="F22" s="50">
        <v>4.7600000000000003E-2</v>
      </c>
      <c r="G22" s="50">
        <v>8.7220000000000006E-2</v>
      </c>
      <c r="I22" s="14">
        <f t="shared" si="1"/>
        <v>0.17612</v>
      </c>
      <c r="J22" s="1" t="s">
        <v>46</v>
      </c>
      <c r="L22" s="15"/>
      <c r="M22" s="15"/>
      <c r="N22" s="15"/>
      <c r="O22" s="15"/>
      <c r="P22" s="15"/>
      <c r="Q22" s="15"/>
      <c r="R22" s="15"/>
      <c r="AM22" s="12"/>
    </row>
    <row r="23" spans="1:39" x14ac:dyDescent="0.25">
      <c r="A23" s="1" t="s">
        <v>2</v>
      </c>
      <c r="B23" s="21"/>
      <c r="C23" s="21"/>
      <c r="D23" s="21"/>
      <c r="E23" s="50">
        <v>9.3810000000000004E-2</v>
      </c>
      <c r="F23" s="50">
        <v>0.31217</v>
      </c>
      <c r="G23" s="50">
        <v>0.28195999999999999</v>
      </c>
      <c r="I23" s="14">
        <f t="shared" si="1"/>
        <v>0.68794</v>
      </c>
      <c r="J23" s="1" t="s">
        <v>46</v>
      </c>
      <c r="L23" s="15"/>
      <c r="M23" s="15"/>
      <c r="N23" s="15"/>
      <c r="O23" s="15"/>
      <c r="P23" s="15"/>
      <c r="Q23" s="15"/>
      <c r="R23" s="15"/>
      <c r="AM23" s="12"/>
    </row>
    <row r="24" spans="1:39" x14ac:dyDescent="0.25">
      <c r="B24" s="12"/>
      <c r="C24" s="12"/>
      <c r="D24" s="12"/>
      <c r="E24" s="12"/>
      <c r="F24" s="12"/>
      <c r="G24" s="12"/>
      <c r="I24" s="14"/>
      <c r="J24" s="1"/>
      <c r="AM24" s="12"/>
    </row>
    <row r="25" spans="1:39" x14ac:dyDescent="0.25">
      <c r="A25" s="75"/>
      <c r="B25" s="12"/>
      <c r="C25" s="12"/>
      <c r="D25" s="12"/>
      <c r="E25" s="12"/>
      <c r="F25" s="54"/>
      <c r="G25" s="12"/>
      <c r="H25" s="12"/>
      <c r="I25" s="12"/>
      <c r="J25" s="60"/>
      <c r="K25" s="12"/>
      <c r="L25" s="12"/>
      <c r="M25" s="12"/>
      <c r="N25" s="12"/>
      <c r="O25" s="12"/>
      <c r="P25" s="12"/>
      <c r="AM25" s="12"/>
    </row>
    <row r="26" spans="1:39" x14ac:dyDescent="0.25">
      <c r="A26" s="60"/>
      <c r="B26" s="60"/>
      <c r="C26" s="61"/>
      <c r="D26" s="60"/>
      <c r="E26" s="60"/>
      <c r="F26" s="61"/>
      <c r="G26" s="60"/>
      <c r="H26" s="12"/>
      <c r="I26" s="61"/>
      <c r="J26" s="60"/>
      <c r="K26" s="12"/>
      <c r="L26" s="12"/>
      <c r="M26" s="12"/>
      <c r="N26" s="12"/>
      <c r="O26" s="12"/>
      <c r="P26" s="12"/>
      <c r="AM26" s="12"/>
    </row>
    <row r="27" spans="1:39" x14ac:dyDescent="0.25">
      <c r="A27" s="60"/>
      <c r="B27" s="23"/>
      <c r="C27" s="23"/>
      <c r="D27" s="23"/>
      <c r="E27" s="60"/>
      <c r="F27" s="61"/>
      <c r="G27" s="60"/>
      <c r="H27" s="12"/>
      <c r="I27" s="76"/>
      <c r="J27" s="60"/>
      <c r="K27" s="12"/>
      <c r="L27" s="12"/>
      <c r="M27" s="12"/>
      <c r="N27" s="12"/>
      <c r="O27" s="12"/>
      <c r="P27" s="12"/>
      <c r="AM27" s="12"/>
    </row>
    <row r="28" spans="1:39" x14ac:dyDescent="0.25">
      <c r="A28" s="60"/>
      <c r="B28" s="23"/>
      <c r="C28" s="23"/>
      <c r="D28" s="23"/>
      <c r="E28" s="60"/>
      <c r="F28" s="61"/>
      <c r="G28" s="60"/>
      <c r="H28" s="12"/>
      <c r="I28" s="76"/>
      <c r="J28" s="60"/>
      <c r="K28" s="12"/>
      <c r="L28" s="12"/>
      <c r="M28" s="12"/>
      <c r="N28" s="12"/>
      <c r="O28" s="12"/>
      <c r="P28" s="12"/>
      <c r="AM28" s="12"/>
    </row>
    <row r="29" spans="1:39" x14ac:dyDescent="0.25">
      <c r="A29" s="60"/>
      <c r="B29" s="12"/>
      <c r="C29" s="12"/>
      <c r="D29" s="12"/>
      <c r="E29" s="60"/>
      <c r="F29" s="61"/>
      <c r="G29" s="60"/>
      <c r="H29" s="12"/>
      <c r="I29" s="76"/>
      <c r="J29" s="60"/>
      <c r="K29" s="12"/>
      <c r="L29" s="12"/>
      <c r="M29" s="12"/>
      <c r="N29" s="12"/>
      <c r="O29" s="12"/>
      <c r="P29" s="12"/>
      <c r="AM29" s="12"/>
    </row>
    <row r="30" spans="1:39" x14ac:dyDescent="0.25">
      <c r="A30" s="60"/>
      <c r="B30" s="12"/>
      <c r="C30" s="12"/>
      <c r="D30" s="12"/>
      <c r="E30" s="23"/>
      <c r="F30" s="23"/>
      <c r="G30" s="23"/>
      <c r="H30" s="12"/>
      <c r="I30" s="76"/>
      <c r="J30" s="60"/>
      <c r="K30" s="12"/>
      <c r="L30" s="12"/>
      <c r="M30" s="12"/>
      <c r="N30" s="12"/>
      <c r="O30" s="12"/>
      <c r="P30" s="12"/>
      <c r="AM30" s="12"/>
    </row>
    <row r="31" spans="1:39" x14ac:dyDescent="0.25">
      <c r="A31" s="60"/>
      <c r="B31" s="12"/>
      <c r="C31" s="12"/>
      <c r="D31" s="12"/>
      <c r="E31" s="23"/>
      <c r="F31" s="23"/>
      <c r="G31" s="23"/>
      <c r="H31" s="12"/>
      <c r="I31" s="76"/>
      <c r="J31" s="60"/>
      <c r="K31" s="12"/>
      <c r="L31" s="12"/>
      <c r="M31" s="12"/>
      <c r="N31" s="12"/>
      <c r="O31" s="12"/>
      <c r="P31" s="12"/>
    </row>
    <row r="32" spans="1:39" x14ac:dyDescent="0.25">
      <c r="A32" s="60"/>
      <c r="B32" s="12"/>
      <c r="C32" s="12"/>
      <c r="D32" s="12"/>
      <c r="E32" s="23"/>
      <c r="F32" s="23"/>
      <c r="G32" s="23"/>
      <c r="H32" s="12"/>
      <c r="I32" s="76"/>
      <c r="J32" s="12"/>
      <c r="K32" s="12"/>
      <c r="L32" s="12"/>
      <c r="M32" s="12"/>
      <c r="N32" s="12"/>
      <c r="O32" s="12"/>
      <c r="P32" s="12"/>
    </row>
    <row r="33" spans="1:16" x14ac:dyDescent="0.25">
      <c r="A33" s="60"/>
      <c r="B33" s="12"/>
      <c r="C33" s="12"/>
      <c r="D33" s="12"/>
      <c r="E33" s="23"/>
      <c r="F33" s="23"/>
      <c r="G33" s="23"/>
      <c r="H33" s="12"/>
      <c r="I33" s="76"/>
      <c r="J33" s="12"/>
      <c r="K33" s="12"/>
      <c r="L33" s="12"/>
      <c r="M33" s="12"/>
      <c r="N33" s="12"/>
      <c r="O33" s="12"/>
      <c r="P33" s="12"/>
    </row>
    <row r="34" spans="1:16" x14ac:dyDescent="0.25">
      <c r="A34" s="60"/>
      <c r="B34" s="12"/>
      <c r="C34" s="12"/>
      <c r="D34" s="12"/>
      <c r="E34" s="23"/>
      <c r="F34" s="23"/>
      <c r="G34" s="23"/>
      <c r="H34" s="12"/>
      <c r="I34" s="76"/>
      <c r="J34" s="12"/>
      <c r="K34" s="12"/>
      <c r="L34" s="12"/>
      <c r="M34" s="12"/>
      <c r="N34" s="12"/>
      <c r="O34" s="12"/>
      <c r="P34" s="12"/>
    </row>
    <row r="35" spans="1:16" x14ac:dyDescent="0.25">
      <c r="A35" s="60"/>
      <c r="B35" s="12"/>
      <c r="C35" s="12"/>
      <c r="D35" s="12"/>
      <c r="E35" s="23"/>
      <c r="F35" s="23"/>
      <c r="G35" s="23"/>
      <c r="H35" s="12"/>
      <c r="I35" s="76"/>
      <c r="J35" s="12"/>
      <c r="K35" s="12"/>
      <c r="L35" s="12"/>
      <c r="M35" s="12"/>
      <c r="N35" s="12"/>
      <c r="O35" s="12"/>
      <c r="P35" s="12"/>
    </row>
    <row r="36" spans="1:16" x14ac:dyDescent="0.25">
      <c r="A36" s="60"/>
      <c r="B36" s="12"/>
      <c r="C36" s="12"/>
      <c r="D36" s="12"/>
      <c r="E36" s="23"/>
      <c r="F36" s="23"/>
      <c r="G36" s="23"/>
      <c r="H36" s="12"/>
      <c r="I36" s="76"/>
      <c r="J36" s="12"/>
      <c r="K36" s="12"/>
      <c r="L36" s="12"/>
      <c r="M36" s="12"/>
      <c r="N36" s="12"/>
      <c r="O36" s="12"/>
      <c r="P36" s="12"/>
    </row>
    <row r="37" spans="1:16" x14ac:dyDescent="0.25">
      <c r="A37" s="60"/>
      <c r="B37" s="12"/>
      <c r="C37" s="12"/>
      <c r="D37" s="12"/>
      <c r="E37" s="23"/>
      <c r="F37" s="23"/>
      <c r="G37" s="23"/>
      <c r="H37" s="12"/>
      <c r="I37" s="76"/>
      <c r="J37" s="12"/>
      <c r="K37" s="12"/>
      <c r="L37" s="12"/>
      <c r="M37" s="12"/>
      <c r="N37" s="12"/>
      <c r="O37" s="12"/>
      <c r="P37" s="12"/>
    </row>
    <row r="38" spans="1:16" x14ac:dyDescent="0.25">
      <c r="A38" s="6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7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60"/>
      <c r="B40" s="77"/>
      <c r="C40" s="78"/>
      <c r="D40" s="7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60"/>
      <c r="B41" s="54"/>
      <c r="C41" s="54"/>
      <c r="D41" s="54"/>
      <c r="E41" s="12"/>
      <c r="F41" s="12"/>
      <c r="G41" s="12"/>
      <c r="H41" s="12"/>
      <c r="I41" s="12"/>
      <c r="J41" s="100"/>
      <c r="K41" s="100"/>
      <c r="L41" s="100"/>
      <c r="M41" s="12"/>
      <c r="N41" s="12"/>
      <c r="O41" s="12"/>
      <c r="P41" s="12"/>
    </row>
    <row r="42" spans="1:16" x14ac:dyDescent="0.25">
      <c r="A42" s="60"/>
      <c r="B42" s="12"/>
      <c r="C42" s="12"/>
      <c r="D42" s="12"/>
      <c r="E42" s="12"/>
      <c r="F42" s="12"/>
      <c r="G42" s="12"/>
      <c r="H42" s="12"/>
      <c r="I42" s="12"/>
      <c r="J42" s="60"/>
      <c r="K42" s="60"/>
      <c r="L42" s="60"/>
      <c r="M42" s="12"/>
      <c r="N42" s="12"/>
      <c r="O42" s="12"/>
      <c r="P42" s="12"/>
    </row>
    <row r="43" spans="1:16" x14ac:dyDescent="0.25">
      <c r="A43" s="60"/>
      <c r="B43" s="12"/>
      <c r="C43" s="12"/>
      <c r="D43" s="12"/>
      <c r="E43" s="12"/>
      <c r="F43" s="12"/>
      <c r="G43" s="12"/>
      <c r="H43" s="12"/>
      <c r="I43" s="80"/>
      <c r="J43" s="60"/>
      <c r="K43" s="60"/>
      <c r="L43" s="60"/>
      <c r="M43" s="12"/>
      <c r="N43" s="12"/>
      <c r="O43" s="12"/>
      <c r="P43" s="12"/>
    </row>
    <row r="44" spans="1:16" x14ac:dyDescent="0.25">
      <c r="A44" s="60"/>
      <c r="B44" s="12"/>
      <c r="C44" s="12"/>
      <c r="D44" s="12"/>
      <c r="E44" s="12"/>
      <c r="F44" s="12"/>
      <c r="G44" s="12"/>
      <c r="H44" s="12"/>
      <c r="I44" s="80"/>
      <c r="J44" s="81"/>
      <c r="K44" s="81"/>
      <c r="L44" s="81"/>
      <c r="M44" s="12"/>
      <c r="N44" s="12"/>
      <c r="O44" s="12"/>
      <c r="P44" s="12"/>
    </row>
    <row r="45" spans="1:16" x14ac:dyDescent="0.25">
      <c r="A45" s="60"/>
      <c r="B45" s="54"/>
      <c r="C45" s="54"/>
      <c r="D45" s="12"/>
      <c r="E45" s="12"/>
      <c r="F45" s="12"/>
      <c r="G45" s="12"/>
      <c r="H45" s="12"/>
      <c r="I45" s="80"/>
      <c r="J45" s="45"/>
      <c r="K45" s="45"/>
      <c r="L45" s="45"/>
      <c r="M45" s="12"/>
      <c r="N45" s="12"/>
      <c r="O45" s="12"/>
      <c r="P45" s="12"/>
    </row>
    <row r="46" spans="1:16" x14ac:dyDescent="0.25">
      <c r="A46" s="6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60"/>
      <c r="B47" s="12"/>
      <c r="C47" s="12"/>
      <c r="D47" s="12"/>
      <c r="E47" s="12"/>
      <c r="F47" s="12"/>
      <c r="G47" s="12"/>
      <c r="H47" s="12"/>
      <c r="I47" s="80"/>
      <c r="J47" s="46"/>
      <c r="K47" s="46"/>
      <c r="L47" s="46"/>
      <c r="M47" s="12"/>
      <c r="N47" s="12"/>
      <c r="O47" s="12"/>
      <c r="P47" s="12"/>
    </row>
    <row r="48" spans="1:16" x14ac:dyDescent="0.25">
      <c r="A48" s="60"/>
      <c r="B48" s="54"/>
      <c r="C48" s="5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60"/>
      <c r="B49" s="54"/>
      <c r="C49" s="5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6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6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60"/>
      <c r="B52" s="54"/>
      <c r="C52" s="5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60"/>
      <c r="B53" s="54"/>
      <c r="C53" s="5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60"/>
      <c r="B54" s="54"/>
      <c r="C54" s="5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6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6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6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6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</sheetData>
  <mergeCells count="3">
    <mergeCell ref="B1:D1"/>
    <mergeCell ref="E1:G1"/>
    <mergeCell ref="J41:L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opLeftCell="A281" workbookViewId="0">
      <selection activeCell="D248" sqref="D248"/>
    </sheetView>
  </sheetViews>
  <sheetFormatPr defaultRowHeight="15" x14ac:dyDescent="0.25"/>
  <sheetData>
    <row r="1" spans="1:4" x14ac:dyDescent="0.25">
      <c r="A1" s="59" t="s">
        <v>21</v>
      </c>
      <c r="B1" s="60" t="s">
        <v>47</v>
      </c>
      <c r="C1" s="61" t="s">
        <v>48</v>
      </c>
      <c r="D1" s="60" t="s">
        <v>49</v>
      </c>
    </row>
    <row r="2" spans="1:4" x14ac:dyDescent="0.25">
      <c r="A2" s="58">
        <v>101</v>
      </c>
      <c r="B2" s="90">
        <v>2.2155519953293439</v>
      </c>
      <c r="C2" s="90">
        <v>7.3821635198553954</v>
      </c>
      <c r="D2" s="90">
        <v>7.8078880780420956</v>
      </c>
    </row>
    <row r="3" spans="1:4" x14ac:dyDescent="0.25">
      <c r="A3" s="58">
        <v>102</v>
      </c>
      <c r="B3" s="90">
        <v>14.183265798778745</v>
      </c>
      <c r="C3" s="90">
        <v>50.251249970755936</v>
      </c>
      <c r="D3" s="90">
        <v>52.600447996967979</v>
      </c>
    </row>
    <row r="4" spans="1:4" x14ac:dyDescent="0.25">
      <c r="A4" s="58">
        <v>103</v>
      </c>
      <c r="B4" s="90">
        <v>1.8036044406201426</v>
      </c>
      <c r="C4" s="90">
        <v>2.6865277395772078</v>
      </c>
      <c r="D4" s="90">
        <v>5.184439556778802</v>
      </c>
    </row>
    <row r="5" spans="1:4" x14ac:dyDescent="0.25">
      <c r="A5" s="58">
        <v>104</v>
      </c>
      <c r="B5" s="90">
        <v>2.2854679220131842</v>
      </c>
      <c r="C5" s="90">
        <v>5.3280682032744835</v>
      </c>
      <c r="D5" s="90">
        <v>6.8893862499938017</v>
      </c>
    </row>
    <row r="6" spans="1:4" x14ac:dyDescent="0.25">
      <c r="A6" s="58">
        <v>105</v>
      </c>
      <c r="B6" s="90">
        <v>2.3147631984180808</v>
      </c>
      <c r="C6" s="90">
        <v>6.6856450411337827</v>
      </c>
      <c r="D6" s="90">
        <v>7.2207239118063109</v>
      </c>
    </row>
    <row r="7" spans="1:4" x14ac:dyDescent="0.25">
      <c r="A7" s="58">
        <v>106</v>
      </c>
      <c r="B7" s="90">
        <v>1.0739955854934573</v>
      </c>
      <c r="C7" s="90">
        <v>1.9113055737491704</v>
      </c>
      <c r="D7" s="90">
        <v>3.6752565774829313</v>
      </c>
    </row>
    <row r="8" spans="1:4" x14ac:dyDescent="0.25">
      <c r="A8" s="58">
        <v>107</v>
      </c>
      <c r="B8" s="90">
        <v>19.06030748956336</v>
      </c>
      <c r="C8" s="90">
        <v>60.806947714297777</v>
      </c>
      <c r="D8" s="90">
        <v>75.905986847949066</v>
      </c>
    </row>
    <row r="9" spans="1:4" x14ac:dyDescent="0.25">
      <c r="A9" s="58">
        <v>108</v>
      </c>
      <c r="B9" s="90">
        <v>0.26523156884738319</v>
      </c>
      <c r="C9" s="90">
        <v>0.76324032847486123</v>
      </c>
      <c r="D9" s="90">
        <v>1.0370455449169487</v>
      </c>
    </row>
    <row r="10" spans="1:4" x14ac:dyDescent="0.25">
      <c r="A10" s="58">
        <v>109</v>
      </c>
      <c r="B10" s="90">
        <v>4.9482530638277602</v>
      </c>
      <c r="C10" s="90">
        <v>20.039652544123125</v>
      </c>
      <c r="D10" s="90">
        <v>21.454483156812692</v>
      </c>
    </row>
    <row r="11" spans="1:4" x14ac:dyDescent="0.25">
      <c r="A11" s="58">
        <v>110</v>
      </c>
      <c r="B11" s="90">
        <v>8.8983240394764671E-2</v>
      </c>
      <c r="C11" s="90">
        <v>0.1251601051410583</v>
      </c>
      <c r="D11" s="90">
        <v>0.15323611645644294</v>
      </c>
    </row>
    <row r="12" spans="1:4" x14ac:dyDescent="0.25">
      <c r="A12" s="58">
        <v>111</v>
      </c>
      <c r="B12" s="90">
        <v>0.73765484027974959</v>
      </c>
      <c r="C12" s="90">
        <v>1.8218164329047914</v>
      </c>
      <c r="D12" s="90">
        <v>2.1138976653749624</v>
      </c>
    </row>
    <row r="13" spans="1:4" x14ac:dyDescent="0.25">
      <c r="A13" s="58">
        <v>112</v>
      </c>
      <c r="B13" s="90">
        <v>3.9278274946984046</v>
      </c>
      <c r="C13" s="90">
        <v>5.205645213834881</v>
      </c>
      <c r="D13" s="90">
        <v>7.2536423719341077</v>
      </c>
    </row>
    <row r="14" spans="1:4" x14ac:dyDescent="0.25">
      <c r="A14" s="58">
        <v>113</v>
      </c>
      <c r="B14" s="90">
        <v>8.5951248081876113</v>
      </c>
      <c r="C14" s="90">
        <v>31.645425982404568</v>
      </c>
      <c r="D14" s="90">
        <v>32.970833681914179</v>
      </c>
    </row>
    <row r="15" spans="1:4" x14ac:dyDescent="0.25">
      <c r="A15" s="58">
        <v>114</v>
      </c>
      <c r="B15" s="90">
        <v>1.2032571982399369</v>
      </c>
      <c r="C15" s="90">
        <v>5.7945452807262656</v>
      </c>
      <c r="D15" s="90">
        <v>5.4889174777771981</v>
      </c>
    </row>
    <row r="16" spans="1:4" x14ac:dyDescent="0.25">
      <c r="A16" s="58">
        <v>115</v>
      </c>
      <c r="B16" s="90">
        <v>28.217554005376886</v>
      </c>
      <c r="C16" s="90">
        <v>108.67578043599968</v>
      </c>
      <c r="D16" s="90">
        <v>136.18900895932663</v>
      </c>
    </row>
    <row r="17" spans="1:4" x14ac:dyDescent="0.25">
      <c r="A17" s="58">
        <v>116</v>
      </c>
      <c r="B17" s="90">
        <v>6.436801177176374</v>
      </c>
      <c r="C17" s="90">
        <v>18.964957817312349</v>
      </c>
      <c r="D17" s="90">
        <v>24.172439198998681</v>
      </c>
    </row>
    <row r="18" spans="1:4" x14ac:dyDescent="0.25">
      <c r="A18" s="58">
        <v>117</v>
      </c>
      <c r="B18" s="90">
        <v>18.873634571975817</v>
      </c>
      <c r="C18" s="90">
        <v>92.61943398257354</v>
      </c>
      <c r="D18" s="90">
        <v>89.108563404985759</v>
      </c>
    </row>
    <row r="19" spans="1:4" x14ac:dyDescent="0.25">
      <c r="A19" s="58">
        <v>118</v>
      </c>
      <c r="B19" s="90">
        <v>1.5848011600948204</v>
      </c>
      <c r="C19" s="90">
        <v>2.5638135536154851</v>
      </c>
      <c r="D19" s="90">
        <v>3.0425774387009601</v>
      </c>
    </row>
    <row r="20" spans="1:4" x14ac:dyDescent="0.25">
      <c r="A20" s="58">
        <v>119</v>
      </c>
      <c r="B20" s="90">
        <v>1.7805097409065596</v>
      </c>
      <c r="C20" s="90">
        <v>4.5989328239677025</v>
      </c>
      <c r="D20" s="90">
        <v>5.7377874255165624</v>
      </c>
    </row>
    <row r="21" spans="1:4" x14ac:dyDescent="0.25">
      <c r="A21" s="58">
        <v>120</v>
      </c>
      <c r="B21" s="90">
        <v>2.7020967959560198</v>
      </c>
      <c r="C21" s="90">
        <v>4.7016041542498579</v>
      </c>
      <c r="D21" s="90">
        <v>6.4967871257484431</v>
      </c>
    </row>
    <row r="22" spans="1:4" x14ac:dyDescent="0.25">
      <c r="A22" s="58">
        <v>121</v>
      </c>
      <c r="B22" s="90">
        <v>4.8190969582660435</v>
      </c>
      <c r="C22" s="90">
        <v>16.229302701174493</v>
      </c>
      <c r="D22" s="90">
        <v>18.814770955205258</v>
      </c>
    </row>
    <row r="23" spans="1:4" x14ac:dyDescent="0.25">
      <c r="A23" s="58">
        <v>122</v>
      </c>
      <c r="B23" s="90">
        <v>0.13926292982755678</v>
      </c>
      <c r="C23" s="90">
        <v>0.70864316629673896</v>
      </c>
      <c r="D23" s="90">
        <v>0.66692346423083504</v>
      </c>
    </row>
    <row r="24" spans="1:4" x14ac:dyDescent="0.25">
      <c r="A24" s="58">
        <v>123</v>
      </c>
      <c r="B24" s="90">
        <v>0.78463230658683114</v>
      </c>
      <c r="C24" s="90">
        <v>1.4635299177026289</v>
      </c>
      <c r="D24" s="90">
        <v>1.6669593578239468</v>
      </c>
    </row>
    <row r="25" spans="1:4" x14ac:dyDescent="0.25">
      <c r="A25" s="58">
        <v>124</v>
      </c>
      <c r="B25" s="90">
        <v>0.20513251179863659</v>
      </c>
      <c r="C25" s="90">
        <v>0.68261609858416361</v>
      </c>
      <c r="D25" s="90">
        <v>0.61655647614053477</v>
      </c>
    </row>
    <row r="26" spans="1:4" x14ac:dyDescent="0.25">
      <c r="A26" s="58">
        <v>125</v>
      </c>
      <c r="B26" s="90">
        <v>3.2497361614459499</v>
      </c>
      <c r="C26" s="90">
        <v>4.5139657304846041</v>
      </c>
      <c r="D26" s="90">
        <v>5.6837317918543873</v>
      </c>
    </row>
    <row r="27" spans="1:4" x14ac:dyDescent="0.25">
      <c r="A27" s="58">
        <v>126</v>
      </c>
      <c r="B27" s="90">
        <v>0.592343655477932</v>
      </c>
      <c r="C27" s="90">
        <v>1.018813006135098</v>
      </c>
      <c r="D27" s="90">
        <v>1.1691995868195477</v>
      </c>
    </row>
    <row r="28" spans="1:4" x14ac:dyDescent="0.25">
      <c r="A28" s="58">
        <v>127</v>
      </c>
      <c r="B28" s="90">
        <v>3.5116084276267454</v>
      </c>
      <c r="C28" s="90">
        <v>7.7248797024246878</v>
      </c>
      <c r="D28" s="90">
        <v>8.0674756465833948</v>
      </c>
    </row>
    <row r="29" spans="1:4" x14ac:dyDescent="0.25">
      <c r="A29" s="58">
        <v>128</v>
      </c>
      <c r="B29" s="90">
        <v>1.6972075594353693</v>
      </c>
      <c r="C29" s="90">
        <v>2.5494888081321809</v>
      </c>
      <c r="D29" s="90">
        <v>3.8527458103672991</v>
      </c>
    </row>
    <row r="30" spans="1:4" x14ac:dyDescent="0.25">
      <c r="A30" s="58">
        <v>129</v>
      </c>
      <c r="B30" s="90">
        <v>6.1644622074800921</v>
      </c>
      <c r="C30" s="90">
        <v>15.436953118892511</v>
      </c>
      <c r="D30" s="90">
        <v>16.859344165125886</v>
      </c>
    </row>
    <row r="31" spans="1:4" x14ac:dyDescent="0.25">
      <c r="A31" s="58">
        <v>130</v>
      </c>
      <c r="B31" s="90">
        <v>9.7717102066633927</v>
      </c>
      <c r="C31" s="90">
        <v>44.181078900005083</v>
      </c>
      <c r="D31" s="90">
        <v>43.011960346192822</v>
      </c>
    </row>
    <row r="32" spans="1:4" x14ac:dyDescent="0.25">
      <c r="A32" s="58">
        <v>131</v>
      </c>
      <c r="B32" s="90">
        <v>3.8380935589713361</v>
      </c>
      <c r="C32" s="90">
        <v>13.382542205560593</v>
      </c>
      <c r="D32" s="90">
        <v>17.152418147283342</v>
      </c>
    </row>
    <row r="33" spans="1:4" x14ac:dyDescent="0.25">
      <c r="A33" s="58">
        <v>141</v>
      </c>
      <c r="B33" s="90">
        <v>1.8404399267578593</v>
      </c>
      <c r="C33" s="90">
        <v>2.7287512184351739</v>
      </c>
      <c r="D33" s="90">
        <v>3.388464287535502</v>
      </c>
    </row>
    <row r="34" spans="1:4" x14ac:dyDescent="0.25">
      <c r="A34" s="58">
        <v>142</v>
      </c>
      <c r="B34" s="90">
        <v>7.0430652213636966</v>
      </c>
      <c r="C34" s="90">
        <v>9.4425654112286512</v>
      </c>
      <c r="D34" s="90">
        <v>17.228392405095054</v>
      </c>
    </row>
    <row r="35" spans="1:4" x14ac:dyDescent="0.25">
      <c r="A35" s="58">
        <v>143</v>
      </c>
      <c r="B35" s="90">
        <v>6.8713197331472085</v>
      </c>
      <c r="C35" s="90">
        <v>20.301124078503314</v>
      </c>
      <c r="D35" s="90">
        <v>25.315980765812949</v>
      </c>
    </row>
    <row r="36" spans="1:4" x14ac:dyDescent="0.25">
      <c r="A36" s="58">
        <v>144</v>
      </c>
      <c r="B36" s="90">
        <v>8.3734619642545312</v>
      </c>
      <c r="C36" s="90">
        <v>29.841085691008033</v>
      </c>
      <c r="D36" s="90">
        <v>33.43324020558601</v>
      </c>
    </row>
    <row r="37" spans="1:4" x14ac:dyDescent="0.25">
      <c r="A37" s="58">
        <v>145</v>
      </c>
      <c r="B37" s="90">
        <v>16.943834048118745</v>
      </c>
      <c r="C37" s="90">
        <v>24.067491117219561</v>
      </c>
      <c r="D37" s="90">
        <v>69.030581772503183</v>
      </c>
    </row>
    <row r="38" spans="1:4" x14ac:dyDescent="0.25">
      <c r="A38" s="58">
        <v>146</v>
      </c>
      <c r="B38" s="90">
        <v>12.857733120834787</v>
      </c>
      <c r="C38" s="90">
        <v>25.987513746427656</v>
      </c>
      <c r="D38" s="90">
        <v>31.781564431597346</v>
      </c>
    </row>
    <row r="39" spans="1:4" x14ac:dyDescent="0.25">
      <c r="A39" s="58">
        <v>147</v>
      </c>
      <c r="B39" s="90">
        <v>2.1998733525336736</v>
      </c>
      <c r="C39" s="90">
        <v>8.6513658200614785</v>
      </c>
      <c r="D39" s="90">
        <v>8.7267186783587629</v>
      </c>
    </row>
    <row r="40" spans="1:4" x14ac:dyDescent="0.25">
      <c r="A40" s="58">
        <v>148</v>
      </c>
      <c r="B40" s="90">
        <v>42.953840064048805</v>
      </c>
      <c r="C40" s="90">
        <v>153.74691654796945</v>
      </c>
      <c r="D40" s="90">
        <v>165.09727250483368</v>
      </c>
    </row>
    <row r="41" spans="1:4" x14ac:dyDescent="0.25">
      <c r="A41" s="58">
        <v>149</v>
      </c>
      <c r="B41" s="90">
        <v>0.54427998082154616</v>
      </c>
      <c r="C41" s="90">
        <v>1.5423365786584058</v>
      </c>
      <c r="D41" s="90">
        <v>1.4813834826786534</v>
      </c>
    </row>
    <row r="42" spans="1:4" x14ac:dyDescent="0.25">
      <c r="A42" s="58">
        <v>150</v>
      </c>
      <c r="B42" s="90">
        <v>0.37382268897848892</v>
      </c>
      <c r="C42" s="90">
        <v>0.50780304254643338</v>
      </c>
      <c r="D42" s="90">
        <v>1.1056476621378859</v>
      </c>
    </row>
    <row r="43" spans="1:4" x14ac:dyDescent="0.25">
      <c r="A43" s="58">
        <v>151</v>
      </c>
      <c r="B43" s="90">
        <v>1.4338785571469665</v>
      </c>
      <c r="C43" s="90">
        <v>2.9942296525113288</v>
      </c>
      <c r="D43" s="90">
        <v>3.7614943760121511</v>
      </c>
    </row>
    <row r="44" spans="1:4" x14ac:dyDescent="0.25">
      <c r="A44" s="58">
        <v>152</v>
      </c>
      <c r="B44" s="90">
        <v>4.9330258297566516</v>
      </c>
      <c r="C44" s="90">
        <v>5.7534606893804163</v>
      </c>
      <c r="D44" s="90">
        <v>10.313629004366405</v>
      </c>
    </row>
    <row r="45" spans="1:4" x14ac:dyDescent="0.25">
      <c r="A45" s="58">
        <v>153</v>
      </c>
      <c r="B45" s="90">
        <v>8.9773825798622493</v>
      </c>
      <c r="C45" s="90">
        <v>27.667704948460258</v>
      </c>
      <c r="D45" s="90">
        <v>32.408514469457543</v>
      </c>
    </row>
    <row r="46" spans="1:4" x14ac:dyDescent="0.25">
      <c r="A46" s="58">
        <v>154</v>
      </c>
      <c r="B46" s="90">
        <v>0</v>
      </c>
      <c r="C46" s="90">
        <v>0</v>
      </c>
      <c r="D46" s="90">
        <v>0</v>
      </c>
    </row>
    <row r="47" spans="1:4" x14ac:dyDescent="0.25">
      <c r="A47" s="58">
        <v>171</v>
      </c>
      <c r="B47" s="90">
        <v>5.6346408380460327</v>
      </c>
      <c r="C47" s="90">
        <v>11.506692974158973</v>
      </c>
      <c r="D47" s="90">
        <v>14.13779812951323</v>
      </c>
    </row>
    <row r="48" spans="1:4" x14ac:dyDescent="0.25">
      <c r="A48" s="58">
        <v>172</v>
      </c>
      <c r="B48" s="90">
        <v>1.1719022950360498</v>
      </c>
      <c r="C48" s="90">
        <v>1.7518182720312854</v>
      </c>
      <c r="D48" s="90">
        <v>2.2523409177496756</v>
      </c>
    </row>
    <row r="49" spans="1:4" x14ac:dyDescent="0.25">
      <c r="A49" s="58">
        <v>173</v>
      </c>
      <c r="B49" s="90">
        <v>8.7946491929329778</v>
      </c>
      <c r="C49" s="90">
        <v>33.618038740875356</v>
      </c>
      <c r="D49" s="90">
        <v>37.326388626989441</v>
      </c>
    </row>
    <row r="50" spans="1:4" x14ac:dyDescent="0.25">
      <c r="A50" s="58">
        <v>174</v>
      </c>
      <c r="B50" s="90">
        <v>3.4660796005007679</v>
      </c>
      <c r="C50" s="90">
        <v>13.061889494945218</v>
      </c>
      <c r="D50" s="90">
        <v>13.280449165105713</v>
      </c>
    </row>
    <row r="51" spans="1:4" x14ac:dyDescent="0.25">
      <c r="A51" s="58">
        <v>175</v>
      </c>
      <c r="B51" s="90">
        <v>2.6792660536532336</v>
      </c>
      <c r="C51" s="90">
        <v>3.3876460512818367</v>
      </c>
      <c r="D51" s="90">
        <v>8.0646018541243905</v>
      </c>
    </row>
    <row r="52" spans="1:4" x14ac:dyDescent="0.25">
      <c r="A52" s="58">
        <v>176</v>
      </c>
      <c r="B52" s="90">
        <v>1.1525373421607426</v>
      </c>
      <c r="C52" s="90">
        <v>2.7688500083345038</v>
      </c>
      <c r="D52" s="90">
        <v>3.7606201645283819</v>
      </c>
    </row>
    <row r="53" spans="1:4" x14ac:dyDescent="0.25">
      <c r="A53" s="58">
        <v>177</v>
      </c>
      <c r="B53" s="90">
        <v>9.3515354495693046</v>
      </c>
      <c r="C53" s="90">
        <v>17.625684401668696</v>
      </c>
      <c r="D53" s="90">
        <v>20.238361336547491</v>
      </c>
    </row>
    <row r="54" spans="1:4" x14ac:dyDescent="0.25">
      <c r="A54" s="58">
        <v>178</v>
      </c>
      <c r="B54" s="90">
        <v>1.6059954419922702</v>
      </c>
      <c r="C54" s="90">
        <v>5.3794431283282451</v>
      </c>
      <c r="D54" s="90">
        <v>6.0180198209362592</v>
      </c>
    </row>
    <row r="55" spans="1:4" x14ac:dyDescent="0.25">
      <c r="A55" s="58">
        <v>179</v>
      </c>
      <c r="B55" s="90">
        <v>0.71186592315811736</v>
      </c>
      <c r="C55" s="90">
        <v>1.0012808411284664</v>
      </c>
      <c r="D55" s="90">
        <v>1.2258889316515436</v>
      </c>
    </row>
    <row r="56" spans="1:4" x14ac:dyDescent="0.25">
      <c r="A56" s="58">
        <v>180</v>
      </c>
      <c r="B56" s="90">
        <v>1.0644847332307859</v>
      </c>
      <c r="C56" s="90">
        <v>2.0290008669201587</v>
      </c>
      <c r="D56" s="90">
        <v>2.2782028615761267</v>
      </c>
    </row>
    <row r="57" spans="1:4" x14ac:dyDescent="0.25">
      <c r="A57" s="58">
        <v>181</v>
      </c>
      <c r="B57" s="90">
        <v>0.88983240394764651</v>
      </c>
      <c r="C57" s="90">
        <v>1.2516010514105829</v>
      </c>
      <c r="D57" s="90">
        <v>1.5323611645644291</v>
      </c>
    </row>
    <row r="58" spans="1:4" x14ac:dyDescent="0.25">
      <c r="A58" s="58">
        <v>182</v>
      </c>
      <c r="B58" s="90">
        <v>4.7991647174296235</v>
      </c>
      <c r="C58" s="90">
        <v>23.409921509469552</v>
      </c>
      <c r="D58" s="90">
        <v>23.013557847953088</v>
      </c>
    </row>
    <row r="59" spans="1:4" x14ac:dyDescent="0.25">
      <c r="A59" s="58">
        <v>183</v>
      </c>
      <c r="B59" s="90">
        <v>5.1789921037842417</v>
      </c>
      <c r="C59" s="90">
        <v>15.412623168794319</v>
      </c>
      <c r="D59" s="90">
        <v>18.656833889845014</v>
      </c>
    </row>
    <row r="60" spans="1:4" x14ac:dyDescent="0.25">
      <c r="A60" s="58">
        <v>184</v>
      </c>
      <c r="B60" s="90">
        <v>18.670434676872649</v>
      </c>
      <c r="C60" s="90">
        <v>61.651978034537606</v>
      </c>
      <c r="D60" s="90">
        <v>72.814107831273162</v>
      </c>
    </row>
    <row r="61" spans="1:4" x14ac:dyDescent="0.25">
      <c r="A61" s="58">
        <v>185</v>
      </c>
      <c r="B61" s="90">
        <v>3.007730259809307</v>
      </c>
      <c r="C61" s="90">
        <v>4.3481438496711862</v>
      </c>
      <c r="D61" s="90">
        <v>6.5711234048547666</v>
      </c>
    </row>
    <row r="62" spans="1:4" x14ac:dyDescent="0.25">
      <c r="A62" s="58">
        <v>186</v>
      </c>
      <c r="B62" s="90">
        <v>2.1092477008502479</v>
      </c>
      <c r="C62" s="90">
        <v>7.5346236488323184</v>
      </c>
      <c r="D62" s="90">
        <v>9.6331833319548448</v>
      </c>
    </row>
    <row r="63" spans="1:4" x14ac:dyDescent="0.25">
      <c r="A63" s="58">
        <v>201</v>
      </c>
      <c r="B63" s="90">
        <v>26.944389230336355</v>
      </c>
      <c r="C63" s="90">
        <v>93.631753815267388</v>
      </c>
      <c r="D63" s="90">
        <v>99.938714787296149</v>
      </c>
    </row>
    <row r="64" spans="1:4" x14ac:dyDescent="0.25">
      <c r="A64" s="58">
        <v>202</v>
      </c>
      <c r="B64" s="90">
        <v>0</v>
      </c>
      <c r="C64" s="90">
        <v>0</v>
      </c>
      <c r="D64" s="90">
        <v>0</v>
      </c>
    </row>
    <row r="65" spans="1:4" x14ac:dyDescent="0.25">
      <c r="A65" s="58">
        <v>203</v>
      </c>
      <c r="B65" s="90">
        <v>2.343066487077512</v>
      </c>
      <c r="C65" s="90">
        <v>5.2444970730102911</v>
      </c>
      <c r="D65" s="90">
        <v>5.4258058141232217</v>
      </c>
    </row>
    <row r="66" spans="1:4" x14ac:dyDescent="0.25">
      <c r="A66" s="58">
        <v>204</v>
      </c>
      <c r="B66" s="90">
        <v>1.2276589578307899</v>
      </c>
      <c r="C66" s="90">
        <v>1.6547724739173755</v>
      </c>
      <c r="D66" s="90">
        <v>3.9617077092859141</v>
      </c>
    </row>
    <row r="67" spans="1:4" x14ac:dyDescent="0.25">
      <c r="A67" s="58">
        <v>205</v>
      </c>
      <c r="B67" s="90">
        <v>0</v>
      </c>
      <c r="C67" s="90">
        <v>0</v>
      </c>
      <c r="D67" s="90">
        <v>0</v>
      </c>
    </row>
    <row r="68" spans="1:4" x14ac:dyDescent="0.25">
      <c r="A68" s="58">
        <v>206</v>
      </c>
      <c r="B68" s="90">
        <v>19.542543410739196</v>
      </c>
      <c r="C68" s="90">
        <v>41.789500404073976</v>
      </c>
      <c r="D68" s="90">
        <v>48.603997643160888</v>
      </c>
    </row>
    <row r="69" spans="1:4" x14ac:dyDescent="0.25">
      <c r="A69" s="58">
        <v>207</v>
      </c>
      <c r="B69" s="90">
        <v>4.7771711872890661</v>
      </c>
      <c r="C69" s="90">
        <v>9.2103700460908051</v>
      </c>
      <c r="D69" s="90">
        <v>11.261682751514643</v>
      </c>
    </row>
    <row r="70" spans="1:4" x14ac:dyDescent="0.25">
      <c r="A70" s="58">
        <v>208</v>
      </c>
      <c r="B70" s="90">
        <v>20.438265091457112</v>
      </c>
      <c r="C70" s="90">
        <v>72.284732123760008</v>
      </c>
      <c r="D70" s="90">
        <v>84.681617436547683</v>
      </c>
    </row>
    <row r="71" spans="1:4" x14ac:dyDescent="0.25">
      <c r="A71" s="58">
        <v>209</v>
      </c>
      <c r="B71" s="90">
        <v>5.583668380162619</v>
      </c>
      <c r="C71" s="90">
        <v>18.43467038489916</v>
      </c>
      <c r="D71" s="90">
        <v>16.774797718982295</v>
      </c>
    </row>
    <row r="72" spans="1:4" x14ac:dyDescent="0.25">
      <c r="A72" s="58">
        <v>210</v>
      </c>
      <c r="B72" s="90">
        <v>3.5414848049405667</v>
      </c>
      <c r="C72" s="90">
        <v>10.258211503447621</v>
      </c>
      <c r="D72" s="90">
        <v>10.881626050801897</v>
      </c>
    </row>
    <row r="73" spans="1:4" x14ac:dyDescent="0.25">
      <c r="A73" s="58">
        <v>211</v>
      </c>
      <c r="B73" s="90">
        <v>0</v>
      </c>
      <c r="C73" s="90">
        <v>0</v>
      </c>
      <c r="D73" s="90">
        <v>0</v>
      </c>
    </row>
    <row r="74" spans="1:4" x14ac:dyDescent="0.25">
      <c r="A74" s="58">
        <v>212</v>
      </c>
      <c r="B74" s="90">
        <v>0</v>
      </c>
      <c r="C74" s="90">
        <v>0</v>
      </c>
      <c r="D74" s="90">
        <v>0</v>
      </c>
    </row>
    <row r="75" spans="1:4" x14ac:dyDescent="0.25">
      <c r="A75" s="58">
        <v>213</v>
      </c>
      <c r="B75" s="90">
        <v>41.909588283025379</v>
      </c>
      <c r="C75" s="90">
        <v>175.1430569297338</v>
      </c>
      <c r="D75" s="90">
        <v>172.00105399452008</v>
      </c>
    </row>
    <row r="76" spans="1:4" x14ac:dyDescent="0.25">
      <c r="A76" s="58">
        <v>214</v>
      </c>
      <c r="B76" s="90">
        <v>18.850066162932347</v>
      </c>
      <c r="C76" s="90">
        <v>70.070825172139749</v>
      </c>
      <c r="D76" s="90">
        <v>79.336226754252692</v>
      </c>
    </row>
    <row r="77" spans="1:4" x14ac:dyDescent="0.25">
      <c r="A77" s="58">
        <v>215</v>
      </c>
      <c r="B77" s="90">
        <v>84.633130804207127</v>
      </c>
      <c r="C77" s="90">
        <v>286.53668666101601</v>
      </c>
      <c r="D77" s="90">
        <v>259.34450326469005</v>
      </c>
    </row>
    <row r="78" spans="1:4" x14ac:dyDescent="0.25">
      <c r="A78" s="58">
        <v>216</v>
      </c>
      <c r="B78" s="90">
        <v>9.9827105077704523</v>
      </c>
      <c r="C78" s="90">
        <v>49.894275554638654</v>
      </c>
      <c r="D78" s="90">
        <v>46.892186758048112</v>
      </c>
    </row>
    <row r="79" spans="1:4" x14ac:dyDescent="0.25">
      <c r="A79" s="58">
        <v>217</v>
      </c>
      <c r="B79" s="90">
        <v>0.67561428198450324</v>
      </c>
      <c r="C79" s="90">
        <v>2.0326554191986341</v>
      </c>
      <c r="D79" s="90">
        <v>2.3356353956914488</v>
      </c>
    </row>
    <row r="80" spans="1:4" x14ac:dyDescent="0.25">
      <c r="A80" s="58">
        <v>218</v>
      </c>
      <c r="B80" s="90">
        <v>0.1025662558993183</v>
      </c>
      <c r="C80" s="90">
        <v>0.34130804929208181</v>
      </c>
      <c r="D80" s="90">
        <v>0.30827823807026739</v>
      </c>
    </row>
    <row r="81" spans="1:4" x14ac:dyDescent="0.25">
      <c r="A81" s="58">
        <v>219</v>
      </c>
      <c r="B81" s="90">
        <v>2.4035706060069533</v>
      </c>
      <c r="C81" s="90">
        <v>3.3807619100763486</v>
      </c>
      <c r="D81" s="90">
        <v>4.1391370291684098</v>
      </c>
    </row>
    <row r="82" spans="1:4" x14ac:dyDescent="0.25">
      <c r="A82" s="58">
        <v>220</v>
      </c>
      <c r="B82" s="90">
        <v>2.4915307310534103</v>
      </c>
      <c r="C82" s="90">
        <v>3.5044829439496321</v>
      </c>
      <c r="D82" s="90">
        <v>4.2906112607804019</v>
      </c>
    </row>
    <row r="83" spans="1:4" x14ac:dyDescent="0.25">
      <c r="A83" s="58">
        <v>221</v>
      </c>
      <c r="B83" s="90">
        <v>0.71796379129522814</v>
      </c>
      <c r="C83" s="90">
        <v>2.3891563450445723</v>
      </c>
      <c r="D83" s="90">
        <v>2.157947666491872</v>
      </c>
    </row>
    <row r="84" spans="1:4" x14ac:dyDescent="0.25">
      <c r="A84" s="58">
        <v>222</v>
      </c>
      <c r="B84" s="90">
        <v>2.1919699296808863</v>
      </c>
      <c r="C84" s="90">
        <v>5.9577639664300257</v>
      </c>
      <c r="D84" s="90">
        <v>6.413799889361238</v>
      </c>
    </row>
    <row r="85" spans="1:4" x14ac:dyDescent="0.25">
      <c r="A85" s="58">
        <v>223</v>
      </c>
      <c r="B85" s="90">
        <v>0.53389944236858788</v>
      </c>
      <c r="C85" s="90">
        <v>0.75096063084634956</v>
      </c>
      <c r="D85" s="90">
        <v>0.91941669873865739</v>
      </c>
    </row>
    <row r="86" spans="1:4" x14ac:dyDescent="0.25">
      <c r="A86" s="58">
        <v>224</v>
      </c>
      <c r="B86" s="90">
        <v>1.1893024058357575</v>
      </c>
      <c r="C86" s="90">
        <v>3.6216273163488788</v>
      </c>
      <c r="D86" s="90">
        <v>3.9787489010139057</v>
      </c>
    </row>
    <row r="87" spans="1:4" x14ac:dyDescent="0.25">
      <c r="A87" s="58">
        <v>225</v>
      </c>
      <c r="B87" s="90">
        <v>7.1229489299764559</v>
      </c>
      <c r="C87" s="90">
        <v>26.541275773090788</v>
      </c>
      <c r="D87" s="90">
        <v>26.091753638078075</v>
      </c>
    </row>
    <row r="88" spans="1:4" x14ac:dyDescent="0.25">
      <c r="A88" s="58">
        <v>226</v>
      </c>
      <c r="B88" s="90">
        <v>31.401926056074632</v>
      </c>
      <c r="C88" s="90">
        <v>107.14348052638162</v>
      </c>
      <c r="D88" s="90">
        <v>128.60148059192809</v>
      </c>
    </row>
    <row r="89" spans="1:4" x14ac:dyDescent="0.25">
      <c r="A89" s="58">
        <v>227</v>
      </c>
      <c r="B89" s="90">
        <v>16.89493122064637</v>
      </c>
      <c r="C89" s="90">
        <v>31.342147776303062</v>
      </c>
      <c r="D89" s="90">
        <v>70.555281946079418</v>
      </c>
    </row>
    <row r="90" spans="1:4" x14ac:dyDescent="0.25">
      <c r="A90" s="58">
        <v>228</v>
      </c>
      <c r="B90" s="90">
        <v>0.60181451989135615</v>
      </c>
      <c r="C90" s="90">
        <v>1.8317003516014672</v>
      </c>
      <c r="D90" s="90">
        <v>1.69462730680778</v>
      </c>
    </row>
    <row r="91" spans="1:4" x14ac:dyDescent="0.25">
      <c r="A91" s="58">
        <v>229</v>
      </c>
      <c r="B91" s="90">
        <v>11.750373128471606</v>
      </c>
      <c r="C91" s="90">
        <v>26.109734500752253</v>
      </c>
      <c r="D91" s="90">
        <v>27.239595476717561</v>
      </c>
    </row>
    <row r="92" spans="1:4" x14ac:dyDescent="0.25">
      <c r="A92" s="58">
        <v>230</v>
      </c>
      <c r="B92" s="90">
        <v>11.957547988713468</v>
      </c>
      <c r="C92" s="90">
        <v>48.312990723770234</v>
      </c>
      <c r="D92" s="90">
        <v>52.372265696661927</v>
      </c>
    </row>
    <row r="93" spans="1:4" x14ac:dyDescent="0.25">
      <c r="A93" s="58">
        <v>231</v>
      </c>
      <c r="B93" s="90">
        <v>4.8747583122476712</v>
      </c>
      <c r="C93" s="90">
        <v>18.087784509903393</v>
      </c>
      <c r="D93" s="90">
        <v>20.047915394132147</v>
      </c>
    </row>
    <row r="94" spans="1:4" x14ac:dyDescent="0.25">
      <c r="A94" s="58">
        <v>232</v>
      </c>
      <c r="B94" s="90">
        <v>0.84084051611622401</v>
      </c>
      <c r="C94" s="90">
        <v>1.5344576221796835</v>
      </c>
      <c r="D94" s="90">
        <v>3.5637620699359616</v>
      </c>
    </row>
    <row r="95" spans="1:4" x14ac:dyDescent="0.25">
      <c r="A95" s="58">
        <v>233</v>
      </c>
      <c r="B95" s="90">
        <v>8.7497840819880945</v>
      </c>
      <c r="C95" s="90">
        <v>40.692776521493528</v>
      </c>
      <c r="D95" s="90">
        <v>38.831286634445711</v>
      </c>
    </row>
    <row r="96" spans="1:4" x14ac:dyDescent="0.25">
      <c r="A96" s="58">
        <v>234</v>
      </c>
      <c r="B96" s="90">
        <v>9.332172745362044</v>
      </c>
      <c r="C96" s="90">
        <v>46.237287251760243</v>
      </c>
      <c r="D96" s="90">
        <v>43.786770967578846</v>
      </c>
    </row>
    <row r="97" spans="1:4" x14ac:dyDescent="0.25">
      <c r="A97" s="58">
        <v>235</v>
      </c>
      <c r="B97" s="90">
        <v>30.857098110865874</v>
      </c>
      <c r="C97" s="90">
        <v>141.10237691733312</v>
      </c>
      <c r="D97" s="90">
        <v>139.78175474075607</v>
      </c>
    </row>
    <row r="98" spans="1:4" x14ac:dyDescent="0.25">
      <c r="A98" s="58">
        <v>236</v>
      </c>
      <c r="B98" s="90">
        <v>15.743863472176784</v>
      </c>
      <c r="C98" s="90">
        <v>42.19677118015241</v>
      </c>
      <c r="D98" s="90">
        <v>51.938099895578205</v>
      </c>
    </row>
    <row r="99" spans="1:4" x14ac:dyDescent="0.25">
      <c r="A99" s="58">
        <v>237</v>
      </c>
      <c r="B99" s="90">
        <v>1.7841622132353399</v>
      </c>
      <c r="C99" s="90">
        <v>4.1830205133444034</v>
      </c>
      <c r="D99" s="90">
        <v>4.6395951580102377</v>
      </c>
    </row>
    <row r="100" spans="1:4" x14ac:dyDescent="0.25">
      <c r="A100" s="58">
        <v>238</v>
      </c>
      <c r="B100" s="90">
        <v>0.25005255417335043</v>
      </c>
      <c r="C100" s="90">
        <v>0.68641197649961083</v>
      </c>
      <c r="D100" s="90">
        <v>0.74403569185431606</v>
      </c>
    </row>
    <row r="101" spans="1:4" x14ac:dyDescent="0.25">
      <c r="A101" s="58">
        <v>240</v>
      </c>
      <c r="B101" s="90">
        <v>2.6563538317296418</v>
      </c>
      <c r="C101" s="90">
        <v>5.9199277831283892</v>
      </c>
      <c r="D101" s="90">
        <v>7.2008200740718236</v>
      </c>
    </row>
    <row r="102" spans="1:4" x14ac:dyDescent="0.25">
      <c r="A102" s="58">
        <v>241</v>
      </c>
      <c r="B102" s="90">
        <v>35.644341320818789</v>
      </c>
      <c r="C102" s="90">
        <v>130.03676813820215</v>
      </c>
      <c r="D102" s="90">
        <v>147.21673424138001</v>
      </c>
    </row>
    <row r="103" spans="1:4" x14ac:dyDescent="0.25">
      <c r="A103" s="58">
        <v>251</v>
      </c>
      <c r="B103" s="90">
        <v>0.69165460464078377</v>
      </c>
      <c r="C103" s="90">
        <v>1.8392921074323616</v>
      </c>
      <c r="D103" s="90">
        <v>1.9495857382353421</v>
      </c>
    </row>
    <row r="104" spans="1:4" x14ac:dyDescent="0.25">
      <c r="A104" s="58">
        <v>252</v>
      </c>
      <c r="B104" s="90">
        <v>23.130155229581415</v>
      </c>
      <c r="C104" s="90">
        <v>49.124192903932794</v>
      </c>
      <c r="D104" s="90">
        <v>53.448769050691091</v>
      </c>
    </row>
    <row r="105" spans="1:4" x14ac:dyDescent="0.25">
      <c r="A105" s="58">
        <v>253</v>
      </c>
      <c r="B105" s="90">
        <v>23.270898710943204</v>
      </c>
      <c r="C105" s="90">
        <v>118.02584154929427</v>
      </c>
      <c r="D105" s="90">
        <v>111.45497828472578</v>
      </c>
    </row>
    <row r="106" spans="1:4" x14ac:dyDescent="0.25">
      <c r="A106" s="58">
        <v>254</v>
      </c>
      <c r="B106" s="90">
        <v>54.960295417861438</v>
      </c>
      <c r="C106" s="90">
        <v>80.214851987500765</v>
      </c>
      <c r="D106" s="90">
        <v>125.07847270443341</v>
      </c>
    </row>
    <row r="107" spans="1:4" x14ac:dyDescent="0.25">
      <c r="A107" s="58">
        <v>255</v>
      </c>
      <c r="B107" s="90">
        <v>2.4033900392032903</v>
      </c>
      <c r="C107" s="90">
        <v>3.1682246711103894</v>
      </c>
      <c r="D107" s="90">
        <v>5.2915924822734777</v>
      </c>
    </row>
    <row r="108" spans="1:4" x14ac:dyDescent="0.25">
      <c r="A108" s="58">
        <v>256</v>
      </c>
      <c r="B108" s="90">
        <v>2.8239621475131083</v>
      </c>
      <c r="C108" s="90">
        <v>13.714540369920158</v>
      </c>
      <c r="D108" s="90">
        <v>12.978018053298753</v>
      </c>
    </row>
    <row r="109" spans="1:4" x14ac:dyDescent="0.25">
      <c r="A109" s="58">
        <v>257</v>
      </c>
      <c r="B109" s="90">
        <v>3.5185897274469822</v>
      </c>
      <c r="C109" s="90">
        <v>11.392121609695206</v>
      </c>
      <c r="D109" s="90">
        <v>10.453897188489048</v>
      </c>
    </row>
    <row r="110" spans="1:4" x14ac:dyDescent="0.25">
      <c r="A110" s="58">
        <v>258</v>
      </c>
      <c r="B110" s="90">
        <v>2.0157225349640511</v>
      </c>
      <c r="C110" s="90">
        <v>4.4897441795547417</v>
      </c>
      <c r="D110" s="90">
        <v>5.0203852745987039</v>
      </c>
    </row>
    <row r="111" spans="1:4" x14ac:dyDescent="0.25">
      <c r="A111" s="58">
        <v>259</v>
      </c>
      <c r="B111" s="90">
        <v>0</v>
      </c>
      <c r="C111" s="90">
        <v>0</v>
      </c>
      <c r="D111" s="90">
        <v>0</v>
      </c>
    </row>
    <row r="112" spans="1:4" x14ac:dyDescent="0.25">
      <c r="A112" s="58">
        <v>260</v>
      </c>
      <c r="B112" s="90">
        <v>1.9747952079084528</v>
      </c>
      <c r="C112" s="90">
        <v>2.974707006691518</v>
      </c>
      <c r="D112" s="90">
        <v>3.5324032806111463</v>
      </c>
    </row>
    <row r="113" spans="1:4" x14ac:dyDescent="0.25">
      <c r="A113" s="58">
        <v>261</v>
      </c>
      <c r="B113" s="90">
        <v>0</v>
      </c>
      <c r="C113" s="90">
        <v>0</v>
      </c>
      <c r="D113" s="90">
        <v>0</v>
      </c>
    </row>
    <row r="114" spans="1:4" x14ac:dyDescent="0.25">
      <c r="A114" s="58">
        <v>262</v>
      </c>
      <c r="B114" s="90">
        <v>4.5157284365486223</v>
      </c>
      <c r="C114" s="90">
        <v>11.830772902976193</v>
      </c>
      <c r="D114" s="90">
        <v>11.690765832596039</v>
      </c>
    </row>
    <row r="115" spans="1:4" x14ac:dyDescent="0.25">
      <c r="A115" s="58">
        <v>263</v>
      </c>
      <c r="B115" s="90">
        <v>28.630812248999195</v>
      </c>
      <c r="C115" s="90">
        <v>102.27737015905873</v>
      </c>
      <c r="D115" s="90">
        <v>106.88841036164644</v>
      </c>
    </row>
    <row r="116" spans="1:4" x14ac:dyDescent="0.25">
      <c r="A116" s="58">
        <v>264</v>
      </c>
      <c r="B116" s="90">
        <v>0.1025662558993183</v>
      </c>
      <c r="C116" s="90">
        <v>0.34130804929208181</v>
      </c>
      <c r="D116" s="90">
        <v>0.30827823807026739</v>
      </c>
    </row>
    <row r="117" spans="1:4" x14ac:dyDescent="0.25">
      <c r="A117" s="58">
        <v>265</v>
      </c>
      <c r="B117" s="90">
        <v>7.6666525040585327</v>
      </c>
      <c r="C117" s="90">
        <v>28.257255502895983</v>
      </c>
      <c r="D117" s="90">
        <v>29.657287567829322</v>
      </c>
    </row>
    <row r="118" spans="1:4" x14ac:dyDescent="0.25">
      <c r="A118" s="58">
        <v>266</v>
      </c>
      <c r="B118" s="90">
        <v>17.151376224567038</v>
      </c>
      <c r="C118" s="90">
        <v>59.776444031404985</v>
      </c>
      <c r="D118" s="90">
        <v>69.354943808871383</v>
      </c>
    </row>
    <row r="119" spans="1:4" x14ac:dyDescent="0.25">
      <c r="A119" s="58">
        <v>267</v>
      </c>
      <c r="B119" s="90">
        <v>0.3076987676979549</v>
      </c>
      <c r="C119" s="90">
        <v>1.0239241478762453</v>
      </c>
      <c r="D119" s="90">
        <v>0.92483471421080221</v>
      </c>
    </row>
    <row r="120" spans="1:4" x14ac:dyDescent="0.25">
      <c r="A120" s="58">
        <v>268</v>
      </c>
      <c r="B120" s="90">
        <v>8.8265349851691184</v>
      </c>
      <c r="C120" s="90">
        <v>18.369345916724114</v>
      </c>
      <c r="D120" s="90">
        <v>26.118253895902225</v>
      </c>
    </row>
    <row r="121" spans="1:4" x14ac:dyDescent="0.25">
      <c r="A121" s="58">
        <v>269</v>
      </c>
      <c r="B121" s="90">
        <v>10.153315715590111</v>
      </c>
      <c r="C121" s="90">
        <v>33.963871437213065</v>
      </c>
      <c r="D121" s="90">
        <v>31.26408197796864</v>
      </c>
    </row>
    <row r="122" spans="1:4" x14ac:dyDescent="0.25">
      <c r="A122" s="58">
        <v>270</v>
      </c>
      <c r="B122" s="90">
        <v>2.4499593681116831</v>
      </c>
      <c r="C122" s="90">
        <v>5.3894509551800152</v>
      </c>
      <c r="D122" s="90">
        <v>5.6284713813372527</v>
      </c>
    </row>
    <row r="123" spans="1:4" x14ac:dyDescent="0.25">
      <c r="A123" s="58">
        <v>271</v>
      </c>
      <c r="B123" s="90">
        <v>6.956457555183718</v>
      </c>
      <c r="C123" s="90">
        <v>11.812376520137848</v>
      </c>
      <c r="D123" s="90">
        <v>17.212965858863264</v>
      </c>
    </row>
    <row r="124" spans="1:4" x14ac:dyDescent="0.25">
      <c r="A124" s="58">
        <v>272</v>
      </c>
      <c r="B124" s="90">
        <v>5.8503057879267455E-2</v>
      </c>
      <c r="C124" s="90">
        <v>0.2199438220664707</v>
      </c>
      <c r="D124" s="90">
        <v>0.28252133732760565</v>
      </c>
    </row>
    <row r="125" spans="1:4" x14ac:dyDescent="0.25">
      <c r="A125" s="58">
        <v>273</v>
      </c>
      <c r="B125" s="90">
        <v>52.590585349355656</v>
      </c>
      <c r="C125" s="90">
        <v>203.66352041720216</v>
      </c>
      <c r="D125" s="90">
        <v>203.3362465544572</v>
      </c>
    </row>
    <row r="126" spans="1:4" x14ac:dyDescent="0.25">
      <c r="A126" s="58">
        <v>274</v>
      </c>
      <c r="B126" s="90">
        <v>0.28053273668884765</v>
      </c>
      <c r="C126" s="90">
        <v>0.5916282595741984</v>
      </c>
      <c r="D126" s="90">
        <v>0.61475047098315327</v>
      </c>
    </row>
    <row r="127" spans="1:4" x14ac:dyDescent="0.25">
      <c r="A127" s="58">
        <v>275</v>
      </c>
      <c r="B127" s="90">
        <v>3.8132017964071858</v>
      </c>
      <c r="C127" s="90">
        <v>4.394876646706587</v>
      </c>
      <c r="D127" s="90">
        <v>8.052965149700599</v>
      </c>
    </row>
    <row r="128" spans="1:4" x14ac:dyDescent="0.25">
      <c r="A128" s="58">
        <v>276</v>
      </c>
      <c r="B128" s="90">
        <v>1.317591471740704</v>
      </c>
      <c r="C128" s="90">
        <v>5.6938423520510746</v>
      </c>
      <c r="D128" s="90">
        <v>6.3404712421822138</v>
      </c>
    </row>
    <row r="129" spans="1:4" x14ac:dyDescent="0.25">
      <c r="A129" s="58">
        <v>277</v>
      </c>
      <c r="B129" s="90">
        <v>36.911316760490315</v>
      </c>
      <c r="C129" s="90">
        <v>168.4271813325019</v>
      </c>
      <c r="D129" s="90">
        <v>171.97798871656332</v>
      </c>
    </row>
    <row r="130" spans="1:4" x14ac:dyDescent="0.25">
      <c r="A130" s="58">
        <v>278</v>
      </c>
      <c r="B130" s="90">
        <v>95.600832192741734</v>
      </c>
      <c r="C130" s="90">
        <v>480.2864447614553</v>
      </c>
      <c r="D130" s="90">
        <v>456.03512953815726</v>
      </c>
    </row>
    <row r="131" spans="1:4" x14ac:dyDescent="0.25">
      <c r="A131" s="58">
        <v>279</v>
      </c>
      <c r="B131" s="90">
        <v>28.374799190875201</v>
      </c>
      <c r="C131" s="90">
        <v>135.62853535526864</v>
      </c>
      <c r="D131" s="90">
        <v>131.26777190545056</v>
      </c>
    </row>
    <row r="132" spans="1:4" x14ac:dyDescent="0.25">
      <c r="A132" s="58">
        <v>280</v>
      </c>
      <c r="B132" s="90">
        <v>41.92449529109269</v>
      </c>
      <c r="C132" s="90">
        <v>208.51338769972438</v>
      </c>
      <c r="D132" s="90">
        <v>200.92027557779116</v>
      </c>
    </row>
    <row r="133" spans="1:4" x14ac:dyDescent="0.25">
      <c r="A133" s="58">
        <v>281</v>
      </c>
      <c r="B133" s="90">
        <v>111.90593083085648</v>
      </c>
      <c r="C133" s="90">
        <v>560.11045285551609</v>
      </c>
      <c r="D133" s="90">
        <v>532.60839383386599</v>
      </c>
    </row>
    <row r="134" spans="1:4" x14ac:dyDescent="0.25">
      <c r="A134" s="58">
        <v>282</v>
      </c>
      <c r="B134" s="90">
        <v>29.119941763700588</v>
      </c>
      <c r="C134" s="90">
        <v>147.7888545337573</v>
      </c>
      <c r="D134" s="90">
        <v>139.46576378242085</v>
      </c>
    </row>
    <row r="135" spans="1:4" x14ac:dyDescent="0.25">
      <c r="A135" s="58">
        <v>283</v>
      </c>
      <c r="B135" s="90">
        <v>2.1417740603328306</v>
      </c>
      <c r="C135" s="90">
        <v>4.8839470224458132</v>
      </c>
      <c r="D135" s="90">
        <v>6.1309988301301539</v>
      </c>
    </row>
    <row r="136" spans="1:4" x14ac:dyDescent="0.25">
      <c r="A136" s="58">
        <v>284</v>
      </c>
      <c r="B136" s="90">
        <v>40.10051698618669</v>
      </c>
      <c r="C136" s="90">
        <v>141.66782464629551</v>
      </c>
      <c r="D136" s="90">
        <v>167.16138034323987</v>
      </c>
    </row>
    <row r="137" spans="1:4" x14ac:dyDescent="0.25">
      <c r="A137" s="58">
        <v>285</v>
      </c>
      <c r="B137" s="90">
        <v>19.404612906624244</v>
      </c>
      <c r="C137" s="90">
        <v>60.125010228072171</v>
      </c>
      <c r="D137" s="90">
        <v>58.922700070919731</v>
      </c>
    </row>
    <row r="138" spans="1:4" x14ac:dyDescent="0.25">
      <c r="A138" s="58">
        <v>286</v>
      </c>
      <c r="B138" s="90">
        <v>11.411681231293771</v>
      </c>
      <c r="C138" s="90">
        <v>16.051193645101325</v>
      </c>
      <c r="D138" s="90">
        <v>19.651809783106309</v>
      </c>
    </row>
    <row r="139" spans="1:4" x14ac:dyDescent="0.25">
      <c r="A139" s="58">
        <v>287</v>
      </c>
      <c r="B139" s="90">
        <v>33.619482704697099</v>
      </c>
      <c r="C139" s="90">
        <v>150.17761256470195</v>
      </c>
      <c r="D139" s="90">
        <v>147.49820724190474</v>
      </c>
    </row>
    <row r="140" spans="1:4" x14ac:dyDescent="0.25">
      <c r="A140" s="58">
        <v>288</v>
      </c>
      <c r="B140" s="90">
        <v>32.479732794462123</v>
      </c>
      <c r="C140" s="90">
        <v>78.15663550912123</v>
      </c>
      <c r="D140" s="90">
        <v>88.474300131853212</v>
      </c>
    </row>
    <row r="141" spans="1:4" x14ac:dyDescent="0.25">
      <c r="A141" s="58">
        <v>289</v>
      </c>
      <c r="B141" s="90">
        <v>28.849706984046374</v>
      </c>
      <c r="C141" s="90">
        <v>141.65076054807784</v>
      </c>
      <c r="D141" s="90">
        <v>136.99716155865329</v>
      </c>
    </row>
    <row r="142" spans="1:4" x14ac:dyDescent="0.25">
      <c r="A142" s="58">
        <v>290</v>
      </c>
      <c r="B142" s="90">
        <v>12.362358299424523</v>
      </c>
      <c r="C142" s="90">
        <v>23.615957946566198</v>
      </c>
      <c r="D142" s="90">
        <v>47.190677339877766</v>
      </c>
    </row>
    <row r="143" spans="1:4" x14ac:dyDescent="0.25">
      <c r="A143" s="58">
        <v>291</v>
      </c>
      <c r="B143" s="90">
        <v>29.439737097669344</v>
      </c>
      <c r="C143" s="90">
        <v>100.59129371882874</v>
      </c>
      <c r="D143" s="90">
        <v>108.05571744171361</v>
      </c>
    </row>
    <row r="144" spans="1:4" x14ac:dyDescent="0.25">
      <c r="A144" s="58">
        <v>292</v>
      </c>
      <c r="B144" s="90">
        <v>43.244461584373511</v>
      </c>
      <c r="C144" s="90">
        <v>169.35973669226092</v>
      </c>
      <c r="D144" s="90">
        <v>169.53000040230813</v>
      </c>
    </row>
    <row r="145" spans="1:4" x14ac:dyDescent="0.25">
      <c r="A145" s="58">
        <v>293</v>
      </c>
      <c r="B145" s="90">
        <v>92.226570101385576</v>
      </c>
      <c r="C145" s="90">
        <v>380.74383095199244</v>
      </c>
      <c r="D145" s="90">
        <v>409.3054630878259</v>
      </c>
    </row>
    <row r="146" spans="1:4" x14ac:dyDescent="0.25">
      <c r="A146" s="58">
        <v>294</v>
      </c>
      <c r="B146" s="90">
        <v>32.86282438345556</v>
      </c>
      <c r="C146" s="90">
        <v>127.85020846858902</v>
      </c>
      <c r="D146" s="90">
        <v>135.26500641661752</v>
      </c>
    </row>
    <row r="147" spans="1:4" x14ac:dyDescent="0.25">
      <c r="A147" s="58">
        <v>295</v>
      </c>
      <c r="B147" s="90">
        <v>69.326914955667561</v>
      </c>
      <c r="C147" s="90">
        <v>339.28393953550653</v>
      </c>
      <c r="D147" s="90">
        <v>321.01106658283072</v>
      </c>
    </row>
    <row r="148" spans="1:4" x14ac:dyDescent="0.25">
      <c r="A148" s="58">
        <v>301</v>
      </c>
      <c r="B148" s="90">
        <v>0.8572359527298582</v>
      </c>
      <c r="C148" s="90">
        <v>1.7563757146758823</v>
      </c>
      <c r="D148" s="90">
        <v>2.2033254594536729</v>
      </c>
    </row>
    <row r="149" spans="1:4" x14ac:dyDescent="0.25">
      <c r="A149" s="58">
        <v>302</v>
      </c>
      <c r="B149" s="90">
        <v>7.7881835627202749</v>
      </c>
      <c r="C149" s="90">
        <v>11.27859443879264</v>
      </c>
      <c r="D149" s="90">
        <v>16.962154062808377</v>
      </c>
    </row>
    <row r="150" spans="1:4" x14ac:dyDescent="0.25">
      <c r="A150" s="58">
        <v>303</v>
      </c>
      <c r="B150" s="90">
        <v>108.43547771219228</v>
      </c>
      <c r="C150" s="90">
        <v>300.48009520983669</v>
      </c>
      <c r="D150" s="90">
        <v>393.78119723601122</v>
      </c>
    </row>
    <row r="151" spans="1:4" x14ac:dyDescent="0.25">
      <c r="A151" s="58">
        <v>304</v>
      </c>
      <c r="B151" s="90">
        <v>8.7088726244040249</v>
      </c>
      <c r="C151" s="90">
        <v>34.208550906744826</v>
      </c>
      <c r="D151" s="90">
        <v>37.301902156689835</v>
      </c>
    </row>
    <row r="152" spans="1:4" x14ac:dyDescent="0.25">
      <c r="A152" s="58">
        <v>305</v>
      </c>
      <c r="B152" s="90">
        <v>0.92726729895491755</v>
      </c>
      <c r="C152" s="90">
        <v>2.4271244890911126</v>
      </c>
      <c r="D152" s="90">
        <v>2.4368569935047146</v>
      </c>
    </row>
    <row r="153" spans="1:4" x14ac:dyDescent="0.25">
      <c r="A153" s="58">
        <v>306</v>
      </c>
      <c r="B153" s="90">
        <v>4.2480509948213214</v>
      </c>
      <c r="C153" s="90">
        <v>15.216087780223649</v>
      </c>
      <c r="D153" s="90">
        <v>16.38961352311021</v>
      </c>
    </row>
    <row r="154" spans="1:4" x14ac:dyDescent="0.25">
      <c r="A154" s="58">
        <v>307</v>
      </c>
      <c r="B154" s="90">
        <v>89.769669099152765</v>
      </c>
      <c r="C154" s="90">
        <v>401.13554661877782</v>
      </c>
      <c r="D154" s="90">
        <v>396.37194571277496</v>
      </c>
    </row>
    <row r="155" spans="1:4" x14ac:dyDescent="0.25">
      <c r="A155" s="58">
        <v>308</v>
      </c>
      <c r="B155" s="90">
        <v>19.518494726157396</v>
      </c>
      <c r="C155" s="90">
        <v>73.23978622667633</v>
      </c>
      <c r="D155" s="90">
        <v>77.764284264715371</v>
      </c>
    </row>
    <row r="156" spans="1:4" x14ac:dyDescent="0.25">
      <c r="A156" s="58">
        <v>309</v>
      </c>
      <c r="B156" s="90">
        <v>4.6087728185330663</v>
      </c>
      <c r="C156" s="90">
        <v>13.767379322708987</v>
      </c>
      <c r="D156" s="90">
        <v>14.961306538935254</v>
      </c>
    </row>
    <row r="157" spans="1:4" x14ac:dyDescent="0.25">
      <c r="A157" s="58">
        <v>310</v>
      </c>
      <c r="B157" s="90">
        <v>48.925526652996822</v>
      </c>
      <c r="C157" s="90">
        <v>156.36415719007636</v>
      </c>
      <c r="D157" s="90">
        <v>165.09328452988271</v>
      </c>
    </row>
    <row r="158" spans="1:4" x14ac:dyDescent="0.25">
      <c r="A158" s="58">
        <v>311</v>
      </c>
      <c r="B158" s="90">
        <v>53.096053875694061</v>
      </c>
      <c r="C158" s="90">
        <v>266.05991927005221</v>
      </c>
      <c r="D158" s="90">
        <v>254.39915453723287</v>
      </c>
    </row>
    <row r="159" spans="1:4" x14ac:dyDescent="0.25">
      <c r="A159" s="58">
        <v>312</v>
      </c>
      <c r="B159" s="90">
        <v>57.233111589937138</v>
      </c>
      <c r="C159" s="90">
        <v>229.39126086030797</v>
      </c>
      <c r="D159" s="90">
        <v>242.73550755877227</v>
      </c>
    </row>
    <row r="160" spans="1:4" x14ac:dyDescent="0.25">
      <c r="A160" s="58">
        <v>313</v>
      </c>
      <c r="B160" s="90">
        <v>29.755208992807134</v>
      </c>
      <c r="C160" s="90">
        <v>108.54640526011934</v>
      </c>
      <c r="D160" s="90">
        <v>106.02250939266973</v>
      </c>
    </row>
    <row r="161" spans="1:4" x14ac:dyDescent="0.25">
      <c r="A161" s="58">
        <v>314</v>
      </c>
      <c r="B161" s="90">
        <v>100.14087222462557</v>
      </c>
      <c r="C161" s="90">
        <v>495.34901181263166</v>
      </c>
      <c r="D161" s="90">
        <v>470.65417031629499</v>
      </c>
    </row>
    <row r="162" spans="1:4" x14ac:dyDescent="0.25">
      <c r="A162" s="58">
        <v>315</v>
      </c>
      <c r="B162" s="90">
        <v>14.486165169839273</v>
      </c>
      <c r="C162" s="90">
        <v>56.677799284157352</v>
      </c>
      <c r="D162" s="90">
        <v>56.645916263355289</v>
      </c>
    </row>
    <row r="163" spans="1:4" x14ac:dyDescent="0.25">
      <c r="A163" s="58">
        <v>316</v>
      </c>
      <c r="B163" s="90">
        <v>13.83923327946702</v>
      </c>
      <c r="C163" s="90">
        <v>42.862200361713867</v>
      </c>
      <c r="D163" s="90">
        <v>44.754399240265322</v>
      </c>
    </row>
    <row r="164" spans="1:4" x14ac:dyDescent="0.25">
      <c r="A164" s="58">
        <v>317</v>
      </c>
      <c r="B164" s="90">
        <v>0.57059071893345792</v>
      </c>
      <c r="C164" s="90">
        <v>2.1008586258238475</v>
      </c>
      <c r="D164" s="90">
        <v>2.5684489366911127</v>
      </c>
    </row>
    <row r="165" spans="1:4" x14ac:dyDescent="0.25">
      <c r="A165" s="58">
        <v>318</v>
      </c>
      <c r="B165" s="90">
        <v>2.2438431330899062</v>
      </c>
      <c r="C165" s="90">
        <v>7.2232091893981849</v>
      </c>
      <c r="D165" s="90">
        <v>6.6963566291305376</v>
      </c>
    </row>
    <row r="166" spans="1:4" x14ac:dyDescent="0.25">
      <c r="A166" s="58">
        <v>319</v>
      </c>
      <c r="B166" s="90">
        <v>0.11700611575853491</v>
      </c>
      <c r="C166" s="90">
        <v>0.4398876441329414</v>
      </c>
      <c r="D166" s="90">
        <v>0.5650426746552113</v>
      </c>
    </row>
    <row r="167" spans="1:4" x14ac:dyDescent="0.25">
      <c r="A167" s="58">
        <v>320</v>
      </c>
      <c r="B167" s="90">
        <v>46.237846039563372</v>
      </c>
      <c r="C167" s="90">
        <v>174.60270685987899</v>
      </c>
      <c r="D167" s="90">
        <v>178.80814023372926</v>
      </c>
    </row>
    <row r="168" spans="1:4" x14ac:dyDescent="0.25">
      <c r="A168" s="58">
        <v>321</v>
      </c>
      <c r="B168" s="90">
        <v>1.527594581961472</v>
      </c>
      <c r="C168" s="90">
        <v>4.607573955286516</v>
      </c>
      <c r="D168" s="90">
        <v>5.6205571183368352</v>
      </c>
    </row>
    <row r="169" spans="1:4" x14ac:dyDescent="0.25">
      <c r="A169" s="58">
        <v>322</v>
      </c>
      <c r="B169" s="90">
        <v>3.4011646385153815</v>
      </c>
      <c r="C169" s="90">
        <v>9.9329613398979557</v>
      </c>
      <c r="D169" s="90">
        <v>10.202038647482489</v>
      </c>
    </row>
    <row r="170" spans="1:4" x14ac:dyDescent="0.25">
      <c r="A170" s="58">
        <v>323</v>
      </c>
      <c r="B170" s="90">
        <v>13.160185365316387</v>
      </c>
      <c r="C170" s="90">
        <v>46.33534991821179</v>
      </c>
      <c r="D170" s="90">
        <v>54.676632650676815</v>
      </c>
    </row>
    <row r="171" spans="1:4" x14ac:dyDescent="0.25">
      <c r="A171" s="58">
        <v>324</v>
      </c>
      <c r="B171" s="90">
        <v>92.895287610878825</v>
      </c>
      <c r="C171" s="90">
        <v>324.03260259396041</v>
      </c>
      <c r="D171" s="90">
        <v>375.96443727397883</v>
      </c>
    </row>
    <row r="172" spans="1:4" x14ac:dyDescent="0.25">
      <c r="A172" s="58">
        <v>325</v>
      </c>
      <c r="B172" s="90">
        <v>19.662582164856005</v>
      </c>
      <c r="C172" s="90">
        <v>63.718844059288934</v>
      </c>
      <c r="D172" s="90">
        <v>72.979464590076162</v>
      </c>
    </row>
    <row r="173" spans="1:4" x14ac:dyDescent="0.25">
      <c r="A173" s="58">
        <v>326</v>
      </c>
      <c r="B173" s="90">
        <v>0.54171099921502475</v>
      </c>
      <c r="C173" s="90">
        <v>1.9036994361421282</v>
      </c>
      <c r="D173" s="90">
        <v>2.0549200635212248</v>
      </c>
    </row>
    <row r="174" spans="1:4" x14ac:dyDescent="0.25">
      <c r="A174" s="58">
        <v>327</v>
      </c>
      <c r="B174" s="90">
        <v>34.523923997491096</v>
      </c>
      <c r="C174" s="90">
        <v>121.87022054384539</v>
      </c>
      <c r="D174" s="90">
        <v>143.11207980153969</v>
      </c>
    </row>
    <row r="175" spans="1:4" x14ac:dyDescent="0.25">
      <c r="A175" s="58">
        <v>328</v>
      </c>
      <c r="B175" s="90">
        <v>1.9057097502152445</v>
      </c>
      <c r="C175" s="90">
        <v>7.2525885515147142</v>
      </c>
      <c r="D175" s="90">
        <v>7.0337977033928798</v>
      </c>
    </row>
    <row r="176" spans="1:4" x14ac:dyDescent="0.25">
      <c r="A176" s="58">
        <v>329</v>
      </c>
      <c r="B176" s="90">
        <v>6.7809317045706345</v>
      </c>
      <c r="C176" s="90">
        <v>24.239570166361553</v>
      </c>
      <c r="D176" s="90">
        <v>22.799460857171489</v>
      </c>
    </row>
    <row r="177" spans="1:4" x14ac:dyDescent="0.25">
      <c r="A177" s="58">
        <v>330</v>
      </c>
      <c r="B177" s="90">
        <v>19.48764732865753</v>
      </c>
      <c r="C177" s="90">
        <v>96.808864024941713</v>
      </c>
      <c r="D177" s="90">
        <v>91.699767592308561</v>
      </c>
    </row>
    <row r="178" spans="1:4" x14ac:dyDescent="0.25">
      <c r="A178" s="58">
        <v>331</v>
      </c>
      <c r="B178" s="90">
        <v>8.8983240394764671E-2</v>
      </c>
      <c r="C178" s="90">
        <v>0.1251601051410583</v>
      </c>
      <c r="D178" s="90">
        <v>0.15323611645644294</v>
      </c>
    </row>
    <row r="179" spans="1:4" x14ac:dyDescent="0.25">
      <c r="A179" s="58">
        <v>332</v>
      </c>
      <c r="B179" s="90">
        <v>1.7228864192294515</v>
      </c>
      <c r="C179" s="90">
        <v>6.0392969358902642</v>
      </c>
      <c r="D179" s="90">
        <v>7.4533166082247542</v>
      </c>
    </row>
    <row r="180" spans="1:4" x14ac:dyDescent="0.25">
      <c r="A180" s="58">
        <v>333</v>
      </c>
      <c r="B180" s="90">
        <v>3.3047893380118181</v>
      </c>
      <c r="C180" s="90">
        <v>7.8765900401249054</v>
      </c>
      <c r="D180" s="90">
        <v>8.9256089937333911</v>
      </c>
    </row>
    <row r="181" spans="1:4" x14ac:dyDescent="0.25">
      <c r="A181" s="58">
        <v>334</v>
      </c>
      <c r="B181" s="90">
        <v>1.4077744587504433</v>
      </c>
      <c r="C181" s="90">
        <v>3.0064144654653635</v>
      </c>
      <c r="D181" s="90">
        <v>4.0755136465027322</v>
      </c>
    </row>
    <row r="182" spans="1:4" x14ac:dyDescent="0.25">
      <c r="A182" s="58">
        <v>335</v>
      </c>
      <c r="B182" s="90">
        <v>0.45518506597198705</v>
      </c>
      <c r="C182" s="90">
        <v>1.3690280750837744</v>
      </c>
      <c r="D182" s="90">
        <v>1.3605921679948509</v>
      </c>
    </row>
    <row r="183" spans="1:4" x14ac:dyDescent="0.25">
      <c r="A183" s="58">
        <v>336</v>
      </c>
      <c r="B183" s="90">
        <v>5.0906925401831291</v>
      </c>
      <c r="C183" s="90">
        <v>17.519769487282154</v>
      </c>
      <c r="D183" s="90">
        <v>17.568602897769015</v>
      </c>
    </row>
    <row r="184" spans="1:4" x14ac:dyDescent="0.25">
      <c r="A184" s="58">
        <v>337</v>
      </c>
      <c r="B184" s="90">
        <v>0.61711122410523578</v>
      </c>
      <c r="C184" s="90">
        <v>1.812711597132163</v>
      </c>
      <c r="D184" s="90">
        <v>2.0531140583638434</v>
      </c>
    </row>
    <row r="185" spans="1:4" x14ac:dyDescent="0.25">
      <c r="A185" s="58">
        <v>338</v>
      </c>
      <c r="B185" s="90">
        <v>7.3482649922669125</v>
      </c>
      <c r="C185" s="90">
        <v>25.582856140976233</v>
      </c>
      <c r="D185" s="90">
        <v>28.069124198873222</v>
      </c>
    </row>
    <row r="186" spans="1:4" x14ac:dyDescent="0.25">
      <c r="A186" s="58">
        <v>339</v>
      </c>
      <c r="B186" s="90">
        <v>0.51700227535764443</v>
      </c>
      <c r="C186" s="90">
        <v>1.0618922919227858</v>
      </c>
      <c r="D186" s="90">
        <v>1.2037440412236449</v>
      </c>
    </row>
    <row r="187" spans="1:4" x14ac:dyDescent="0.25">
      <c r="A187" s="58">
        <v>340</v>
      </c>
      <c r="B187" s="90">
        <v>2.1419377518968608</v>
      </c>
      <c r="C187" s="90">
        <v>5.0344723196219778</v>
      </c>
      <c r="D187" s="90">
        <v>5.2142392058267006</v>
      </c>
    </row>
    <row r="188" spans="1:4" x14ac:dyDescent="0.25">
      <c r="A188" s="58">
        <v>341</v>
      </c>
      <c r="B188" s="90">
        <v>144.14005535714327</v>
      </c>
      <c r="C188" s="90">
        <v>480.42826804427045</v>
      </c>
      <c r="D188" s="90">
        <v>435.72317894192281</v>
      </c>
    </row>
    <row r="189" spans="1:4" x14ac:dyDescent="0.25">
      <c r="A189" s="58">
        <v>342</v>
      </c>
      <c r="B189" s="90">
        <v>20.357380225525507</v>
      </c>
      <c r="C189" s="90">
        <v>66.938381528421303</v>
      </c>
      <c r="D189" s="90">
        <v>60.829216851973101</v>
      </c>
    </row>
    <row r="190" spans="1:4" x14ac:dyDescent="0.25">
      <c r="A190" s="58">
        <v>343</v>
      </c>
      <c r="B190" s="90">
        <v>1.2453542890715936</v>
      </c>
      <c r="C190" s="90">
        <v>2.1646308704276613</v>
      </c>
      <c r="D190" s="90">
        <v>2.6899211791490334</v>
      </c>
    </row>
    <row r="191" spans="1:4" x14ac:dyDescent="0.25">
      <c r="A191" s="58">
        <v>344</v>
      </c>
      <c r="B191" s="90">
        <v>1.4102363313191804</v>
      </c>
      <c r="C191" s="90">
        <v>3.6251980669457566</v>
      </c>
      <c r="D191" s="90">
        <v>4.3494785618993026</v>
      </c>
    </row>
    <row r="192" spans="1:4" x14ac:dyDescent="0.25">
      <c r="A192" s="58">
        <v>345</v>
      </c>
      <c r="B192" s="90">
        <v>8.3649527115444773</v>
      </c>
      <c r="C192" s="90">
        <v>29.186714974165248</v>
      </c>
      <c r="D192" s="90">
        <v>34.473057153329655</v>
      </c>
    </row>
    <row r="193" spans="1:4" x14ac:dyDescent="0.25">
      <c r="A193" s="58">
        <v>346</v>
      </c>
      <c r="B193" s="90">
        <v>18.723273124703329</v>
      </c>
      <c r="C193" s="90">
        <v>59.414043913381803</v>
      </c>
      <c r="D193" s="90">
        <v>71.403187200833926</v>
      </c>
    </row>
    <row r="194" spans="1:4" x14ac:dyDescent="0.25">
      <c r="A194" s="58">
        <v>347</v>
      </c>
      <c r="B194" s="90">
        <v>31.677902820500005</v>
      </c>
      <c r="C194" s="90">
        <v>105.59678840169619</v>
      </c>
      <c r="D194" s="90">
        <v>96.592006260123156</v>
      </c>
    </row>
    <row r="195" spans="1:4" x14ac:dyDescent="0.25">
      <c r="A195" s="58">
        <v>348</v>
      </c>
      <c r="B195" s="90">
        <v>28.657340059306513</v>
      </c>
      <c r="C195" s="90">
        <v>97.243905944275738</v>
      </c>
      <c r="D195" s="90">
        <v>98.509080625117761</v>
      </c>
    </row>
    <row r="196" spans="1:4" x14ac:dyDescent="0.25">
      <c r="A196" s="58">
        <v>349</v>
      </c>
      <c r="B196" s="90">
        <v>9.424584576950906</v>
      </c>
      <c r="C196" s="90">
        <v>40.940464059304752</v>
      </c>
      <c r="D196" s="90">
        <v>39.501465935216025</v>
      </c>
    </row>
    <row r="197" spans="1:4" x14ac:dyDescent="0.25">
      <c r="A197" s="58">
        <v>350</v>
      </c>
      <c r="B197" s="90">
        <v>3.3368517225172463</v>
      </c>
      <c r="C197" s="90">
        <v>9.7189479841807866</v>
      </c>
      <c r="D197" s="90">
        <v>9.9755615460462224</v>
      </c>
    </row>
    <row r="198" spans="1:4" x14ac:dyDescent="0.25">
      <c r="A198" s="58">
        <v>351</v>
      </c>
      <c r="B198" s="90">
        <v>0.3527893292973866</v>
      </c>
      <c r="C198" s="90">
        <v>1.0279598710029885</v>
      </c>
      <c r="D198" s="90">
        <v>1.0526075773986585</v>
      </c>
    </row>
    <row r="199" spans="1:4" x14ac:dyDescent="0.25">
      <c r="A199" s="58">
        <v>352</v>
      </c>
      <c r="B199" s="90">
        <v>0.95768593992688555</v>
      </c>
      <c r="C199" s="90">
        <v>2.5076747103078514</v>
      </c>
      <c r="D199" s="90">
        <v>3.0532827715420221</v>
      </c>
    </row>
    <row r="200" spans="1:4" x14ac:dyDescent="0.25">
      <c r="A200" s="58">
        <v>353</v>
      </c>
      <c r="B200" s="90">
        <v>7.0182527633514393</v>
      </c>
      <c r="C200" s="90">
        <v>33.296894897129775</v>
      </c>
      <c r="D200" s="90">
        <v>32.269102917484176</v>
      </c>
    </row>
    <row r="201" spans="1:4" x14ac:dyDescent="0.25">
      <c r="A201" s="58">
        <v>354</v>
      </c>
      <c r="B201" s="90">
        <v>0.77954893991263829</v>
      </c>
      <c r="C201" s="90">
        <v>2.2571146548144392</v>
      </c>
      <c r="D201" s="90">
        <v>2.746516891155061</v>
      </c>
    </row>
    <row r="202" spans="1:4" x14ac:dyDescent="0.25">
      <c r="A202" s="58">
        <v>355</v>
      </c>
      <c r="B202" s="90">
        <v>1.0837977563834238</v>
      </c>
      <c r="C202" s="90">
        <v>3.8288601255755537</v>
      </c>
      <c r="D202" s="90">
        <v>4.517875144411887</v>
      </c>
    </row>
    <row r="203" spans="1:4" x14ac:dyDescent="0.25">
      <c r="A203" s="58">
        <v>356</v>
      </c>
      <c r="B203" s="90">
        <v>0</v>
      </c>
      <c r="C203" s="90">
        <v>0</v>
      </c>
      <c r="D203" s="90">
        <v>0</v>
      </c>
    </row>
    <row r="204" spans="1:4" x14ac:dyDescent="0.25">
      <c r="A204" s="58">
        <v>357</v>
      </c>
      <c r="B204" s="90">
        <v>25.604721994558393</v>
      </c>
      <c r="C204" s="90">
        <v>90.456820466722476</v>
      </c>
      <c r="D204" s="90">
        <v>106.73480028673086</v>
      </c>
    </row>
    <row r="205" spans="1:4" x14ac:dyDescent="0.25">
      <c r="A205" s="58">
        <v>358</v>
      </c>
      <c r="B205" s="90">
        <v>0.28087377513828349</v>
      </c>
      <c r="C205" s="90">
        <v>0.59210794999679006</v>
      </c>
      <c r="D205" s="90">
        <v>0.61533776593130352</v>
      </c>
    </row>
    <row r="206" spans="1:4" x14ac:dyDescent="0.25">
      <c r="A206" s="58">
        <v>359</v>
      </c>
      <c r="B206" s="90">
        <v>0.35593296157905868</v>
      </c>
      <c r="C206" s="90">
        <v>0.50064042056423319</v>
      </c>
      <c r="D206" s="90">
        <v>0.61294446582577178</v>
      </c>
    </row>
    <row r="207" spans="1:4" x14ac:dyDescent="0.25">
      <c r="A207" s="58">
        <v>360</v>
      </c>
      <c r="B207" s="90">
        <v>49.3081549652075</v>
      </c>
      <c r="C207" s="90">
        <v>139.96492923923435</v>
      </c>
      <c r="D207" s="90">
        <v>154.37199508608975</v>
      </c>
    </row>
    <row r="208" spans="1:4" x14ac:dyDescent="0.25">
      <c r="A208" s="58">
        <v>361</v>
      </c>
      <c r="B208" s="90">
        <v>18.351092070817604</v>
      </c>
      <c r="C208" s="90">
        <v>64.859510655997752</v>
      </c>
      <c r="D208" s="90">
        <v>68.795140827000239</v>
      </c>
    </row>
    <row r="209" spans="1:4" x14ac:dyDescent="0.25">
      <c r="A209" s="58">
        <v>362</v>
      </c>
      <c r="B209" s="90">
        <v>3.3421090581864554</v>
      </c>
      <c r="C209" s="90">
        <v>15.050905816106667</v>
      </c>
      <c r="D209" s="90">
        <v>14.651330333864648</v>
      </c>
    </row>
    <row r="210" spans="1:4" x14ac:dyDescent="0.25">
      <c r="A210" s="58">
        <v>363</v>
      </c>
      <c r="B210" s="90">
        <v>23.290031379136206</v>
      </c>
      <c r="C210" s="90">
        <v>114.90355254502799</v>
      </c>
      <c r="D210" s="90">
        <v>109.11666234582121</v>
      </c>
    </row>
    <row r="211" spans="1:4" x14ac:dyDescent="0.25">
      <c r="A211" s="58">
        <v>364</v>
      </c>
      <c r="B211" s="90">
        <v>1.9793442926292388</v>
      </c>
      <c r="C211" s="90">
        <v>2.7987783020762778</v>
      </c>
      <c r="D211" s="90">
        <v>3.8200174326400558</v>
      </c>
    </row>
    <row r="212" spans="1:4" x14ac:dyDescent="0.25">
      <c r="A212" s="58">
        <v>365</v>
      </c>
      <c r="B212" s="90">
        <v>1.7597745892970469</v>
      </c>
      <c r="C212" s="90">
        <v>5.2605426206131654</v>
      </c>
      <c r="D212" s="90">
        <v>5.3800487580163425</v>
      </c>
    </row>
    <row r="213" spans="1:4" x14ac:dyDescent="0.25">
      <c r="A213" s="58">
        <v>366</v>
      </c>
      <c r="B213" s="90">
        <v>20.67291646036405</v>
      </c>
      <c r="C213" s="90">
        <v>52.088911519335781</v>
      </c>
      <c r="D213" s="90">
        <v>59.116264225098654</v>
      </c>
    </row>
    <row r="214" spans="1:4" x14ac:dyDescent="0.25">
      <c r="A214" s="58">
        <v>367</v>
      </c>
      <c r="B214" s="90">
        <v>60.811879999106985</v>
      </c>
      <c r="C214" s="90">
        <v>278.32509744552482</v>
      </c>
      <c r="D214" s="90">
        <v>280.02081324357442</v>
      </c>
    </row>
    <row r="215" spans="1:4" x14ac:dyDescent="0.25">
      <c r="A215" s="58">
        <v>368</v>
      </c>
      <c r="B215" s="90">
        <v>39.638161619720329</v>
      </c>
      <c r="C215" s="90">
        <v>120.25169345709574</v>
      </c>
      <c r="D215" s="90">
        <v>122.46367569226275</v>
      </c>
    </row>
    <row r="216" spans="1:4" x14ac:dyDescent="0.25">
      <c r="A216" s="58">
        <v>369</v>
      </c>
      <c r="B216" s="90">
        <v>26.301538524050372</v>
      </c>
      <c r="C216" s="90">
        <v>73.379907713899456</v>
      </c>
      <c r="D216" s="90">
        <v>79.417272404393245</v>
      </c>
    </row>
    <row r="217" spans="1:4" x14ac:dyDescent="0.25">
      <c r="A217" s="58">
        <v>370</v>
      </c>
      <c r="B217" s="90">
        <v>0.73227818409096024</v>
      </c>
      <c r="C217" s="90">
        <v>1.4984376258287349</v>
      </c>
      <c r="D217" s="90">
        <v>2.7222236760970469</v>
      </c>
    </row>
    <row r="218" spans="1:4" x14ac:dyDescent="0.25">
      <c r="A218" s="58">
        <v>371</v>
      </c>
      <c r="B218" s="90">
        <v>8.8983240394764671E-2</v>
      </c>
      <c r="C218" s="90">
        <v>0.1251601051410583</v>
      </c>
      <c r="D218" s="90">
        <v>0.15323611645644294</v>
      </c>
    </row>
    <row r="219" spans="1:4" x14ac:dyDescent="0.25">
      <c r="A219" s="58">
        <v>372</v>
      </c>
      <c r="B219" s="90">
        <v>9.4204696606268641</v>
      </c>
      <c r="C219" s="90">
        <v>46.480255551422751</v>
      </c>
      <c r="D219" s="90">
        <v>43.83857841653824</v>
      </c>
    </row>
    <row r="220" spans="1:4" x14ac:dyDescent="0.25">
      <c r="A220" s="58">
        <v>373</v>
      </c>
      <c r="B220" s="90">
        <v>3.6909109766982855</v>
      </c>
      <c r="C220" s="90">
        <v>15.023468771500557</v>
      </c>
      <c r="D220" s="90">
        <v>16.089174377118891</v>
      </c>
    </row>
    <row r="221" spans="1:4" x14ac:dyDescent="0.25">
      <c r="A221" s="58">
        <v>374</v>
      </c>
      <c r="B221" s="90">
        <v>5.9116088815979619</v>
      </c>
      <c r="C221" s="90">
        <v>28.27672956481992</v>
      </c>
      <c r="D221" s="90">
        <v>27.761014784960857</v>
      </c>
    </row>
    <row r="222" spans="1:4" x14ac:dyDescent="0.25">
      <c r="A222" s="58">
        <v>375</v>
      </c>
      <c r="B222" s="90">
        <v>95.67581869063423</v>
      </c>
      <c r="C222" s="90">
        <v>180.39193415883443</v>
      </c>
      <c r="D222" s="90">
        <v>237.68931086516312</v>
      </c>
    </row>
    <row r="223" spans="1:4" x14ac:dyDescent="0.25">
      <c r="A223" s="58">
        <v>376</v>
      </c>
      <c r="B223" s="90">
        <v>26.448197087395943</v>
      </c>
      <c r="C223" s="90">
        <v>79.001122153131405</v>
      </c>
      <c r="D223" s="90">
        <v>86.795420884546061</v>
      </c>
    </row>
    <row r="224" spans="1:4" x14ac:dyDescent="0.25">
      <c r="A224" s="58">
        <v>377</v>
      </c>
      <c r="B224" s="90">
        <v>26.030312748388162</v>
      </c>
      <c r="C224" s="90">
        <v>91.161469470173941</v>
      </c>
      <c r="D224" s="90">
        <v>107.39956683564569</v>
      </c>
    </row>
    <row r="225" spans="1:4" x14ac:dyDescent="0.25">
      <c r="A225" s="58">
        <v>401</v>
      </c>
      <c r="B225" s="90">
        <v>26.664922160253916</v>
      </c>
      <c r="C225" s="90">
        <v>58.009335937070972</v>
      </c>
      <c r="D225" s="90">
        <v>89.799633486802207</v>
      </c>
    </row>
    <row r="226" spans="1:4" x14ac:dyDescent="0.25">
      <c r="A226" s="58">
        <v>402</v>
      </c>
      <c r="B226" s="90">
        <v>2.9768137908997994</v>
      </c>
      <c r="C226" s="90">
        <v>11.584971228836132</v>
      </c>
      <c r="D226" s="90">
        <v>11.948321657611068</v>
      </c>
    </row>
    <row r="227" spans="1:4" x14ac:dyDescent="0.25">
      <c r="A227" s="58">
        <v>403</v>
      </c>
      <c r="B227" s="90">
        <v>13.627821236468643</v>
      </c>
      <c r="C227" s="90">
        <v>45.767345046781301</v>
      </c>
      <c r="D227" s="90">
        <v>53.584440451474869</v>
      </c>
    </row>
    <row r="228" spans="1:4" x14ac:dyDescent="0.25">
      <c r="A228" s="58">
        <v>404</v>
      </c>
      <c r="B228" s="90">
        <v>6.3277159421813742</v>
      </c>
      <c r="C228" s="90">
        <v>20.739358648651098</v>
      </c>
      <c r="D228" s="90">
        <v>25.013343071495282</v>
      </c>
    </row>
    <row r="229" spans="1:4" x14ac:dyDescent="0.25">
      <c r="A229" s="58">
        <v>405</v>
      </c>
      <c r="B229" s="90">
        <v>5.1136876487682006</v>
      </c>
      <c r="C229" s="90">
        <v>10.221128296950454</v>
      </c>
      <c r="D229" s="90">
        <v>12.80520972378252</v>
      </c>
    </row>
    <row r="230" spans="1:4" x14ac:dyDescent="0.25">
      <c r="A230" s="58">
        <v>406</v>
      </c>
      <c r="B230" s="90">
        <v>7.3945322547747807</v>
      </c>
      <c r="C230" s="90">
        <v>26.435221663510152</v>
      </c>
      <c r="D230" s="90">
        <v>33.280606183169269</v>
      </c>
    </row>
    <row r="231" spans="1:4" x14ac:dyDescent="0.25">
      <c r="A231" s="58">
        <v>407</v>
      </c>
      <c r="B231" s="90">
        <v>0.49764780119497387</v>
      </c>
      <c r="C231" s="90">
        <v>1.7823352089165172</v>
      </c>
      <c r="D231" s="90">
        <v>2.0291631627785631</v>
      </c>
    </row>
    <row r="232" spans="1:4" x14ac:dyDescent="0.25">
      <c r="A232" s="58">
        <v>408</v>
      </c>
      <c r="B232" s="90">
        <v>10.256204236368248</v>
      </c>
      <c r="C232" s="90">
        <v>26.602163858671013</v>
      </c>
      <c r="D232" s="90">
        <v>30.936232516153048</v>
      </c>
    </row>
    <row r="233" spans="1:4" x14ac:dyDescent="0.25">
      <c r="A233" s="58">
        <v>409</v>
      </c>
      <c r="B233" s="90">
        <v>0.35832094524822511</v>
      </c>
      <c r="C233" s="90">
        <v>0.43562653717870148</v>
      </c>
      <c r="D233" s="90">
        <v>0.72197436273291338</v>
      </c>
    </row>
    <row r="234" spans="1:4" x14ac:dyDescent="0.25">
      <c r="A234" s="58">
        <v>410</v>
      </c>
      <c r="B234" s="90">
        <v>1.4264601539117214</v>
      </c>
      <c r="C234" s="90">
        <v>2.0063992056376656</v>
      </c>
      <c r="D234" s="90">
        <v>2.4564762228882886</v>
      </c>
    </row>
    <row r="235" spans="1:4" x14ac:dyDescent="0.25">
      <c r="A235" s="58">
        <v>411</v>
      </c>
      <c r="B235" s="90">
        <v>0</v>
      </c>
      <c r="C235" s="90">
        <v>0</v>
      </c>
      <c r="D235" s="90">
        <v>0</v>
      </c>
    </row>
    <row r="236" spans="1:4" x14ac:dyDescent="0.25">
      <c r="A236" s="58">
        <v>412</v>
      </c>
      <c r="B236" s="90">
        <v>55.458738555544031</v>
      </c>
      <c r="C236" s="90">
        <v>81.185285754779898</v>
      </c>
      <c r="D236" s="90">
        <v>151.60905721548974</v>
      </c>
    </row>
    <row r="237" spans="1:4" x14ac:dyDescent="0.25">
      <c r="A237" s="58">
        <v>413</v>
      </c>
      <c r="B237" s="90">
        <v>3.5656183101428414</v>
      </c>
      <c r="C237" s="90">
        <v>12.67119449943268</v>
      </c>
      <c r="D237" s="90">
        <v>16.023522239922855</v>
      </c>
    </row>
    <row r="238" spans="1:4" x14ac:dyDescent="0.25">
      <c r="A238" s="58">
        <v>414</v>
      </c>
      <c r="B238" s="90">
        <v>26.193785704866961</v>
      </c>
      <c r="C238" s="90">
        <v>37.588105240526758</v>
      </c>
      <c r="D238" s="90">
        <v>89.209779139744484</v>
      </c>
    </row>
    <row r="239" spans="1:4" x14ac:dyDescent="0.25">
      <c r="A239" s="58">
        <v>415</v>
      </c>
      <c r="B239" s="90">
        <v>22.961494326190898</v>
      </c>
      <c r="C239" s="90">
        <v>86.59630169145683</v>
      </c>
      <c r="D239" s="90">
        <v>110.05918121712908</v>
      </c>
    </row>
    <row r="240" spans="1:4" x14ac:dyDescent="0.25">
      <c r="A240" s="58">
        <v>416</v>
      </c>
      <c r="B240" s="90">
        <v>7.8611887640259877</v>
      </c>
      <c r="C240" s="90">
        <v>17.867971873387283</v>
      </c>
      <c r="D240" s="90">
        <v>27.893502567072197</v>
      </c>
    </row>
    <row r="241" spans="1:4" x14ac:dyDescent="0.25">
      <c r="A241" s="58">
        <v>417</v>
      </c>
      <c r="B241" s="90">
        <v>0</v>
      </c>
      <c r="C241" s="90">
        <v>0</v>
      </c>
      <c r="D241" s="90">
        <v>0</v>
      </c>
    </row>
    <row r="242" spans="1:4" x14ac:dyDescent="0.25">
      <c r="A242" s="58">
        <v>418</v>
      </c>
      <c r="B242" s="90">
        <v>2.3179977501065476</v>
      </c>
      <c r="C242" s="90">
        <v>3.2603987091612066</v>
      </c>
      <c r="D242" s="90">
        <v>3.9917738621934689</v>
      </c>
    </row>
    <row r="243" spans="1:4" x14ac:dyDescent="0.25">
      <c r="A243" s="58">
        <v>419</v>
      </c>
      <c r="B243" s="90">
        <v>6.3533500670066534</v>
      </c>
      <c r="C243" s="90">
        <v>15.165472965017626</v>
      </c>
      <c r="D243" s="90">
        <v>18.175333041480737</v>
      </c>
    </row>
    <row r="244" spans="1:4" x14ac:dyDescent="0.25">
      <c r="A244" s="58">
        <v>431</v>
      </c>
      <c r="B244" s="90">
        <v>4.8424924930891375</v>
      </c>
      <c r="C244" s="90">
        <v>22.013257889039135</v>
      </c>
      <c r="D244" s="90">
        <v>22.076072152784551</v>
      </c>
    </row>
    <row r="245" spans="1:4" x14ac:dyDescent="0.25">
      <c r="A245" s="58">
        <v>432</v>
      </c>
      <c r="B245" s="90">
        <v>7.1375627790281237</v>
      </c>
      <c r="C245" s="90">
        <v>15.864090972223565</v>
      </c>
      <c r="D245" s="90">
        <v>18.961685658111946</v>
      </c>
    </row>
    <row r="246" spans="1:4" x14ac:dyDescent="0.25">
      <c r="A246" s="58">
        <v>433</v>
      </c>
      <c r="B246" s="90">
        <v>1.1700611575853492</v>
      </c>
      <c r="C246" s="90">
        <v>4.3988764413294144</v>
      </c>
      <c r="D246" s="90">
        <v>5.650426746552113</v>
      </c>
    </row>
    <row r="247" spans="1:4" x14ac:dyDescent="0.25">
      <c r="A247" s="58">
        <v>434</v>
      </c>
      <c r="B247" s="90">
        <v>0.35223424013563503</v>
      </c>
      <c r="C247" s="90">
        <v>0.46303737669543776</v>
      </c>
      <c r="D247" s="90">
        <v>1.4379872071516648</v>
      </c>
    </row>
    <row r="248" spans="1:4" x14ac:dyDescent="0.25">
      <c r="A248" s="58">
        <v>435</v>
      </c>
      <c r="B248" s="90">
        <v>88.147886275356797</v>
      </c>
      <c r="C248" s="90">
        <v>375.11136089171737</v>
      </c>
      <c r="D248" s="90">
        <v>390.1073860123974</v>
      </c>
    </row>
    <row r="249" spans="1:4" x14ac:dyDescent="0.25">
      <c r="A249" s="58">
        <v>436</v>
      </c>
      <c r="B249" s="90">
        <v>0.46003637187793267</v>
      </c>
      <c r="C249" s="90">
        <v>0.75053743090281921</v>
      </c>
      <c r="D249" s="90">
        <v>1.026451986098132</v>
      </c>
    </row>
    <row r="250" spans="1:4" x14ac:dyDescent="0.25">
      <c r="A250" s="58">
        <v>437</v>
      </c>
      <c r="B250" s="90">
        <v>9.4698792282738609</v>
      </c>
      <c r="C250" s="90">
        <v>48.187735308178247</v>
      </c>
      <c r="D250" s="90">
        <v>45.350795567696778</v>
      </c>
    </row>
    <row r="251" spans="1:4" x14ac:dyDescent="0.25">
      <c r="A251" s="58">
        <v>438</v>
      </c>
      <c r="B251" s="90">
        <v>5.673910499608052</v>
      </c>
      <c r="C251" s="90">
        <v>7.303902030395399</v>
      </c>
      <c r="D251" s="90">
        <v>12.281236032964458</v>
      </c>
    </row>
    <row r="252" spans="1:4" x14ac:dyDescent="0.25">
      <c r="A252" s="58">
        <v>439</v>
      </c>
      <c r="B252" s="90">
        <v>1.6071318802097365</v>
      </c>
      <c r="C252" s="90">
        <v>2.7673870042551121</v>
      </c>
      <c r="D252" s="90">
        <v>4.3478694850434785</v>
      </c>
    </row>
    <row r="253" spans="1:4" x14ac:dyDescent="0.25">
      <c r="A253" s="58">
        <v>440</v>
      </c>
      <c r="B253" s="90">
        <v>1.5395677031437294</v>
      </c>
      <c r="C253" s="90">
        <v>5.13087246480824</v>
      </c>
      <c r="D253" s="90">
        <v>5.3495749147991578</v>
      </c>
    </row>
    <row r="254" spans="1:4" x14ac:dyDescent="0.25">
      <c r="A254" s="58">
        <v>441</v>
      </c>
      <c r="B254" s="90">
        <v>8.9824695676919717</v>
      </c>
      <c r="C254" s="90">
        <v>10.641072146935088</v>
      </c>
      <c r="D254" s="90">
        <v>18.920223250252036</v>
      </c>
    </row>
    <row r="255" spans="1:4" x14ac:dyDescent="0.25">
      <c r="A255" s="58">
        <v>442</v>
      </c>
      <c r="B255" s="90">
        <v>0.53463859718340412</v>
      </c>
      <c r="C255" s="90">
        <v>0.72920938798074053</v>
      </c>
      <c r="D255" s="90">
        <v>0.95566211521634625</v>
      </c>
    </row>
    <row r="256" spans="1:4" x14ac:dyDescent="0.25">
      <c r="A256" s="58">
        <v>443</v>
      </c>
      <c r="B256" s="90">
        <v>1.1403494670376406</v>
      </c>
      <c r="C256" s="90">
        <v>2.6959420995225569</v>
      </c>
      <c r="D256" s="90">
        <v>3.637484877751338</v>
      </c>
    </row>
    <row r="257" spans="1:4" x14ac:dyDescent="0.25">
      <c r="A257" s="58">
        <v>444</v>
      </c>
      <c r="B257" s="90">
        <v>4.7314076484990686</v>
      </c>
      <c r="C257" s="90">
        <v>11.706327123886977</v>
      </c>
      <c r="D257" s="90">
        <v>16.509894686719257</v>
      </c>
    </row>
    <row r="258" spans="1:4" x14ac:dyDescent="0.25">
      <c r="A258" s="58">
        <v>445</v>
      </c>
      <c r="B258" s="90">
        <v>21.070877410575651</v>
      </c>
      <c r="C258" s="90">
        <v>58.826080167912934</v>
      </c>
      <c r="D258" s="90">
        <v>67.551741038082795</v>
      </c>
    </row>
    <row r="259" spans="1:4" x14ac:dyDescent="0.25">
      <c r="A259" s="58">
        <v>446</v>
      </c>
      <c r="B259" s="90">
        <v>28.240676786589052</v>
      </c>
      <c r="C259" s="90">
        <v>64.30567201568573</v>
      </c>
      <c r="D259" s="90">
        <v>77.382898773912402</v>
      </c>
    </row>
    <row r="260" spans="1:4" x14ac:dyDescent="0.25">
      <c r="A260" s="58">
        <v>447</v>
      </c>
      <c r="B260" s="90">
        <v>4.6049106599307663</v>
      </c>
      <c r="C260" s="90">
        <v>7.5345607534439711</v>
      </c>
      <c r="D260" s="90">
        <v>10.237377516199961</v>
      </c>
    </row>
    <row r="261" spans="1:4" x14ac:dyDescent="0.25">
      <c r="A261" s="58">
        <v>448</v>
      </c>
      <c r="B261" s="90">
        <v>6.6477128095993985</v>
      </c>
      <c r="C261" s="90">
        <v>9.6902144229378564</v>
      </c>
      <c r="D261" s="90">
        <v>13.385272611553734</v>
      </c>
    </row>
    <row r="262" spans="1:4" x14ac:dyDescent="0.25">
      <c r="A262" s="58">
        <v>449</v>
      </c>
      <c r="B262" s="90">
        <v>0.93867333616000947</v>
      </c>
      <c r="C262" s="90">
        <v>1.2177395823536457</v>
      </c>
      <c r="D262" s="90">
        <v>1.7738454817867013</v>
      </c>
    </row>
    <row r="263" spans="1:4" x14ac:dyDescent="0.25">
      <c r="A263" s="58">
        <v>450</v>
      </c>
      <c r="B263" s="90">
        <v>27.848907733946323</v>
      </c>
      <c r="C263" s="90">
        <v>114.07163822827003</v>
      </c>
      <c r="D263" s="90">
        <v>118.71763597868035</v>
      </c>
    </row>
    <row r="264" spans="1:4" x14ac:dyDescent="0.25">
      <c r="A264" s="58">
        <v>451</v>
      </c>
      <c r="B264" s="90">
        <v>0.98694634730538933</v>
      </c>
      <c r="C264" s="90">
        <v>1.1374974850299402</v>
      </c>
      <c r="D264" s="90">
        <v>2.0842968622754494</v>
      </c>
    </row>
    <row r="265" spans="1:4" x14ac:dyDescent="0.25">
      <c r="A265" s="58">
        <v>452</v>
      </c>
      <c r="B265" s="90">
        <v>0.27852585965511356</v>
      </c>
      <c r="C265" s="90">
        <v>1.4172863325934779</v>
      </c>
      <c r="D265" s="90">
        <v>1.3338469284616701</v>
      </c>
    </row>
    <row r="266" spans="1:4" x14ac:dyDescent="0.25">
      <c r="A266" s="58">
        <v>453</v>
      </c>
      <c r="B266" s="90">
        <v>15.43815848202777</v>
      </c>
      <c r="C266" s="90">
        <v>52.297777700490578</v>
      </c>
      <c r="D266" s="90">
        <v>54.4547679422176</v>
      </c>
    </row>
    <row r="267" spans="1:4" x14ac:dyDescent="0.25">
      <c r="A267" s="58">
        <v>454</v>
      </c>
      <c r="B267" s="90">
        <v>7.1477803011728591</v>
      </c>
      <c r="C267" s="90">
        <v>29.453527294128698</v>
      </c>
      <c r="D267" s="90">
        <v>33.206376872966146</v>
      </c>
    </row>
    <row r="268" spans="1:4" x14ac:dyDescent="0.25">
      <c r="A268" s="58">
        <v>455</v>
      </c>
      <c r="B268" s="90">
        <v>0.94100755625305599</v>
      </c>
      <c r="C268" s="90">
        <v>3.6499406247430719</v>
      </c>
      <c r="D268" s="90">
        <v>3.69244488094788</v>
      </c>
    </row>
    <row r="269" spans="1:4" x14ac:dyDescent="0.25">
      <c r="A269" s="58">
        <v>456</v>
      </c>
      <c r="B269" s="90">
        <v>1.1567821251319406</v>
      </c>
      <c r="C269" s="90">
        <v>1.6270813668337576</v>
      </c>
      <c r="D269" s="90">
        <v>1.9920695139337579</v>
      </c>
    </row>
    <row r="270" spans="1:4" x14ac:dyDescent="0.25">
      <c r="A270" s="58">
        <v>457</v>
      </c>
      <c r="B270" s="90">
        <v>8.8852811869261927</v>
      </c>
      <c r="C270" s="90">
        <v>37.167172709472368</v>
      </c>
      <c r="D270" s="90">
        <v>36.928588755362874</v>
      </c>
    </row>
    <row r="271" spans="1:4" x14ac:dyDescent="0.25">
      <c r="A271" s="58">
        <v>458</v>
      </c>
      <c r="B271" s="90">
        <v>0.53833437125748507</v>
      </c>
      <c r="C271" s="90">
        <v>0.6204531736526947</v>
      </c>
      <c r="D271" s="90">
        <v>1.1368891976047906</v>
      </c>
    </row>
    <row r="272" spans="1:4" x14ac:dyDescent="0.25">
      <c r="A272" s="58">
        <v>459</v>
      </c>
      <c r="B272" s="90">
        <v>0.52915534728985203</v>
      </c>
      <c r="C272" s="90">
        <v>1.5702229878922367</v>
      </c>
      <c r="D272" s="90">
        <v>2.001893904352595</v>
      </c>
    </row>
    <row r="273" spans="1:4" x14ac:dyDescent="0.25">
      <c r="A273" s="58">
        <v>460</v>
      </c>
      <c r="B273" s="90">
        <v>15.064690230480181</v>
      </c>
      <c r="C273" s="90">
        <v>44.587163247138484</v>
      </c>
      <c r="D273" s="90">
        <v>47.836042672797291</v>
      </c>
    </row>
    <row r="274" spans="1:4" x14ac:dyDescent="0.25">
      <c r="A274" s="58">
        <v>461</v>
      </c>
      <c r="B274" s="90">
        <v>3.0226744111804398</v>
      </c>
      <c r="C274" s="90">
        <v>6.0376179296905379</v>
      </c>
      <c r="D274" s="90">
        <v>7.7604307179647884</v>
      </c>
    </row>
    <row r="275" spans="1:4" x14ac:dyDescent="0.25">
      <c r="A275" s="58">
        <v>462</v>
      </c>
      <c r="B275" s="90">
        <v>2.398292993633699</v>
      </c>
      <c r="C275" s="90">
        <v>10.438048639531591</v>
      </c>
      <c r="D275" s="90">
        <v>10.284336163902347</v>
      </c>
    </row>
    <row r="276" spans="1:4" x14ac:dyDescent="0.25">
      <c r="A276" s="58">
        <v>501</v>
      </c>
      <c r="B276" s="90">
        <v>0.75146493699270711</v>
      </c>
      <c r="C276" s="90">
        <v>2.3578143972906522</v>
      </c>
      <c r="D276" s="90">
        <v>2.5118340689426533</v>
      </c>
    </row>
    <row r="277" spans="1:4" x14ac:dyDescent="0.25">
      <c r="A277" s="58">
        <v>502</v>
      </c>
      <c r="B277" s="90">
        <v>2.0384762777367853</v>
      </c>
      <c r="C277" s="90">
        <v>7.0832059119906958</v>
      </c>
      <c r="D277" s="90">
        <v>7.0350796896574739</v>
      </c>
    </row>
    <row r="278" spans="1:4" x14ac:dyDescent="0.25">
      <c r="A278" s="58">
        <v>503</v>
      </c>
      <c r="B278" s="90">
        <v>5.8430951164594473</v>
      </c>
      <c r="C278" s="90">
        <v>20.301843753164764</v>
      </c>
      <c r="D278" s="90">
        <v>24.61951152639681</v>
      </c>
    </row>
    <row r="279" spans="1:4" x14ac:dyDescent="0.25">
      <c r="A279" s="58">
        <v>504</v>
      </c>
      <c r="B279" s="90">
        <v>0.84245505442120583</v>
      </c>
      <c r="C279" s="90">
        <v>1.6573164294124312</v>
      </c>
      <c r="D279" s="90">
        <v>1.9459737279205791</v>
      </c>
    </row>
    <row r="280" spans="1:4" x14ac:dyDescent="0.25">
      <c r="A280" s="58">
        <v>505</v>
      </c>
      <c r="B280" s="90">
        <v>14.562987339308568</v>
      </c>
      <c r="C280" s="90">
        <v>47.70355932410169</v>
      </c>
      <c r="D280" s="90">
        <v>53.97579777913009</v>
      </c>
    </row>
    <row r="281" spans="1:4" x14ac:dyDescent="0.25">
      <c r="A281" s="58">
        <v>506</v>
      </c>
      <c r="B281" s="90">
        <v>1.9723284682667799</v>
      </c>
      <c r="C281" s="90">
        <v>4.3531906415690269</v>
      </c>
      <c r="D281" s="90">
        <v>5.443005233497705</v>
      </c>
    </row>
    <row r="282" spans="1:4" x14ac:dyDescent="0.25">
      <c r="A282" s="58">
        <v>507</v>
      </c>
      <c r="B282" s="90">
        <v>2.3155648296840465</v>
      </c>
      <c r="C282" s="90">
        <v>8.4742196659850659</v>
      </c>
      <c r="D282" s="90">
        <v>8.6143696582992444</v>
      </c>
    </row>
    <row r="283" spans="1:4" x14ac:dyDescent="0.25">
      <c r="A283" s="58">
        <v>508</v>
      </c>
      <c r="B283" s="90">
        <v>1.7518269981163253</v>
      </c>
      <c r="C283" s="90">
        <v>7.0926933727628727</v>
      </c>
      <c r="D283" s="90">
        <v>7.8789096139811461</v>
      </c>
    </row>
    <row r="284" spans="1:4" x14ac:dyDescent="0.25">
      <c r="A284" s="58">
        <v>509</v>
      </c>
      <c r="B284" s="90">
        <v>0</v>
      </c>
      <c r="C284" s="90">
        <v>0</v>
      </c>
      <c r="D284" s="90">
        <v>0</v>
      </c>
    </row>
    <row r="285" spans="1:4" x14ac:dyDescent="0.25">
      <c r="A285" s="58">
        <v>510</v>
      </c>
      <c r="B285" s="90">
        <v>0.57592207678067053</v>
      </c>
      <c r="C285" s="90">
        <v>1.8852324037377255</v>
      </c>
      <c r="D285" s="90">
        <v>2.3487158754789328</v>
      </c>
    </row>
    <row r="286" spans="1:4" x14ac:dyDescent="0.25">
      <c r="A286" s="58">
        <v>511</v>
      </c>
      <c r="B286" s="90">
        <v>0.46871542680268019</v>
      </c>
      <c r="C286" s="90">
        <v>1.8858020197570982</v>
      </c>
      <c r="D286" s="90">
        <v>2.0789135876614124</v>
      </c>
    </row>
    <row r="287" spans="1:4" x14ac:dyDescent="0.25">
      <c r="A287" s="58">
        <v>512</v>
      </c>
      <c r="B287" s="90">
        <v>8.0140189538075077</v>
      </c>
      <c r="C287" s="90">
        <v>38.349673109348998</v>
      </c>
      <c r="D287" s="90">
        <v>36.946994686918622</v>
      </c>
    </row>
    <row r="288" spans="1:4" x14ac:dyDescent="0.25">
      <c r="A288" s="58">
        <v>513</v>
      </c>
      <c r="B288" s="90">
        <v>1.3311304713639351</v>
      </c>
      <c r="C288" s="90">
        <v>4.9601283126879672</v>
      </c>
      <c r="D288" s="90">
        <v>6.2412263219499859</v>
      </c>
    </row>
    <row r="289" spans="1:4" x14ac:dyDescent="0.25">
      <c r="A289" s="58">
        <v>514</v>
      </c>
      <c r="B289" s="90">
        <v>2.0871272665939276</v>
      </c>
      <c r="C289" s="90">
        <v>3.8209879189949096</v>
      </c>
      <c r="D289" s="90">
        <v>4.6347203171733122</v>
      </c>
    </row>
    <row r="290" spans="1:4" x14ac:dyDescent="0.25">
      <c r="A290" s="58">
        <v>515</v>
      </c>
      <c r="B290" s="90">
        <v>3.559329615790586</v>
      </c>
      <c r="C290" s="90">
        <v>5.0064042056423315</v>
      </c>
      <c r="D290" s="90">
        <v>6.1294446582577162</v>
      </c>
    </row>
    <row r="291" spans="1:4" x14ac:dyDescent="0.25">
      <c r="A291" s="58">
        <v>516</v>
      </c>
      <c r="B291" s="90">
        <v>1.3550542731495503</v>
      </c>
      <c r="C291" s="90">
        <v>3.5389507688036952</v>
      </c>
      <c r="D291" s="90">
        <v>4.2327822697063118</v>
      </c>
    </row>
    <row r="292" spans="1:4" x14ac:dyDescent="0.25">
      <c r="A292" s="58">
        <v>517</v>
      </c>
      <c r="B292" s="90">
        <v>9.3775668850447467</v>
      </c>
      <c r="C292" s="90">
        <v>33.498194987271397</v>
      </c>
      <c r="D292" s="90">
        <v>39.351893969732686</v>
      </c>
    </row>
    <row r="293" spans="1:4" x14ac:dyDescent="0.25">
      <c r="A293" s="58">
        <v>518</v>
      </c>
      <c r="B293" s="90">
        <v>3.6937706512165112</v>
      </c>
      <c r="C293" s="90">
        <v>6.0808253226615365</v>
      </c>
      <c r="D293" s="90">
        <v>7.4014861901374625</v>
      </c>
    </row>
    <row r="294" spans="1:4" x14ac:dyDescent="0.25">
      <c r="A294" s="58">
        <v>519</v>
      </c>
      <c r="B294" s="90">
        <v>0.50113247192608179</v>
      </c>
      <c r="C294" s="90">
        <v>1.2554954489003536</v>
      </c>
      <c r="D294" s="90">
        <v>1.5900873461538265</v>
      </c>
    </row>
    <row r="295" spans="1:4" x14ac:dyDescent="0.25">
      <c r="A295" s="58">
        <v>520</v>
      </c>
      <c r="B295" s="90">
        <v>4.0103605670793581</v>
      </c>
      <c r="C295" s="90">
        <v>7.6876431685501885</v>
      </c>
      <c r="D295" s="90">
        <v>10.094668274623928</v>
      </c>
    </row>
    <row r="296" spans="1:4" x14ac:dyDescent="0.25">
      <c r="A296" s="58">
        <v>521</v>
      </c>
      <c r="B296" s="90">
        <v>1.3081927295283367</v>
      </c>
      <c r="C296" s="90">
        <v>3.8266181070727883</v>
      </c>
      <c r="D296" s="90">
        <v>4.7475298530854309</v>
      </c>
    </row>
    <row r="297" spans="1:4" x14ac:dyDescent="0.25">
      <c r="A297" s="58">
        <v>522</v>
      </c>
      <c r="B297" s="90">
        <v>1.3198915370988464</v>
      </c>
      <c r="C297" s="90">
        <v>4.2776629046328436</v>
      </c>
      <c r="D297" s="90">
        <v>4.6988336972829412</v>
      </c>
    </row>
    <row r="298" spans="1:4" x14ac:dyDescent="0.25">
      <c r="A298" s="58">
        <v>523</v>
      </c>
      <c r="B298" s="90">
        <v>0</v>
      </c>
      <c r="C298" s="90">
        <v>0</v>
      </c>
      <c r="D298" s="90">
        <v>0</v>
      </c>
    </row>
    <row r="299" spans="1:4" x14ac:dyDescent="0.25">
      <c r="A299" s="58">
        <v>524</v>
      </c>
      <c r="B299" s="90">
        <v>0.29251528939633731</v>
      </c>
      <c r="C299" s="90">
        <v>1.0997191103323536</v>
      </c>
      <c r="D299" s="90">
        <v>1.4126066866380282</v>
      </c>
    </row>
    <row r="300" spans="1:4" x14ac:dyDescent="0.25">
      <c r="A300" s="58">
        <v>525</v>
      </c>
      <c r="B300" s="90">
        <v>2.2386036607649262</v>
      </c>
      <c r="C300" s="90">
        <v>5.7264231457251462</v>
      </c>
      <c r="D300" s="90">
        <v>6.7447237350172573</v>
      </c>
    </row>
    <row r="301" spans="1:4" x14ac:dyDescent="0.25">
      <c r="A301" s="58">
        <v>526</v>
      </c>
      <c r="B301" s="90">
        <v>0.62042537561162558</v>
      </c>
      <c r="C301" s="90">
        <v>1.2856319919047037</v>
      </c>
      <c r="D301" s="90">
        <v>1.6137445942650315</v>
      </c>
    </row>
    <row r="302" spans="1:4" x14ac:dyDescent="0.25">
      <c r="A302" s="58">
        <v>527</v>
      </c>
      <c r="B302" s="90">
        <v>6.7429972058937127</v>
      </c>
      <c r="C302" s="90">
        <v>19.503004659122066</v>
      </c>
      <c r="D302" s="90">
        <v>22.052303995400571</v>
      </c>
    </row>
    <row r="303" spans="1:4" x14ac:dyDescent="0.25">
      <c r="A303" s="58">
        <v>528</v>
      </c>
      <c r="B303" s="90">
        <v>33.759004809616826</v>
      </c>
      <c r="C303" s="90">
        <v>119.22364056131968</v>
      </c>
      <c r="D303" s="90">
        <v>141.65416841203185</v>
      </c>
    </row>
    <row r="304" spans="1:4" x14ac:dyDescent="0.25">
      <c r="A304" s="58">
        <v>529</v>
      </c>
      <c r="B304" s="90">
        <v>1.8892990021986471</v>
      </c>
      <c r="C304" s="90">
        <v>4.1716235147059937</v>
      </c>
      <c r="D304" s="90">
        <v>5.2530403409938629</v>
      </c>
    </row>
    <row r="305" spans="1:4" x14ac:dyDescent="0.25">
      <c r="A305" s="58">
        <v>530</v>
      </c>
      <c r="B305" s="90">
        <v>3.2573698029356093</v>
      </c>
      <c r="C305" s="90">
        <v>9.7740790351871389</v>
      </c>
      <c r="D305" s="90">
        <v>9.9274456336299526</v>
      </c>
    </row>
    <row r="306" spans="1:4" x14ac:dyDescent="0.25">
      <c r="A306" s="58">
        <v>531</v>
      </c>
      <c r="B306" s="90">
        <v>5.8503057879267455E-2</v>
      </c>
      <c r="C306" s="90">
        <v>0.2199438220664707</v>
      </c>
      <c r="D306" s="90">
        <v>0.28252133732760565</v>
      </c>
    </row>
    <row r="307" spans="1:4" x14ac:dyDescent="0.25">
      <c r="A307" s="58">
        <v>532</v>
      </c>
      <c r="B307" s="90">
        <v>9.7515925160340515</v>
      </c>
      <c r="C307" s="90">
        <v>37.523727037272067</v>
      </c>
      <c r="D307" s="90">
        <v>36.703485731420407</v>
      </c>
    </row>
    <row r="308" spans="1:4" x14ac:dyDescent="0.25">
      <c r="A308" s="58">
        <v>533</v>
      </c>
      <c r="B308" s="90">
        <v>36.549682699985546</v>
      </c>
      <c r="C308" s="90">
        <v>145.18004951879669</v>
      </c>
      <c r="D308" s="90">
        <v>148.3422257522767</v>
      </c>
    </row>
    <row r="309" spans="1:4" x14ac:dyDescent="0.25">
      <c r="A309" s="58">
        <v>534</v>
      </c>
      <c r="B309" s="90">
        <v>147.14549248862133</v>
      </c>
      <c r="C309" s="90">
        <v>509.13546563700714</v>
      </c>
      <c r="D309" s="90">
        <v>471.94423921681368</v>
      </c>
    </row>
    <row r="310" spans="1:4" x14ac:dyDescent="0.25">
      <c r="A310" s="58">
        <v>535</v>
      </c>
      <c r="B310" s="90">
        <v>74.172229076627829</v>
      </c>
      <c r="C310" s="90">
        <v>323.00479376619063</v>
      </c>
      <c r="D310" s="90">
        <v>320.73210752560902</v>
      </c>
    </row>
    <row r="311" spans="1:4" x14ac:dyDescent="0.25">
      <c r="A311" s="58">
        <v>536</v>
      </c>
      <c r="B311" s="90">
        <v>3.2274608517291896</v>
      </c>
      <c r="C311" s="90">
        <v>9.3329668767393219</v>
      </c>
      <c r="D311" s="90">
        <v>9.4292724756314659</v>
      </c>
    </row>
    <row r="312" spans="1:4" x14ac:dyDescent="0.25">
      <c r="A312" s="58">
        <v>537</v>
      </c>
      <c r="B312" s="90">
        <v>36.165757127055869</v>
      </c>
      <c r="C312" s="90">
        <v>110.44779980685692</v>
      </c>
      <c r="D312" s="90">
        <v>145.46290770235831</v>
      </c>
    </row>
    <row r="313" spans="1:4" x14ac:dyDescent="0.25">
      <c r="A313" s="58">
        <v>538</v>
      </c>
      <c r="B313" s="90">
        <v>0.96074620400191102</v>
      </c>
      <c r="C313" s="90">
        <v>3.4719701556332758</v>
      </c>
      <c r="D313" s="90">
        <v>4.4233533170069315</v>
      </c>
    </row>
    <row r="314" spans="1:4" x14ac:dyDescent="0.25">
      <c r="A314" s="58">
        <v>539</v>
      </c>
      <c r="B314" s="90">
        <v>25.660693826224009</v>
      </c>
      <c r="C314" s="90">
        <v>69.237251741111336</v>
      </c>
      <c r="D314" s="90">
        <v>102.07935354341743</v>
      </c>
    </row>
    <row r="315" spans="1:4" x14ac:dyDescent="0.25">
      <c r="A315" s="58">
        <v>540</v>
      </c>
      <c r="B315" s="90">
        <v>38.476013987663961</v>
      </c>
      <c r="C315" s="90">
        <v>123.24655007225684</v>
      </c>
      <c r="D315" s="90">
        <v>147.28835321243349</v>
      </c>
    </row>
    <row r="316" spans="1:4" x14ac:dyDescent="0.25">
      <c r="A316" s="58">
        <v>541</v>
      </c>
      <c r="B316" s="90">
        <v>63.159151951504441</v>
      </c>
      <c r="C316" s="90">
        <v>284.94529589639075</v>
      </c>
      <c r="D316" s="90">
        <v>272.26703449831911</v>
      </c>
    </row>
    <row r="317" spans="1:4" x14ac:dyDescent="0.25">
      <c r="A317" s="58">
        <v>542</v>
      </c>
      <c r="B317" s="90">
        <v>86.316257074636098</v>
      </c>
      <c r="C317" s="90">
        <v>403.45354743886611</v>
      </c>
      <c r="D317" s="90">
        <v>388.28656047445514</v>
      </c>
    </row>
    <row r="318" spans="1:4" x14ac:dyDescent="0.25">
      <c r="A318" s="58">
        <v>543</v>
      </c>
      <c r="B318" s="90">
        <v>16.529462882861097</v>
      </c>
      <c r="C318" s="90">
        <v>56.513567785527314</v>
      </c>
      <c r="D318" s="90">
        <v>66.761980530079597</v>
      </c>
    </row>
    <row r="319" spans="1:4" x14ac:dyDescent="0.25">
      <c r="A319" s="58">
        <v>544</v>
      </c>
      <c r="B319" s="90">
        <v>15.110347773465641</v>
      </c>
      <c r="C319" s="90">
        <v>24.916104163884846</v>
      </c>
      <c r="D319" s="90">
        <v>55.005449588841742</v>
      </c>
    </row>
    <row r="320" spans="1:4" x14ac:dyDescent="0.25">
      <c r="A320" s="58">
        <v>545</v>
      </c>
      <c r="B320" s="90">
        <v>8.6892396630002704</v>
      </c>
      <c r="C320" s="90">
        <v>30.055634707604881</v>
      </c>
      <c r="D320" s="90">
        <v>32.914892724974131</v>
      </c>
    </row>
    <row r="321" spans="1:4" x14ac:dyDescent="0.25">
      <c r="A321" s="58">
        <v>546</v>
      </c>
      <c r="B321" s="90">
        <v>1.8461985232995133</v>
      </c>
      <c r="C321" s="90">
        <v>4.0909491024172038</v>
      </c>
      <c r="D321" s="90">
        <v>4.3176033500930071</v>
      </c>
    </row>
    <row r="322" spans="1:4" x14ac:dyDescent="0.25">
      <c r="A322" s="58">
        <v>547</v>
      </c>
      <c r="B322" s="90">
        <v>39.540450978217336</v>
      </c>
      <c r="C322" s="90">
        <v>161.2388598503442</v>
      </c>
      <c r="D322" s="90">
        <v>190.56676295408607</v>
      </c>
    </row>
    <row r="323" spans="1:4" x14ac:dyDescent="0.25">
      <c r="A323" s="58">
        <v>548</v>
      </c>
      <c r="B323" s="90">
        <v>1.0860038761609554</v>
      </c>
      <c r="C323" s="90">
        <v>3.6091501106662456</v>
      </c>
      <c r="D323" s="90">
        <v>4.5208092329003806</v>
      </c>
    </row>
    <row r="324" spans="1:4" x14ac:dyDescent="0.25">
      <c r="A324" s="58">
        <v>549</v>
      </c>
      <c r="B324" s="90">
        <v>7.3561743218964626</v>
      </c>
      <c r="C324" s="90">
        <v>22.91849253107204</v>
      </c>
      <c r="D324" s="90">
        <v>22.995055673216221</v>
      </c>
    </row>
    <row r="325" spans="1:4" x14ac:dyDescent="0.25">
      <c r="A325" s="58">
        <v>550</v>
      </c>
      <c r="B325" s="90">
        <v>54.232704882366434</v>
      </c>
      <c r="C325" s="90">
        <v>164.12420140580508</v>
      </c>
      <c r="D325" s="90">
        <v>167.44594756893886</v>
      </c>
    </row>
    <row r="326" spans="1:4" x14ac:dyDescent="0.25">
      <c r="A326" s="58">
        <v>551</v>
      </c>
      <c r="B326" s="90">
        <v>0.63457101162122531</v>
      </c>
      <c r="C326" s="90">
        <v>1.62375435285695</v>
      </c>
      <c r="D326" s="90">
        <v>1.7068167846163989</v>
      </c>
    </row>
    <row r="327" spans="1:4" x14ac:dyDescent="0.25">
      <c r="A327" s="58">
        <v>552</v>
      </c>
      <c r="B327" s="90">
        <v>51.27691284656251</v>
      </c>
      <c r="C327" s="90">
        <v>81.067728180066197</v>
      </c>
      <c r="D327" s="90">
        <v>193.06940154414866</v>
      </c>
    </row>
    <row r="328" spans="1:4" x14ac:dyDescent="0.25">
      <c r="A328" s="58">
        <v>553</v>
      </c>
      <c r="B328" s="90">
        <v>3.5574803735916296</v>
      </c>
      <c r="C328" s="90">
        <v>9.6362941441921031</v>
      </c>
      <c r="D328" s="90">
        <v>15.975915531744196</v>
      </c>
    </row>
    <row r="329" spans="1:4" x14ac:dyDescent="0.25">
      <c r="A329" s="58">
        <v>554</v>
      </c>
      <c r="B329" s="90">
        <v>13.906014315948303</v>
      </c>
      <c r="C329" s="90">
        <v>37.93378454088775</v>
      </c>
      <c r="D329" s="90">
        <v>43.253131863573543</v>
      </c>
    </row>
    <row r="330" spans="1:4" x14ac:dyDescent="0.25">
      <c r="A330" s="58">
        <v>555</v>
      </c>
      <c r="B330" s="90">
        <v>48.390314051438153</v>
      </c>
      <c r="C330" s="90">
        <v>146.9869116771371</v>
      </c>
      <c r="D330" s="90">
        <v>168.06462984773287</v>
      </c>
    </row>
    <row r="331" spans="1:4" x14ac:dyDescent="0.25">
      <c r="A331" s="58"/>
      <c r="B331" s="62"/>
      <c r="C331" s="62"/>
      <c r="D331" s="62"/>
    </row>
    <row r="332" spans="1:4" x14ac:dyDescent="0.25">
      <c r="A332" s="58"/>
      <c r="B332" s="62"/>
      <c r="C332" s="62"/>
      <c r="D332" s="62"/>
    </row>
    <row r="333" spans="1:4" x14ac:dyDescent="0.25">
      <c r="A333" s="58"/>
      <c r="B333" s="62"/>
      <c r="C333" s="62"/>
      <c r="D333" s="62"/>
    </row>
    <row r="334" spans="1:4" x14ac:dyDescent="0.25">
      <c r="A334" s="58"/>
      <c r="B334" s="62"/>
      <c r="C334" s="62"/>
      <c r="D334" s="62"/>
    </row>
    <row r="335" spans="1:4" x14ac:dyDescent="0.25">
      <c r="A335" s="58"/>
      <c r="B335" s="62"/>
      <c r="C335" s="62"/>
      <c r="D335" s="62"/>
    </row>
    <row r="336" spans="1:4" x14ac:dyDescent="0.25">
      <c r="A336" s="58"/>
      <c r="B336" s="62"/>
      <c r="C336" s="62"/>
      <c r="D336" s="62"/>
    </row>
    <row r="337" spans="1:4" x14ac:dyDescent="0.25">
      <c r="A337" s="58"/>
      <c r="B337" s="62"/>
      <c r="C337" s="62"/>
      <c r="D337" s="62"/>
    </row>
    <row r="338" spans="1:4" x14ac:dyDescent="0.25">
      <c r="A338" s="58"/>
      <c r="B338" s="62"/>
      <c r="C338" s="62"/>
      <c r="D338" s="62"/>
    </row>
    <row r="339" spans="1:4" x14ac:dyDescent="0.25">
      <c r="A339" s="58"/>
      <c r="B339" s="62"/>
      <c r="C339" s="62"/>
      <c r="D339" s="62"/>
    </row>
    <row r="340" spans="1:4" x14ac:dyDescent="0.25">
      <c r="A340" s="58"/>
      <c r="B340" s="62"/>
      <c r="C340" s="62"/>
      <c r="D340" s="62"/>
    </row>
    <row r="341" spans="1:4" x14ac:dyDescent="0.25">
      <c r="A341" s="58"/>
      <c r="B341" s="62"/>
      <c r="C341" s="62"/>
      <c r="D341" s="62"/>
    </row>
    <row r="342" spans="1:4" x14ac:dyDescent="0.25">
      <c r="A342" s="58"/>
      <c r="B342" s="62"/>
      <c r="C342" s="62"/>
      <c r="D342" s="62"/>
    </row>
    <row r="343" spans="1:4" x14ac:dyDescent="0.25">
      <c r="A343" s="58"/>
      <c r="B343" s="62"/>
      <c r="C343" s="62"/>
      <c r="D343" s="62"/>
    </row>
    <row r="344" spans="1:4" x14ac:dyDescent="0.25">
      <c r="A344" s="58"/>
      <c r="B344" s="62"/>
      <c r="C344" s="62"/>
      <c r="D344" s="62"/>
    </row>
    <row r="345" spans="1:4" x14ac:dyDescent="0.25">
      <c r="A345" s="58"/>
      <c r="B345" s="62"/>
      <c r="C345" s="62"/>
      <c r="D345" s="62"/>
    </row>
    <row r="346" spans="1:4" x14ac:dyDescent="0.25">
      <c r="A346" s="58"/>
      <c r="B346" s="62"/>
      <c r="C346" s="62"/>
      <c r="D346" s="62"/>
    </row>
    <row r="347" spans="1:4" x14ac:dyDescent="0.25">
      <c r="A347" s="58"/>
      <c r="B347" s="62"/>
      <c r="C347" s="62"/>
      <c r="D347" s="62"/>
    </row>
    <row r="348" spans="1:4" x14ac:dyDescent="0.25">
      <c r="A348" s="58"/>
      <c r="B348" s="62"/>
      <c r="C348" s="62"/>
      <c r="D348" s="62"/>
    </row>
    <row r="349" spans="1:4" x14ac:dyDescent="0.25">
      <c r="A349" s="58"/>
      <c r="B349" s="62"/>
      <c r="C349" s="62"/>
      <c r="D349" s="62"/>
    </row>
    <row r="350" spans="1:4" x14ac:dyDescent="0.25">
      <c r="A350" s="58"/>
      <c r="B350" s="62"/>
      <c r="C350" s="62"/>
      <c r="D350" s="62"/>
    </row>
    <row r="351" spans="1:4" x14ac:dyDescent="0.25">
      <c r="A351" s="58"/>
      <c r="B351" s="62"/>
      <c r="C351" s="62"/>
      <c r="D351" s="62"/>
    </row>
    <row r="352" spans="1:4" x14ac:dyDescent="0.25">
      <c r="A352" s="58"/>
      <c r="B352" s="62"/>
      <c r="C352" s="62"/>
      <c r="D352" s="62"/>
    </row>
    <row r="353" spans="1:4" x14ac:dyDescent="0.25">
      <c r="A353" s="58"/>
      <c r="B353" s="62"/>
      <c r="C353" s="62"/>
      <c r="D353" s="62"/>
    </row>
    <row r="354" spans="1:4" x14ac:dyDescent="0.25">
      <c r="A354" s="58"/>
      <c r="B354" s="62"/>
      <c r="C354" s="62"/>
      <c r="D354" s="62"/>
    </row>
    <row r="355" spans="1:4" x14ac:dyDescent="0.25">
      <c r="A355" s="58"/>
      <c r="B355" s="62"/>
      <c r="C355" s="62"/>
      <c r="D355" s="62"/>
    </row>
    <row r="356" spans="1:4" x14ac:dyDescent="0.25">
      <c r="A356" s="58"/>
      <c r="B356" s="62"/>
      <c r="C356" s="62"/>
      <c r="D356" s="62"/>
    </row>
    <row r="357" spans="1:4" x14ac:dyDescent="0.25">
      <c r="A357" s="58"/>
      <c r="B357" s="62"/>
      <c r="C357" s="62"/>
      <c r="D357" s="62"/>
    </row>
    <row r="358" spans="1:4" x14ac:dyDescent="0.25">
      <c r="A358" s="58"/>
      <c r="B358" s="62"/>
      <c r="C358" s="62"/>
      <c r="D358" s="62"/>
    </row>
    <row r="359" spans="1:4" x14ac:dyDescent="0.25">
      <c r="A359" s="58"/>
      <c r="B359" s="62"/>
      <c r="C359" s="62"/>
      <c r="D359" s="62"/>
    </row>
    <row r="360" spans="1:4" x14ac:dyDescent="0.25">
      <c r="A360" s="58"/>
      <c r="B360" s="62"/>
      <c r="C360" s="62"/>
      <c r="D360" s="62"/>
    </row>
    <row r="361" spans="1:4" x14ac:dyDescent="0.25">
      <c r="A361" s="58"/>
      <c r="B361" s="62"/>
      <c r="C361" s="62"/>
      <c r="D361" s="62"/>
    </row>
    <row r="362" spans="1:4" x14ac:dyDescent="0.25">
      <c r="A362" s="58"/>
      <c r="B362" s="62"/>
      <c r="C362" s="62"/>
      <c r="D362" s="62"/>
    </row>
    <row r="363" spans="1:4" x14ac:dyDescent="0.25">
      <c r="A363" s="58"/>
      <c r="B363" s="62"/>
      <c r="C363" s="62"/>
      <c r="D363" s="62"/>
    </row>
    <row r="364" spans="1:4" x14ac:dyDescent="0.25">
      <c r="A364" s="58"/>
      <c r="B364" s="62"/>
      <c r="C364" s="62"/>
      <c r="D364" s="62"/>
    </row>
    <row r="365" spans="1:4" x14ac:dyDescent="0.25">
      <c r="A365" s="58"/>
      <c r="B365" s="62"/>
      <c r="C365" s="62"/>
      <c r="D365" s="62"/>
    </row>
    <row r="366" spans="1:4" x14ac:dyDescent="0.25">
      <c r="A366" s="58"/>
      <c r="B366" s="62"/>
      <c r="C366" s="62"/>
      <c r="D366" s="62"/>
    </row>
    <row r="367" spans="1:4" x14ac:dyDescent="0.25">
      <c r="A367" s="58"/>
      <c r="B367" s="62"/>
      <c r="C367" s="62"/>
      <c r="D367" s="62"/>
    </row>
    <row r="368" spans="1:4" x14ac:dyDescent="0.25">
      <c r="A368" s="58"/>
      <c r="B368" s="62"/>
      <c r="C368" s="62"/>
      <c r="D368" s="62"/>
    </row>
    <row r="369" spans="1:4" x14ac:dyDescent="0.25">
      <c r="A369" s="58"/>
      <c r="B369" s="62"/>
      <c r="C369" s="62"/>
      <c r="D369" s="62"/>
    </row>
    <row r="370" spans="1:4" x14ac:dyDescent="0.25">
      <c r="A370" s="58"/>
      <c r="B370" s="62"/>
      <c r="C370" s="62"/>
      <c r="D370" s="62"/>
    </row>
    <row r="371" spans="1:4" x14ac:dyDescent="0.25">
      <c r="A371" s="58"/>
      <c r="B371" s="62"/>
      <c r="C371" s="62"/>
      <c r="D371" s="62"/>
    </row>
    <row r="372" spans="1:4" x14ac:dyDescent="0.25">
      <c r="A372" s="58"/>
      <c r="B372" s="62"/>
      <c r="C372" s="62"/>
      <c r="D372" s="62"/>
    </row>
    <row r="373" spans="1:4" x14ac:dyDescent="0.25">
      <c r="A373" s="58"/>
      <c r="B373" s="62"/>
      <c r="C373" s="62"/>
      <c r="D373" s="62"/>
    </row>
    <row r="374" spans="1:4" x14ac:dyDescent="0.25">
      <c r="A374" s="58"/>
      <c r="B374" s="62"/>
      <c r="C374" s="62"/>
      <c r="D374" s="62"/>
    </row>
    <row r="375" spans="1:4" x14ac:dyDescent="0.25">
      <c r="A375" s="58"/>
      <c r="B375" s="62"/>
      <c r="C375" s="62"/>
      <c r="D375" s="62"/>
    </row>
    <row r="376" spans="1:4" x14ac:dyDescent="0.25">
      <c r="A376" s="58"/>
      <c r="B376" s="62"/>
      <c r="C376" s="62"/>
      <c r="D376" s="62"/>
    </row>
    <row r="377" spans="1:4" x14ac:dyDescent="0.25">
      <c r="A377" s="58"/>
      <c r="B377" s="62"/>
      <c r="C377" s="62"/>
      <c r="D377" s="62"/>
    </row>
    <row r="378" spans="1:4" x14ac:dyDescent="0.25">
      <c r="A378" s="58"/>
      <c r="B378" s="62"/>
      <c r="C378" s="62"/>
      <c r="D378" s="62"/>
    </row>
    <row r="379" spans="1:4" x14ac:dyDescent="0.25">
      <c r="A379" s="58"/>
      <c r="B379" s="62"/>
      <c r="C379" s="62"/>
      <c r="D379" s="62"/>
    </row>
    <row r="380" spans="1:4" x14ac:dyDescent="0.25">
      <c r="A380" s="58"/>
      <c r="B380" s="62"/>
      <c r="C380" s="62"/>
      <c r="D380" s="62"/>
    </row>
    <row r="381" spans="1:4" x14ac:dyDescent="0.25">
      <c r="A381" s="58"/>
      <c r="B381" s="62"/>
      <c r="C381" s="62"/>
      <c r="D381" s="62"/>
    </row>
    <row r="382" spans="1:4" x14ac:dyDescent="0.25">
      <c r="A382" s="58"/>
      <c r="B382" s="62"/>
      <c r="C382" s="62"/>
      <c r="D382" s="62"/>
    </row>
    <row r="383" spans="1:4" x14ac:dyDescent="0.25">
      <c r="A383" s="58"/>
      <c r="B383" s="62"/>
      <c r="C383" s="62"/>
      <c r="D383" s="62"/>
    </row>
    <row r="384" spans="1:4" x14ac:dyDescent="0.25">
      <c r="A384" s="58"/>
      <c r="B384" s="62"/>
      <c r="C384" s="62"/>
      <c r="D384" s="62"/>
    </row>
    <row r="385" spans="1:4" x14ac:dyDescent="0.25">
      <c r="A385" s="58"/>
      <c r="B385" s="62"/>
      <c r="C385" s="62"/>
      <c r="D385" s="62"/>
    </row>
    <row r="386" spans="1:4" x14ac:dyDescent="0.25">
      <c r="A386" s="58"/>
      <c r="B386" s="62"/>
      <c r="C386" s="62"/>
      <c r="D386" s="62"/>
    </row>
    <row r="387" spans="1:4" x14ac:dyDescent="0.25">
      <c r="A387" s="58"/>
      <c r="B387" s="62"/>
      <c r="C387" s="62"/>
      <c r="D387" s="62"/>
    </row>
    <row r="388" spans="1:4" x14ac:dyDescent="0.25">
      <c r="A388" s="58"/>
      <c r="B388" s="62"/>
      <c r="C388" s="62"/>
      <c r="D388" s="62"/>
    </row>
    <row r="389" spans="1:4" x14ac:dyDescent="0.25">
      <c r="A389" s="58"/>
      <c r="B389" s="62"/>
      <c r="C389" s="62"/>
      <c r="D389" s="62"/>
    </row>
    <row r="390" spans="1:4" x14ac:dyDescent="0.25">
      <c r="A390" s="58"/>
      <c r="B390" s="62"/>
      <c r="C390" s="62"/>
      <c r="D390" s="62"/>
    </row>
    <row r="391" spans="1:4" x14ac:dyDescent="0.25">
      <c r="A391" s="58"/>
      <c r="B391" s="62"/>
      <c r="C391" s="62"/>
      <c r="D391" s="62"/>
    </row>
    <row r="392" spans="1:4" x14ac:dyDescent="0.25">
      <c r="A392" s="58"/>
      <c r="B392" s="62"/>
      <c r="C392" s="62"/>
      <c r="D392" s="62"/>
    </row>
    <row r="393" spans="1:4" x14ac:dyDescent="0.25">
      <c r="A393" s="58"/>
      <c r="B393" s="62"/>
      <c r="C393" s="62"/>
      <c r="D393" s="62"/>
    </row>
    <row r="394" spans="1:4" x14ac:dyDescent="0.25">
      <c r="A394" s="58"/>
      <c r="B394" s="62"/>
      <c r="C394" s="62"/>
      <c r="D394" s="62"/>
    </row>
    <row r="395" spans="1:4" x14ac:dyDescent="0.25">
      <c r="A395" s="58"/>
      <c r="B395" s="62"/>
      <c r="C395" s="62"/>
      <c r="D395" s="62"/>
    </row>
    <row r="396" spans="1:4" x14ac:dyDescent="0.25">
      <c r="A396" s="58"/>
      <c r="B396" s="62"/>
      <c r="C396" s="62"/>
      <c r="D396" s="62"/>
    </row>
    <row r="397" spans="1:4" x14ac:dyDescent="0.25">
      <c r="A397" s="58"/>
      <c r="B397" s="62"/>
      <c r="C397" s="62"/>
      <c r="D397" s="62"/>
    </row>
    <row r="398" spans="1:4" x14ac:dyDescent="0.25">
      <c r="A398" s="58"/>
      <c r="B398" s="62"/>
      <c r="C398" s="62"/>
      <c r="D398" s="62"/>
    </row>
    <row r="399" spans="1:4" x14ac:dyDescent="0.25">
      <c r="A399" s="58"/>
      <c r="B399" s="62"/>
      <c r="C399" s="62"/>
      <c r="D399" s="62"/>
    </row>
    <row r="400" spans="1:4" x14ac:dyDescent="0.25">
      <c r="A400" s="58"/>
      <c r="B400" s="62"/>
      <c r="C400" s="62"/>
      <c r="D400" s="62"/>
    </row>
    <row r="401" spans="1:4" x14ac:dyDescent="0.25">
      <c r="A401" s="58"/>
      <c r="B401" s="62"/>
      <c r="C401" s="62"/>
      <c r="D401" s="62"/>
    </row>
    <row r="402" spans="1:4" x14ac:dyDescent="0.25">
      <c r="A402" s="58"/>
      <c r="B402" s="62"/>
      <c r="C402" s="62"/>
      <c r="D402" s="62"/>
    </row>
    <row r="403" spans="1:4" x14ac:dyDescent="0.25">
      <c r="A403" s="58"/>
      <c r="B403" s="62"/>
      <c r="C403" s="62"/>
      <c r="D403" s="62"/>
    </row>
    <row r="404" spans="1:4" x14ac:dyDescent="0.25">
      <c r="A404" s="58"/>
      <c r="B404" s="62"/>
      <c r="C404" s="62"/>
      <c r="D404" s="62"/>
    </row>
    <row r="405" spans="1:4" x14ac:dyDescent="0.25">
      <c r="A405" s="58"/>
      <c r="B405" s="62"/>
      <c r="C405" s="62"/>
      <c r="D405" s="62"/>
    </row>
    <row r="406" spans="1:4" x14ac:dyDescent="0.25">
      <c r="A406" s="58"/>
      <c r="B406" s="62"/>
      <c r="C406" s="62"/>
      <c r="D406" s="62"/>
    </row>
    <row r="407" spans="1:4" x14ac:dyDescent="0.25">
      <c r="A407" s="58"/>
      <c r="B407" s="62"/>
      <c r="C407" s="62"/>
      <c r="D407" s="62"/>
    </row>
    <row r="408" spans="1:4" x14ac:dyDescent="0.25">
      <c r="A408" s="58"/>
      <c r="B408" s="62"/>
      <c r="C408" s="62"/>
      <c r="D408" s="62"/>
    </row>
    <row r="409" spans="1:4" x14ac:dyDescent="0.25">
      <c r="A409" s="58"/>
      <c r="B409" s="62"/>
      <c r="C409" s="62"/>
      <c r="D409" s="62"/>
    </row>
    <row r="410" spans="1:4" x14ac:dyDescent="0.25">
      <c r="A410" s="58"/>
      <c r="B410" s="62"/>
      <c r="C410" s="62"/>
      <c r="D410" s="62"/>
    </row>
    <row r="411" spans="1:4" x14ac:dyDescent="0.25">
      <c r="A411" s="58"/>
      <c r="B411" s="62"/>
      <c r="C411" s="62"/>
      <c r="D411" s="62"/>
    </row>
    <row r="412" spans="1:4" x14ac:dyDescent="0.25">
      <c r="A412" s="58"/>
      <c r="B412" s="62"/>
      <c r="C412" s="62"/>
      <c r="D412" s="62"/>
    </row>
    <row r="413" spans="1:4" x14ac:dyDescent="0.25">
      <c r="A413" s="58"/>
      <c r="B413" s="62"/>
      <c r="C413" s="62"/>
      <c r="D413" s="62"/>
    </row>
    <row r="414" spans="1:4" x14ac:dyDescent="0.25">
      <c r="A414" s="58"/>
      <c r="B414" s="62"/>
      <c r="C414" s="62"/>
      <c r="D414" s="62"/>
    </row>
    <row r="415" spans="1:4" x14ac:dyDescent="0.25">
      <c r="A415" s="58"/>
      <c r="B415" s="62"/>
      <c r="C415" s="62"/>
      <c r="D415" s="62"/>
    </row>
    <row r="416" spans="1:4" x14ac:dyDescent="0.25">
      <c r="A416" s="58"/>
      <c r="B416" s="62"/>
      <c r="C416" s="62"/>
      <c r="D416" s="62"/>
    </row>
    <row r="417" spans="1:4" x14ac:dyDescent="0.25">
      <c r="A417" s="58"/>
      <c r="B417" s="62"/>
      <c r="C417" s="62"/>
      <c r="D417" s="62"/>
    </row>
    <row r="418" spans="1:4" x14ac:dyDescent="0.25">
      <c r="A418" s="58"/>
      <c r="B418" s="62"/>
      <c r="C418" s="62"/>
      <c r="D418" s="62"/>
    </row>
    <row r="419" spans="1:4" x14ac:dyDescent="0.25">
      <c r="A419" s="58"/>
      <c r="B419" s="62"/>
      <c r="C419" s="62"/>
      <c r="D419" s="62"/>
    </row>
    <row r="420" spans="1:4" x14ac:dyDescent="0.25">
      <c r="A420" s="58"/>
      <c r="B420" s="62"/>
      <c r="C420" s="62"/>
      <c r="D420" s="62"/>
    </row>
    <row r="421" spans="1:4" x14ac:dyDescent="0.25">
      <c r="A421" s="58"/>
      <c r="B421" s="62"/>
      <c r="C421" s="62"/>
      <c r="D421" s="62"/>
    </row>
    <row r="422" spans="1:4" x14ac:dyDescent="0.25">
      <c r="A422" s="58"/>
      <c r="B422" s="62"/>
      <c r="C422" s="62"/>
      <c r="D422" s="62"/>
    </row>
    <row r="423" spans="1:4" x14ac:dyDescent="0.25">
      <c r="A423" s="58"/>
      <c r="B423" s="62"/>
      <c r="C423" s="62"/>
      <c r="D423" s="62"/>
    </row>
    <row r="424" spans="1:4" x14ac:dyDescent="0.25">
      <c r="A424" s="58"/>
      <c r="B424" s="62"/>
      <c r="C424" s="62"/>
      <c r="D424" s="62"/>
    </row>
    <row r="425" spans="1:4" x14ac:dyDescent="0.25">
      <c r="A425" s="58"/>
      <c r="B425" s="62"/>
      <c r="C425" s="62"/>
      <c r="D425" s="62"/>
    </row>
    <row r="426" spans="1:4" x14ac:dyDescent="0.25">
      <c r="A426" s="58"/>
      <c r="B426" s="62"/>
      <c r="C426" s="62"/>
      <c r="D426" s="62"/>
    </row>
    <row r="427" spans="1:4" x14ac:dyDescent="0.25">
      <c r="A427" s="58"/>
      <c r="B427" s="62"/>
      <c r="C427" s="62"/>
      <c r="D427" s="62"/>
    </row>
    <row r="428" spans="1:4" x14ac:dyDescent="0.25">
      <c r="A428" s="58"/>
      <c r="B428" s="62"/>
      <c r="C428" s="62"/>
      <c r="D428" s="62"/>
    </row>
    <row r="429" spans="1:4" x14ac:dyDescent="0.25">
      <c r="A429" s="58"/>
      <c r="B429" s="62"/>
      <c r="C429" s="62"/>
      <c r="D429" s="62"/>
    </row>
    <row r="430" spans="1:4" x14ac:dyDescent="0.25">
      <c r="A430" s="58"/>
      <c r="B430" s="62"/>
      <c r="C430" s="62"/>
      <c r="D430" s="62"/>
    </row>
    <row r="431" spans="1:4" x14ac:dyDescent="0.25">
      <c r="A431" s="58"/>
      <c r="B431" s="62"/>
      <c r="C431" s="62"/>
      <c r="D431" s="62"/>
    </row>
    <row r="432" spans="1:4" x14ac:dyDescent="0.25">
      <c r="A432" s="58"/>
      <c r="B432" s="62"/>
      <c r="C432" s="62"/>
      <c r="D432" s="62"/>
    </row>
    <row r="433" spans="1:4" x14ac:dyDescent="0.25">
      <c r="A433" s="58"/>
      <c r="B433" s="62"/>
      <c r="C433" s="62"/>
      <c r="D433" s="62"/>
    </row>
    <row r="434" spans="1:4" x14ac:dyDescent="0.25">
      <c r="A434" s="58"/>
      <c r="B434" s="62"/>
      <c r="C434" s="62"/>
      <c r="D434" s="62"/>
    </row>
    <row r="435" spans="1:4" x14ac:dyDescent="0.25">
      <c r="A435" s="58"/>
      <c r="B435" s="62"/>
      <c r="C435" s="62"/>
      <c r="D435" s="62"/>
    </row>
    <row r="436" spans="1:4" x14ac:dyDescent="0.25">
      <c r="A436" s="58"/>
      <c r="B436" s="62"/>
      <c r="C436" s="62"/>
      <c r="D436" s="62"/>
    </row>
    <row r="437" spans="1:4" x14ac:dyDescent="0.25">
      <c r="A437" s="58"/>
      <c r="B437" s="62"/>
      <c r="C437" s="62"/>
      <c r="D437" s="62"/>
    </row>
    <row r="438" spans="1:4" x14ac:dyDescent="0.25">
      <c r="A438" s="58"/>
      <c r="B438" s="62"/>
      <c r="C438" s="62"/>
      <c r="D438" s="62"/>
    </row>
    <row r="439" spans="1:4" x14ac:dyDescent="0.25">
      <c r="A439" s="58"/>
      <c r="B439" s="62"/>
      <c r="C439" s="62"/>
      <c r="D439" s="62"/>
    </row>
    <row r="440" spans="1:4" x14ac:dyDescent="0.25">
      <c r="A440" s="58"/>
      <c r="B440" s="62"/>
      <c r="C440" s="62"/>
      <c r="D440" s="62"/>
    </row>
    <row r="441" spans="1:4" x14ac:dyDescent="0.25">
      <c r="A441" s="58"/>
      <c r="B441" s="62"/>
      <c r="C441" s="62"/>
      <c r="D441" s="62"/>
    </row>
    <row r="442" spans="1:4" x14ac:dyDescent="0.25">
      <c r="A442" s="58"/>
      <c r="B442" s="62"/>
      <c r="C442" s="62"/>
      <c r="D442" s="62"/>
    </row>
    <row r="443" spans="1:4" x14ac:dyDescent="0.25">
      <c r="A443" s="58"/>
      <c r="B443" s="62"/>
      <c r="C443" s="62"/>
      <c r="D443" s="62"/>
    </row>
    <row r="444" spans="1:4" x14ac:dyDescent="0.25">
      <c r="A444" s="58"/>
      <c r="B444" s="62"/>
      <c r="C444" s="62"/>
      <c r="D444" s="62"/>
    </row>
    <row r="445" spans="1:4" x14ac:dyDescent="0.25">
      <c r="A445" s="58"/>
      <c r="B445" s="62"/>
      <c r="C445" s="62"/>
      <c r="D445" s="62"/>
    </row>
    <row r="446" spans="1:4" x14ac:dyDescent="0.25">
      <c r="A446" s="58"/>
      <c r="B446" s="62"/>
      <c r="C446" s="62"/>
      <c r="D446" s="62"/>
    </row>
    <row r="447" spans="1:4" x14ac:dyDescent="0.25">
      <c r="A447" s="58"/>
      <c r="B447" s="62"/>
      <c r="C447" s="62"/>
      <c r="D447" s="62"/>
    </row>
    <row r="448" spans="1:4" x14ac:dyDescent="0.25">
      <c r="A448" s="58"/>
      <c r="B448" s="62"/>
      <c r="C448" s="62"/>
      <c r="D448" s="62"/>
    </row>
    <row r="449" spans="1:4" x14ac:dyDescent="0.25">
      <c r="A449" s="58"/>
      <c r="B449" s="62"/>
      <c r="C449" s="62"/>
      <c r="D449" s="62"/>
    </row>
    <row r="450" spans="1:4" x14ac:dyDescent="0.25">
      <c r="A450" s="58"/>
      <c r="B450" s="62"/>
      <c r="C450" s="62"/>
      <c r="D450" s="62"/>
    </row>
    <row r="451" spans="1:4" x14ac:dyDescent="0.25">
      <c r="A451" s="58"/>
      <c r="B451" s="62"/>
      <c r="C451" s="62"/>
      <c r="D451" s="62"/>
    </row>
    <row r="452" spans="1:4" x14ac:dyDescent="0.25">
      <c r="A452" s="58"/>
      <c r="B452" s="62"/>
      <c r="C452" s="62"/>
      <c r="D452" s="62"/>
    </row>
    <row r="453" spans="1:4" x14ac:dyDescent="0.25">
      <c r="A453" s="58"/>
      <c r="B453" s="62"/>
      <c r="C453" s="62"/>
      <c r="D453" s="62"/>
    </row>
    <row r="454" spans="1:4" x14ac:dyDescent="0.25">
      <c r="A454" s="58"/>
      <c r="B454" s="62"/>
      <c r="C454" s="62"/>
      <c r="D454" s="62"/>
    </row>
    <row r="455" spans="1:4" x14ac:dyDescent="0.25">
      <c r="A455" s="58"/>
      <c r="B455" s="62"/>
      <c r="C455" s="62"/>
      <c r="D455" s="62"/>
    </row>
    <row r="456" spans="1:4" x14ac:dyDescent="0.25">
      <c r="A456" s="58"/>
      <c r="B456" s="62"/>
      <c r="C456" s="62"/>
      <c r="D456" s="62"/>
    </row>
    <row r="457" spans="1:4" x14ac:dyDescent="0.25">
      <c r="A457" s="58"/>
      <c r="B457" s="62"/>
      <c r="C457" s="62"/>
      <c r="D457" s="62"/>
    </row>
    <row r="458" spans="1:4" x14ac:dyDescent="0.25">
      <c r="A458" s="58"/>
      <c r="B458" s="62"/>
      <c r="C458" s="62"/>
      <c r="D458" s="62"/>
    </row>
    <row r="459" spans="1:4" x14ac:dyDescent="0.25">
      <c r="A459" s="58"/>
      <c r="B459" s="62"/>
      <c r="C459" s="62"/>
      <c r="D459" s="62"/>
    </row>
    <row r="460" spans="1:4" x14ac:dyDescent="0.25">
      <c r="A460" s="58"/>
      <c r="B460" s="62"/>
      <c r="C460" s="62"/>
      <c r="D460" s="62"/>
    </row>
    <row r="461" spans="1:4" x14ac:dyDescent="0.25">
      <c r="A461" s="58"/>
      <c r="B461" s="62"/>
      <c r="C461" s="62"/>
      <c r="D461" s="62"/>
    </row>
    <row r="462" spans="1:4" x14ac:dyDescent="0.25">
      <c r="A462" s="58"/>
      <c r="B462" s="62"/>
      <c r="C462" s="62"/>
      <c r="D462" s="62"/>
    </row>
    <row r="463" spans="1:4" x14ac:dyDescent="0.25">
      <c r="A463" s="58"/>
      <c r="B463" s="62"/>
      <c r="C463" s="62"/>
      <c r="D463" s="62"/>
    </row>
    <row r="464" spans="1:4" x14ac:dyDescent="0.25">
      <c r="A464" s="58"/>
      <c r="B464" s="62"/>
      <c r="C464" s="62"/>
      <c r="D464" s="62"/>
    </row>
    <row r="465" spans="1:4" x14ac:dyDescent="0.25">
      <c r="A465" s="58"/>
      <c r="B465" s="62"/>
      <c r="C465" s="62"/>
      <c r="D465" s="62"/>
    </row>
    <row r="466" spans="1:4" x14ac:dyDescent="0.25">
      <c r="A466" s="58"/>
      <c r="B466" s="62"/>
      <c r="C466" s="62"/>
      <c r="D466" s="62"/>
    </row>
    <row r="467" spans="1:4" x14ac:dyDescent="0.25">
      <c r="A467" s="58"/>
      <c r="B467" s="62"/>
      <c r="C467" s="62"/>
      <c r="D467" s="62"/>
    </row>
    <row r="468" spans="1:4" x14ac:dyDescent="0.25">
      <c r="A468" s="58"/>
      <c r="B468" s="62"/>
      <c r="C468" s="62"/>
      <c r="D468" s="62"/>
    </row>
    <row r="469" spans="1:4" x14ac:dyDescent="0.25">
      <c r="A469" s="58"/>
      <c r="B469" s="62"/>
      <c r="C469" s="62"/>
      <c r="D469" s="62"/>
    </row>
    <row r="470" spans="1:4" x14ac:dyDescent="0.25">
      <c r="A470" s="58"/>
      <c r="B470" s="62"/>
      <c r="C470" s="62"/>
      <c r="D470" s="62"/>
    </row>
    <row r="471" spans="1:4" x14ac:dyDescent="0.25">
      <c r="A471" s="58"/>
      <c r="B471" s="62"/>
      <c r="C471" s="62"/>
      <c r="D471" s="62"/>
    </row>
    <row r="472" spans="1:4" x14ac:dyDescent="0.25">
      <c r="A472" s="58"/>
      <c r="B472" s="62"/>
      <c r="C472" s="62"/>
      <c r="D472" s="62"/>
    </row>
    <row r="473" spans="1:4" x14ac:dyDescent="0.25">
      <c r="A473" s="58"/>
      <c r="B473" s="62"/>
      <c r="C473" s="62"/>
      <c r="D473" s="62"/>
    </row>
    <row r="474" spans="1:4" x14ac:dyDescent="0.25">
      <c r="A474" s="58"/>
      <c r="B474" s="62"/>
      <c r="C474" s="62"/>
      <c r="D474" s="62"/>
    </row>
    <row r="475" spans="1:4" x14ac:dyDescent="0.25">
      <c r="A475" s="58"/>
      <c r="B475" s="62"/>
      <c r="C475" s="62"/>
      <c r="D47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workbookViewId="0">
      <pane xSplit="1" ySplit="1" topLeftCell="B311" activePane="bottomRight" state="frozen"/>
      <selection pane="topRight" activeCell="B1" sqref="B1"/>
      <selection pane="bottomLeft" activeCell="A2" sqref="A2"/>
      <selection pane="bottomRight" activeCell="J331" sqref="J331"/>
    </sheetView>
  </sheetViews>
  <sheetFormatPr defaultRowHeight="15" x14ac:dyDescent="0.25"/>
  <cols>
    <col min="1" max="4" width="9.140625" style="63"/>
    <col min="5" max="7" width="9.140625" style="30"/>
  </cols>
  <sheetData>
    <row r="1" spans="1:7" x14ac:dyDescent="0.25">
      <c r="A1" s="41" t="s">
        <v>21</v>
      </c>
      <c r="B1" s="41" t="s">
        <v>70</v>
      </c>
      <c r="C1" s="42" t="s">
        <v>71</v>
      </c>
      <c r="D1" s="41" t="s">
        <v>72</v>
      </c>
      <c r="E1" s="42" t="s">
        <v>47</v>
      </c>
      <c r="F1" s="42" t="s">
        <v>48</v>
      </c>
      <c r="G1" s="42" t="s">
        <v>49</v>
      </c>
    </row>
    <row r="2" spans="1:7" x14ac:dyDescent="0.25">
      <c r="A2" s="83">
        <v>101</v>
      </c>
      <c r="B2" s="88">
        <f>Inputs!$D$45</f>
        <v>1.0959667279233969</v>
      </c>
      <c r="C2" s="88">
        <f>Inputs!$D$47</f>
        <v>1</v>
      </c>
      <c r="D2" s="88">
        <f>Inputs!$D$46</f>
        <v>1.1000000000000001</v>
      </c>
      <c r="E2" s="54">
        <v>1</v>
      </c>
      <c r="F2" s="54">
        <v>1</v>
      </c>
      <c r="G2" s="54">
        <v>1</v>
      </c>
    </row>
    <row r="3" spans="1:7" x14ac:dyDescent="0.25">
      <c r="A3" s="83">
        <v>102</v>
      </c>
      <c r="B3" s="88">
        <f>Inputs!$D$45</f>
        <v>1.0959667279233969</v>
      </c>
      <c r="C3" s="88">
        <f>Inputs!$D$47</f>
        <v>1</v>
      </c>
      <c r="D3" s="88">
        <f>Inputs!$D$46</f>
        <v>1.1000000000000001</v>
      </c>
      <c r="E3" s="54">
        <v>1</v>
      </c>
      <c r="F3" s="54">
        <v>1</v>
      </c>
      <c r="G3" s="54">
        <v>1</v>
      </c>
    </row>
    <row r="4" spans="1:7" x14ac:dyDescent="0.25">
      <c r="A4" s="83">
        <v>103</v>
      </c>
      <c r="B4" s="88">
        <f>Inputs!$D$45</f>
        <v>1.0959667279233969</v>
      </c>
      <c r="C4" s="88">
        <f>Inputs!$D$47</f>
        <v>1</v>
      </c>
      <c r="D4" s="88">
        <f>Inputs!$D$46</f>
        <v>1.1000000000000001</v>
      </c>
      <c r="E4" s="54">
        <v>1</v>
      </c>
      <c r="F4" s="54">
        <v>1</v>
      </c>
      <c r="G4" s="54">
        <v>1</v>
      </c>
    </row>
    <row r="5" spans="1:7" x14ac:dyDescent="0.25">
      <c r="A5" s="83">
        <v>104</v>
      </c>
      <c r="B5" s="88">
        <f>Inputs!$D$45</f>
        <v>1.0959667279233969</v>
      </c>
      <c r="C5" s="88">
        <f>Inputs!$D$47</f>
        <v>1</v>
      </c>
      <c r="D5" s="88">
        <f>Inputs!$D$46</f>
        <v>1.1000000000000001</v>
      </c>
      <c r="E5" s="54">
        <v>1</v>
      </c>
      <c r="F5" s="54">
        <v>1</v>
      </c>
      <c r="G5" s="54">
        <v>1</v>
      </c>
    </row>
    <row r="6" spans="1:7" x14ac:dyDescent="0.25">
      <c r="A6" s="83">
        <v>105</v>
      </c>
      <c r="B6" s="88">
        <f>Inputs!$D$45</f>
        <v>1.0959667279233969</v>
      </c>
      <c r="C6" s="88">
        <f>Inputs!$D$47</f>
        <v>1</v>
      </c>
      <c r="D6" s="88">
        <f>Inputs!$D$46</f>
        <v>1.1000000000000001</v>
      </c>
      <c r="E6" s="54">
        <v>1</v>
      </c>
      <c r="F6" s="54">
        <v>1</v>
      </c>
      <c r="G6" s="54">
        <v>1</v>
      </c>
    </row>
    <row r="7" spans="1:7" x14ac:dyDescent="0.25">
      <c r="A7" s="83">
        <v>106</v>
      </c>
      <c r="B7" s="88">
        <f>Inputs!$D$45</f>
        <v>1.0959667279233969</v>
      </c>
      <c r="C7" s="88">
        <f>Inputs!$D$47</f>
        <v>1</v>
      </c>
      <c r="D7" s="88">
        <f>Inputs!$D$46</f>
        <v>1.1000000000000001</v>
      </c>
      <c r="E7" s="54">
        <v>1</v>
      </c>
      <c r="F7" s="54">
        <v>1</v>
      </c>
      <c r="G7" s="54">
        <v>1</v>
      </c>
    </row>
    <row r="8" spans="1:7" x14ac:dyDescent="0.25">
      <c r="A8" s="83">
        <v>107</v>
      </c>
      <c r="B8" s="88">
        <f>Inputs!$D$45</f>
        <v>1.0959667279233969</v>
      </c>
      <c r="C8" s="88">
        <f>Inputs!$D$47</f>
        <v>1</v>
      </c>
      <c r="D8" s="88">
        <f>Inputs!$D$46</f>
        <v>1.1000000000000001</v>
      </c>
      <c r="E8" s="54">
        <v>1</v>
      </c>
      <c r="F8" s="54">
        <v>1</v>
      </c>
      <c r="G8" s="54">
        <v>1</v>
      </c>
    </row>
    <row r="9" spans="1:7" x14ac:dyDescent="0.25">
      <c r="A9" s="83">
        <v>108</v>
      </c>
      <c r="B9" s="88">
        <f>Inputs!$D$45</f>
        <v>1.0959667279233969</v>
      </c>
      <c r="C9" s="88">
        <f>Inputs!$D$47</f>
        <v>1</v>
      </c>
      <c r="D9" s="88">
        <f>Inputs!$D$46</f>
        <v>1.1000000000000001</v>
      </c>
      <c r="E9" s="54">
        <v>1</v>
      </c>
      <c r="F9" s="54">
        <v>1</v>
      </c>
      <c r="G9" s="54">
        <v>1</v>
      </c>
    </row>
    <row r="10" spans="1:7" x14ac:dyDescent="0.25">
      <c r="A10" s="83">
        <v>109</v>
      </c>
      <c r="B10" s="88">
        <f>Inputs!$D$45</f>
        <v>1.0959667279233969</v>
      </c>
      <c r="C10" s="88">
        <f>Inputs!$D$47</f>
        <v>1</v>
      </c>
      <c r="D10" s="88">
        <f>Inputs!$D$46</f>
        <v>1.1000000000000001</v>
      </c>
      <c r="E10" s="54">
        <v>1</v>
      </c>
      <c r="F10" s="54">
        <v>1</v>
      </c>
      <c r="G10" s="54">
        <v>1</v>
      </c>
    </row>
    <row r="11" spans="1:7" x14ac:dyDescent="0.25">
      <c r="A11" s="83">
        <v>110</v>
      </c>
      <c r="B11" s="88">
        <f>Inputs!$D$45</f>
        <v>1.0959667279233969</v>
      </c>
      <c r="C11" s="88">
        <f>Inputs!$D$47</f>
        <v>1</v>
      </c>
      <c r="D11" s="88">
        <f>Inputs!$D$46</f>
        <v>1.1000000000000001</v>
      </c>
      <c r="E11" s="54">
        <v>1</v>
      </c>
      <c r="F11" s="54">
        <v>1</v>
      </c>
      <c r="G11" s="54">
        <v>1</v>
      </c>
    </row>
    <row r="12" spans="1:7" x14ac:dyDescent="0.25">
      <c r="A12" s="83">
        <v>111</v>
      </c>
      <c r="B12" s="88">
        <f>Inputs!$D$45</f>
        <v>1.0959667279233969</v>
      </c>
      <c r="C12" s="88">
        <f>Inputs!$D$47</f>
        <v>1</v>
      </c>
      <c r="D12" s="88">
        <f>Inputs!$D$46</f>
        <v>1.1000000000000001</v>
      </c>
      <c r="E12" s="54">
        <v>1</v>
      </c>
      <c r="F12" s="54">
        <v>1</v>
      </c>
      <c r="G12" s="54">
        <v>1</v>
      </c>
    </row>
    <row r="13" spans="1:7" x14ac:dyDescent="0.25">
      <c r="A13" s="83">
        <v>112</v>
      </c>
      <c r="B13" s="88">
        <f>Inputs!$D$45</f>
        <v>1.0959667279233969</v>
      </c>
      <c r="C13" s="88">
        <f>Inputs!$D$47</f>
        <v>1</v>
      </c>
      <c r="D13" s="88">
        <f>Inputs!$D$46</f>
        <v>1.1000000000000001</v>
      </c>
      <c r="E13" s="54">
        <v>1</v>
      </c>
      <c r="F13" s="54">
        <v>1</v>
      </c>
      <c r="G13" s="54">
        <v>1</v>
      </c>
    </row>
    <row r="14" spans="1:7" x14ac:dyDescent="0.25">
      <c r="A14" s="83">
        <v>113</v>
      </c>
      <c r="B14" s="88">
        <f>Inputs!$D$45</f>
        <v>1.0959667279233969</v>
      </c>
      <c r="C14" s="88">
        <f>Inputs!$D$47</f>
        <v>1</v>
      </c>
      <c r="D14" s="88">
        <f>Inputs!$D$46</f>
        <v>1.1000000000000001</v>
      </c>
      <c r="E14" s="54">
        <v>1</v>
      </c>
      <c r="F14" s="54">
        <v>1</v>
      </c>
      <c r="G14" s="54">
        <v>1</v>
      </c>
    </row>
    <row r="15" spans="1:7" x14ac:dyDescent="0.25">
      <c r="A15" s="83">
        <v>114</v>
      </c>
      <c r="B15" s="88">
        <f>Inputs!$D$45</f>
        <v>1.0959667279233969</v>
      </c>
      <c r="C15" s="88">
        <f>Inputs!$D$47</f>
        <v>1</v>
      </c>
      <c r="D15" s="88">
        <f>Inputs!$D$46</f>
        <v>1.1000000000000001</v>
      </c>
      <c r="E15" s="54">
        <v>1</v>
      </c>
      <c r="F15" s="54">
        <v>1</v>
      </c>
      <c r="G15" s="54">
        <v>1</v>
      </c>
    </row>
    <row r="16" spans="1:7" x14ac:dyDescent="0.25">
      <c r="A16" s="83">
        <v>115</v>
      </c>
      <c r="B16" s="88">
        <f>Inputs!$D$45</f>
        <v>1.0959667279233969</v>
      </c>
      <c r="C16" s="88">
        <f>Inputs!$D$47</f>
        <v>1</v>
      </c>
      <c r="D16" s="88">
        <f>Inputs!$D$46</f>
        <v>1.1000000000000001</v>
      </c>
      <c r="E16" s="54">
        <v>1</v>
      </c>
      <c r="F16" s="54">
        <v>1</v>
      </c>
      <c r="G16" s="54">
        <v>1</v>
      </c>
    </row>
    <row r="17" spans="1:7" x14ac:dyDescent="0.25">
      <c r="A17" s="83">
        <v>116</v>
      </c>
      <c r="B17" s="88">
        <f>Inputs!$D$45</f>
        <v>1.0959667279233969</v>
      </c>
      <c r="C17" s="88">
        <f>Inputs!$D$47</f>
        <v>1</v>
      </c>
      <c r="D17" s="88">
        <f>Inputs!$D$46</f>
        <v>1.1000000000000001</v>
      </c>
      <c r="E17" s="54">
        <v>1</v>
      </c>
      <c r="F17" s="54">
        <v>1</v>
      </c>
      <c r="G17" s="54">
        <v>1</v>
      </c>
    </row>
    <row r="18" spans="1:7" x14ac:dyDescent="0.25">
      <c r="A18" s="83">
        <v>117</v>
      </c>
      <c r="B18" s="88">
        <f>Inputs!$D$45</f>
        <v>1.0959667279233969</v>
      </c>
      <c r="C18" s="88">
        <f>Inputs!$D$47</f>
        <v>1</v>
      </c>
      <c r="D18" s="88">
        <f>Inputs!$D$46</f>
        <v>1.1000000000000001</v>
      </c>
      <c r="E18" s="54">
        <v>1</v>
      </c>
      <c r="F18" s="54">
        <v>1</v>
      </c>
      <c r="G18" s="54">
        <v>1</v>
      </c>
    </row>
    <row r="19" spans="1:7" x14ac:dyDescent="0.25">
      <c r="A19" s="83">
        <v>118</v>
      </c>
      <c r="B19" s="88">
        <f>Inputs!$D$45</f>
        <v>1.0959667279233969</v>
      </c>
      <c r="C19" s="88">
        <f>Inputs!$D$47</f>
        <v>1</v>
      </c>
      <c r="D19" s="88">
        <f>Inputs!$D$46</f>
        <v>1.1000000000000001</v>
      </c>
      <c r="E19" s="54">
        <v>1</v>
      </c>
      <c r="F19" s="54">
        <v>1</v>
      </c>
      <c r="G19" s="54">
        <v>1</v>
      </c>
    </row>
    <row r="20" spans="1:7" x14ac:dyDescent="0.25">
      <c r="A20" s="83">
        <v>119</v>
      </c>
      <c r="B20" s="88">
        <f>Inputs!$D$45</f>
        <v>1.0959667279233969</v>
      </c>
      <c r="C20" s="88">
        <f>Inputs!$D$47</f>
        <v>1</v>
      </c>
      <c r="D20" s="88">
        <f>Inputs!$D$46</f>
        <v>1.1000000000000001</v>
      </c>
      <c r="E20" s="54">
        <v>1</v>
      </c>
      <c r="F20" s="54">
        <v>1</v>
      </c>
      <c r="G20" s="54">
        <v>1</v>
      </c>
    </row>
    <row r="21" spans="1:7" x14ac:dyDescent="0.25">
      <c r="A21" s="83">
        <v>120</v>
      </c>
      <c r="B21" s="88">
        <f>Inputs!$D$45</f>
        <v>1.0959667279233969</v>
      </c>
      <c r="C21" s="88">
        <f>Inputs!$D$47</f>
        <v>1</v>
      </c>
      <c r="D21" s="88">
        <f>Inputs!$D$46</f>
        <v>1.1000000000000001</v>
      </c>
      <c r="E21" s="54">
        <v>1</v>
      </c>
      <c r="F21" s="54">
        <v>1</v>
      </c>
      <c r="G21" s="54">
        <v>1</v>
      </c>
    </row>
    <row r="22" spans="1:7" x14ac:dyDescent="0.25">
      <c r="A22" s="83">
        <v>121</v>
      </c>
      <c r="B22" s="88">
        <f>Inputs!$D$45</f>
        <v>1.0959667279233969</v>
      </c>
      <c r="C22" s="88">
        <f>Inputs!$D$47</f>
        <v>1</v>
      </c>
      <c r="D22" s="88">
        <f>Inputs!$D$46</f>
        <v>1.1000000000000001</v>
      </c>
      <c r="E22" s="54">
        <v>1</v>
      </c>
      <c r="F22" s="54">
        <v>1</v>
      </c>
      <c r="G22" s="54">
        <v>1</v>
      </c>
    </row>
    <row r="23" spans="1:7" x14ac:dyDescent="0.25">
      <c r="A23" s="83">
        <v>122</v>
      </c>
      <c r="B23" s="88">
        <f>Inputs!$D$45</f>
        <v>1.0959667279233969</v>
      </c>
      <c r="C23" s="88">
        <f>Inputs!$D$47</f>
        <v>1</v>
      </c>
      <c r="D23" s="88">
        <f>Inputs!$D$46</f>
        <v>1.1000000000000001</v>
      </c>
      <c r="E23" s="54">
        <v>1</v>
      </c>
      <c r="F23" s="54">
        <v>1</v>
      </c>
      <c r="G23" s="54">
        <v>1</v>
      </c>
    </row>
    <row r="24" spans="1:7" x14ac:dyDescent="0.25">
      <c r="A24" s="83">
        <v>123</v>
      </c>
      <c r="B24" s="88">
        <f>Inputs!$D$45</f>
        <v>1.0959667279233969</v>
      </c>
      <c r="C24" s="88">
        <f>Inputs!$D$47</f>
        <v>1</v>
      </c>
      <c r="D24" s="88">
        <f>Inputs!$D$46</f>
        <v>1.1000000000000001</v>
      </c>
      <c r="E24" s="54">
        <v>1</v>
      </c>
      <c r="F24" s="54">
        <v>1</v>
      </c>
      <c r="G24" s="54">
        <v>1</v>
      </c>
    </row>
    <row r="25" spans="1:7" x14ac:dyDescent="0.25">
      <c r="A25" s="83">
        <v>124</v>
      </c>
      <c r="B25" s="88">
        <f>Inputs!$D$45</f>
        <v>1.0959667279233969</v>
      </c>
      <c r="C25" s="88">
        <f>Inputs!$D$47</f>
        <v>1</v>
      </c>
      <c r="D25" s="88">
        <f>Inputs!$D$46</f>
        <v>1.1000000000000001</v>
      </c>
      <c r="E25" s="54">
        <v>1</v>
      </c>
      <c r="F25" s="54">
        <v>1</v>
      </c>
      <c r="G25" s="54">
        <v>1</v>
      </c>
    </row>
    <row r="26" spans="1:7" x14ac:dyDescent="0.25">
      <c r="A26" s="83">
        <v>125</v>
      </c>
      <c r="B26" s="88">
        <f>Inputs!$D$45</f>
        <v>1.0959667279233969</v>
      </c>
      <c r="C26" s="88">
        <f>Inputs!$D$47</f>
        <v>1</v>
      </c>
      <c r="D26" s="88">
        <f>Inputs!$D$46</f>
        <v>1.1000000000000001</v>
      </c>
      <c r="E26" s="54">
        <v>1</v>
      </c>
      <c r="F26" s="54">
        <v>1</v>
      </c>
      <c r="G26" s="54">
        <v>1</v>
      </c>
    </row>
    <row r="27" spans="1:7" x14ac:dyDescent="0.25">
      <c r="A27" s="83">
        <v>126</v>
      </c>
      <c r="B27" s="88">
        <f>Inputs!$D$45</f>
        <v>1.0959667279233969</v>
      </c>
      <c r="C27" s="88">
        <f>Inputs!$D$47</f>
        <v>1</v>
      </c>
      <c r="D27" s="88">
        <f>Inputs!$D$46</f>
        <v>1.1000000000000001</v>
      </c>
      <c r="E27" s="54">
        <v>1</v>
      </c>
      <c r="F27" s="54">
        <v>1</v>
      </c>
      <c r="G27" s="54">
        <v>1</v>
      </c>
    </row>
    <row r="28" spans="1:7" x14ac:dyDescent="0.25">
      <c r="A28" s="83">
        <v>127</v>
      </c>
      <c r="B28" s="88">
        <f>Inputs!$D$45</f>
        <v>1.0959667279233969</v>
      </c>
      <c r="C28" s="88">
        <f>Inputs!$D$47</f>
        <v>1</v>
      </c>
      <c r="D28" s="88">
        <f>Inputs!$D$46</f>
        <v>1.1000000000000001</v>
      </c>
      <c r="E28" s="54">
        <v>1</v>
      </c>
      <c r="F28" s="54">
        <v>1</v>
      </c>
      <c r="G28" s="54">
        <v>1</v>
      </c>
    </row>
    <row r="29" spans="1:7" x14ac:dyDescent="0.25">
      <c r="A29" s="83">
        <v>128</v>
      </c>
      <c r="B29" s="88">
        <f>Inputs!$D$45</f>
        <v>1.0959667279233969</v>
      </c>
      <c r="C29" s="88">
        <f>Inputs!$D$47</f>
        <v>1</v>
      </c>
      <c r="D29" s="88">
        <f>Inputs!$D$46</f>
        <v>1.1000000000000001</v>
      </c>
      <c r="E29" s="54">
        <v>1</v>
      </c>
      <c r="F29" s="54">
        <v>1</v>
      </c>
      <c r="G29" s="54">
        <v>1</v>
      </c>
    </row>
    <row r="30" spans="1:7" x14ac:dyDescent="0.25">
      <c r="A30" s="83">
        <v>129</v>
      </c>
      <c r="B30" s="88">
        <f>Inputs!$D$45</f>
        <v>1.0959667279233969</v>
      </c>
      <c r="C30" s="88">
        <f>Inputs!$D$47</f>
        <v>1</v>
      </c>
      <c r="D30" s="88">
        <f>Inputs!$D$46</f>
        <v>1.1000000000000001</v>
      </c>
      <c r="E30" s="54">
        <v>1</v>
      </c>
      <c r="F30" s="54">
        <v>1</v>
      </c>
      <c r="G30" s="54">
        <v>1</v>
      </c>
    </row>
    <row r="31" spans="1:7" x14ac:dyDescent="0.25">
      <c r="A31" s="83">
        <v>130</v>
      </c>
      <c r="B31" s="88">
        <f>Inputs!$D$45</f>
        <v>1.0959667279233969</v>
      </c>
      <c r="C31" s="88">
        <f>Inputs!$D$47</f>
        <v>1</v>
      </c>
      <c r="D31" s="88">
        <f>Inputs!$D$46</f>
        <v>1.1000000000000001</v>
      </c>
      <c r="E31" s="54">
        <v>1</v>
      </c>
      <c r="F31" s="54">
        <v>1</v>
      </c>
      <c r="G31" s="54">
        <v>1</v>
      </c>
    </row>
    <row r="32" spans="1:7" x14ac:dyDescent="0.25">
      <c r="A32" s="83">
        <v>131</v>
      </c>
      <c r="B32" s="88">
        <f>Inputs!$D$45</f>
        <v>1.0959667279233969</v>
      </c>
      <c r="C32" s="88">
        <f>Inputs!$D$47</f>
        <v>1</v>
      </c>
      <c r="D32" s="88">
        <f>Inputs!$D$46</f>
        <v>1.1000000000000001</v>
      </c>
      <c r="E32" s="54">
        <v>1</v>
      </c>
      <c r="F32" s="54">
        <v>1</v>
      </c>
      <c r="G32" s="54">
        <v>1</v>
      </c>
    </row>
    <row r="33" spans="1:7" x14ac:dyDescent="0.25">
      <c r="A33" s="83">
        <v>141</v>
      </c>
      <c r="B33" s="88">
        <f>Inputs!$D$45</f>
        <v>1.0959667279233969</v>
      </c>
      <c r="C33" s="88">
        <f>Inputs!$D$47</f>
        <v>1</v>
      </c>
      <c r="D33" s="88">
        <f>Inputs!$D$46</f>
        <v>1.1000000000000001</v>
      </c>
      <c r="E33" s="54">
        <v>1</v>
      </c>
      <c r="F33" s="54">
        <v>1</v>
      </c>
      <c r="G33" s="54">
        <v>1</v>
      </c>
    </row>
    <row r="34" spans="1:7" x14ac:dyDescent="0.25">
      <c r="A34" s="83">
        <v>142</v>
      </c>
      <c r="B34" s="88">
        <f>Inputs!$D$45</f>
        <v>1.0959667279233969</v>
      </c>
      <c r="C34" s="88">
        <f>Inputs!$D$47</f>
        <v>1</v>
      </c>
      <c r="D34" s="88">
        <f>Inputs!$D$46</f>
        <v>1.1000000000000001</v>
      </c>
      <c r="E34" s="54">
        <v>1</v>
      </c>
      <c r="F34" s="54">
        <v>1</v>
      </c>
      <c r="G34" s="54">
        <v>1</v>
      </c>
    </row>
    <row r="35" spans="1:7" x14ac:dyDescent="0.25">
      <c r="A35" s="83">
        <v>143</v>
      </c>
      <c r="B35" s="88">
        <f>Inputs!$D$45</f>
        <v>1.0959667279233969</v>
      </c>
      <c r="C35" s="88">
        <f>Inputs!$D$47</f>
        <v>1</v>
      </c>
      <c r="D35" s="88">
        <f>Inputs!$D$46</f>
        <v>1.1000000000000001</v>
      </c>
      <c r="E35" s="54">
        <v>1</v>
      </c>
      <c r="F35" s="54">
        <v>1</v>
      </c>
      <c r="G35" s="54">
        <v>1</v>
      </c>
    </row>
    <row r="36" spans="1:7" x14ac:dyDescent="0.25">
      <c r="A36" s="83">
        <v>144</v>
      </c>
      <c r="B36" s="88">
        <f>Inputs!$D$45</f>
        <v>1.0959667279233969</v>
      </c>
      <c r="C36" s="88">
        <f>Inputs!$D$47</f>
        <v>1</v>
      </c>
      <c r="D36" s="88">
        <f>Inputs!$D$46</f>
        <v>1.1000000000000001</v>
      </c>
      <c r="E36" s="54">
        <v>1</v>
      </c>
      <c r="F36" s="54">
        <v>1</v>
      </c>
      <c r="G36" s="54">
        <v>1</v>
      </c>
    </row>
    <row r="37" spans="1:7" x14ac:dyDescent="0.25">
      <c r="A37" s="83">
        <v>145</v>
      </c>
      <c r="B37" s="88">
        <f>Inputs!$D$45</f>
        <v>1.0959667279233969</v>
      </c>
      <c r="C37" s="88">
        <f>Inputs!$D$47</f>
        <v>1</v>
      </c>
      <c r="D37" s="88">
        <f>Inputs!$D$46</f>
        <v>1.1000000000000001</v>
      </c>
      <c r="E37" s="54">
        <v>1</v>
      </c>
      <c r="F37" s="54">
        <v>1</v>
      </c>
      <c r="G37" s="54">
        <v>1</v>
      </c>
    </row>
    <row r="38" spans="1:7" x14ac:dyDescent="0.25">
      <c r="A38" s="83">
        <v>146</v>
      </c>
      <c r="B38" s="88">
        <f>Inputs!$D$45</f>
        <v>1.0959667279233969</v>
      </c>
      <c r="C38" s="88">
        <f>Inputs!$D$47</f>
        <v>1</v>
      </c>
      <c r="D38" s="88">
        <f>Inputs!$D$46</f>
        <v>1.1000000000000001</v>
      </c>
      <c r="E38" s="54">
        <v>1</v>
      </c>
      <c r="F38" s="54">
        <v>1</v>
      </c>
      <c r="G38" s="54">
        <v>1</v>
      </c>
    </row>
    <row r="39" spans="1:7" x14ac:dyDescent="0.25">
      <c r="A39" s="83">
        <v>147</v>
      </c>
      <c r="B39" s="88">
        <f>Inputs!$D$45</f>
        <v>1.0959667279233969</v>
      </c>
      <c r="C39" s="88">
        <f>Inputs!$D$47</f>
        <v>1</v>
      </c>
      <c r="D39" s="88">
        <f>Inputs!$D$46</f>
        <v>1.1000000000000001</v>
      </c>
      <c r="E39" s="54">
        <v>1</v>
      </c>
      <c r="F39" s="54">
        <v>1</v>
      </c>
      <c r="G39" s="54">
        <v>1</v>
      </c>
    </row>
    <row r="40" spans="1:7" x14ac:dyDescent="0.25">
      <c r="A40" s="83">
        <v>148</v>
      </c>
      <c r="B40" s="88">
        <f>Inputs!$D$45</f>
        <v>1.0959667279233969</v>
      </c>
      <c r="C40" s="88">
        <f>Inputs!$D$47</f>
        <v>1</v>
      </c>
      <c r="D40" s="88">
        <f>Inputs!$D$46</f>
        <v>1.1000000000000001</v>
      </c>
      <c r="E40" s="54">
        <v>1</v>
      </c>
      <c r="F40" s="54">
        <v>1</v>
      </c>
      <c r="G40" s="54">
        <v>1</v>
      </c>
    </row>
    <row r="41" spans="1:7" x14ac:dyDescent="0.25">
      <c r="A41" s="83">
        <v>149</v>
      </c>
      <c r="B41" s="88">
        <f>Inputs!$D$45</f>
        <v>1.0959667279233969</v>
      </c>
      <c r="C41" s="88">
        <f>Inputs!$D$47</f>
        <v>1</v>
      </c>
      <c r="D41" s="88">
        <f>Inputs!$D$46</f>
        <v>1.1000000000000001</v>
      </c>
      <c r="E41" s="54">
        <v>1</v>
      </c>
      <c r="F41" s="54">
        <v>1</v>
      </c>
      <c r="G41" s="54">
        <v>1</v>
      </c>
    </row>
    <row r="42" spans="1:7" x14ac:dyDescent="0.25">
      <c r="A42" s="83">
        <v>150</v>
      </c>
      <c r="B42" s="88">
        <f>Inputs!$D$45</f>
        <v>1.0959667279233969</v>
      </c>
      <c r="C42" s="88">
        <f>Inputs!$D$47</f>
        <v>1</v>
      </c>
      <c r="D42" s="88">
        <f>Inputs!$D$46</f>
        <v>1.1000000000000001</v>
      </c>
      <c r="E42" s="54">
        <v>1</v>
      </c>
      <c r="F42" s="54">
        <v>1</v>
      </c>
      <c r="G42" s="54">
        <v>1</v>
      </c>
    </row>
    <row r="43" spans="1:7" x14ac:dyDescent="0.25">
      <c r="A43" s="83">
        <v>151</v>
      </c>
      <c r="B43" s="88">
        <f>Inputs!$D$45</f>
        <v>1.0959667279233969</v>
      </c>
      <c r="C43" s="88">
        <f>Inputs!$D$47</f>
        <v>1</v>
      </c>
      <c r="D43" s="88">
        <f>Inputs!$D$46</f>
        <v>1.1000000000000001</v>
      </c>
      <c r="E43" s="54">
        <v>1</v>
      </c>
      <c r="F43" s="54">
        <v>1</v>
      </c>
      <c r="G43" s="54">
        <v>1</v>
      </c>
    </row>
    <row r="44" spans="1:7" x14ac:dyDescent="0.25">
      <c r="A44" s="83">
        <v>152</v>
      </c>
      <c r="B44" s="88">
        <f>Inputs!$D$45</f>
        <v>1.0959667279233969</v>
      </c>
      <c r="C44" s="88">
        <f>Inputs!$D$47</f>
        <v>1</v>
      </c>
      <c r="D44" s="88">
        <f>Inputs!$D$46</f>
        <v>1.1000000000000001</v>
      </c>
      <c r="E44" s="54">
        <v>1</v>
      </c>
      <c r="F44" s="54">
        <v>1</v>
      </c>
      <c r="G44" s="54">
        <v>1</v>
      </c>
    </row>
    <row r="45" spans="1:7" x14ac:dyDescent="0.25">
      <c r="A45" s="83">
        <v>153</v>
      </c>
      <c r="B45" s="88">
        <f>Inputs!$D$45</f>
        <v>1.0959667279233969</v>
      </c>
      <c r="C45" s="88">
        <f>Inputs!$D$47</f>
        <v>1</v>
      </c>
      <c r="D45" s="88">
        <f>Inputs!$D$46</f>
        <v>1.1000000000000001</v>
      </c>
      <c r="E45" s="54">
        <v>1</v>
      </c>
      <c r="F45" s="54">
        <v>1</v>
      </c>
      <c r="G45" s="54">
        <v>1</v>
      </c>
    </row>
    <row r="46" spans="1:7" x14ac:dyDescent="0.25">
      <c r="A46" s="83">
        <v>154</v>
      </c>
      <c r="B46" s="88">
        <f>Inputs!$D$45</f>
        <v>1.0959667279233969</v>
      </c>
      <c r="C46" s="88">
        <f>Inputs!$D$47</f>
        <v>1</v>
      </c>
      <c r="D46" s="88">
        <f>Inputs!$D$46</f>
        <v>1.1000000000000001</v>
      </c>
      <c r="E46" s="54">
        <v>1</v>
      </c>
      <c r="F46" s="54">
        <v>1</v>
      </c>
      <c r="G46" s="54">
        <v>1</v>
      </c>
    </row>
    <row r="47" spans="1:7" x14ac:dyDescent="0.25">
      <c r="A47" s="83">
        <v>171</v>
      </c>
      <c r="B47" s="88">
        <f>Inputs!$D$45</f>
        <v>1.0959667279233969</v>
      </c>
      <c r="C47" s="88">
        <f>Inputs!$D$47</f>
        <v>1</v>
      </c>
      <c r="D47" s="88">
        <f>Inputs!$D$46</f>
        <v>1.1000000000000001</v>
      </c>
      <c r="E47" s="54">
        <v>1</v>
      </c>
      <c r="F47" s="54">
        <v>1</v>
      </c>
      <c r="G47" s="54">
        <v>1</v>
      </c>
    </row>
    <row r="48" spans="1:7" x14ac:dyDescent="0.25">
      <c r="A48" s="83">
        <v>172</v>
      </c>
      <c r="B48" s="88">
        <f>Inputs!$D$45</f>
        <v>1.0959667279233969</v>
      </c>
      <c r="C48" s="88">
        <f>Inputs!$D$47</f>
        <v>1</v>
      </c>
      <c r="D48" s="88">
        <f>Inputs!$D$46</f>
        <v>1.1000000000000001</v>
      </c>
      <c r="E48" s="54">
        <v>1</v>
      </c>
      <c r="F48" s="54">
        <v>1</v>
      </c>
      <c r="G48" s="54">
        <v>1</v>
      </c>
    </row>
    <row r="49" spans="1:7" x14ac:dyDescent="0.25">
      <c r="A49" s="83">
        <v>173</v>
      </c>
      <c r="B49" s="88">
        <f>Inputs!$D$45</f>
        <v>1.0959667279233969</v>
      </c>
      <c r="C49" s="88">
        <f>Inputs!$D$47</f>
        <v>1</v>
      </c>
      <c r="D49" s="88">
        <f>Inputs!$D$46</f>
        <v>1.1000000000000001</v>
      </c>
      <c r="E49" s="54">
        <v>1</v>
      </c>
      <c r="F49" s="54">
        <v>1</v>
      </c>
      <c r="G49" s="54">
        <v>1</v>
      </c>
    </row>
    <row r="50" spans="1:7" x14ac:dyDescent="0.25">
      <c r="A50" s="83">
        <v>174</v>
      </c>
      <c r="B50" s="88">
        <f>Inputs!$D$45</f>
        <v>1.0959667279233969</v>
      </c>
      <c r="C50" s="88">
        <f>Inputs!$D$47</f>
        <v>1</v>
      </c>
      <c r="D50" s="88">
        <f>Inputs!$D$46</f>
        <v>1.1000000000000001</v>
      </c>
      <c r="E50" s="54">
        <v>1</v>
      </c>
      <c r="F50" s="54">
        <v>1</v>
      </c>
      <c r="G50" s="54">
        <v>1</v>
      </c>
    </row>
    <row r="51" spans="1:7" x14ac:dyDescent="0.25">
      <c r="A51" s="83">
        <v>175</v>
      </c>
      <c r="B51" s="88">
        <f>Inputs!$D$45</f>
        <v>1.0959667279233969</v>
      </c>
      <c r="C51" s="88">
        <f>Inputs!$D$47</f>
        <v>1</v>
      </c>
      <c r="D51" s="88">
        <f>Inputs!$D$46</f>
        <v>1.1000000000000001</v>
      </c>
      <c r="E51" s="54">
        <v>1</v>
      </c>
      <c r="F51" s="54">
        <v>1</v>
      </c>
      <c r="G51" s="54">
        <v>1</v>
      </c>
    </row>
    <row r="52" spans="1:7" x14ac:dyDescent="0.25">
      <c r="A52" s="83">
        <v>176</v>
      </c>
      <c r="B52" s="88">
        <f>Inputs!$D$45</f>
        <v>1.0959667279233969</v>
      </c>
      <c r="C52" s="88">
        <f>Inputs!$D$47</f>
        <v>1</v>
      </c>
      <c r="D52" s="88">
        <f>Inputs!$D$46</f>
        <v>1.1000000000000001</v>
      </c>
      <c r="E52" s="54">
        <v>1</v>
      </c>
      <c r="F52" s="54">
        <v>1</v>
      </c>
      <c r="G52" s="54">
        <v>1</v>
      </c>
    </row>
    <row r="53" spans="1:7" x14ac:dyDescent="0.25">
      <c r="A53" s="83">
        <v>177</v>
      </c>
      <c r="B53" s="88">
        <f>Inputs!$D$45</f>
        <v>1.0959667279233969</v>
      </c>
      <c r="C53" s="88">
        <f>Inputs!$D$47</f>
        <v>1</v>
      </c>
      <c r="D53" s="88">
        <f>Inputs!$D$46</f>
        <v>1.1000000000000001</v>
      </c>
      <c r="E53" s="54">
        <v>1</v>
      </c>
      <c r="F53" s="54">
        <v>1</v>
      </c>
      <c r="G53" s="54">
        <v>1</v>
      </c>
    </row>
    <row r="54" spans="1:7" x14ac:dyDescent="0.25">
      <c r="A54" s="83">
        <v>178</v>
      </c>
      <c r="B54" s="88">
        <f>Inputs!$D$45</f>
        <v>1.0959667279233969</v>
      </c>
      <c r="C54" s="88">
        <f>Inputs!$D$47</f>
        <v>1</v>
      </c>
      <c r="D54" s="88">
        <f>Inputs!$D$46</f>
        <v>1.1000000000000001</v>
      </c>
      <c r="E54" s="54">
        <v>1</v>
      </c>
      <c r="F54" s="54">
        <v>1</v>
      </c>
      <c r="G54" s="54">
        <v>1</v>
      </c>
    </row>
    <row r="55" spans="1:7" x14ac:dyDescent="0.25">
      <c r="A55" s="83">
        <v>179</v>
      </c>
      <c r="B55" s="88">
        <f>Inputs!$D$45</f>
        <v>1.0959667279233969</v>
      </c>
      <c r="C55" s="88">
        <f>Inputs!$D$47</f>
        <v>1</v>
      </c>
      <c r="D55" s="88">
        <f>Inputs!$D$46</f>
        <v>1.1000000000000001</v>
      </c>
      <c r="E55" s="54">
        <v>1</v>
      </c>
      <c r="F55" s="54">
        <v>1</v>
      </c>
      <c r="G55" s="54">
        <v>1</v>
      </c>
    </row>
    <row r="56" spans="1:7" x14ac:dyDescent="0.25">
      <c r="A56" s="83">
        <v>180</v>
      </c>
      <c r="B56" s="88">
        <f>Inputs!$D$45</f>
        <v>1.0959667279233969</v>
      </c>
      <c r="C56" s="88">
        <f>Inputs!$D$47</f>
        <v>1</v>
      </c>
      <c r="D56" s="88">
        <f>Inputs!$D$46</f>
        <v>1.1000000000000001</v>
      </c>
      <c r="E56" s="54">
        <v>1</v>
      </c>
      <c r="F56" s="54">
        <v>1</v>
      </c>
      <c r="G56" s="54">
        <v>1</v>
      </c>
    </row>
    <row r="57" spans="1:7" x14ac:dyDescent="0.25">
      <c r="A57" s="83">
        <v>181</v>
      </c>
      <c r="B57" s="88">
        <f>Inputs!$D$45</f>
        <v>1.0959667279233969</v>
      </c>
      <c r="C57" s="88">
        <f>Inputs!$D$47</f>
        <v>1</v>
      </c>
      <c r="D57" s="88">
        <f>Inputs!$D$46</f>
        <v>1.1000000000000001</v>
      </c>
      <c r="E57" s="54">
        <v>1</v>
      </c>
      <c r="F57" s="54">
        <v>1</v>
      </c>
      <c r="G57" s="54">
        <v>1</v>
      </c>
    </row>
    <row r="58" spans="1:7" x14ac:dyDescent="0.25">
      <c r="A58" s="83">
        <v>182</v>
      </c>
      <c r="B58" s="88">
        <f>Inputs!$D$45</f>
        <v>1.0959667279233969</v>
      </c>
      <c r="C58" s="88">
        <f>Inputs!$D$47</f>
        <v>1</v>
      </c>
      <c r="D58" s="88">
        <f>Inputs!$D$46</f>
        <v>1.1000000000000001</v>
      </c>
      <c r="E58" s="54">
        <v>1</v>
      </c>
      <c r="F58" s="54">
        <v>1</v>
      </c>
      <c r="G58" s="54">
        <v>1</v>
      </c>
    </row>
    <row r="59" spans="1:7" x14ac:dyDescent="0.25">
      <c r="A59" s="83">
        <v>183</v>
      </c>
      <c r="B59" s="88">
        <f>Inputs!$D$45</f>
        <v>1.0959667279233969</v>
      </c>
      <c r="C59" s="88">
        <f>Inputs!$D$47</f>
        <v>1</v>
      </c>
      <c r="D59" s="88">
        <f>Inputs!$D$46</f>
        <v>1.1000000000000001</v>
      </c>
      <c r="E59" s="54">
        <v>1</v>
      </c>
      <c r="F59" s="54">
        <v>1</v>
      </c>
      <c r="G59" s="54">
        <v>1</v>
      </c>
    </row>
    <row r="60" spans="1:7" x14ac:dyDescent="0.25">
      <c r="A60" s="83">
        <v>184</v>
      </c>
      <c r="B60" s="88">
        <f>Inputs!$D$45</f>
        <v>1.0959667279233969</v>
      </c>
      <c r="C60" s="88">
        <f>Inputs!$D$47</f>
        <v>1</v>
      </c>
      <c r="D60" s="88">
        <f>Inputs!$D$46</f>
        <v>1.1000000000000001</v>
      </c>
      <c r="E60" s="54">
        <v>1</v>
      </c>
      <c r="F60" s="54">
        <v>1</v>
      </c>
      <c r="G60" s="54">
        <v>1</v>
      </c>
    </row>
    <row r="61" spans="1:7" x14ac:dyDescent="0.25">
      <c r="A61" s="83">
        <v>185</v>
      </c>
      <c r="B61" s="88">
        <f>Inputs!$D$45</f>
        <v>1.0959667279233969</v>
      </c>
      <c r="C61" s="88">
        <f>Inputs!$D$47</f>
        <v>1</v>
      </c>
      <c r="D61" s="88">
        <f>Inputs!$D$46</f>
        <v>1.1000000000000001</v>
      </c>
      <c r="E61" s="54">
        <v>1</v>
      </c>
      <c r="F61" s="54">
        <v>1</v>
      </c>
      <c r="G61" s="54">
        <v>1</v>
      </c>
    </row>
    <row r="62" spans="1:7" x14ac:dyDescent="0.25">
      <c r="A62" s="83">
        <v>186</v>
      </c>
      <c r="B62" s="88">
        <f>Inputs!$D$45</f>
        <v>1.0959667279233969</v>
      </c>
      <c r="C62" s="88">
        <f>Inputs!$D$47</f>
        <v>1</v>
      </c>
      <c r="D62" s="88">
        <f>Inputs!$D$46</f>
        <v>1.1000000000000001</v>
      </c>
      <c r="E62" s="54">
        <v>1</v>
      </c>
      <c r="F62" s="54">
        <v>1</v>
      </c>
      <c r="G62" s="54">
        <v>1</v>
      </c>
    </row>
    <row r="63" spans="1:7" x14ac:dyDescent="0.25">
      <c r="A63" s="83">
        <v>201</v>
      </c>
      <c r="B63" s="88">
        <f>Inputs!$D$45</f>
        <v>1.0959667279233969</v>
      </c>
      <c r="C63" s="88">
        <f>Inputs!$D$47</f>
        <v>1</v>
      </c>
      <c r="D63" s="88">
        <f>Inputs!$D$46</f>
        <v>1.1000000000000001</v>
      </c>
      <c r="E63" s="54">
        <v>1</v>
      </c>
      <c r="F63" s="54">
        <v>1</v>
      </c>
      <c r="G63" s="54">
        <v>1</v>
      </c>
    </row>
    <row r="64" spans="1:7" x14ac:dyDescent="0.25">
      <c r="A64" s="83">
        <v>202</v>
      </c>
      <c r="B64" s="88">
        <f>Inputs!$D$45</f>
        <v>1.0959667279233969</v>
      </c>
      <c r="C64" s="88">
        <f>Inputs!$D$47</f>
        <v>1</v>
      </c>
      <c r="D64" s="88">
        <f>Inputs!$D$46</f>
        <v>1.1000000000000001</v>
      </c>
      <c r="E64" s="54">
        <v>1</v>
      </c>
      <c r="F64" s="54">
        <v>1</v>
      </c>
      <c r="G64" s="54">
        <v>1</v>
      </c>
    </row>
    <row r="65" spans="1:7" x14ac:dyDescent="0.25">
      <c r="A65" s="83">
        <v>203</v>
      </c>
      <c r="B65" s="88">
        <f>Inputs!$D$45</f>
        <v>1.0959667279233969</v>
      </c>
      <c r="C65" s="88">
        <f>Inputs!$D$47</f>
        <v>1</v>
      </c>
      <c r="D65" s="88">
        <f>Inputs!$D$46</f>
        <v>1.1000000000000001</v>
      </c>
      <c r="E65" s="54">
        <v>1</v>
      </c>
      <c r="F65" s="54">
        <v>1</v>
      </c>
      <c r="G65" s="54">
        <v>1</v>
      </c>
    </row>
    <row r="66" spans="1:7" x14ac:dyDescent="0.25">
      <c r="A66" s="83">
        <v>204</v>
      </c>
      <c r="B66" s="88">
        <f>Inputs!$D$45</f>
        <v>1.0959667279233969</v>
      </c>
      <c r="C66" s="88">
        <f>Inputs!$D$47</f>
        <v>1</v>
      </c>
      <c r="D66" s="88">
        <f>Inputs!$D$46</f>
        <v>1.1000000000000001</v>
      </c>
      <c r="E66" s="54">
        <v>1</v>
      </c>
      <c r="F66" s="54">
        <v>1</v>
      </c>
      <c r="G66" s="54">
        <v>1</v>
      </c>
    </row>
    <row r="67" spans="1:7" x14ac:dyDescent="0.25">
      <c r="A67" s="83">
        <v>205</v>
      </c>
      <c r="B67" s="88">
        <f>Inputs!$D$45</f>
        <v>1.0959667279233969</v>
      </c>
      <c r="C67" s="88">
        <f>Inputs!$D$47</f>
        <v>1</v>
      </c>
      <c r="D67" s="88">
        <f>Inputs!$D$46</f>
        <v>1.1000000000000001</v>
      </c>
      <c r="E67" s="54">
        <v>1</v>
      </c>
      <c r="F67" s="54">
        <v>1</v>
      </c>
      <c r="G67" s="54">
        <v>1</v>
      </c>
    </row>
    <row r="68" spans="1:7" x14ac:dyDescent="0.25">
      <c r="A68" s="83">
        <v>206</v>
      </c>
      <c r="B68" s="88">
        <f>Inputs!$D$45</f>
        <v>1.0959667279233969</v>
      </c>
      <c r="C68" s="88">
        <f>Inputs!$D$47</f>
        <v>1</v>
      </c>
      <c r="D68" s="88">
        <f>Inputs!$D$46</f>
        <v>1.1000000000000001</v>
      </c>
      <c r="E68" s="54">
        <v>1</v>
      </c>
      <c r="F68" s="54">
        <v>1</v>
      </c>
      <c r="G68" s="54">
        <v>1</v>
      </c>
    </row>
    <row r="69" spans="1:7" x14ac:dyDescent="0.25">
      <c r="A69" s="83">
        <v>207</v>
      </c>
      <c r="B69" s="88">
        <f>Inputs!$D$45</f>
        <v>1.0959667279233969</v>
      </c>
      <c r="C69" s="88">
        <f>Inputs!$D$47</f>
        <v>1</v>
      </c>
      <c r="D69" s="88">
        <f>Inputs!$D$46</f>
        <v>1.1000000000000001</v>
      </c>
      <c r="E69" s="54">
        <v>1</v>
      </c>
      <c r="F69" s="54">
        <v>1</v>
      </c>
      <c r="G69" s="54">
        <v>1</v>
      </c>
    </row>
    <row r="70" spans="1:7" x14ac:dyDescent="0.25">
      <c r="A70" s="83">
        <v>208</v>
      </c>
      <c r="B70" s="88">
        <f>Inputs!$D$45</f>
        <v>1.0959667279233969</v>
      </c>
      <c r="C70" s="88">
        <f>Inputs!$D$47</f>
        <v>1</v>
      </c>
      <c r="D70" s="88">
        <f>Inputs!$D$46</f>
        <v>1.1000000000000001</v>
      </c>
      <c r="E70" s="54">
        <v>1</v>
      </c>
      <c r="F70" s="54">
        <v>1</v>
      </c>
      <c r="G70" s="54">
        <v>1</v>
      </c>
    </row>
    <row r="71" spans="1:7" x14ac:dyDescent="0.25">
      <c r="A71" s="83">
        <v>209</v>
      </c>
      <c r="B71" s="88">
        <f>Inputs!$D$45</f>
        <v>1.0959667279233969</v>
      </c>
      <c r="C71" s="88">
        <f>Inputs!$D$47</f>
        <v>1</v>
      </c>
      <c r="D71" s="88">
        <f>Inputs!$D$46</f>
        <v>1.1000000000000001</v>
      </c>
      <c r="E71" s="54">
        <v>1</v>
      </c>
      <c r="F71" s="54">
        <v>1</v>
      </c>
      <c r="G71" s="54">
        <v>1</v>
      </c>
    </row>
    <row r="72" spans="1:7" x14ac:dyDescent="0.25">
      <c r="A72" s="83">
        <v>210</v>
      </c>
      <c r="B72" s="88">
        <f>Inputs!$D$45</f>
        <v>1.0959667279233969</v>
      </c>
      <c r="C72" s="88">
        <f>Inputs!$D$47</f>
        <v>1</v>
      </c>
      <c r="D72" s="88">
        <f>Inputs!$D$46</f>
        <v>1.1000000000000001</v>
      </c>
      <c r="E72" s="54">
        <v>1</v>
      </c>
      <c r="F72" s="54">
        <v>1</v>
      </c>
      <c r="G72" s="54">
        <v>1</v>
      </c>
    </row>
    <row r="73" spans="1:7" x14ac:dyDescent="0.25">
      <c r="A73" s="83">
        <v>211</v>
      </c>
      <c r="B73" s="88">
        <f>Inputs!$D$45</f>
        <v>1.0959667279233969</v>
      </c>
      <c r="C73" s="88">
        <f>Inputs!$D$47</f>
        <v>1</v>
      </c>
      <c r="D73" s="88">
        <f>Inputs!$D$46</f>
        <v>1.1000000000000001</v>
      </c>
      <c r="E73" s="54">
        <v>1</v>
      </c>
      <c r="F73" s="54">
        <v>1</v>
      </c>
      <c r="G73" s="54">
        <v>1</v>
      </c>
    </row>
    <row r="74" spans="1:7" x14ac:dyDescent="0.25">
      <c r="A74" s="83">
        <v>212</v>
      </c>
      <c r="B74" s="88">
        <f>Inputs!$D$45</f>
        <v>1.0959667279233969</v>
      </c>
      <c r="C74" s="88">
        <f>Inputs!$D$47</f>
        <v>1</v>
      </c>
      <c r="D74" s="88">
        <f>Inputs!$D$46</f>
        <v>1.1000000000000001</v>
      </c>
      <c r="E74" s="54">
        <v>1</v>
      </c>
      <c r="F74" s="54">
        <v>1</v>
      </c>
      <c r="G74" s="54">
        <v>1</v>
      </c>
    </row>
    <row r="75" spans="1:7" x14ac:dyDescent="0.25">
      <c r="A75" s="83">
        <v>213</v>
      </c>
      <c r="B75" s="88">
        <f>Inputs!$D$45</f>
        <v>1.0959667279233969</v>
      </c>
      <c r="C75" s="88">
        <f>Inputs!$D$47</f>
        <v>1</v>
      </c>
      <c r="D75" s="88">
        <f>Inputs!$D$46</f>
        <v>1.1000000000000001</v>
      </c>
      <c r="E75" s="54">
        <v>1</v>
      </c>
      <c r="F75" s="54">
        <v>1</v>
      </c>
      <c r="G75" s="54">
        <v>1</v>
      </c>
    </row>
    <row r="76" spans="1:7" x14ac:dyDescent="0.25">
      <c r="A76" s="83">
        <v>214</v>
      </c>
      <c r="B76" s="88">
        <f>Inputs!$D$45</f>
        <v>1.0959667279233969</v>
      </c>
      <c r="C76" s="88">
        <f>Inputs!$D$47</f>
        <v>1</v>
      </c>
      <c r="D76" s="88">
        <f>Inputs!$D$46</f>
        <v>1.1000000000000001</v>
      </c>
      <c r="E76" s="54">
        <v>1</v>
      </c>
      <c r="F76" s="54">
        <v>1</v>
      </c>
      <c r="G76" s="54">
        <v>1</v>
      </c>
    </row>
    <row r="77" spans="1:7" x14ac:dyDescent="0.25">
      <c r="A77" s="83">
        <v>215</v>
      </c>
      <c r="B77" s="88">
        <f>Inputs!$D$45</f>
        <v>1.0959667279233969</v>
      </c>
      <c r="C77" s="88">
        <f>Inputs!$D$47</f>
        <v>1</v>
      </c>
      <c r="D77" s="88">
        <f>Inputs!$D$46</f>
        <v>1.1000000000000001</v>
      </c>
      <c r="E77" s="54">
        <v>1</v>
      </c>
      <c r="F77" s="54">
        <v>1</v>
      </c>
      <c r="G77" s="54">
        <v>1</v>
      </c>
    </row>
    <row r="78" spans="1:7" x14ac:dyDescent="0.25">
      <c r="A78" s="83">
        <v>216</v>
      </c>
      <c r="B78" s="88">
        <f>Inputs!$D$45</f>
        <v>1.0959667279233969</v>
      </c>
      <c r="C78" s="88">
        <f>Inputs!$D$47</f>
        <v>1</v>
      </c>
      <c r="D78" s="88">
        <f>Inputs!$D$46</f>
        <v>1.1000000000000001</v>
      </c>
      <c r="E78" s="54">
        <v>1</v>
      </c>
      <c r="F78" s="54">
        <v>1</v>
      </c>
      <c r="G78" s="54">
        <v>1</v>
      </c>
    </row>
    <row r="79" spans="1:7" x14ac:dyDescent="0.25">
      <c r="A79" s="83">
        <v>217</v>
      </c>
      <c r="B79" s="88">
        <f>Inputs!$D$45</f>
        <v>1.0959667279233969</v>
      </c>
      <c r="C79" s="88">
        <f>Inputs!$D$47</f>
        <v>1</v>
      </c>
      <c r="D79" s="88">
        <f>Inputs!$D$46</f>
        <v>1.1000000000000001</v>
      </c>
      <c r="E79" s="54">
        <v>1</v>
      </c>
      <c r="F79" s="54">
        <v>1</v>
      </c>
      <c r="G79" s="54">
        <v>1</v>
      </c>
    </row>
    <row r="80" spans="1:7" x14ac:dyDescent="0.25">
      <c r="A80" s="83">
        <v>218</v>
      </c>
      <c r="B80" s="88">
        <f>Inputs!$D$45</f>
        <v>1.0959667279233969</v>
      </c>
      <c r="C80" s="88">
        <f>Inputs!$D$47</f>
        <v>1</v>
      </c>
      <c r="D80" s="88">
        <f>Inputs!$D$46</f>
        <v>1.1000000000000001</v>
      </c>
      <c r="E80" s="54">
        <v>1</v>
      </c>
      <c r="F80" s="54">
        <v>1</v>
      </c>
      <c r="G80" s="54">
        <v>1</v>
      </c>
    </row>
    <row r="81" spans="1:7" x14ac:dyDescent="0.25">
      <c r="A81" s="83">
        <v>219</v>
      </c>
      <c r="B81" s="88">
        <f>Inputs!$D$45</f>
        <v>1.0959667279233969</v>
      </c>
      <c r="C81" s="88">
        <f>Inputs!$D$47</f>
        <v>1</v>
      </c>
      <c r="D81" s="88">
        <f>Inputs!$D$46</f>
        <v>1.1000000000000001</v>
      </c>
      <c r="E81" s="54">
        <v>1</v>
      </c>
      <c r="F81" s="54">
        <v>1</v>
      </c>
      <c r="G81" s="54">
        <v>1</v>
      </c>
    </row>
    <row r="82" spans="1:7" x14ac:dyDescent="0.25">
      <c r="A82" s="83">
        <v>220</v>
      </c>
      <c r="B82" s="88">
        <f>Inputs!$D$45</f>
        <v>1.0959667279233969</v>
      </c>
      <c r="C82" s="88">
        <f>Inputs!$D$47</f>
        <v>1</v>
      </c>
      <c r="D82" s="88">
        <f>Inputs!$D$46</f>
        <v>1.1000000000000001</v>
      </c>
      <c r="E82" s="54">
        <v>1</v>
      </c>
      <c r="F82" s="54">
        <v>1</v>
      </c>
      <c r="G82" s="54">
        <v>1</v>
      </c>
    </row>
    <row r="83" spans="1:7" x14ac:dyDescent="0.25">
      <c r="A83" s="83">
        <v>221</v>
      </c>
      <c r="B83" s="88">
        <f>Inputs!$D$45</f>
        <v>1.0959667279233969</v>
      </c>
      <c r="C83" s="88">
        <f>Inputs!$D$47</f>
        <v>1</v>
      </c>
      <c r="D83" s="88">
        <f>Inputs!$D$46</f>
        <v>1.1000000000000001</v>
      </c>
      <c r="E83" s="54">
        <v>1</v>
      </c>
      <c r="F83" s="54">
        <v>1</v>
      </c>
      <c r="G83" s="54">
        <v>1</v>
      </c>
    </row>
    <row r="84" spans="1:7" x14ac:dyDescent="0.25">
      <c r="A84" s="83">
        <v>222</v>
      </c>
      <c r="B84" s="88">
        <f>Inputs!$D$45</f>
        <v>1.0959667279233969</v>
      </c>
      <c r="C84" s="88">
        <f>Inputs!$D$47</f>
        <v>1</v>
      </c>
      <c r="D84" s="88">
        <f>Inputs!$D$46</f>
        <v>1.1000000000000001</v>
      </c>
      <c r="E84" s="54">
        <v>1</v>
      </c>
      <c r="F84" s="54">
        <v>1</v>
      </c>
      <c r="G84" s="54">
        <v>1</v>
      </c>
    </row>
    <row r="85" spans="1:7" x14ac:dyDescent="0.25">
      <c r="A85" s="83">
        <v>223</v>
      </c>
      <c r="B85" s="88">
        <f>Inputs!$D$45</f>
        <v>1.0959667279233969</v>
      </c>
      <c r="C85" s="88">
        <f>Inputs!$D$47</f>
        <v>1</v>
      </c>
      <c r="D85" s="88">
        <f>Inputs!$D$46</f>
        <v>1.1000000000000001</v>
      </c>
      <c r="E85" s="54">
        <v>1</v>
      </c>
      <c r="F85" s="54">
        <v>1</v>
      </c>
      <c r="G85" s="54">
        <v>1</v>
      </c>
    </row>
    <row r="86" spans="1:7" x14ac:dyDescent="0.25">
      <c r="A86" s="83">
        <v>224</v>
      </c>
      <c r="B86" s="88">
        <f>Inputs!$D$45</f>
        <v>1.0959667279233969</v>
      </c>
      <c r="C86" s="88">
        <f>Inputs!$D$47</f>
        <v>1</v>
      </c>
      <c r="D86" s="88">
        <f>Inputs!$D$46</f>
        <v>1.1000000000000001</v>
      </c>
      <c r="E86" s="54">
        <v>1</v>
      </c>
      <c r="F86" s="54">
        <v>1</v>
      </c>
      <c r="G86" s="54">
        <v>1</v>
      </c>
    </row>
    <row r="87" spans="1:7" x14ac:dyDescent="0.25">
      <c r="A87" s="83">
        <v>225</v>
      </c>
      <c r="B87" s="88">
        <f>Inputs!$D$45</f>
        <v>1.0959667279233969</v>
      </c>
      <c r="C87" s="88">
        <f>Inputs!$D$47</f>
        <v>1</v>
      </c>
      <c r="D87" s="88">
        <f>Inputs!$D$46</f>
        <v>1.1000000000000001</v>
      </c>
      <c r="E87" s="54">
        <v>1</v>
      </c>
      <c r="F87" s="54">
        <v>1</v>
      </c>
      <c r="G87" s="54">
        <v>1</v>
      </c>
    </row>
    <row r="88" spans="1:7" x14ac:dyDescent="0.25">
      <c r="A88" s="83">
        <v>226</v>
      </c>
      <c r="B88" s="88">
        <f>Inputs!$D$45</f>
        <v>1.0959667279233969</v>
      </c>
      <c r="C88" s="88">
        <f>Inputs!$D$47</f>
        <v>1</v>
      </c>
      <c r="D88" s="88">
        <f>Inputs!$D$46</f>
        <v>1.1000000000000001</v>
      </c>
      <c r="E88" s="54">
        <v>1</v>
      </c>
      <c r="F88" s="54">
        <v>1</v>
      </c>
      <c r="G88" s="54">
        <v>1</v>
      </c>
    </row>
    <row r="89" spans="1:7" x14ac:dyDescent="0.25">
      <c r="A89" s="83">
        <v>227</v>
      </c>
      <c r="B89" s="88">
        <f>Inputs!$D$45</f>
        <v>1.0959667279233969</v>
      </c>
      <c r="C89" s="88">
        <f>Inputs!$D$47</f>
        <v>1</v>
      </c>
      <c r="D89" s="88">
        <f>Inputs!$D$46</f>
        <v>1.1000000000000001</v>
      </c>
      <c r="E89" s="54">
        <v>1</v>
      </c>
      <c r="F89" s="54">
        <v>1</v>
      </c>
      <c r="G89" s="54">
        <v>1</v>
      </c>
    </row>
    <row r="90" spans="1:7" x14ac:dyDescent="0.25">
      <c r="A90" s="83">
        <v>228</v>
      </c>
      <c r="B90" s="88">
        <f>Inputs!$D$45</f>
        <v>1.0959667279233969</v>
      </c>
      <c r="C90" s="88">
        <f>Inputs!$D$47</f>
        <v>1</v>
      </c>
      <c r="D90" s="88">
        <f>Inputs!$D$46</f>
        <v>1.1000000000000001</v>
      </c>
      <c r="E90" s="54">
        <v>1</v>
      </c>
      <c r="F90" s="54">
        <v>1</v>
      </c>
      <c r="G90" s="54">
        <v>1</v>
      </c>
    </row>
    <row r="91" spans="1:7" x14ac:dyDescent="0.25">
      <c r="A91" s="83">
        <v>229</v>
      </c>
      <c r="B91" s="88">
        <f>Inputs!$D$45</f>
        <v>1.0959667279233969</v>
      </c>
      <c r="C91" s="88">
        <f>Inputs!$D$47</f>
        <v>1</v>
      </c>
      <c r="D91" s="88">
        <f>Inputs!$D$46</f>
        <v>1.1000000000000001</v>
      </c>
      <c r="E91" s="54">
        <v>1</v>
      </c>
      <c r="F91" s="54">
        <v>1</v>
      </c>
      <c r="G91" s="54">
        <v>1</v>
      </c>
    </row>
    <row r="92" spans="1:7" x14ac:dyDescent="0.25">
      <c r="A92" s="83">
        <v>230</v>
      </c>
      <c r="B92" s="88">
        <f>Inputs!$D$45</f>
        <v>1.0959667279233969</v>
      </c>
      <c r="C92" s="88">
        <f>Inputs!$D$47</f>
        <v>1</v>
      </c>
      <c r="D92" s="88">
        <f>Inputs!$D$46</f>
        <v>1.1000000000000001</v>
      </c>
      <c r="E92" s="54">
        <v>1</v>
      </c>
      <c r="F92" s="54">
        <v>1</v>
      </c>
      <c r="G92" s="54">
        <v>1</v>
      </c>
    </row>
    <row r="93" spans="1:7" x14ac:dyDescent="0.25">
      <c r="A93" s="83">
        <v>231</v>
      </c>
      <c r="B93" s="88">
        <f>Inputs!$D$45</f>
        <v>1.0959667279233969</v>
      </c>
      <c r="C93" s="88">
        <f>Inputs!$D$47</f>
        <v>1</v>
      </c>
      <c r="D93" s="88">
        <f>Inputs!$D$46</f>
        <v>1.1000000000000001</v>
      </c>
      <c r="E93" s="54">
        <v>1</v>
      </c>
      <c r="F93" s="54">
        <v>1</v>
      </c>
      <c r="G93" s="54">
        <v>1</v>
      </c>
    </row>
    <row r="94" spans="1:7" x14ac:dyDescent="0.25">
      <c r="A94" s="83">
        <v>232</v>
      </c>
      <c r="B94" s="88">
        <f>Inputs!$D$45</f>
        <v>1.0959667279233969</v>
      </c>
      <c r="C94" s="88">
        <f>Inputs!$D$47</f>
        <v>1</v>
      </c>
      <c r="D94" s="88">
        <f>Inputs!$D$46</f>
        <v>1.1000000000000001</v>
      </c>
      <c r="E94" s="54">
        <v>1</v>
      </c>
      <c r="F94" s="54">
        <v>1</v>
      </c>
      <c r="G94" s="54">
        <v>1</v>
      </c>
    </row>
    <row r="95" spans="1:7" x14ac:dyDescent="0.25">
      <c r="A95" s="83">
        <v>233</v>
      </c>
      <c r="B95" s="88">
        <f>Inputs!$D$45</f>
        <v>1.0959667279233969</v>
      </c>
      <c r="C95" s="88">
        <f>Inputs!$D$47</f>
        <v>1</v>
      </c>
      <c r="D95" s="88">
        <f>Inputs!$D$46</f>
        <v>1.1000000000000001</v>
      </c>
      <c r="E95" s="54">
        <v>1</v>
      </c>
      <c r="F95" s="54">
        <v>1</v>
      </c>
      <c r="G95" s="54">
        <v>1</v>
      </c>
    </row>
    <row r="96" spans="1:7" x14ac:dyDescent="0.25">
      <c r="A96" s="83">
        <v>234</v>
      </c>
      <c r="B96" s="88">
        <f>Inputs!$D$45</f>
        <v>1.0959667279233969</v>
      </c>
      <c r="C96" s="88">
        <f>Inputs!$D$47</f>
        <v>1</v>
      </c>
      <c r="D96" s="88">
        <f>Inputs!$D$46</f>
        <v>1.1000000000000001</v>
      </c>
      <c r="E96" s="54">
        <v>1</v>
      </c>
      <c r="F96" s="54">
        <v>1</v>
      </c>
      <c r="G96" s="54">
        <v>1</v>
      </c>
    </row>
    <row r="97" spans="1:7" x14ac:dyDescent="0.25">
      <c r="A97" s="83">
        <v>235</v>
      </c>
      <c r="B97" s="88">
        <f>Inputs!$D$45</f>
        <v>1.0959667279233969</v>
      </c>
      <c r="C97" s="88">
        <f>Inputs!$D$47</f>
        <v>1</v>
      </c>
      <c r="D97" s="88">
        <f>Inputs!$D$46</f>
        <v>1.1000000000000001</v>
      </c>
      <c r="E97" s="54">
        <v>1</v>
      </c>
      <c r="F97" s="54">
        <v>1</v>
      </c>
      <c r="G97" s="54">
        <v>1</v>
      </c>
    </row>
    <row r="98" spans="1:7" x14ac:dyDescent="0.25">
      <c r="A98" s="83">
        <v>236</v>
      </c>
      <c r="B98" s="88">
        <f>Inputs!$D$45</f>
        <v>1.0959667279233969</v>
      </c>
      <c r="C98" s="88">
        <f>Inputs!$D$47</f>
        <v>1</v>
      </c>
      <c r="D98" s="88">
        <f>Inputs!$D$46</f>
        <v>1.1000000000000001</v>
      </c>
      <c r="E98" s="54">
        <v>1</v>
      </c>
      <c r="F98" s="54">
        <v>1</v>
      </c>
      <c r="G98" s="54">
        <v>1</v>
      </c>
    </row>
    <row r="99" spans="1:7" x14ac:dyDescent="0.25">
      <c r="A99" s="83">
        <v>237</v>
      </c>
      <c r="B99" s="88">
        <f>Inputs!$D$45</f>
        <v>1.0959667279233969</v>
      </c>
      <c r="C99" s="88">
        <f>Inputs!$D$47</f>
        <v>1</v>
      </c>
      <c r="D99" s="88">
        <f>Inputs!$D$46</f>
        <v>1.1000000000000001</v>
      </c>
      <c r="E99" s="54">
        <v>1</v>
      </c>
      <c r="F99" s="54">
        <v>1</v>
      </c>
      <c r="G99" s="54">
        <v>1</v>
      </c>
    </row>
    <row r="100" spans="1:7" x14ac:dyDescent="0.25">
      <c r="A100" s="83">
        <v>238</v>
      </c>
      <c r="B100" s="88">
        <f>Inputs!$D$45</f>
        <v>1.0959667279233969</v>
      </c>
      <c r="C100" s="88">
        <f>Inputs!$D$47</f>
        <v>1</v>
      </c>
      <c r="D100" s="88">
        <f>Inputs!$D$46</f>
        <v>1.1000000000000001</v>
      </c>
      <c r="E100" s="54">
        <v>1</v>
      </c>
      <c r="F100" s="54">
        <v>1</v>
      </c>
      <c r="G100" s="54">
        <v>1</v>
      </c>
    </row>
    <row r="101" spans="1:7" x14ac:dyDescent="0.25">
      <c r="A101" s="83">
        <v>240</v>
      </c>
      <c r="B101" s="88">
        <f>Inputs!$D$45</f>
        <v>1.0959667279233969</v>
      </c>
      <c r="C101" s="88">
        <f>Inputs!$D$47</f>
        <v>1</v>
      </c>
      <c r="D101" s="88">
        <f>Inputs!$D$46</f>
        <v>1.1000000000000001</v>
      </c>
      <c r="E101" s="54">
        <v>1</v>
      </c>
      <c r="F101" s="54">
        <v>1</v>
      </c>
      <c r="G101" s="54">
        <v>1</v>
      </c>
    </row>
    <row r="102" spans="1:7" x14ac:dyDescent="0.25">
      <c r="A102" s="83">
        <v>241</v>
      </c>
      <c r="B102" s="88">
        <f>Inputs!$D$45</f>
        <v>1.0959667279233969</v>
      </c>
      <c r="C102" s="88">
        <f>Inputs!$D$47</f>
        <v>1</v>
      </c>
      <c r="D102" s="88">
        <f>Inputs!$D$46</f>
        <v>1.1000000000000001</v>
      </c>
      <c r="E102" s="54">
        <v>1</v>
      </c>
      <c r="F102" s="54">
        <v>1</v>
      </c>
      <c r="G102" s="54">
        <v>1</v>
      </c>
    </row>
    <row r="103" spans="1:7" x14ac:dyDescent="0.25">
      <c r="A103" s="83">
        <v>251</v>
      </c>
      <c r="B103" s="88">
        <f>Inputs!$D$45</f>
        <v>1.0959667279233969</v>
      </c>
      <c r="C103" s="88">
        <f>Inputs!$D$47</f>
        <v>1</v>
      </c>
      <c r="D103" s="88">
        <f>Inputs!$D$46</f>
        <v>1.1000000000000001</v>
      </c>
      <c r="E103" s="54">
        <v>1</v>
      </c>
      <c r="F103" s="54">
        <v>1</v>
      </c>
      <c r="G103" s="54">
        <v>1</v>
      </c>
    </row>
    <row r="104" spans="1:7" x14ac:dyDescent="0.25">
      <c r="A104" s="83">
        <v>252</v>
      </c>
      <c r="B104" s="88">
        <f>Inputs!$D$45</f>
        <v>1.0959667279233969</v>
      </c>
      <c r="C104" s="88">
        <f>Inputs!$D$47</f>
        <v>1</v>
      </c>
      <c r="D104" s="88">
        <f>Inputs!$D$46</f>
        <v>1.1000000000000001</v>
      </c>
      <c r="E104" s="54">
        <v>1</v>
      </c>
      <c r="F104" s="54">
        <v>1</v>
      </c>
      <c r="G104" s="54">
        <v>1</v>
      </c>
    </row>
    <row r="105" spans="1:7" x14ac:dyDescent="0.25">
      <c r="A105" s="83">
        <v>253</v>
      </c>
      <c r="B105" s="88">
        <f>Inputs!$D$45</f>
        <v>1.0959667279233969</v>
      </c>
      <c r="C105" s="88">
        <f>Inputs!$D$47</f>
        <v>1</v>
      </c>
      <c r="D105" s="88">
        <f>Inputs!$D$46</f>
        <v>1.1000000000000001</v>
      </c>
      <c r="E105" s="54">
        <v>1</v>
      </c>
      <c r="F105" s="54">
        <v>1</v>
      </c>
      <c r="G105" s="54">
        <v>1</v>
      </c>
    </row>
    <row r="106" spans="1:7" x14ac:dyDescent="0.25">
      <c r="A106" s="83">
        <v>254</v>
      </c>
      <c r="B106" s="88">
        <f>Inputs!$D$45</f>
        <v>1.0959667279233969</v>
      </c>
      <c r="C106" s="88">
        <f>Inputs!$D$47</f>
        <v>1</v>
      </c>
      <c r="D106" s="88">
        <f>Inputs!$D$46</f>
        <v>1.1000000000000001</v>
      </c>
      <c r="E106" s="54">
        <v>1</v>
      </c>
      <c r="F106" s="54">
        <v>1</v>
      </c>
      <c r="G106" s="54">
        <v>1</v>
      </c>
    </row>
    <row r="107" spans="1:7" x14ac:dyDescent="0.25">
      <c r="A107" s="83">
        <v>255</v>
      </c>
      <c r="B107" s="88">
        <f>Inputs!$D$45</f>
        <v>1.0959667279233969</v>
      </c>
      <c r="C107" s="88">
        <f>Inputs!$D$47</f>
        <v>1</v>
      </c>
      <c r="D107" s="88">
        <f>Inputs!$D$46</f>
        <v>1.1000000000000001</v>
      </c>
      <c r="E107" s="54">
        <v>1</v>
      </c>
      <c r="F107" s="54">
        <v>1</v>
      </c>
      <c r="G107" s="54">
        <v>1</v>
      </c>
    </row>
    <row r="108" spans="1:7" x14ac:dyDescent="0.25">
      <c r="A108" s="83">
        <v>256</v>
      </c>
      <c r="B108" s="88">
        <f>Inputs!$D$45</f>
        <v>1.0959667279233969</v>
      </c>
      <c r="C108" s="88">
        <f>Inputs!$D$47</f>
        <v>1</v>
      </c>
      <c r="D108" s="88">
        <f>Inputs!$D$46</f>
        <v>1.1000000000000001</v>
      </c>
      <c r="E108" s="54">
        <v>1</v>
      </c>
      <c r="F108" s="54">
        <v>1</v>
      </c>
      <c r="G108" s="54">
        <v>1</v>
      </c>
    </row>
    <row r="109" spans="1:7" x14ac:dyDescent="0.25">
      <c r="A109" s="83">
        <v>257</v>
      </c>
      <c r="B109" s="88">
        <f>Inputs!$D$45</f>
        <v>1.0959667279233969</v>
      </c>
      <c r="C109" s="88">
        <f>Inputs!$D$47</f>
        <v>1</v>
      </c>
      <c r="D109" s="88">
        <f>Inputs!$D$46</f>
        <v>1.1000000000000001</v>
      </c>
      <c r="E109" s="54">
        <v>1</v>
      </c>
      <c r="F109" s="54">
        <v>1</v>
      </c>
      <c r="G109" s="54">
        <v>1</v>
      </c>
    </row>
    <row r="110" spans="1:7" x14ac:dyDescent="0.25">
      <c r="A110" s="83">
        <v>258</v>
      </c>
      <c r="B110" s="88">
        <f>Inputs!$D$45</f>
        <v>1.0959667279233969</v>
      </c>
      <c r="C110" s="88">
        <f>Inputs!$D$47</f>
        <v>1</v>
      </c>
      <c r="D110" s="88">
        <f>Inputs!$D$46</f>
        <v>1.1000000000000001</v>
      </c>
      <c r="E110" s="54">
        <v>1</v>
      </c>
      <c r="F110" s="54">
        <v>1</v>
      </c>
      <c r="G110" s="54">
        <v>1</v>
      </c>
    </row>
    <row r="111" spans="1:7" x14ac:dyDescent="0.25">
      <c r="A111" s="83">
        <v>259</v>
      </c>
      <c r="B111" s="88">
        <f>Inputs!$D$45</f>
        <v>1.0959667279233969</v>
      </c>
      <c r="C111" s="88">
        <f>Inputs!$D$47</f>
        <v>1</v>
      </c>
      <c r="D111" s="88">
        <f>Inputs!$D$46</f>
        <v>1.1000000000000001</v>
      </c>
      <c r="E111" s="54">
        <v>1</v>
      </c>
      <c r="F111" s="54">
        <v>1</v>
      </c>
      <c r="G111" s="54">
        <v>1</v>
      </c>
    </row>
    <row r="112" spans="1:7" x14ac:dyDescent="0.25">
      <c r="A112" s="83">
        <v>260</v>
      </c>
      <c r="B112" s="88">
        <f>Inputs!$D$45</f>
        <v>1.0959667279233969</v>
      </c>
      <c r="C112" s="88">
        <f>Inputs!$D$47</f>
        <v>1</v>
      </c>
      <c r="D112" s="88">
        <f>Inputs!$D$46</f>
        <v>1.1000000000000001</v>
      </c>
      <c r="E112" s="54">
        <v>1</v>
      </c>
      <c r="F112" s="54">
        <v>1</v>
      </c>
      <c r="G112" s="54">
        <v>1</v>
      </c>
    </row>
    <row r="113" spans="1:7" x14ac:dyDescent="0.25">
      <c r="A113" s="83">
        <v>261</v>
      </c>
      <c r="B113" s="88">
        <f>Inputs!$D$45</f>
        <v>1.0959667279233969</v>
      </c>
      <c r="C113" s="88">
        <f>Inputs!$D$47</f>
        <v>1</v>
      </c>
      <c r="D113" s="88">
        <f>Inputs!$D$46</f>
        <v>1.1000000000000001</v>
      </c>
      <c r="E113" s="54">
        <v>1</v>
      </c>
      <c r="F113" s="54">
        <v>1</v>
      </c>
      <c r="G113" s="54">
        <v>1</v>
      </c>
    </row>
    <row r="114" spans="1:7" x14ac:dyDescent="0.25">
      <c r="A114" s="83">
        <v>262</v>
      </c>
      <c r="B114" s="88">
        <f>Inputs!$D$45</f>
        <v>1.0959667279233969</v>
      </c>
      <c r="C114" s="88">
        <f>Inputs!$D$47</f>
        <v>1</v>
      </c>
      <c r="D114" s="88">
        <f>Inputs!$D$46</f>
        <v>1.1000000000000001</v>
      </c>
      <c r="E114" s="54">
        <v>1</v>
      </c>
      <c r="F114" s="54">
        <v>1</v>
      </c>
      <c r="G114" s="54">
        <v>1</v>
      </c>
    </row>
    <row r="115" spans="1:7" x14ac:dyDescent="0.25">
      <c r="A115" s="83">
        <v>263</v>
      </c>
      <c r="B115" s="88">
        <f>Inputs!$D$45</f>
        <v>1.0959667279233969</v>
      </c>
      <c r="C115" s="88">
        <f>Inputs!$D$47</f>
        <v>1</v>
      </c>
      <c r="D115" s="88">
        <f>Inputs!$D$46</f>
        <v>1.1000000000000001</v>
      </c>
      <c r="E115" s="54">
        <v>1</v>
      </c>
      <c r="F115" s="54">
        <v>1</v>
      </c>
      <c r="G115" s="54">
        <v>1</v>
      </c>
    </row>
    <row r="116" spans="1:7" x14ac:dyDescent="0.25">
      <c r="A116" s="83">
        <v>264</v>
      </c>
      <c r="B116" s="88">
        <f>Inputs!$D$45</f>
        <v>1.0959667279233969</v>
      </c>
      <c r="C116" s="88">
        <f>Inputs!$D$47</f>
        <v>1</v>
      </c>
      <c r="D116" s="88">
        <f>Inputs!$D$46</f>
        <v>1.1000000000000001</v>
      </c>
      <c r="E116" s="54">
        <v>1</v>
      </c>
      <c r="F116" s="54">
        <v>1</v>
      </c>
      <c r="G116" s="54">
        <v>1</v>
      </c>
    </row>
    <row r="117" spans="1:7" x14ac:dyDescent="0.25">
      <c r="A117" s="83">
        <v>265</v>
      </c>
      <c r="B117" s="88">
        <f>Inputs!$D$45</f>
        <v>1.0959667279233969</v>
      </c>
      <c r="C117" s="88">
        <f>Inputs!$D$47</f>
        <v>1</v>
      </c>
      <c r="D117" s="88">
        <f>Inputs!$D$46</f>
        <v>1.1000000000000001</v>
      </c>
      <c r="E117" s="54">
        <v>1</v>
      </c>
      <c r="F117" s="54">
        <v>1</v>
      </c>
      <c r="G117" s="54">
        <v>1</v>
      </c>
    </row>
    <row r="118" spans="1:7" x14ac:dyDescent="0.25">
      <c r="A118" s="83">
        <v>266</v>
      </c>
      <c r="B118" s="88">
        <f>Inputs!$D$45</f>
        <v>1.0959667279233969</v>
      </c>
      <c r="C118" s="88">
        <f>Inputs!$D$47</f>
        <v>1</v>
      </c>
      <c r="D118" s="88">
        <f>Inputs!$D$46</f>
        <v>1.1000000000000001</v>
      </c>
      <c r="E118" s="54">
        <v>1</v>
      </c>
      <c r="F118" s="54">
        <v>1</v>
      </c>
      <c r="G118" s="54">
        <v>1</v>
      </c>
    </row>
    <row r="119" spans="1:7" x14ac:dyDescent="0.25">
      <c r="A119" s="83">
        <v>267</v>
      </c>
      <c r="B119" s="88">
        <f>Inputs!$D$45</f>
        <v>1.0959667279233969</v>
      </c>
      <c r="C119" s="88">
        <f>Inputs!$D$47</f>
        <v>1</v>
      </c>
      <c r="D119" s="88">
        <f>Inputs!$D$46</f>
        <v>1.1000000000000001</v>
      </c>
      <c r="E119" s="54">
        <v>1</v>
      </c>
      <c r="F119" s="54">
        <v>1</v>
      </c>
      <c r="G119" s="54">
        <v>1</v>
      </c>
    </row>
    <row r="120" spans="1:7" x14ac:dyDescent="0.25">
      <c r="A120" s="83">
        <v>268</v>
      </c>
      <c r="B120" s="88">
        <f>Inputs!$D$45</f>
        <v>1.0959667279233969</v>
      </c>
      <c r="C120" s="88">
        <f>Inputs!$D$47</f>
        <v>1</v>
      </c>
      <c r="D120" s="88">
        <f>Inputs!$D$46</f>
        <v>1.1000000000000001</v>
      </c>
      <c r="E120" s="54">
        <v>1</v>
      </c>
      <c r="F120" s="54">
        <v>1</v>
      </c>
      <c r="G120" s="54">
        <v>1</v>
      </c>
    </row>
    <row r="121" spans="1:7" x14ac:dyDescent="0.25">
      <c r="A121" s="83">
        <v>269</v>
      </c>
      <c r="B121" s="88">
        <f>Inputs!$D$45</f>
        <v>1.0959667279233969</v>
      </c>
      <c r="C121" s="88">
        <f>Inputs!$D$47</f>
        <v>1</v>
      </c>
      <c r="D121" s="88">
        <f>Inputs!$D$46</f>
        <v>1.1000000000000001</v>
      </c>
      <c r="E121" s="54">
        <v>1</v>
      </c>
      <c r="F121" s="54">
        <v>1</v>
      </c>
      <c r="G121" s="54">
        <v>1</v>
      </c>
    </row>
    <row r="122" spans="1:7" x14ac:dyDescent="0.25">
      <c r="A122" s="83">
        <v>270</v>
      </c>
      <c r="B122" s="88">
        <f>Inputs!$D$45</f>
        <v>1.0959667279233969</v>
      </c>
      <c r="C122" s="88">
        <f>Inputs!$D$47</f>
        <v>1</v>
      </c>
      <c r="D122" s="88">
        <f>Inputs!$D$46</f>
        <v>1.1000000000000001</v>
      </c>
      <c r="E122" s="54">
        <v>1</v>
      </c>
      <c r="F122" s="54">
        <v>1</v>
      </c>
      <c r="G122" s="54">
        <v>1</v>
      </c>
    </row>
    <row r="123" spans="1:7" x14ac:dyDescent="0.25">
      <c r="A123" s="83">
        <v>271</v>
      </c>
      <c r="B123" s="88">
        <f>Inputs!$D$45</f>
        <v>1.0959667279233969</v>
      </c>
      <c r="C123" s="88">
        <f>Inputs!$D$47</f>
        <v>1</v>
      </c>
      <c r="D123" s="88">
        <f>Inputs!$D$46</f>
        <v>1.1000000000000001</v>
      </c>
      <c r="E123" s="54">
        <v>1</v>
      </c>
      <c r="F123" s="54">
        <v>1</v>
      </c>
      <c r="G123" s="54">
        <v>1</v>
      </c>
    </row>
    <row r="124" spans="1:7" x14ac:dyDescent="0.25">
      <c r="A124" s="83">
        <v>272</v>
      </c>
      <c r="B124" s="88">
        <f>Inputs!$D$45</f>
        <v>1.0959667279233969</v>
      </c>
      <c r="C124" s="88">
        <f>Inputs!$D$47</f>
        <v>1</v>
      </c>
      <c r="D124" s="88">
        <f>Inputs!$D$46</f>
        <v>1.1000000000000001</v>
      </c>
      <c r="E124" s="54">
        <v>1</v>
      </c>
      <c r="F124" s="54">
        <v>1</v>
      </c>
      <c r="G124" s="54">
        <v>1</v>
      </c>
    </row>
    <row r="125" spans="1:7" x14ac:dyDescent="0.25">
      <c r="A125" s="83">
        <v>273</v>
      </c>
      <c r="B125" s="88">
        <f>Inputs!$D$45</f>
        <v>1.0959667279233969</v>
      </c>
      <c r="C125" s="88">
        <f>Inputs!$D$47</f>
        <v>1</v>
      </c>
      <c r="D125" s="88">
        <f>Inputs!$D$46</f>
        <v>1.1000000000000001</v>
      </c>
      <c r="E125" s="54">
        <v>1</v>
      </c>
      <c r="F125" s="54">
        <v>1</v>
      </c>
      <c r="G125" s="54">
        <v>1</v>
      </c>
    </row>
    <row r="126" spans="1:7" x14ac:dyDescent="0.25">
      <c r="A126" s="83">
        <v>274</v>
      </c>
      <c r="B126" s="88">
        <f>Inputs!$D$45</f>
        <v>1.0959667279233969</v>
      </c>
      <c r="C126" s="88">
        <f>Inputs!$D$47</f>
        <v>1</v>
      </c>
      <c r="D126" s="88">
        <f>Inputs!$D$46</f>
        <v>1.1000000000000001</v>
      </c>
      <c r="E126" s="54">
        <v>1</v>
      </c>
      <c r="F126" s="54">
        <v>1</v>
      </c>
      <c r="G126" s="54">
        <v>1</v>
      </c>
    </row>
    <row r="127" spans="1:7" x14ac:dyDescent="0.25">
      <c r="A127" s="83">
        <v>275</v>
      </c>
      <c r="B127" s="88">
        <f>Inputs!$D$45</f>
        <v>1.0959667279233969</v>
      </c>
      <c r="C127" s="88">
        <f>Inputs!$D$47</f>
        <v>1</v>
      </c>
      <c r="D127" s="88">
        <f>Inputs!$D$46</f>
        <v>1.1000000000000001</v>
      </c>
      <c r="E127" s="54">
        <v>1</v>
      </c>
      <c r="F127" s="54">
        <v>1</v>
      </c>
      <c r="G127" s="54">
        <v>1</v>
      </c>
    </row>
    <row r="128" spans="1:7" x14ac:dyDescent="0.25">
      <c r="A128" s="83">
        <v>276</v>
      </c>
      <c r="B128" s="88">
        <f>Inputs!$D$45</f>
        <v>1.0959667279233969</v>
      </c>
      <c r="C128" s="88">
        <f>Inputs!$D$47</f>
        <v>1</v>
      </c>
      <c r="D128" s="88">
        <f>Inputs!$D$46</f>
        <v>1.1000000000000001</v>
      </c>
      <c r="E128" s="54">
        <v>1</v>
      </c>
      <c r="F128" s="54">
        <v>1</v>
      </c>
      <c r="G128" s="54">
        <v>1</v>
      </c>
    </row>
    <row r="129" spans="1:7" x14ac:dyDescent="0.25">
      <c r="A129" s="83">
        <v>277</v>
      </c>
      <c r="B129" s="88">
        <f>Inputs!$D$45</f>
        <v>1.0959667279233969</v>
      </c>
      <c r="C129" s="88">
        <f>Inputs!$D$47</f>
        <v>1</v>
      </c>
      <c r="D129" s="88">
        <f>Inputs!$D$46</f>
        <v>1.1000000000000001</v>
      </c>
      <c r="E129" s="54">
        <v>1</v>
      </c>
      <c r="F129" s="54">
        <v>1</v>
      </c>
      <c r="G129" s="54">
        <v>1</v>
      </c>
    </row>
    <row r="130" spans="1:7" x14ac:dyDescent="0.25">
      <c r="A130" s="83">
        <v>278</v>
      </c>
      <c r="B130" s="88">
        <f>Inputs!$D$45</f>
        <v>1.0959667279233969</v>
      </c>
      <c r="C130" s="88">
        <f>Inputs!$D$47</f>
        <v>1</v>
      </c>
      <c r="D130" s="88">
        <f>Inputs!$D$46</f>
        <v>1.1000000000000001</v>
      </c>
      <c r="E130" s="54">
        <v>1</v>
      </c>
      <c r="F130" s="54">
        <v>1</v>
      </c>
      <c r="G130" s="54">
        <v>1</v>
      </c>
    </row>
    <row r="131" spans="1:7" x14ac:dyDescent="0.25">
      <c r="A131" s="83">
        <v>279</v>
      </c>
      <c r="B131" s="88">
        <f>Inputs!$D$45</f>
        <v>1.0959667279233969</v>
      </c>
      <c r="C131" s="88">
        <f>Inputs!$D$47</f>
        <v>1</v>
      </c>
      <c r="D131" s="88">
        <f>Inputs!$D$46</f>
        <v>1.1000000000000001</v>
      </c>
      <c r="E131" s="54">
        <v>1</v>
      </c>
      <c r="F131" s="54">
        <v>1</v>
      </c>
      <c r="G131" s="54">
        <v>1</v>
      </c>
    </row>
    <row r="132" spans="1:7" x14ac:dyDescent="0.25">
      <c r="A132" s="83">
        <v>280</v>
      </c>
      <c r="B132" s="88">
        <f>Inputs!$D$45</f>
        <v>1.0959667279233969</v>
      </c>
      <c r="C132" s="88">
        <f>Inputs!$D$47</f>
        <v>1</v>
      </c>
      <c r="D132" s="88">
        <f>Inputs!$D$46</f>
        <v>1.1000000000000001</v>
      </c>
      <c r="E132" s="54">
        <v>1</v>
      </c>
      <c r="F132" s="54">
        <v>1</v>
      </c>
      <c r="G132" s="54">
        <v>1</v>
      </c>
    </row>
    <row r="133" spans="1:7" x14ac:dyDescent="0.25">
      <c r="A133" s="83">
        <v>281</v>
      </c>
      <c r="B133" s="88">
        <f>Inputs!$D$45</f>
        <v>1.0959667279233969</v>
      </c>
      <c r="C133" s="88">
        <f>Inputs!$D$47</f>
        <v>1</v>
      </c>
      <c r="D133" s="88">
        <f>Inputs!$D$46</f>
        <v>1.1000000000000001</v>
      </c>
      <c r="E133" s="54">
        <v>1</v>
      </c>
      <c r="F133" s="54">
        <v>1</v>
      </c>
      <c r="G133" s="54">
        <v>1</v>
      </c>
    </row>
    <row r="134" spans="1:7" x14ac:dyDescent="0.25">
      <c r="A134" s="83">
        <v>282</v>
      </c>
      <c r="B134" s="88">
        <f>Inputs!$D$45</f>
        <v>1.0959667279233969</v>
      </c>
      <c r="C134" s="88">
        <f>Inputs!$D$47</f>
        <v>1</v>
      </c>
      <c r="D134" s="88">
        <f>Inputs!$D$46</f>
        <v>1.1000000000000001</v>
      </c>
      <c r="E134" s="54">
        <v>1</v>
      </c>
      <c r="F134" s="54">
        <v>1</v>
      </c>
      <c r="G134" s="54">
        <v>1</v>
      </c>
    </row>
    <row r="135" spans="1:7" x14ac:dyDescent="0.25">
      <c r="A135" s="83">
        <v>283</v>
      </c>
      <c r="B135" s="88">
        <f>Inputs!$D$45</f>
        <v>1.0959667279233969</v>
      </c>
      <c r="C135" s="88">
        <f>Inputs!$D$47</f>
        <v>1</v>
      </c>
      <c r="D135" s="88">
        <f>Inputs!$D$46</f>
        <v>1.1000000000000001</v>
      </c>
      <c r="E135" s="54">
        <v>1</v>
      </c>
      <c r="F135" s="54">
        <v>1</v>
      </c>
      <c r="G135" s="54">
        <v>1</v>
      </c>
    </row>
    <row r="136" spans="1:7" x14ac:dyDescent="0.25">
      <c r="A136" s="83">
        <v>284</v>
      </c>
      <c r="B136" s="88">
        <f>Inputs!$D$45</f>
        <v>1.0959667279233969</v>
      </c>
      <c r="C136" s="88">
        <f>Inputs!$D$47</f>
        <v>1</v>
      </c>
      <c r="D136" s="88">
        <f>Inputs!$D$46</f>
        <v>1.1000000000000001</v>
      </c>
      <c r="E136" s="54">
        <v>1</v>
      </c>
      <c r="F136" s="54">
        <v>1</v>
      </c>
      <c r="G136" s="54">
        <v>1</v>
      </c>
    </row>
    <row r="137" spans="1:7" x14ac:dyDescent="0.25">
      <c r="A137" s="83">
        <v>285</v>
      </c>
      <c r="B137" s="88">
        <f>Inputs!$D$45</f>
        <v>1.0959667279233969</v>
      </c>
      <c r="C137" s="88">
        <f>Inputs!$D$47</f>
        <v>1</v>
      </c>
      <c r="D137" s="88">
        <f>Inputs!$D$46</f>
        <v>1.1000000000000001</v>
      </c>
      <c r="E137" s="54">
        <v>1</v>
      </c>
      <c r="F137" s="54">
        <v>1</v>
      </c>
      <c r="G137" s="54">
        <v>1</v>
      </c>
    </row>
    <row r="138" spans="1:7" x14ac:dyDescent="0.25">
      <c r="A138" s="83">
        <v>286</v>
      </c>
      <c r="B138" s="88">
        <f>Inputs!$D$45</f>
        <v>1.0959667279233969</v>
      </c>
      <c r="C138" s="88">
        <f>Inputs!$D$47</f>
        <v>1</v>
      </c>
      <c r="D138" s="88">
        <f>Inputs!$D$46</f>
        <v>1.1000000000000001</v>
      </c>
      <c r="E138" s="54">
        <v>1</v>
      </c>
      <c r="F138" s="54">
        <v>1</v>
      </c>
      <c r="G138" s="54">
        <v>1</v>
      </c>
    </row>
    <row r="139" spans="1:7" x14ac:dyDescent="0.25">
      <c r="A139" s="83">
        <v>287</v>
      </c>
      <c r="B139" s="88">
        <f>Inputs!$D$45</f>
        <v>1.0959667279233969</v>
      </c>
      <c r="C139" s="88">
        <f>Inputs!$D$47</f>
        <v>1</v>
      </c>
      <c r="D139" s="88">
        <f>Inputs!$D$46</f>
        <v>1.1000000000000001</v>
      </c>
      <c r="E139" s="54">
        <v>1</v>
      </c>
      <c r="F139" s="54">
        <v>1</v>
      </c>
      <c r="G139" s="54">
        <v>1</v>
      </c>
    </row>
    <row r="140" spans="1:7" x14ac:dyDescent="0.25">
      <c r="A140" s="83">
        <v>288</v>
      </c>
      <c r="B140" s="88">
        <f>Inputs!$D$45</f>
        <v>1.0959667279233969</v>
      </c>
      <c r="C140" s="88">
        <f>Inputs!$D$47</f>
        <v>1</v>
      </c>
      <c r="D140" s="88">
        <f>Inputs!$D$46</f>
        <v>1.1000000000000001</v>
      </c>
      <c r="E140" s="54">
        <v>1</v>
      </c>
      <c r="F140" s="54">
        <v>1</v>
      </c>
      <c r="G140" s="54">
        <v>1</v>
      </c>
    </row>
    <row r="141" spans="1:7" x14ac:dyDescent="0.25">
      <c r="A141" s="83">
        <v>289</v>
      </c>
      <c r="B141" s="88">
        <f>Inputs!$D$45</f>
        <v>1.0959667279233969</v>
      </c>
      <c r="C141" s="88">
        <f>Inputs!$D$47</f>
        <v>1</v>
      </c>
      <c r="D141" s="88">
        <f>Inputs!$D$46</f>
        <v>1.1000000000000001</v>
      </c>
      <c r="E141" s="54">
        <v>1</v>
      </c>
      <c r="F141" s="54">
        <v>1</v>
      </c>
      <c r="G141" s="54">
        <v>1</v>
      </c>
    </row>
    <row r="142" spans="1:7" x14ac:dyDescent="0.25">
      <c r="A142" s="83">
        <v>290</v>
      </c>
      <c r="B142" s="88">
        <f>Inputs!$D$45</f>
        <v>1.0959667279233969</v>
      </c>
      <c r="C142" s="88">
        <f>Inputs!$D$47</f>
        <v>1</v>
      </c>
      <c r="D142" s="88">
        <f>Inputs!$D$46</f>
        <v>1.1000000000000001</v>
      </c>
      <c r="E142" s="54">
        <v>1</v>
      </c>
      <c r="F142" s="54">
        <v>1</v>
      </c>
      <c r="G142" s="54">
        <v>1</v>
      </c>
    </row>
    <row r="143" spans="1:7" x14ac:dyDescent="0.25">
      <c r="A143" s="83">
        <v>291</v>
      </c>
      <c r="B143" s="88">
        <f>Inputs!$D$45</f>
        <v>1.0959667279233969</v>
      </c>
      <c r="C143" s="88">
        <f>Inputs!$D$47</f>
        <v>1</v>
      </c>
      <c r="D143" s="88">
        <f>Inputs!$D$46</f>
        <v>1.1000000000000001</v>
      </c>
      <c r="E143" s="54">
        <v>1</v>
      </c>
      <c r="F143" s="54">
        <v>1</v>
      </c>
      <c r="G143" s="54">
        <v>1</v>
      </c>
    </row>
    <row r="144" spans="1:7" x14ac:dyDescent="0.25">
      <c r="A144" s="83">
        <v>292</v>
      </c>
      <c r="B144" s="88">
        <f>Inputs!$D$45</f>
        <v>1.0959667279233969</v>
      </c>
      <c r="C144" s="88">
        <f>Inputs!$D$47</f>
        <v>1</v>
      </c>
      <c r="D144" s="88">
        <f>Inputs!$D$46</f>
        <v>1.1000000000000001</v>
      </c>
      <c r="E144" s="54">
        <v>1</v>
      </c>
      <c r="F144" s="54">
        <v>1</v>
      </c>
      <c r="G144" s="54">
        <v>1</v>
      </c>
    </row>
    <row r="145" spans="1:7" x14ac:dyDescent="0.25">
      <c r="A145" s="83">
        <v>293</v>
      </c>
      <c r="B145" s="88">
        <f>Inputs!$D$45</f>
        <v>1.0959667279233969</v>
      </c>
      <c r="C145" s="88">
        <f>Inputs!$D$47</f>
        <v>1</v>
      </c>
      <c r="D145" s="88">
        <f>Inputs!$D$46</f>
        <v>1.1000000000000001</v>
      </c>
      <c r="E145" s="54">
        <v>1</v>
      </c>
      <c r="F145" s="54">
        <v>1</v>
      </c>
      <c r="G145" s="54">
        <v>1</v>
      </c>
    </row>
    <row r="146" spans="1:7" x14ac:dyDescent="0.25">
      <c r="A146" s="83">
        <v>294</v>
      </c>
      <c r="B146" s="88">
        <f>Inputs!$D$45</f>
        <v>1.0959667279233969</v>
      </c>
      <c r="C146" s="88">
        <f>Inputs!$D$47</f>
        <v>1</v>
      </c>
      <c r="D146" s="88">
        <f>Inputs!$D$46</f>
        <v>1.1000000000000001</v>
      </c>
      <c r="E146" s="54">
        <v>1</v>
      </c>
      <c r="F146" s="54">
        <v>1</v>
      </c>
      <c r="G146" s="54">
        <v>1</v>
      </c>
    </row>
    <row r="147" spans="1:7" x14ac:dyDescent="0.25">
      <c r="A147" s="83">
        <v>295</v>
      </c>
      <c r="B147" s="88">
        <f>Inputs!$D$45</f>
        <v>1.0959667279233969</v>
      </c>
      <c r="C147" s="88">
        <f>Inputs!$D$47</f>
        <v>1</v>
      </c>
      <c r="D147" s="88">
        <f>Inputs!$D$46</f>
        <v>1.1000000000000001</v>
      </c>
      <c r="E147" s="54">
        <v>1</v>
      </c>
      <c r="F147" s="54">
        <v>1</v>
      </c>
      <c r="G147" s="54">
        <v>1</v>
      </c>
    </row>
    <row r="148" spans="1:7" x14ac:dyDescent="0.25">
      <c r="A148" s="83">
        <v>301</v>
      </c>
      <c r="B148" s="88">
        <f>Inputs!$D$45</f>
        <v>1.0959667279233969</v>
      </c>
      <c r="C148" s="88">
        <f>Inputs!$D$47</f>
        <v>1</v>
      </c>
      <c r="D148" s="88">
        <f>Inputs!$D$46</f>
        <v>1.1000000000000001</v>
      </c>
      <c r="E148" s="54">
        <v>1</v>
      </c>
      <c r="F148" s="54">
        <v>1</v>
      </c>
      <c r="G148" s="54">
        <v>1</v>
      </c>
    </row>
    <row r="149" spans="1:7" x14ac:dyDescent="0.25">
      <c r="A149" s="83">
        <v>302</v>
      </c>
      <c r="B149" s="88">
        <f>Inputs!$D$45</f>
        <v>1.0959667279233969</v>
      </c>
      <c r="C149" s="88">
        <f>Inputs!$D$47</f>
        <v>1</v>
      </c>
      <c r="D149" s="88">
        <f>Inputs!$D$46</f>
        <v>1.1000000000000001</v>
      </c>
      <c r="E149" s="54">
        <v>1</v>
      </c>
      <c r="F149" s="54">
        <v>1</v>
      </c>
      <c r="G149" s="54">
        <v>1</v>
      </c>
    </row>
    <row r="150" spans="1:7" x14ac:dyDescent="0.25">
      <c r="A150" s="83">
        <v>303</v>
      </c>
      <c r="B150" s="88">
        <f>Inputs!$D$45</f>
        <v>1.0959667279233969</v>
      </c>
      <c r="C150" s="88">
        <f>Inputs!$D$47</f>
        <v>1</v>
      </c>
      <c r="D150" s="88">
        <f>Inputs!$D$46</f>
        <v>1.1000000000000001</v>
      </c>
      <c r="E150" s="54">
        <v>1</v>
      </c>
      <c r="F150" s="54">
        <v>1</v>
      </c>
      <c r="G150" s="54">
        <v>1</v>
      </c>
    </row>
    <row r="151" spans="1:7" x14ac:dyDescent="0.25">
      <c r="A151" s="83">
        <v>304</v>
      </c>
      <c r="B151" s="88">
        <f>Inputs!$D$45</f>
        <v>1.0959667279233969</v>
      </c>
      <c r="C151" s="88">
        <f>Inputs!$D$47</f>
        <v>1</v>
      </c>
      <c r="D151" s="88">
        <f>Inputs!$D$46</f>
        <v>1.1000000000000001</v>
      </c>
      <c r="E151" s="54">
        <v>1</v>
      </c>
      <c r="F151" s="54">
        <v>1</v>
      </c>
      <c r="G151" s="54">
        <v>1</v>
      </c>
    </row>
    <row r="152" spans="1:7" x14ac:dyDescent="0.25">
      <c r="A152" s="83">
        <v>305</v>
      </c>
      <c r="B152" s="88">
        <f>Inputs!$D$45</f>
        <v>1.0959667279233969</v>
      </c>
      <c r="C152" s="88">
        <f>Inputs!$D$47</f>
        <v>1</v>
      </c>
      <c r="D152" s="88">
        <f>Inputs!$D$46</f>
        <v>1.1000000000000001</v>
      </c>
      <c r="E152" s="54">
        <v>1</v>
      </c>
      <c r="F152" s="54">
        <v>1</v>
      </c>
      <c r="G152" s="54">
        <v>1</v>
      </c>
    </row>
    <row r="153" spans="1:7" x14ac:dyDescent="0.25">
      <c r="A153" s="83">
        <v>306</v>
      </c>
      <c r="B153" s="88">
        <f>Inputs!$D$45</f>
        <v>1.0959667279233969</v>
      </c>
      <c r="C153" s="88">
        <f>Inputs!$D$47</f>
        <v>1</v>
      </c>
      <c r="D153" s="88">
        <f>Inputs!$D$46</f>
        <v>1.1000000000000001</v>
      </c>
      <c r="E153" s="54">
        <v>1</v>
      </c>
      <c r="F153" s="54">
        <v>1</v>
      </c>
      <c r="G153" s="54">
        <v>1</v>
      </c>
    </row>
    <row r="154" spans="1:7" x14ac:dyDescent="0.25">
      <c r="A154" s="83">
        <v>307</v>
      </c>
      <c r="B154" s="88">
        <f>Inputs!$D$45</f>
        <v>1.0959667279233969</v>
      </c>
      <c r="C154" s="88">
        <f>Inputs!$D$47</f>
        <v>1</v>
      </c>
      <c r="D154" s="88">
        <f>Inputs!$D$46</f>
        <v>1.1000000000000001</v>
      </c>
      <c r="E154" s="54">
        <v>1</v>
      </c>
      <c r="F154" s="54">
        <v>1</v>
      </c>
      <c r="G154" s="54">
        <v>1</v>
      </c>
    </row>
    <row r="155" spans="1:7" x14ac:dyDescent="0.25">
      <c r="A155" s="83">
        <v>308</v>
      </c>
      <c r="B155" s="88">
        <f>Inputs!$D$45</f>
        <v>1.0959667279233969</v>
      </c>
      <c r="C155" s="88">
        <f>Inputs!$D$47</f>
        <v>1</v>
      </c>
      <c r="D155" s="88">
        <f>Inputs!$D$46</f>
        <v>1.1000000000000001</v>
      </c>
      <c r="E155" s="54">
        <v>1</v>
      </c>
      <c r="F155" s="54">
        <v>1</v>
      </c>
      <c r="G155" s="54">
        <v>1</v>
      </c>
    </row>
    <row r="156" spans="1:7" x14ac:dyDescent="0.25">
      <c r="A156" s="83">
        <v>309</v>
      </c>
      <c r="B156" s="88">
        <f>Inputs!$D$45</f>
        <v>1.0959667279233969</v>
      </c>
      <c r="C156" s="88">
        <f>Inputs!$D$47</f>
        <v>1</v>
      </c>
      <c r="D156" s="88">
        <f>Inputs!$D$46</f>
        <v>1.1000000000000001</v>
      </c>
      <c r="E156" s="54">
        <v>1</v>
      </c>
      <c r="F156" s="54">
        <v>1</v>
      </c>
      <c r="G156" s="54">
        <v>1</v>
      </c>
    </row>
    <row r="157" spans="1:7" x14ac:dyDescent="0.25">
      <c r="A157" s="83">
        <v>310</v>
      </c>
      <c r="B157" s="88">
        <f>Inputs!$D$45</f>
        <v>1.0959667279233969</v>
      </c>
      <c r="C157" s="88">
        <f>Inputs!$D$47</f>
        <v>1</v>
      </c>
      <c r="D157" s="88">
        <f>Inputs!$D$46</f>
        <v>1.1000000000000001</v>
      </c>
      <c r="E157" s="54">
        <v>1</v>
      </c>
      <c r="F157" s="54">
        <v>1</v>
      </c>
      <c r="G157" s="54">
        <v>1</v>
      </c>
    </row>
    <row r="158" spans="1:7" x14ac:dyDescent="0.25">
      <c r="A158" s="83">
        <v>311</v>
      </c>
      <c r="B158" s="88">
        <f>Inputs!$D$45</f>
        <v>1.0959667279233969</v>
      </c>
      <c r="C158" s="88">
        <f>Inputs!$D$47</f>
        <v>1</v>
      </c>
      <c r="D158" s="88">
        <f>Inputs!$D$46</f>
        <v>1.1000000000000001</v>
      </c>
      <c r="E158" s="54">
        <v>1</v>
      </c>
      <c r="F158" s="54">
        <v>1</v>
      </c>
      <c r="G158" s="54">
        <v>1</v>
      </c>
    </row>
    <row r="159" spans="1:7" x14ac:dyDescent="0.25">
      <c r="A159" s="83">
        <v>312</v>
      </c>
      <c r="B159" s="88">
        <f>Inputs!$D$45</f>
        <v>1.0959667279233969</v>
      </c>
      <c r="C159" s="88">
        <f>Inputs!$D$47</f>
        <v>1</v>
      </c>
      <c r="D159" s="88">
        <f>Inputs!$D$46</f>
        <v>1.1000000000000001</v>
      </c>
      <c r="E159" s="54">
        <v>1</v>
      </c>
      <c r="F159" s="54">
        <v>1</v>
      </c>
      <c r="G159" s="54">
        <v>1</v>
      </c>
    </row>
    <row r="160" spans="1:7" x14ac:dyDescent="0.25">
      <c r="A160" s="83">
        <v>313</v>
      </c>
      <c r="B160" s="88">
        <f>Inputs!$D$45</f>
        <v>1.0959667279233969</v>
      </c>
      <c r="C160" s="88">
        <f>Inputs!$D$47</f>
        <v>1</v>
      </c>
      <c r="D160" s="88">
        <f>Inputs!$D$46</f>
        <v>1.1000000000000001</v>
      </c>
      <c r="E160" s="54">
        <v>1</v>
      </c>
      <c r="F160" s="54">
        <v>1</v>
      </c>
      <c r="G160" s="54">
        <v>1</v>
      </c>
    </row>
    <row r="161" spans="1:7" x14ac:dyDescent="0.25">
      <c r="A161" s="83">
        <v>314</v>
      </c>
      <c r="B161" s="88">
        <f>Inputs!$D$45</f>
        <v>1.0959667279233969</v>
      </c>
      <c r="C161" s="88">
        <f>Inputs!$D$47</f>
        <v>1</v>
      </c>
      <c r="D161" s="88">
        <f>Inputs!$D$46</f>
        <v>1.1000000000000001</v>
      </c>
      <c r="E161" s="54">
        <v>1</v>
      </c>
      <c r="F161" s="54">
        <v>1</v>
      </c>
      <c r="G161" s="54">
        <v>1</v>
      </c>
    </row>
    <row r="162" spans="1:7" x14ac:dyDescent="0.25">
      <c r="A162" s="83">
        <v>315</v>
      </c>
      <c r="B162" s="88">
        <f>Inputs!$D$45</f>
        <v>1.0959667279233969</v>
      </c>
      <c r="C162" s="88">
        <f>Inputs!$D$47</f>
        <v>1</v>
      </c>
      <c r="D162" s="88">
        <f>Inputs!$D$46</f>
        <v>1.1000000000000001</v>
      </c>
      <c r="E162" s="54">
        <v>1</v>
      </c>
      <c r="F162" s="54">
        <v>1</v>
      </c>
      <c r="G162" s="54">
        <v>1</v>
      </c>
    </row>
    <row r="163" spans="1:7" x14ac:dyDescent="0.25">
      <c r="A163" s="83">
        <v>316</v>
      </c>
      <c r="B163" s="88">
        <f>Inputs!$D$45</f>
        <v>1.0959667279233969</v>
      </c>
      <c r="C163" s="88">
        <f>Inputs!$D$47</f>
        <v>1</v>
      </c>
      <c r="D163" s="88">
        <f>Inputs!$D$46</f>
        <v>1.1000000000000001</v>
      </c>
      <c r="E163" s="54">
        <v>1</v>
      </c>
      <c r="F163" s="54">
        <v>1</v>
      </c>
      <c r="G163" s="54">
        <v>1</v>
      </c>
    </row>
    <row r="164" spans="1:7" x14ac:dyDescent="0.25">
      <c r="A164" s="83">
        <v>317</v>
      </c>
      <c r="B164" s="88">
        <f>Inputs!$D$45</f>
        <v>1.0959667279233969</v>
      </c>
      <c r="C164" s="88">
        <f>Inputs!$D$47</f>
        <v>1</v>
      </c>
      <c r="D164" s="88">
        <f>Inputs!$D$46</f>
        <v>1.1000000000000001</v>
      </c>
      <c r="E164" s="54">
        <v>1</v>
      </c>
      <c r="F164" s="54">
        <v>1</v>
      </c>
      <c r="G164" s="54">
        <v>1</v>
      </c>
    </row>
    <row r="165" spans="1:7" x14ac:dyDescent="0.25">
      <c r="A165" s="83">
        <v>318</v>
      </c>
      <c r="B165" s="88">
        <f>Inputs!$D$45</f>
        <v>1.0959667279233969</v>
      </c>
      <c r="C165" s="88">
        <f>Inputs!$D$47</f>
        <v>1</v>
      </c>
      <c r="D165" s="88">
        <f>Inputs!$D$46</f>
        <v>1.1000000000000001</v>
      </c>
      <c r="E165" s="54">
        <v>1</v>
      </c>
      <c r="F165" s="54">
        <v>1</v>
      </c>
      <c r="G165" s="54">
        <v>1</v>
      </c>
    </row>
    <row r="166" spans="1:7" x14ac:dyDescent="0.25">
      <c r="A166" s="83">
        <v>319</v>
      </c>
      <c r="B166" s="88">
        <f>Inputs!$D$45</f>
        <v>1.0959667279233969</v>
      </c>
      <c r="C166" s="88">
        <f>Inputs!$D$47</f>
        <v>1</v>
      </c>
      <c r="D166" s="88">
        <f>Inputs!$D$46</f>
        <v>1.1000000000000001</v>
      </c>
      <c r="E166" s="54">
        <v>1</v>
      </c>
      <c r="F166" s="54">
        <v>1</v>
      </c>
      <c r="G166" s="54">
        <v>1</v>
      </c>
    </row>
    <row r="167" spans="1:7" x14ac:dyDescent="0.25">
      <c r="A167" s="83">
        <v>320</v>
      </c>
      <c r="B167" s="88">
        <f>Inputs!$D$45</f>
        <v>1.0959667279233969</v>
      </c>
      <c r="C167" s="88">
        <f>Inputs!$D$47</f>
        <v>1</v>
      </c>
      <c r="D167" s="88">
        <f>Inputs!$D$46</f>
        <v>1.1000000000000001</v>
      </c>
      <c r="E167" s="54">
        <v>1</v>
      </c>
      <c r="F167" s="54">
        <v>1</v>
      </c>
      <c r="G167" s="54">
        <v>1</v>
      </c>
    </row>
    <row r="168" spans="1:7" x14ac:dyDescent="0.25">
      <c r="A168" s="83">
        <v>321</v>
      </c>
      <c r="B168" s="88">
        <f>Inputs!$D$45</f>
        <v>1.0959667279233969</v>
      </c>
      <c r="C168" s="88">
        <f>Inputs!$D$47</f>
        <v>1</v>
      </c>
      <c r="D168" s="88">
        <f>Inputs!$D$46</f>
        <v>1.1000000000000001</v>
      </c>
      <c r="E168" s="54">
        <v>1</v>
      </c>
      <c r="F168" s="54">
        <v>1</v>
      </c>
      <c r="G168" s="54">
        <v>1</v>
      </c>
    </row>
    <row r="169" spans="1:7" x14ac:dyDescent="0.25">
      <c r="A169" s="83">
        <v>322</v>
      </c>
      <c r="B169" s="88">
        <f>Inputs!$D$45</f>
        <v>1.0959667279233969</v>
      </c>
      <c r="C169" s="88">
        <f>Inputs!$D$47</f>
        <v>1</v>
      </c>
      <c r="D169" s="88">
        <f>Inputs!$D$46</f>
        <v>1.1000000000000001</v>
      </c>
      <c r="E169" s="54">
        <v>1</v>
      </c>
      <c r="F169" s="54">
        <v>1</v>
      </c>
      <c r="G169" s="54">
        <v>1</v>
      </c>
    </row>
    <row r="170" spans="1:7" x14ac:dyDescent="0.25">
      <c r="A170" s="83">
        <v>323</v>
      </c>
      <c r="B170" s="88">
        <f>Inputs!$D$45</f>
        <v>1.0959667279233969</v>
      </c>
      <c r="C170" s="88">
        <f>Inputs!$D$47</f>
        <v>1</v>
      </c>
      <c r="D170" s="88">
        <f>Inputs!$D$46</f>
        <v>1.1000000000000001</v>
      </c>
      <c r="E170" s="54">
        <v>1</v>
      </c>
      <c r="F170" s="54">
        <v>1</v>
      </c>
      <c r="G170" s="54">
        <v>1</v>
      </c>
    </row>
    <row r="171" spans="1:7" x14ac:dyDescent="0.25">
      <c r="A171" s="83">
        <v>324</v>
      </c>
      <c r="B171" s="88">
        <f>Inputs!$D$45</f>
        <v>1.0959667279233969</v>
      </c>
      <c r="C171" s="88">
        <f>Inputs!$D$47</f>
        <v>1</v>
      </c>
      <c r="D171" s="88">
        <f>Inputs!$D$46</f>
        <v>1.1000000000000001</v>
      </c>
      <c r="E171" s="54">
        <v>1</v>
      </c>
      <c r="F171" s="54">
        <v>1</v>
      </c>
      <c r="G171" s="54">
        <v>1</v>
      </c>
    </row>
    <row r="172" spans="1:7" x14ac:dyDescent="0.25">
      <c r="A172" s="83">
        <v>325</v>
      </c>
      <c r="B172" s="88">
        <f>Inputs!$D$45</f>
        <v>1.0959667279233969</v>
      </c>
      <c r="C172" s="88">
        <f>Inputs!$D$47</f>
        <v>1</v>
      </c>
      <c r="D172" s="88">
        <f>Inputs!$D$46</f>
        <v>1.1000000000000001</v>
      </c>
      <c r="E172" s="54">
        <v>1</v>
      </c>
      <c r="F172" s="54">
        <v>1</v>
      </c>
      <c r="G172" s="54">
        <v>1</v>
      </c>
    </row>
    <row r="173" spans="1:7" x14ac:dyDescent="0.25">
      <c r="A173" s="83">
        <v>326</v>
      </c>
      <c r="B173" s="88">
        <f>Inputs!$D$45</f>
        <v>1.0959667279233969</v>
      </c>
      <c r="C173" s="88">
        <f>Inputs!$D$47</f>
        <v>1</v>
      </c>
      <c r="D173" s="88">
        <f>Inputs!$D$46</f>
        <v>1.1000000000000001</v>
      </c>
      <c r="E173" s="54">
        <v>1</v>
      </c>
      <c r="F173" s="54">
        <v>1</v>
      </c>
      <c r="G173" s="54">
        <v>1</v>
      </c>
    </row>
    <row r="174" spans="1:7" x14ac:dyDescent="0.25">
      <c r="A174" s="83">
        <v>327</v>
      </c>
      <c r="B174" s="88">
        <f>Inputs!$D$45</f>
        <v>1.0959667279233969</v>
      </c>
      <c r="C174" s="88">
        <f>Inputs!$D$47</f>
        <v>1</v>
      </c>
      <c r="D174" s="88">
        <f>Inputs!$D$46</f>
        <v>1.1000000000000001</v>
      </c>
      <c r="E174" s="54">
        <v>1</v>
      </c>
      <c r="F174" s="54">
        <v>1</v>
      </c>
      <c r="G174" s="54">
        <v>1</v>
      </c>
    </row>
    <row r="175" spans="1:7" x14ac:dyDescent="0.25">
      <c r="A175" s="83">
        <v>328</v>
      </c>
      <c r="B175" s="88">
        <f>Inputs!$D$45</f>
        <v>1.0959667279233969</v>
      </c>
      <c r="C175" s="88">
        <f>Inputs!$D$47</f>
        <v>1</v>
      </c>
      <c r="D175" s="88">
        <f>Inputs!$D$46</f>
        <v>1.1000000000000001</v>
      </c>
      <c r="E175" s="54">
        <v>1</v>
      </c>
      <c r="F175" s="54">
        <v>1</v>
      </c>
      <c r="G175" s="54">
        <v>1</v>
      </c>
    </row>
    <row r="176" spans="1:7" x14ac:dyDescent="0.25">
      <c r="A176" s="83">
        <v>329</v>
      </c>
      <c r="B176" s="88">
        <f>Inputs!$D$45</f>
        <v>1.0959667279233969</v>
      </c>
      <c r="C176" s="88">
        <f>Inputs!$D$47</f>
        <v>1</v>
      </c>
      <c r="D176" s="88">
        <f>Inputs!$D$46</f>
        <v>1.1000000000000001</v>
      </c>
      <c r="E176" s="54">
        <v>1</v>
      </c>
      <c r="F176" s="54">
        <v>1</v>
      </c>
      <c r="G176" s="54">
        <v>1</v>
      </c>
    </row>
    <row r="177" spans="1:7" x14ac:dyDescent="0.25">
      <c r="A177" s="83">
        <v>330</v>
      </c>
      <c r="B177" s="88">
        <f>Inputs!$D$45</f>
        <v>1.0959667279233969</v>
      </c>
      <c r="C177" s="88">
        <f>Inputs!$D$47</f>
        <v>1</v>
      </c>
      <c r="D177" s="88">
        <f>Inputs!$D$46</f>
        <v>1.1000000000000001</v>
      </c>
      <c r="E177" s="54">
        <v>1</v>
      </c>
      <c r="F177" s="54">
        <v>1</v>
      </c>
      <c r="G177" s="54">
        <v>1</v>
      </c>
    </row>
    <row r="178" spans="1:7" x14ac:dyDescent="0.25">
      <c r="A178" s="83">
        <v>331</v>
      </c>
      <c r="B178" s="88">
        <f>Inputs!$D$45</f>
        <v>1.0959667279233969</v>
      </c>
      <c r="C178" s="88">
        <f>Inputs!$D$47</f>
        <v>1</v>
      </c>
      <c r="D178" s="88">
        <f>Inputs!$D$46</f>
        <v>1.1000000000000001</v>
      </c>
      <c r="E178" s="54">
        <v>1</v>
      </c>
      <c r="F178" s="54">
        <v>1</v>
      </c>
      <c r="G178" s="54">
        <v>1</v>
      </c>
    </row>
    <row r="179" spans="1:7" x14ac:dyDescent="0.25">
      <c r="A179" s="83">
        <v>332</v>
      </c>
      <c r="B179" s="88">
        <f>Inputs!$D$45</f>
        <v>1.0959667279233969</v>
      </c>
      <c r="C179" s="88">
        <f>Inputs!$D$47</f>
        <v>1</v>
      </c>
      <c r="D179" s="88">
        <f>Inputs!$D$46</f>
        <v>1.1000000000000001</v>
      </c>
      <c r="E179" s="54">
        <v>1</v>
      </c>
      <c r="F179" s="54">
        <v>1</v>
      </c>
      <c r="G179" s="54">
        <v>1</v>
      </c>
    </row>
    <row r="180" spans="1:7" x14ac:dyDescent="0.25">
      <c r="A180" s="83">
        <v>333</v>
      </c>
      <c r="B180" s="88">
        <f>Inputs!$D$45</f>
        <v>1.0959667279233969</v>
      </c>
      <c r="C180" s="88">
        <f>Inputs!$D$47</f>
        <v>1</v>
      </c>
      <c r="D180" s="88">
        <f>Inputs!$D$46</f>
        <v>1.1000000000000001</v>
      </c>
      <c r="E180" s="54">
        <v>1</v>
      </c>
      <c r="F180" s="54">
        <v>1</v>
      </c>
      <c r="G180" s="54">
        <v>1</v>
      </c>
    </row>
    <row r="181" spans="1:7" x14ac:dyDescent="0.25">
      <c r="A181" s="83">
        <v>334</v>
      </c>
      <c r="B181" s="88">
        <f>Inputs!$D$45</f>
        <v>1.0959667279233969</v>
      </c>
      <c r="C181" s="88">
        <f>Inputs!$D$47</f>
        <v>1</v>
      </c>
      <c r="D181" s="88">
        <f>Inputs!$D$46</f>
        <v>1.1000000000000001</v>
      </c>
      <c r="E181" s="54">
        <v>1</v>
      </c>
      <c r="F181" s="54">
        <v>1</v>
      </c>
      <c r="G181" s="54">
        <v>1</v>
      </c>
    </row>
    <row r="182" spans="1:7" x14ac:dyDescent="0.25">
      <c r="A182" s="83">
        <v>335</v>
      </c>
      <c r="B182" s="88">
        <f>Inputs!$D$45</f>
        <v>1.0959667279233969</v>
      </c>
      <c r="C182" s="88">
        <f>Inputs!$D$47</f>
        <v>1</v>
      </c>
      <c r="D182" s="88">
        <f>Inputs!$D$46</f>
        <v>1.1000000000000001</v>
      </c>
      <c r="E182" s="54">
        <v>1</v>
      </c>
      <c r="F182" s="54">
        <v>1</v>
      </c>
      <c r="G182" s="54">
        <v>1</v>
      </c>
    </row>
    <row r="183" spans="1:7" x14ac:dyDescent="0.25">
      <c r="A183" s="83">
        <v>336</v>
      </c>
      <c r="B183" s="88">
        <f>Inputs!$D$45</f>
        <v>1.0959667279233969</v>
      </c>
      <c r="C183" s="88">
        <f>Inputs!$D$47</f>
        <v>1</v>
      </c>
      <c r="D183" s="88">
        <f>Inputs!$D$46</f>
        <v>1.1000000000000001</v>
      </c>
      <c r="E183" s="54">
        <v>1</v>
      </c>
      <c r="F183" s="54">
        <v>1</v>
      </c>
      <c r="G183" s="54">
        <v>1</v>
      </c>
    </row>
    <row r="184" spans="1:7" x14ac:dyDescent="0.25">
      <c r="A184" s="83">
        <v>337</v>
      </c>
      <c r="B184" s="88">
        <f>Inputs!$D$45</f>
        <v>1.0959667279233969</v>
      </c>
      <c r="C184" s="88">
        <f>Inputs!$D$47</f>
        <v>1</v>
      </c>
      <c r="D184" s="88">
        <f>Inputs!$D$46</f>
        <v>1.1000000000000001</v>
      </c>
      <c r="E184" s="54">
        <v>1</v>
      </c>
      <c r="F184" s="54">
        <v>1</v>
      </c>
      <c r="G184" s="54">
        <v>1</v>
      </c>
    </row>
    <row r="185" spans="1:7" x14ac:dyDescent="0.25">
      <c r="A185" s="83">
        <v>338</v>
      </c>
      <c r="B185" s="88">
        <f>Inputs!$D$45</f>
        <v>1.0959667279233969</v>
      </c>
      <c r="C185" s="88">
        <f>Inputs!$D$47</f>
        <v>1</v>
      </c>
      <c r="D185" s="88">
        <f>Inputs!$D$46</f>
        <v>1.1000000000000001</v>
      </c>
      <c r="E185" s="54">
        <v>1</v>
      </c>
      <c r="F185" s="54">
        <v>1</v>
      </c>
      <c r="G185" s="54">
        <v>1</v>
      </c>
    </row>
    <row r="186" spans="1:7" x14ac:dyDescent="0.25">
      <c r="A186" s="83">
        <v>339</v>
      </c>
      <c r="B186" s="88">
        <f>Inputs!$D$45</f>
        <v>1.0959667279233969</v>
      </c>
      <c r="C186" s="88">
        <f>Inputs!$D$47</f>
        <v>1</v>
      </c>
      <c r="D186" s="88">
        <f>Inputs!$D$46</f>
        <v>1.1000000000000001</v>
      </c>
      <c r="E186" s="54">
        <v>1</v>
      </c>
      <c r="F186" s="54">
        <v>1</v>
      </c>
      <c r="G186" s="54">
        <v>1</v>
      </c>
    </row>
    <row r="187" spans="1:7" x14ac:dyDescent="0.25">
      <c r="A187" s="83">
        <v>340</v>
      </c>
      <c r="B187" s="88">
        <f>Inputs!$D$45</f>
        <v>1.0959667279233969</v>
      </c>
      <c r="C187" s="88">
        <f>Inputs!$D$47</f>
        <v>1</v>
      </c>
      <c r="D187" s="88">
        <f>Inputs!$D$46</f>
        <v>1.1000000000000001</v>
      </c>
      <c r="E187" s="54">
        <v>1</v>
      </c>
      <c r="F187" s="54">
        <v>1</v>
      </c>
      <c r="G187" s="54">
        <v>1</v>
      </c>
    </row>
    <row r="188" spans="1:7" x14ac:dyDescent="0.25">
      <c r="A188" s="83">
        <v>341</v>
      </c>
      <c r="B188" s="88">
        <f>Inputs!$D$45</f>
        <v>1.0959667279233969</v>
      </c>
      <c r="C188" s="88">
        <f>Inputs!$D$47</f>
        <v>1</v>
      </c>
      <c r="D188" s="88">
        <f>Inputs!$D$46</f>
        <v>1.1000000000000001</v>
      </c>
      <c r="E188" s="54">
        <v>1</v>
      </c>
      <c r="F188" s="54">
        <v>1</v>
      </c>
      <c r="G188" s="54">
        <v>1</v>
      </c>
    </row>
    <row r="189" spans="1:7" x14ac:dyDescent="0.25">
      <c r="A189" s="83">
        <v>342</v>
      </c>
      <c r="B189" s="88">
        <f>Inputs!$D$45</f>
        <v>1.0959667279233969</v>
      </c>
      <c r="C189" s="88">
        <f>Inputs!$D$47</f>
        <v>1</v>
      </c>
      <c r="D189" s="88">
        <f>Inputs!$D$46</f>
        <v>1.1000000000000001</v>
      </c>
      <c r="E189" s="54">
        <v>1</v>
      </c>
      <c r="F189" s="54">
        <v>1</v>
      </c>
      <c r="G189" s="54">
        <v>1</v>
      </c>
    </row>
    <row r="190" spans="1:7" x14ac:dyDescent="0.25">
      <c r="A190" s="83">
        <v>343</v>
      </c>
      <c r="B190" s="88">
        <f>Inputs!$D$45</f>
        <v>1.0959667279233969</v>
      </c>
      <c r="C190" s="88">
        <f>Inputs!$D$47</f>
        <v>1</v>
      </c>
      <c r="D190" s="88">
        <f>Inputs!$D$46</f>
        <v>1.1000000000000001</v>
      </c>
      <c r="E190" s="54">
        <v>1</v>
      </c>
      <c r="F190" s="54">
        <v>1</v>
      </c>
      <c r="G190" s="54">
        <v>1</v>
      </c>
    </row>
    <row r="191" spans="1:7" x14ac:dyDescent="0.25">
      <c r="A191" s="83">
        <v>344</v>
      </c>
      <c r="B191" s="88">
        <f>Inputs!$D$45</f>
        <v>1.0959667279233969</v>
      </c>
      <c r="C191" s="88">
        <f>Inputs!$D$47</f>
        <v>1</v>
      </c>
      <c r="D191" s="88">
        <f>Inputs!$D$46</f>
        <v>1.1000000000000001</v>
      </c>
      <c r="E191" s="54">
        <v>1</v>
      </c>
      <c r="F191" s="54">
        <v>1</v>
      </c>
      <c r="G191" s="54">
        <v>1</v>
      </c>
    </row>
    <row r="192" spans="1:7" x14ac:dyDescent="0.25">
      <c r="A192" s="83">
        <v>345</v>
      </c>
      <c r="B192" s="88">
        <f>Inputs!$D$45</f>
        <v>1.0959667279233969</v>
      </c>
      <c r="C192" s="88">
        <f>Inputs!$D$47</f>
        <v>1</v>
      </c>
      <c r="D192" s="88">
        <f>Inputs!$D$46</f>
        <v>1.1000000000000001</v>
      </c>
      <c r="E192" s="54">
        <v>1</v>
      </c>
      <c r="F192" s="54">
        <v>1</v>
      </c>
      <c r="G192" s="54">
        <v>1</v>
      </c>
    </row>
    <row r="193" spans="1:7" x14ac:dyDescent="0.25">
      <c r="A193" s="83">
        <v>346</v>
      </c>
      <c r="B193" s="88">
        <f>Inputs!$D$45</f>
        <v>1.0959667279233969</v>
      </c>
      <c r="C193" s="88">
        <f>Inputs!$D$47</f>
        <v>1</v>
      </c>
      <c r="D193" s="88">
        <f>Inputs!$D$46</f>
        <v>1.1000000000000001</v>
      </c>
      <c r="E193" s="54">
        <v>1</v>
      </c>
      <c r="F193" s="54">
        <v>1</v>
      </c>
      <c r="G193" s="54">
        <v>1</v>
      </c>
    </row>
    <row r="194" spans="1:7" x14ac:dyDescent="0.25">
      <c r="A194" s="83">
        <v>347</v>
      </c>
      <c r="B194" s="88">
        <f>Inputs!$D$45</f>
        <v>1.0959667279233969</v>
      </c>
      <c r="C194" s="88">
        <f>Inputs!$D$47</f>
        <v>1</v>
      </c>
      <c r="D194" s="88">
        <f>Inputs!$D$46</f>
        <v>1.1000000000000001</v>
      </c>
      <c r="E194" s="54">
        <v>1</v>
      </c>
      <c r="F194" s="54">
        <v>1</v>
      </c>
      <c r="G194" s="54">
        <v>1</v>
      </c>
    </row>
    <row r="195" spans="1:7" x14ac:dyDescent="0.25">
      <c r="A195" s="83">
        <v>348</v>
      </c>
      <c r="B195" s="88">
        <f>Inputs!$D$45</f>
        <v>1.0959667279233969</v>
      </c>
      <c r="C195" s="88">
        <f>Inputs!$D$47</f>
        <v>1</v>
      </c>
      <c r="D195" s="88">
        <f>Inputs!$D$46</f>
        <v>1.1000000000000001</v>
      </c>
      <c r="E195" s="54">
        <v>1</v>
      </c>
      <c r="F195" s="54">
        <v>1</v>
      </c>
      <c r="G195" s="54">
        <v>1</v>
      </c>
    </row>
    <row r="196" spans="1:7" x14ac:dyDescent="0.25">
      <c r="A196" s="83">
        <v>349</v>
      </c>
      <c r="B196" s="88">
        <f>Inputs!$D$45</f>
        <v>1.0959667279233969</v>
      </c>
      <c r="C196" s="88">
        <f>Inputs!$D$47</f>
        <v>1</v>
      </c>
      <c r="D196" s="88">
        <f>Inputs!$D$46</f>
        <v>1.1000000000000001</v>
      </c>
      <c r="E196" s="54">
        <v>1</v>
      </c>
      <c r="F196" s="54">
        <v>1</v>
      </c>
      <c r="G196" s="54">
        <v>1</v>
      </c>
    </row>
    <row r="197" spans="1:7" x14ac:dyDescent="0.25">
      <c r="A197" s="83">
        <v>350</v>
      </c>
      <c r="B197" s="88">
        <f>Inputs!$D$45</f>
        <v>1.0959667279233969</v>
      </c>
      <c r="C197" s="88">
        <f>Inputs!$D$47</f>
        <v>1</v>
      </c>
      <c r="D197" s="88">
        <f>Inputs!$D$46</f>
        <v>1.1000000000000001</v>
      </c>
      <c r="E197" s="54">
        <v>1</v>
      </c>
      <c r="F197" s="54">
        <v>1</v>
      </c>
      <c r="G197" s="54">
        <v>1</v>
      </c>
    </row>
    <row r="198" spans="1:7" x14ac:dyDescent="0.25">
      <c r="A198" s="83">
        <v>351</v>
      </c>
      <c r="B198" s="88">
        <f>Inputs!$D$45</f>
        <v>1.0959667279233969</v>
      </c>
      <c r="C198" s="88">
        <f>Inputs!$D$47</f>
        <v>1</v>
      </c>
      <c r="D198" s="88">
        <f>Inputs!$D$46</f>
        <v>1.1000000000000001</v>
      </c>
      <c r="E198" s="54">
        <v>1</v>
      </c>
      <c r="F198" s="54">
        <v>1</v>
      </c>
      <c r="G198" s="54">
        <v>1</v>
      </c>
    </row>
    <row r="199" spans="1:7" x14ac:dyDescent="0.25">
      <c r="A199" s="83">
        <v>352</v>
      </c>
      <c r="B199" s="88">
        <f>Inputs!$D$45</f>
        <v>1.0959667279233969</v>
      </c>
      <c r="C199" s="88">
        <f>Inputs!$D$47</f>
        <v>1</v>
      </c>
      <c r="D199" s="88">
        <f>Inputs!$D$46</f>
        <v>1.1000000000000001</v>
      </c>
      <c r="E199" s="54">
        <v>1</v>
      </c>
      <c r="F199" s="54">
        <v>1</v>
      </c>
      <c r="G199" s="54">
        <v>1</v>
      </c>
    </row>
    <row r="200" spans="1:7" x14ac:dyDescent="0.25">
      <c r="A200" s="83">
        <v>353</v>
      </c>
      <c r="B200" s="88">
        <f>Inputs!$D$45</f>
        <v>1.0959667279233969</v>
      </c>
      <c r="C200" s="88">
        <f>Inputs!$D$47</f>
        <v>1</v>
      </c>
      <c r="D200" s="88">
        <f>Inputs!$D$46</f>
        <v>1.1000000000000001</v>
      </c>
      <c r="E200" s="54">
        <v>1</v>
      </c>
      <c r="F200" s="54">
        <v>1</v>
      </c>
      <c r="G200" s="54">
        <v>1</v>
      </c>
    </row>
    <row r="201" spans="1:7" x14ac:dyDescent="0.25">
      <c r="A201" s="83">
        <v>354</v>
      </c>
      <c r="B201" s="88">
        <f>Inputs!$D$45</f>
        <v>1.0959667279233969</v>
      </c>
      <c r="C201" s="88">
        <f>Inputs!$D$47</f>
        <v>1</v>
      </c>
      <c r="D201" s="88">
        <f>Inputs!$D$46</f>
        <v>1.1000000000000001</v>
      </c>
      <c r="E201" s="54">
        <v>1</v>
      </c>
      <c r="F201" s="54">
        <v>1</v>
      </c>
      <c r="G201" s="54">
        <v>1</v>
      </c>
    </row>
    <row r="202" spans="1:7" x14ac:dyDescent="0.25">
      <c r="A202" s="83">
        <v>355</v>
      </c>
      <c r="B202" s="88">
        <f>Inputs!$D$45</f>
        <v>1.0959667279233969</v>
      </c>
      <c r="C202" s="88">
        <f>Inputs!$D$47</f>
        <v>1</v>
      </c>
      <c r="D202" s="88">
        <f>Inputs!$D$46</f>
        <v>1.1000000000000001</v>
      </c>
      <c r="E202" s="54">
        <v>1</v>
      </c>
      <c r="F202" s="54">
        <v>1</v>
      </c>
      <c r="G202" s="54">
        <v>1</v>
      </c>
    </row>
    <row r="203" spans="1:7" x14ac:dyDescent="0.25">
      <c r="A203" s="83">
        <v>356</v>
      </c>
      <c r="B203" s="88">
        <f>Inputs!$D$45</f>
        <v>1.0959667279233969</v>
      </c>
      <c r="C203" s="88">
        <f>Inputs!$D$47</f>
        <v>1</v>
      </c>
      <c r="D203" s="88">
        <f>Inputs!$D$46</f>
        <v>1.1000000000000001</v>
      </c>
      <c r="E203" s="54">
        <v>1</v>
      </c>
      <c r="F203" s="54">
        <v>1</v>
      </c>
      <c r="G203" s="54">
        <v>1</v>
      </c>
    </row>
    <row r="204" spans="1:7" x14ac:dyDescent="0.25">
      <c r="A204" s="83">
        <v>357</v>
      </c>
      <c r="B204" s="88">
        <f>Inputs!$D$45</f>
        <v>1.0959667279233969</v>
      </c>
      <c r="C204" s="88">
        <f>Inputs!$D$47</f>
        <v>1</v>
      </c>
      <c r="D204" s="88">
        <f>Inputs!$D$46</f>
        <v>1.1000000000000001</v>
      </c>
      <c r="E204" s="54">
        <v>1</v>
      </c>
      <c r="F204" s="54">
        <v>1</v>
      </c>
      <c r="G204" s="54">
        <v>1</v>
      </c>
    </row>
    <row r="205" spans="1:7" x14ac:dyDescent="0.25">
      <c r="A205" s="83">
        <v>358</v>
      </c>
      <c r="B205" s="88">
        <f>Inputs!$D$45</f>
        <v>1.0959667279233969</v>
      </c>
      <c r="C205" s="88">
        <f>Inputs!$D$47</f>
        <v>1</v>
      </c>
      <c r="D205" s="88">
        <f>Inputs!$D$46</f>
        <v>1.1000000000000001</v>
      </c>
      <c r="E205" s="54">
        <v>1</v>
      </c>
      <c r="F205" s="54">
        <v>1</v>
      </c>
      <c r="G205" s="54">
        <v>1</v>
      </c>
    </row>
    <row r="206" spans="1:7" x14ac:dyDescent="0.25">
      <c r="A206" s="83">
        <v>359</v>
      </c>
      <c r="B206" s="88">
        <f>Inputs!$D$45</f>
        <v>1.0959667279233969</v>
      </c>
      <c r="C206" s="88">
        <f>Inputs!$D$47</f>
        <v>1</v>
      </c>
      <c r="D206" s="88">
        <f>Inputs!$D$46</f>
        <v>1.1000000000000001</v>
      </c>
      <c r="E206" s="54">
        <v>1</v>
      </c>
      <c r="F206" s="54">
        <v>1</v>
      </c>
      <c r="G206" s="54">
        <v>1</v>
      </c>
    </row>
    <row r="207" spans="1:7" x14ac:dyDescent="0.25">
      <c r="A207" s="83">
        <v>360</v>
      </c>
      <c r="B207" s="88">
        <f>Inputs!$D$45</f>
        <v>1.0959667279233969</v>
      </c>
      <c r="C207" s="88">
        <f>Inputs!$D$47</f>
        <v>1</v>
      </c>
      <c r="D207" s="88">
        <f>Inputs!$D$46</f>
        <v>1.1000000000000001</v>
      </c>
      <c r="E207" s="54">
        <v>1</v>
      </c>
      <c r="F207" s="54">
        <v>1</v>
      </c>
      <c r="G207" s="54">
        <v>1</v>
      </c>
    </row>
    <row r="208" spans="1:7" x14ac:dyDescent="0.25">
      <c r="A208" s="83">
        <v>361</v>
      </c>
      <c r="B208" s="88">
        <f>Inputs!$D$45</f>
        <v>1.0959667279233969</v>
      </c>
      <c r="C208" s="88">
        <f>Inputs!$D$47</f>
        <v>1</v>
      </c>
      <c r="D208" s="88">
        <f>Inputs!$D$46</f>
        <v>1.1000000000000001</v>
      </c>
      <c r="E208" s="54">
        <v>1</v>
      </c>
      <c r="F208" s="54">
        <v>1</v>
      </c>
      <c r="G208" s="54">
        <v>1</v>
      </c>
    </row>
    <row r="209" spans="1:7" x14ac:dyDescent="0.25">
      <c r="A209" s="83">
        <v>362</v>
      </c>
      <c r="B209" s="88">
        <f>Inputs!$D$45</f>
        <v>1.0959667279233969</v>
      </c>
      <c r="C209" s="88">
        <f>Inputs!$D$47</f>
        <v>1</v>
      </c>
      <c r="D209" s="88">
        <f>Inputs!$D$46</f>
        <v>1.1000000000000001</v>
      </c>
      <c r="E209" s="54">
        <v>1</v>
      </c>
      <c r="F209" s="54">
        <v>1</v>
      </c>
      <c r="G209" s="54">
        <v>1</v>
      </c>
    </row>
    <row r="210" spans="1:7" x14ac:dyDescent="0.25">
      <c r="A210" s="83">
        <v>363</v>
      </c>
      <c r="B210" s="88">
        <f>Inputs!$D$45</f>
        <v>1.0959667279233969</v>
      </c>
      <c r="C210" s="88">
        <f>Inputs!$D$47</f>
        <v>1</v>
      </c>
      <c r="D210" s="88">
        <f>Inputs!$D$46</f>
        <v>1.1000000000000001</v>
      </c>
      <c r="E210" s="54">
        <v>1</v>
      </c>
      <c r="F210" s="54">
        <v>1</v>
      </c>
      <c r="G210" s="54">
        <v>1</v>
      </c>
    </row>
    <row r="211" spans="1:7" x14ac:dyDescent="0.25">
      <c r="A211" s="83">
        <v>364</v>
      </c>
      <c r="B211" s="88">
        <f>Inputs!$D$45</f>
        <v>1.0959667279233969</v>
      </c>
      <c r="C211" s="88">
        <f>Inputs!$D$47</f>
        <v>1</v>
      </c>
      <c r="D211" s="88">
        <f>Inputs!$D$46</f>
        <v>1.1000000000000001</v>
      </c>
      <c r="E211" s="54">
        <v>1</v>
      </c>
      <c r="F211" s="54">
        <v>1</v>
      </c>
      <c r="G211" s="54">
        <v>1</v>
      </c>
    </row>
    <row r="212" spans="1:7" x14ac:dyDescent="0.25">
      <c r="A212" s="83">
        <v>365</v>
      </c>
      <c r="B212" s="88">
        <f>Inputs!$D$45</f>
        <v>1.0959667279233969</v>
      </c>
      <c r="C212" s="88">
        <f>Inputs!$D$47</f>
        <v>1</v>
      </c>
      <c r="D212" s="88">
        <f>Inputs!$D$46</f>
        <v>1.1000000000000001</v>
      </c>
      <c r="E212" s="54">
        <v>1</v>
      </c>
      <c r="F212" s="54">
        <v>1</v>
      </c>
      <c r="G212" s="54">
        <v>1</v>
      </c>
    </row>
    <row r="213" spans="1:7" x14ac:dyDescent="0.25">
      <c r="A213" s="83">
        <v>366</v>
      </c>
      <c r="B213" s="88">
        <f>Inputs!$D$45</f>
        <v>1.0959667279233969</v>
      </c>
      <c r="C213" s="88">
        <f>Inputs!$D$47</f>
        <v>1</v>
      </c>
      <c r="D213" s="88">
        <f>Inputs!$D$46</f>
        <v>1.1000000000000001</v>
      </c>
      <c r="E213" s="54">
        <v>1</v>
      </c>
      <c r="F213" s="54">
        <v>1</v>
      </c>
      <c r="G213" s="54">
        <v>1</v>
      </c>
    </row>
    <row r="214" spans="1:7" x14ac:dyDescent="0.25">
      <c r="A214" s="83">
        <v>367</v>
      </c>
      <c r="B214" s="88">
        <f>Inputs!$D$45</f>
        <v>1.0959667279233969</v>
      </c>
      <c r="C214" s="88">
        <f>Inputs!$D$47</f>
        <v>1</v>
      </c>
      <c r="D214" s="88">
        <f>Inputs!$D$46</f>
        <v>1.1000000000000001</v>
      </c>
      <c r="E214" s="54">
        <v>1</v>
      </c>
      <c r="F214" s="54">
        <v>1</v>
      </c>
      <c r="G214" s="54">
        <v>1</v>
      </c>
    </row>
    <row r="215" spans="1:7" x14ac:dyDescent="0.25">
      <c r="A215" s="83">
        <v>368</v>
      </c>
      <c r="B215" s="88">
        <f>Inputs!$D$45</f>
        <v>1.0959667279233969</v>
      </c>
      <c r="C215" s="88">
        <f>Inputs!$D$47</f>
        <v>1</v>
      </c>
      <c r="D215" s="88">
        <f>Inputs!$D$46</f>
        <v>1.1000000000000001</v>
      </c>
      <c r="E215" s="54">
        <v>1</v>
      </c>
      <c r="F215" s="54">
        <v>1</v>
      </c>
      <c r="G215" s="54">
        <v>1</v>
      </c>
    </row>
    <row r="216" spans="1:7" x14ac:dyDescent="0.25">
      <c r="A216" s="83">
        <v>369</v>
      </c>
      <c r="B216" s="88">
        <f>Inputs!$D$45</f>
        <v>1.0959667279233969</v>
      </c>
      <c r="C216" s="88">
        <f>Inputs!$D$47</f>
        <v>1</v>
      </c>
      <c r="D216" s="88">
        <f>Inputs!$D$46</f>
        <v>1.1000000000000001</v>
      </c>
      <c r="E216" s="54">
        <v>1</v>
      </c>
      <c r="F216" s="54">
        <v>1</v>
      </c>
      <c r="G216" s="54">
        <v>1</v>
      </c>
    </row>
    <row r="217" spans="1:7" x14ac:dyDescent="0.25">
      <c r="A217" s="83">
        <v>370</v>
      </c>
      <c r="B217" s="88">
        <f>Inputs!$D$45</f>
        <v>1.0959667279233969</v>
      </c>
      <c r="C217" s="88">
        <f>Inputs!$D$47</f>
        <v>1</v>
      </c>
      <c r="D217" s="88">
        <f>Inputs!$D$46</f>
        <v>1.1000000000000001</v>
      </c>
      <c r="E217" s="54">
        <v>1</v>
      </c>
      <c r="F217" s="54">
        <v>1</v>
      </c>
      <c r="G217" s="54">
        <v>1</v>
      </c>
    </row>
    <row r="218" spans="1:7" x14ac:dyDescent="0.25">
      <c r="A218" s="83">
        <v>371</v>
      </c>
      <c r="B218" s="88">
        <f>Inputs!$D$45</f>
        <v>1.0959667279233969</v>
      </c>
      <c r="C218" s="88">
        <f>Inputs!$D$47</f>
        <v>1</v>
      </c>
      <c r="D218" s="88">
        <f>Inputs!$D$46</f>
        <v>1.1000000000000001</v>
      </c>
      <c r="E218" s="54">
        <v>1</v>
      </c>
      <c r="F218" s="54">
        <v>1</v>
      </c>
      <c r="G218" s="54">
        <v>1</v>
      </c>
    </row>
    <row r="219" spans="1:7" x14ac:dyDescent="0.25">
      <c r="A219" s="83">
        <v>372</v>
      </c>
      <c r="B219" s="88">
        <f>Inputs!$D$45</f>
        <v>1.0959667279233969</v>
      </c>
      <c r="C219" s="88">
        <f>Inputs!$D$47</f>
        <v>1</v>
      </c>
      <c r="D219" s="88">
        <f>Inputs!$D$46</f>
        <v>1.1000000000000001</v>
      </c>
      <c r="E219" s="54">
        <v>1</v>
      </c>
      <c r="F219" s="54">
        <v>1</v>
      </c>
      <c r="G219" s="54">
        <v>1</v>
      </c>
    </row>
    <row r="220" spans="1:7" x14ac:dyDescent="0.25">
      <c r="A220" s="83">
        <v>373</v>
      </c>
      <c r="B220" s="88">
        <f>Inputs!$D$45</f>
        <v>1.0959667279233969</v>
      </c>
      <c r="C220" s="88">
        <f>Inputs!$D$47</f>
        <v>1</v>
      </c>
      <c r="D220" s="88">
        <f>Inputs!$D$46</f>
        <v>1.1000000000000001</v>
      </c>
      <c r="E220" s="54">
        <v>1</v>
      </c>
      <c r="F220" s="54">
        <v>1</v>
      </c>
      <c r="G220" s="54">
        <v>1</v>
      </c>
    </row>
    <row r="221" spans="1:7" x14ac:dyDescent="0.25">
      <c r="A221" s="83">
        <v>374</v>
      </c>
      <c r="B221" s="88">
        <f>Inputs!$D$45</f>
        <v>1.0959667279233969</v>
      </c>
      <c r="C221" s="88">
        <f>Inputs!$D$47</f>
        <v>1</v>
      </c>
      <c r="D221" s="88">
        <f>Inputs!$D$46</f>
        <v>1.1000000000000001</v>
      </c>
      <c r="E221" s="54">
        <v>1</v>
      </c>
      <c r="F221" s="54">
        <v>1</v>
      </c>
      <c r="G221" s="54">
        <v>1</v>
      </c>
    </row>
    <row r="222" spans="1:7" x14ac:dyDescent="0.25">
      <c r="A222" s="83">
        <v>375</v>
      </c>
      <c r="B222" s="88">
        <f>Inputs!$D$45</f>
        <v>1.0959667279233969</v>
      </c>
      <c r="C222" s="88">
        <f>Inputs!$D$47</f>
        <v>1</v>
      </c>
      <c r="D222" s="88">
        <f>Inputs!$D$46</f>
        <v>1.1000000000000001</v>
      </c>
      <c r="E222" s="54">
        <v>1</v>
      </c>
      <c r="F222" s="54">
        <v>1</v>
      </c>
      <c r="G222" s="54">
        <v>1</v>
      </c>
    </row>
    <row r="223" spans="1:7" x14ac:dyDescent="0.25">
      <c r="A223" s="83">
        <v>376</v>
      </c>
      <c r="B223" s="88">
        <f>Inputs!$D$45</f>
        <v>1.0959667279233969</v>
      </c>
      <c r="C223" s="88">
        <f>Inputs!$D$47</f>
        <v>1</v>
      </c>
      <c r="D223" s="88">
        <f>Inputs!$D$46</f>
        <v>1.1000000000000001</v>
      </c>
      <c r="E223" s="54">
        <v>1</v>
      </c>
      <c r="F223" s="54">
        <v>1</v>
      </c>
      <c r="G223" s="54">
        <v>1</v>
      </c>
    </row>
    <row r="224" spans="1:7" x14ac:dyDescent="0.25">
      <c r="A224" s="83">
        <v>377</v>
      </c>
      <c r="B224" s="88">
        <f>Inputs!$D$45</f>
        <v>1.0959667279233969</v>
      </c>
      <c r="C224" s="88">
        <f>Inputs!$D$47</f>
        <v>1</v>
      </c>
      <c r="D224" s="88">
        <f>Inputs!$D$46</f>
        <v>1.1000000000000001</v>
      </c>
      <c r="E224" s="54">
        <v>1</v>
      </c>
      <c r="F224" s="54">
        <v>1</v>
      </c>
      <c r="G224" s="54">
        <v>1</v>
      </c>
    </row>
    <row r="225" spans="1:7" x14ac:dyDescent="0.25">
      <c r="A225" s="83">
        <v>401</v>
      </c>
      <c r="B225" s="88">
        <f>Inputs!$D$45</f>
        <v>1.0959667279233969</v>
      </c>
      <c r="C225" s="88">
        <f>Inputs!$D$47</f>
        <v>1</v>
      </c>
      <c r="D225" s="88">
        <f>Inputs!$D$46</f>
        <v>1.1000000000000001</v>
      </c>
      <c r="E225" s="54">
        <v>1</v>
      </c>
      <c r="F225" s="54">
        <v>1</v>
      </c>
      <c r="G225" s="54">
        <v>1</v>
      </c>
    </row>
    <row r="226" spans="1:7" x14ac:dyDescent="0.25">
      <c r="A226" s="83">
        <v>402</v>
      </c>
      <c r="B226" s="88">
        <f>Inputs!$D$45</f>
        <v>1.0959667279233969</v>
      </c>
      <c r="C226" s="88">
        <f>Inputs!$D$47</f>
        <v>1</v>
      </c>
      <c r="D226" s="88">
        <f>Inputs!$D$46</f>
        <v>1.1000000000000001</v>
      </c>
      <c r="E226" s="54">
        <v>1</v>
      </c>
      <c r="F226" s="54">
        <v>1</v>
      </c>
      <c r="G226" s="54">
        <v>1</v>
      </c>
    </row>
    <row r="227" spans="1:7" x14ac:dyDescent="0.25">
      <c r="A227" s="83">
        <v>403</v>
      </c>
      <c r="B227" s="88">
        <f>Inputs!$D$45</f>
        <v>1.0959667279233969</v>
      </c>
      <c r="C227" s="88">
        <f>Inputs!$D$47</f>
        <v>1</v>
      </c>
      <c r="D227" s="88">
        <f>Inputs!$D$46</f>
        <v>1.1000000000000001</v>
      </c>
      <c r="E227" s="54">
        <v>1</v>
      </c>
      <c r="F227" s="54">
        <v>1</v>
      </c>
      <c r="G227" s="54">
        <v>1</v>
      </c>
    </row>
    <row r="228" spans="1:7" x14ac:dyDescent="0.25">
      <c r="A228" s="83">
        <v>404</v>
      </c>
      <c r="B228" s="88">
        <f>Inputs!$D$45</f>
        <v>1.0959667279233969</v>
      </c>
      <c r="C228" s="88">
        <f>Inputs!$D$47</f>
        <v>1</v>
      </c>
      <c r="D228" s="88">
        <f>Inputs!$D$46</f>
        <v>1.1000000000000001</v>
      </c>
      <c r="E228" s="54">
        <v>1</v>
      </c>
      <c r="F228" s="54">
        <v>1</v>
      </c>
      <c r="G228" s="54">
        <v>1</v>
      </c>
    </row>
    <row r="229" spans="1:7" x14ac:dyDescent="0.25">
      <c r="A229" s="83">
        <v>405</v>
      </c>
      <c r="B229" s="88">
        <f>Inputs!$D$45</f>
        <v>1.0959667279233969</v>
      </c>
      <c r="C229" s="88">
        <f>Inputs!$D$47</f>
        <v>1</v>
      </c>
      <c r="D229" s="88">
        <f>Inputs!$D$46</f>
        <v>1.1000000000000001</v>
      </c>
      <c r="E229" s="54">
        <v>1</v>
      </c>
      <c r="F229" s="54">
        <v>1</v>
      </c>
      <c r="G229" s="54">
        <v>1</v>
      </c>
    </row>
    <row r="230" spans="1:7" x14ac:dyDescent="0.25">
      <c r="A230" s="83">
        <v>406</v>
      </c>
      <c r="B230" s="88">
        <f>Inputs!$D$45</f>
        <v>1.0959667279233969</v>
      </c>
      <c r="C230" s="88">
        <f>Inputs!$D$47</f>
        <v>1</v>
      </c>
      <c r="D230" s="88">
        <f>Inputs!$D$46</f>
        <v>1.1000000000000001</v>
      </c>
      <c r="E230" s="54">
        <v>1</v>
      </c>
      <c r="F230" s="54">
        <v>1</v>
      </c>
      <c r="G230" s="54">
        <v>1</v>
      </c>
    </row>
    <row r="231" spans="1:7" x14ac:dyDescent="0.25">
      <c r="A231" s="83">
        <v>407</v>
      </c>
      <c r="B231" s="88">
        <f>Inputs!$D$45</f>
        <v>1.0959667279233969</v>
      </c>
      <c r="C231" s="88">
        <f>Inputs!$D$47</f>
        <v>1</v>
      </c>
      <c r="D231" s="88">
        <f>Inputs!$D$46</f>
        <v>1.1000000000000001</v>
      </c>
      <c r="E231" s="54">
        <v>1</v>
      </c>
      <c r="F231" s="54">
        <v>1</v>
      </c>
      <c r="G231" s="54">
        <v>1</v>
      </c>
    </row>
    <row r="232" spans="1:7" x14ac:dyDescent="0.25">
      <c r="A232" s="83">
        <v>408</v>
      </c>
      <c r="B232" s="88">
        <f>Inputs!$D$45</f>
        <v>1.0959667279233969</v>
      </c>
      <c r="C232" s="88">
        <f>Inputs!$D$47</f>
        <v>1</v>
      </c>
      <c r="D232" s="88">
        <f>Inputs!$D$46</f>
        <v>1.1000000000000001</v>
      </c>
      <c r="E232" s="54">
        <v>1</v>
      </c>
      <c r="F232" s="54">
        <v>1</v>
      </c>
      <c r="G232" s="54">
        <v>1</v>
      </c>
    </row>
    <row r="233" spans="1:7" x14ac:dyDescent="0.25">
      <c r="A233" s="83">
        <v>409</v>
      </c>
      <c r="B233" s="88">
        <f>Inputs!$D$45</f>
        <v>1.0959667279233969</v>
      </c>
      <c r="C233" s="88">
        <f>Inputs!$D$47</f>
        <v>1</v>
      </c>
      <c r="D233" s="88">
        <f>Inputs!$D$46</f>
        <v>1.1000000000000001</v>
      </c>
      <c r="E233" s="54">
        <v>1</v>
      </c>
      <c r="F233" s="54">
        <v>1</v>
      </c>
      <c r="G233" s="54">
        <v>1</v>
      </c>
    </row>
    <row r="234" spans="1:7" x14ac:dyDescent="0.25">
      <c r="A234" s="83">
        <v>410</v>
      </c>
      <c r="B234" s="88">
        <f>Inputs!$D$45</f>
        <v>1.0959667279233969</v>
      </c>
      <c r="C234" s="88">
        <f>Inputs!$D$47</f>
        <v>1</v>
      </c>
      <c r="D234" s="88">
        <f>Inputs!$D$46</f>
        <v>1.1000000000000001</v>
      </c>
      <c r="E234" s="54">
        <v>1</v>
      </c>
      <c r="F234" s="54">
        <v>1</v>
      </c>
      <c r="G234" s="54">
        <v>1</v>
      </c>
    </row>
    <row r="235" spans="1:7" x14ac:dyDescent="0.25">
      <c r="A235" s="83">
        <v>411</v>
      </c>
      <c r="B235" s="88">
        <f>Inputs!$D$45</f>
        <v>1.0959667279233969</v>
      </c>
      <c r="C235" s="88">
        <f>Inputs!$D$47</f>
        <v>1</v>
      </c>
      <c r="D235" s="88">
        <f>Inputs!$D$46</f>
        <v>1.1000000000000001</v>
      </c>
      <c r="E235" s="54">
        <v>1</v>
      </c>
      <c r="F235" s="54">
        <v>1</v>
      </c>
      <c r="G235" s="54">
        <v>1</v>
      </c>
    </row>
    <row r="236" spans="1:7" x14ac:dyDescent="0.25">
      <c r="A236" s="83">
        <v>412</v>
      </c>
      <c r="B236" s="88">
        <f>Inputs!$D$45</f>
        <v>1.0959667279233969</v>
      </c>
      <c r="C236" s="88">
        <f>Inputs!$D$47</f>
        <v>1</v>
      </c>
      <c r="D236" s="88">
        <f>Inputs!$D$46</f>
        <v>1.1000000000000001</v>
      </c>
      <c r="E236" s="54">
        <v>1</v>
      </c>
      <c r="F236" s="54">
        <v>1</v>
      </c>
      <c r="G236" s="54">
        <v>1</v>
      </c>
    </row>
    <row r="237" spans="1:7" x14ac:dyDescent="0.25">
      <c r="A237" s="83">
        <v>413</v>
      </c>
      <c r="B237" s="88">
        <f>Inputs!$D$45</f>
        <v>1.0959667279233969</v>
      </c>
      <c r="C237" s="88">
        <f>Inputs!$D$47</f>
        <v>1</v>
      </c>
      <c r="D237" s="88">
        <f>Inputs!$D$46</f>
        <v>1.1000000000000001</v>
      </c>
      <c r="E237" s="54">
        <v>1</v>
      </c>
      <c r="F237" s="54">
        <v>1</v>
      </c>
      <c r="G237" s="54">
        <v>1</v>
      </c>
    </row>
    <row r="238" spans="1:7" x14ac:dyDescent="0.25">
      <c r="A238" s="83">
        <v>414</v>
      </c>
      <c r="B238" s="88">
        <f>Inputs!$D$45</f>
        <v>1.0959667279233969</v>
      </c>
      <c r="C238" s="88">
        <f>Inputs!$D$47</f>
        <v>1</v>
      </c>
      <c r="D238" s="88">
        <f>Inputs!$D$46</f>
        <v>1.1000000000000001</v>
      </c>
      <c r="E238" s="54">
        <v>1</v>
      </c>
      <c r="F238" s="54">
        <v>1</v>
      </c>
      <c r="G238" s="54">
        <v>1</v>
      </c>
    </row>
    <row r="239" spans="1:7" x14ac:dyDescent="0.25">
      <c r="A239" s="83">
        <v>415</v>
      </c>
      <c r="B239" s="88">
        <f>Inputs!$D$45</f>
        <v>1.0959667279233969</v>
      </c>
      <c r="C239" s="88">
        <f>Inputs!$D$47</f>
        <v>1</v>
      </c>
      <c r="D239" s="88">
        <f>Inputs!$D$46</f>
        <v>1.1000000000000001</v>
      </c>
      <c r="E239" s="54">
        <v>1</v>
      </c>
      <c r="F239" s="54">
        <v>1</v>
      </c>
      <c r="G239" s="54">
        <v>1</v>
      </c>
    </row>
    <row r="240" spans="1:7" x14ac:dyDescent="0.25">
      <c r="A240" s="83">
        <v>416</v>
      </c>
      <c r="B240" s="88">
        <f>Inputs!$D$45</f>
        <v>1.0959667279233969</v>
      </c>
      <c r="C240" s="88">
        <f>Inputs!$D$47</f>
        <v>1</v>
      </c>
      <c r="D240" s="88">
        <f>Inputs!$D$46</f>
        <v>1.1000000000000001</v>
      </c>
      <c r="E240" s="54">
        <v>1</v>
      </c>
      <c r="F240" s="54">
        <v>1</v>
      </c>
      <c r="G240" s="54">
        <v>1</v>
      </c>
    </row>
    <row r="241" spans="1:7" x14ac:dyDescent="0.25">
      <c r="A241" s="83">
        <v>417</v>
      </c>
      <c r="B241" s="88">
        <f>Inputs!$D$45</f>
        <v>1.0959667279233969</v>
      </c>
      <c r="C241" s="88">
        <f>Inputs!$D$47</f>
        <v>1</v>
      </c>
      <c r="D241" s="88">
        <f>Inputs!$D$46</f>
        <v>1.1000000000000001</v>
      </c>
      <c r="E241" s="54">
        <v>1</v>
      </c>
      <c r="F241" s="54">
        <v>1</v>
      </c>
      <c r="G241" s="54">
        <v>1</v>
      </c>
    </row>
    <row r="242" spans="1:7" x14ac:dyDescent="0.25">
      <c r="A242" s="83">
        <v>418</v>
      </c>
      <c r="B242" s="88">
        <f>Inputs!$D$45</f>
        <v>1.0959667279233969</v>
      </c>
      <c r="C242" s="88">
        <f>Inputs!$D$47</f>
        <v>1</v>
      </c>
      <c r="D242" s="88">
        <f>Inputs!$D$46</f>
        <v>1.1000000000000001</v>
      </c>
      <c r="E242" s="54">
        <v>1</v>
      </c>
      <c r="F242" s="54">
        <v>1</v>
      </c>
      <c r="G242" s="54">
        <v>1</v>
      </c>
    </row>
    <row r="243" spans="1:7" x14ac:dyDescent="0.25">
      <c r="A243" s="83">
        <v>419</v>
      </c>
      <c r="B243" s="88">
        <f>Inputs!$D$45</f>
        <v>1.0959667279233969</v>
      </c>
      <c r="C243" s="88">
        <f>Inputs!$D$47</f>
        <v>1</v>
      </c>
      <c r="D243" s="88">
        <f>Inputs!$D$46</f>
        <v>1.1000000000000001</v>
      </c>
      <c r="E243" s="54">
        <v>1</v>
      </c>
      <c r="F243" s="54">
        <v>1</v>
      </c>
      <c r="G243" s="54">
        <v>1</v>
      </c>
    </row>
    <row r="244" spans="1:7" x14ac:dyDescent="0.25">
      <c r="A244" s="83">
        <v>431</v>
      </c>
      <c r="B244" s="88">
        <f>Inputs!$D$45</f>
        <v>1.0959667279233969</v>
      </c>
      <c r="C244" s="88">
        <f>Inputs!$D$47</f>
        <v>1</v>
      </c>
      <c r="D244" s="88">
        <f>Inputs!$D$46</f>
        <v>1.1000000000000001</v>
      </c>
      <c r="E244" s="54">
        <v>1</v>
      </c>
      <c r="F244" s="54">
        <v>1</v>
      </c>
      <c r="G244" s="54">
        <v>1</v>
      </c>
    </row>
    <row r="245" spans="1:7" x14ac:dyDescent="0.25">
      <c r="A245" s="83">
        <v>432</v>
      </c>
      <c r="B245" s="88">
        <f>Inputs!$D$45</f>
        <v>1.0959667279233969</v>
      </c>
      <c r="C245" s="88">
        <f>Inputs!$D$47</f>
        <v>1</v>
      </c>
      <c r="D245" s="88">
        <f>Inputs!$D$46</f>
        <v>1.1000000000000001</v>
      </c>
      <c r="E245" s="54">
        <v>1</v>
      </c>
      <c r="F245" s="54">
        <v>1</v>
      </c>
      <c r="G245" s="54">
        <v>1</v>
      </c>
    </row>
    <row r="246" spans="1:7" x14ac:dyDescent="0.25">
      <c r="A246" s="83">
        <v>433</v>
      </c>
      <c r="B246" s="88">
        <f>Inputs!$D$45</f>
        <v>1.0959667279233969</v>
      </c>
      <c r="C246" s="88">
        <f>Inputs!$D$47</f>
        <v>1</v>
      </c>
      <c r="D246" s="88">
        <f>Inputs!$D$46</f>
        <v>1.1000000000000001</v>
      </c>
      <c r="E246" s="54">
        <v>1</v>
      </c>
      <c r="F246" s="54">
        <v>1</v>
      </c>
      <c r="G246" s="54">
        <v>1</v>
      </c>
    </row>
    <row r="247" spans="1:7" x14ac:dyDescent="0.25">
      <c r="A247" s="83">
        <v>434</v>
      </c>
      <c r="B247" s="88">
        <f>Inputs!$D$45</f>
        <v>1.0959667279233969</v>
      </c>
      <c r="C247" s="88">
        <f>Inputs!$D$47</f>
        <v>1</v>
      </c>
      <c r="D247" s="88">
        <f>Inputs!$D$46</f>
        <v>1.1000000000000001</v>
      </c>
      <c r="E247" s="54">
        <v>1</v>
      </c>
      <c r="F247" s="54">
        <v>1</v>
      </c>
      <c r="G247" s="54">
        <v>1</v>
      </c>
    </row>
    <row r="248" spans="1:7" x14ac:dyDescent="0.25">
      <c r="A248" s="83">
        <v>435</v>
      </c>
      <c r="B248" s="89">
        <v>0.9</v>
      </c>
      <c r="C248" s="89">
        <v>0.9</v>
      </c>
      <c r="D248" s="89">
        <v>1</v>
      </c>
      <c r="E248" s="91">
        <v>0.9</v>
      </c>
      <c r="F248" s="91">
        <v>0.9</v>
      </c>
      <c r="G248" s="91">
        <v>0.75</v>
      </c>
    </row>
    <row r="249" spans="1:7" x14ac:dyDescent="0.25">
      <c r="A249" s="83">
        <v>436</v>
      </c>
      <c r="B249" s="88">
        <f>Inputs!$D$45</f>
        <v>1.0959667279233969</v>
      </c>
      <c r="C249" s="88">
        <f>Inputs!$D$47</f>
        <v>1</v>
      </c>
      <c r="D249" s="88">
        <f>Inputs!$D$46</f>
        <v>1.1000000000000001</v>
      </c>
      <c r="E249" s="54">
        <v>1</v>
      </c>
      <c r="F249" s="54">
        <v>1</v>
      </c>
      <c r="G249" s="54">
        <v>1</v>
      </c>
    </row>
    <row r="250" spans="1:7" x14ac:dyDescent="0.25">
      <c r="A250" s="83">
        <v>437</v>
      </c>
      <c r="B250" s="88">
        <f>Inputs!$D$45</f>
        <v>1.0959667279233969</v>
      </c>
      <c r="C250" s="88">
        <f>Inputs!$D$47</f>
        <v>1</v>
      </c>
      <c r="D250" s="88">
        <f>Inputs!$D$46</f>
        <v>1.1000000000000001</v>
      </c>
      <c r="E250" s="54">
        <v>1</v>
      </c>
      <c r="F250" s="54">
        <v>1</v>
      </c>
      <c r="G250" s="54">
        <v>1</v>
      </c>
    </row>
    <row r="251" spans="1:7" x14ac:dyDescent="0.25">
      <c r="A251" s="83">
        <v>438</v>
      </c>
      <c r="B251" s="88">
        <f>Inputs!$D$45</f>
        <v>1.0959667279233969</v>
      </c>
      <c r="C251" s="88">
        <f>Inputs!$D$47</f>
        <v>1</v>
      </c>
      <c r="D251" s="88">
        <f>Inputs!$D$46</f>
        <v>1.1000000000000001</v>
      </c>
      <c r="E251" s="54">
        <v>1</v>
      </c>
      <c r="F251" s="54">
        <v>1</v>
      </c>
      <c r="G251" s="54">
        <v>1</v>
      </c>
    </row>
    <row r="252" spans="1:7" x14ac:dyDescent="0.25">
      <c r="A252" s="83">
        <v>439</v>
      </c>
      <c r="B252" s="88">
        <f>Inputs!$D$45</f>
        <v>1.0959667279233969</v>
      </c>
      <c r="C252" s="88">
        <f>Inputs!$D$47</f>
        <v>1</v>
      </c>
      <c r="D252" s="88">
        <f>Inputs!$D$46</f>
        <v>1.1000000000000001</v>
      </c>
      <c r="E252" s="54">
        <v>1</v>
      </c>
      <c r="F252" s="54">
        <v>1</v>
      </c>
      <c r="G252" s="54">
        <v>1</v>
      </c>
    </row>
    <row r="253" spans="1:7" x14ac:dyDescent="0.25">
      <c r="A253" s="83">
        <v>440</v>
      </c>
      <c r="B253" s="88">
        <f>Inputs!$D$45</f>
        <v>1.0959667279233969</v>
      </c>
      <c r="C253" s="88">
        <f>Inputs!$D$47</f>
        <v>1</v>
      </c>
      <c r="D253" s="88">
        <f>Inputs!$D$46</f>
        <v>1.1000000000000001</v>
      </c>
      <c r="E253" s="54">
        <v>1</v>
      </c>
      <c r="F253" s="54">
        <v>1</v>
      </c>
      <c r="G253" s="54">
        <v>1</v>
      </c>
    </row>
    <row r="254" spans="1:7" x14ac:dyDescent="0.25">
      <c r="A254" s="83">
        <v>441</v>
      </c>
      <c r="B254" s="88">
        <f>Inputs!$D$45</f>
        <v>1.0959667279233969</v>
      </c>
      <c r="C254" s="88">
        <f>Inputs!$D$47</f>
        <v>1</v>
      </c>
      <c r="D254" s="88">
        <f>Inputs!$D$46</f>
        <v>1.1000000000000001</v>
      </c>
      <c r="E254" s="54">
        <v>1</v>
      </c>
      <c r="F254" s="54">
        <v>1</v>
      </c>
      <c r="G254" s="54">
        <v>1</v>
      </c>
    </row>
    <row r="255" spans="1:7" x14ac:dyDescent="0.25">
      <c r="A255" s="83">
        <v>442</v>
      </c>
      <c r="B255" s="88">
        <f>Inputs!$D$45</f>
        <v>1.0959667279233969</v>
      </c>
      <c r="C255" s="88">
        <f>Inputs!$D$47</f>
        <v>1</v>
      </c>
      <c r="D255" s="88">
        <f>Inputs!$D$46</f>
        <v>1.1000000000000001</v>
      </c>
      <c r="E255" s="54">
        <v>1</v>
      </c>
      <c r="F255" s="54">
        <v>1</v>
      </c>
      <c r="G255" s="54">
        <v>1</v>
      </c>
    </row>
    <row r="256" spans="1:7" x14ac:dyDescent="0.25">
      <c r="A256" s="83">
        <v>443</v>
      </c>
      <c r="B256" s="88">
        <f>Inputs!$D$45</f>
        <v>1.0959667279233969</v>
      </c>
      <c r="C256" s="88">
        <f>Inputs!$D$47</f>
        <v>1</v>
      </c>
      <c r="D256" s="88">
        <f>Inputs!$D$46</f>
        <v>1.1000000000000001</v>
      </c>
      <c r="E256" s="54">
        <v>1</v>
      </c>
      <c r="F256" s="54">
        <v>1</v>
      </c>
      <c r="G256" s="54">
        <v>1</v>
      </c>
    </row>
    <row r="257" spans="1:7" x14ac:dyDescent="0.25">
      <c r="A257" s="83">
        <v>444</v>
      </c>
      <c r="B257" s="88">
        <f>Inputs!$D$45</f>
        <v>1.0959667279233969</v>
      </c>
      <c r="C257" s="88">
        <f>Inputs!$D$47</f>
        <v>1</v>
      </c>
      <c r="D257" s="88">
        <f>Inputs!$D$46</f>
        <v>1.1000000000000001</v>
      </c>
      <c r="E257" s="54">
        <v>1</v>
      </c>
      <c r="F257" s="54">
        <v>1</v>
      </c>
      <c r="G257" s="54">
        <v>1</v>
      </c>
    </row>
    <row r="258" spans="1:7" x14ac:dyDescent="0.25">
      <c r="A258" s="83">
        <v>445</v>
      </c>
      <c r="B258" s="88">
        <f>Inputs!$D$45</f>
        <v>1.0959667279233969</v>
      </c>
      <c r="C258" s="88">
        <f>Inputs!$D$47</f>
        <v>1</v>
      </c>
      <c r="D258" s="88">
        <f>Inputs!$D$46</f>
        <v>1.1000000000000001</v>
      </c>
      <c r="E258" s="54">
        <v>1</v>
      </c>
      <c r="F258" s="54">
        <v>1</v>
      </c>
      <c r="G258" s="54">
        <v>1</v>
      </c>
    </row>
    <row r="259" spans="1:7" x14ac:dyDescent="0.25">
      <c r="A259" s="83">
        <v>446</v>
      </c>
      <c r="B259" s="88">
        <f>Inputs!$D$45</f>
        <v>1.0959667279233969</v>
      </c>
      <c r="C259" s="88">
        <f>Inputs!$D$47</f>
        <v>1</v>
      </c>
      <c r="D259" s="88">
        <f>Inputs!$D$46</f>
        <v>1.1000000000000001</v>
      </c>
      <c r="E259" s="54">
        <v>1</v>
      </c>
      <c r="F259" s="54">
        <v>1</v>
      </c>
      <c r="G259" s="54">
        <v>1</v>
      </c>
    </row>
    <row r="260" spans="1:7" x14ac:dyDescent="0.25">
      <c r="A260" s="83">
        <v>447</v>
      </c>
      <c r="B260" s="88">
        <f>Inputs!$D$45</f>
        <v>1.0959667279233969</v>
      </c>
      <c r="C260" s="88">
        <f>Inputs!$D$47</f>
        <v>1</v>
      </c>
      <c r="D260" s="88">
        <f>Inputs!$D$46</f>
        <v>1.1000000000000001</v>
      </c>
      <c r="E260" s="54">
        <v>1</v>
      </c>
      <c r="F260" s="54">
        <v>1</v>
      </c>
      <c r="G260" s="54">
        <v>1</v>
      </c>
    </row>
    <row r="261" spans="1:7" x14ac:dyDescent="0.25">
      <c r="A261" s="83">
        <v>448</v>
      </c>
      <c r="B261" s="88">
        <f>Inputs!$D$45</f>
        <v>1.0959667279233969</v>
      </c>
      <c r="C261" s="88">
        <f>Inputs!$D$47</f>
        <v>1</v>
      </c>
      <c r="D261" s="88">
        <f>Inputs!$D$46</f>
        <v>1.1000000000000001</v>
      </c>
      <c r="E261" s="54">
        <v>1</v>
      </c>
      <c r="F261" s="54">
        <v>1</v>
      </c>
      <c r="G261" s="54">
        <v>1</v>
      </c>
    </row>
    <row r="262" spans="1:7" x14ac:dyDescent="0.25">
      <c r="A262" s="83">
        <v>449</v>
      </c>
      <c r="B262" s="88">
        <f>Inputs!$D$45</f>
        <v>1.0959667279233969</v>
      </c>
      <c r="C262" s="88">
        <f>Inputs!$D$47</f>
        <v>1</v>
      </c>
      <c r="D262" s="88">
        <f>Inputs!$D$46</f>
        <v>1.1000000000000001</v>
      </c>
      <c r="E262" s="54">
        <v>1</v>
      </c>
      <c r="F262" s="54">
        <v>1</v>
      </c>
      <c r="G262" s="54">
        <v>1</v>
      </c>
    </row>
    <row r="263" spans="1:7" x14ac:dyDescent="0.25">
      <c r="A263" s="83">
        <v>450</v>
      </c>
      <c r="B263" s="88">
        <f>Inputs!$D$45</f>
        <v>1.0959667279233969</v>
      </c>
      <c r="C263" s="88">
        <f>Inputs!$D$47</f>
        <v>1</v>
      </c>
      <c r="D263" s="88">
        <f>Inputs!$D$46</f>
        <v>1.1000000000000001</v>
      </c>
      <c r="E263" s="54">
        <v>1</v>
      </c>
      <c r="F263" s="54">
        <v>1</v>
      </c>
      <c r="G263" s="54">
        <v>1</v>
      </c>
    </row>
    <row r="264" spans="1:7" x14ac:dyDescent="0.25">
      <c r="A264" s="83">
        <v>451</v>
      </c>
      <c r="B264" s="88">
        <f>Inputs!$D$45</f>
        <v>1.0959667279233969</v>
      </c>
      <c r="C264" s="88">
        <f>Inputs!$D$47</f>
        <v>1</v>
      </c>
      <c r="D264" s="88">
        <f>Inputs!$D$46</f>
        <v>1.1000000000000001</v>
      </c>
      <c r="E264" s="54">
        <v>1</v>
      </c>
      <c r="F264" s="54">
        <v>1</v>
      </c>
      <c r="G264" s="54">
        <v>1</v>
      </c>
    </row>
    <row r="265" spans="1:7" x14ac:dyDescent="0.25">
      <c r="A265" s="83">
        <v>452</v>
      </c>
      <c r="B265" s="88">
        <f>Inputs!$D$45</f>
        <v>1.0959667279233969</v>
      </c>
      <c r="C265" s="88">
        <f>Inputs!$D$47</f>
        <v>1</v>
      </c>
      <c r="D265" s="88">
        <f>Inputs!$D$46</f>
        <v>1.1000000000000001</v>
      </c>
      <c r="E265" s="54">
        <v>1</v>
      </c>
      <c r="F265" s="54">
        <v>1</v>
      </c>
      <c r="G265" s="54">
        <v>1</v>
      </c>
    </row>
    <row r="266" spans="1:7" x14ac:dyDescent="0.25">
      <c r="A266" s="83">
        <v>453</v>
      </c>
      <c r="B266" s="88">
        <f>Inputs!$D$45</f>
        <v>1.0959667279233969</v>
      </c>
      <c r="C266" s="88">
        <f>Inputs!$D$47</f>
        <v>1</v>
      </c>
      <c r="D266" s="88">
        <f>Inputs!$D$46</f>
        <v>1.1000000000000001</v>
      </c>
      <c r="E266" s="54">
        <v>1</v>
      </c>
      <c r="F266" s="54">
        <v>1</v>
      </c>
      <c r="G266" s="54">
        <v>1</v>
      </c>
    </row>
    <row r="267" spans="1:7" x14ac:dyDescent="0.25">
      <c r="A267" s="83">
        <v>454</v>
      </c>
      <c r="B267" s="88">
        <f>Inputs!$D$45</f>
        <v>1.0959667279233969</v>
      </c>
      <c r="C267" s="88">
        <f>Inputs!$D$47</f>
        <v>1</v>
      </c>
      <c r="D267" s="88">
        <f>Inputs!$D$46</f>
        <v>1.1000000000000001</v>
      </c>
      <c r="E267" s="54">
        <v>1</v>
      </c>
      <c r="F267" s="54">
        <v>1</v>
      </c>
      <c r="G267" s="54">
        <v>1</v>
      </c>
    </row>
    <row r="268" spans="1:7" x14ac:dyDescent="0.25">
      <c r="A268" s="83">
        <v>455</v>
      </c>
      <c r="B268" s="88">
        <f>Inputs!$D$45</f>
        <v>1.0959667279233969</v>
      </c>
      <c r="C268" s="88">
        <f>Inputs!$D$47</f>
        <v>1</v>
      </c>
      <c r="D268" s="88">
        <f>Inputs!$D$46</f>
        <v>1.1000000000000001</v>
      </c>
      <c r="E268" s="54">
        <v>1</v>
      </c>
      <c r="F268" s="54">
        <v>1</v>
      </c>
      <c r="G268" s="54">
        <v>1</v>
      </c>
    </row>
    <row r="269" spans="1:7" x14ac:dyDescent="0.25">
      <c r="A269" s="83">
        <v>456</v>
      </c>
      <c r="B269" s="88">
        <f>Inputs!$D$45</f>
        <v>1.0959667279233969</v>
      </c>
      <c r="C269" s="88">
        <f>Inputs!$D$47</f>
        <v>1</v>
      </c>
      <c r="D269" s="88">
        <f>Inputs!$D$46</f>
        <v>1.1000000000000001</v>
      </c>
      <c r="E269" s="54">
        <v>1</v>
      </c>
      <c r="F269" s="54">
        <v>1</v>
      </c>
      <c r="G269" s="54">
        <v>1</v>
      </c>
    </row>
    <row r="270" spans="1:7" x14ac:dyDescent="0.25">
      <c r="A270" s="83">
        <v>457</v>
      </c>
      <c r="B270" s="88">
        <f>Inputs!$D$45</f>
        <v>1.0959667279233969</v>
      </c>
      <c r="C270" s="88">
        <f>Inputs!$D$47</f>
        <v>1</v>
      </c>
      <c r="D270" s="88">
        <f>Inputs!$D$46</f>
        <v>1.1000000000000001</v>
      </c>
      <c r="E270" s="54">
        <v>1</v>
      </c>
      <c r="F270" s="54">
        <v>1</v>
      </c>
      <c r="G270" s="54">
        <v>1</v>
      </c>
    </row>
    <row r="271" spans="1:7" x14ac:dyDescent="0.25">
      <c r="A271" s="83">
        <v>458</v>
      </c>
      <c r="B271" s="88">
        <f>Inputs!$D$45</f>
        <v>1.0959667279233969</v>
      </c>
      <c r="C271" s="88">
        <f>Inputs!$D$47</f>
        <v>1</v>
      </c>
      <c r="D271" s="88">
        <f>Inputs!$D$46</f>
        <v>1.1000000000000001</v>
      </c>
      <c r="E271" s="54">
        <v>1</v>
      </c>
      <c r="F271" s="54">
        <v>1</v>
      </c>
      <c r="G271" s="54">
        <v>1</v>
      </c>
    </row>
    <row r="272" spans="1:7" x14ac:dyDescent="0.25">
      <c r="A272" s="83">
        <v>459</v>
      </c>
      <c r="B272" s="88">
        <f>Inputs!$D$45</f>
        <v>1.0959667279233969</v>
      </c>
      <c r="C272" s="88">
        <f>Inputs!$D$47</f>
        <v>1</v>
      </c>
      <c r="D272" s="88">
        <f>Inputs!$D$46</f>
        <v>1.1000000000000001</v>
      </c>
      <c r="E272" s="54">
        <v>1</v>
      </c>
      <c r="F272" s="54">
        <v>1</v>
      </c>
      <c r="G272" s="54">
        <v>1</v>
      </c>
    </row>
    <row r="273" spans="1:7" x14ac:dyDescent="0.25">
      <c r="A273" s="83">
        <v>460</v>
      </c>
      <c r="B273" s="88">
        <f>Inputs!$D$45</f>
        <v>1.0959667279233969</v>
      </c>
      <c r="C273" s="88">
        <f>Inputs!$D$47</f>
        <v>1</v>
      </c>
      <c r="D273" s="88">
        <f>Inputs!$D$46</f>
        <v>1.1000000000000001</v>
      </c>
      <c r="E273" s="54">
        <v>1</v>
      </c>
      <c r="F273" s="54">
        <v>1</v>
      </c>
      <c r="G273" s="54">
        <v>1</v>
      </c>
    </row>
    <row r="274" spans="1:7" x14ac:dyDescent="0.25">
      <c r="A274" s="83">
        <v>461</v>
      </c>
      <c r="B274" s="88">
        <f>Inputs!$D$45</f>
        <v>1.0959667279233969</v>
      </c>
      <c r="C274" s="88">
        <f>Inputs!$D$47</f>
        <v>1</v>
      </c>
      <c r="D274" s="88">
        <f>Inputs!$D$46</f>
        <v>1.1000000000000001</v>
      </c>
      <c r="E274" s="54">
        <v>1</v>
      </c>
      <c r="F274" s="54">
        <v>1</v>
      </c>
      <c r="G274" s="54">
        <v>1</v>
      </c>
    </row>
    <row r="275" spans="1:7" x14ac:dyDescent="0.25">
      <c r="A275" s="83">
        <v>462</v>
      </c>
      <c r="B275" s="88">
        <f>Inputs!$D$45</f>
        <v>1.0959667279233969</v>
      </c>
      <c r="C275" s="88">
        <f>Inputs!$D$47</f>
        <v>1</v>
      </c>
      <c r="D275" s="88">
        <f>Inputs!$D$46</f>
        <v>1.1000000000000001</v>
      </c>
      <c r="E275" s="54">
        <v>1</v>
      </c>
      <c r="F275" s="54">
        <v>1</v>
      </c>
      <c r="G275" s="54">
        <v>1</v>
      </c>
    </row>
    <row r="276" spans="1:7" x14ac:dyDescent="0.25">
      <c r="A276" s="83">
        <v>501</v>
      </c>
      <c r="B276" s="88">
        <f>Inputs!$D$45</f>
        <v>1.0959667279233969</v>
      </c>
      <c r="C276" s="88">
        <f>Inputs!$D$47</f>
        <v>1</v>
      </c>
      <c r="D276" s="88">
        <f>Inputs!$D$46</f>
        <v>1.1000000000000001</v>
      </c>
      <c r="E276" s="54">
        <v>1</v>
      </c>
      <c r="F276" s="54">
        <v>1</v>
      </c>
      <c r="G276" s="54">
        <v>1</v>
      </c>
    </row>
    <row r="277" spans="1:7" x14ac:dyDescent="0.25">
      <c r="A277" s="83">
        <v>502</v>
      </c>
      <c r="B277" s="88">
        <f>Inputs!$D$45</f>
        <v>1.0959667279233969</v>
      </c>
      <c r="C277" s="88">
        <f>Inputs!$D$47</f>
        <v>1</v>
      </c>
      <c r="D277" s="88">
        <f>Inputs!$D$46</f>
        <v>1.1000000000000001</v>
      </c>
      <c r="E277" s="54">
        <v>1</v>
      </c>
      <c r="F277" s="54">
        <v>1</v>
      </c>
      <c r="G277" s="54">
        <v>1</v>
      </c>
    </row>
    <row r="278" spans="1:7" x14ac:dyDescent="0.25">
      <c r="A278" s="83">
        <v>503</v>
      </c>
      <c r="B278" s="88">
        <f>Inputs!$D$45</f>
        <v>1.0959667279233969</v>
      </c>
      <c r="C278" s="88">
        <f>Inputs!$D$47</f>
        <v>1</v>
      </c>
      <c r="D278" s="88">
        <f>Inputs!$D$46</f>
        <v>1.1000000000000001</v>
      </c>
      <c r="E278" s="54">
        <v>1</v>
      </c>
      <c r="F278" s="54">
        <v>1</v>
      </c>
      <c r="G278" s="54">
        <v>1</v>
      </c>
    </row>
    <row r="279" spans="1:7" x14ac:dyDescent="0.25">
      <c r="A279" s="83">
        <v>504</v>
      </c>
      <c r="B279" s="88">
        <f>Inputs!$D$45</f>
        <v>1.0959667279233969</v>
      </c>
      <c r="C279" s="88">
        <f>Inputs!$D$47</f>
        <v>1</v>
      </c>
      <c r="D279" s="88">
        <f>Inputs!$D$46</f>
        <v>1.1000000000000001</v>
      </c>
      <c r="E279" s="54">
        <v>1</v>
      </c>
      <c r="F279" s="54">
        <v>1</v>
      </c>
      <c r="G279" s="54">
        <v>1</v>
      </c>
    </row>
    <row r="280" spans="1:7" x14ac:dyDescent="0.25">
      <c r="A280" s="83">
        <v>505</v>
      </c>
      <c r="B280" s="88">
        <f>Inputs!$D$45</f>
        <v>1.0959667279233969</v>
      </c>
      <c r="C280" s="88">
        <f>Inputs!$D$47</f>
        <v>1</v>
      </c>
      <c r="D280" s="88">
        <f>Inputs!$D$46</f>
        <v>1.1000000000000001</v>
      </c>
      <c r="E280" s="54">
        <v>1</v>
      </c>
      <c r="F280" s="54">
        <v>1</v>
      </c>
      <c r="G280" s="54">
        <v>1</v>
      </c>
    </row>
    <row r="281" spans="1:7" x14ac:dyDescent="0.25">
      <c r="A281" s="83">
        <v>506</v>
      </c>
      <c r="B281" s="88">
        <f>Inputs!$D$45</f>
        <v>1.0959667279233969</v>
      </c>
      <c r="C281" s="88">
        <f>Inputs!$D$47</f>
        <v>1</v>
      </c>
      <c r="D281" s="88">
        <f>Inputs!$D$46</f>
        <v>1.1000000000000001</v>
      </c>
      <c r="E281" s="54">
        <v>1</v>
      </c>
      <c r="F281" s="54">
        <v>1</v>
      </c>
      <c r="G281" s="54">
        <v>1</v>
      </c>
    </row>
    <row r="282" spans="1:7" x14ac:dyDescent="0.25">
      <c r="A282" s="83">
        <v>507</v>
      </c>
      <c r="B282" s="88">
        <f>Inputs!$D$45</f>
        <v>1.0959667279233969</v>
      </c>
      <c r="C282" s="88">
        <f>Inputs!$D$47</f>
        <v>1</v>
      </c>
      <c r="D282" s="88">
        <f>Inputs!$D$46</f>
        <v>1.1000000000000001</v>
      </c>
      <c r="E282" s="54">
        <v>1</v>
      </c>
      <c r="F282" s="54">
        <v>1</v>
      </c>
      <c r="G282" s="54">
        <v>1</v>
      </c>
    </row>
    <row r="283" spans="1:7" x14ac:dyDescent="0.25">
      <c r="A283" s="83">
        <v>508</v>
      </c>
      <c r="B283" s="88">
        <f>Inputs!$D$45</f>
        <v>1.0959667279233969</v>
      </c>
      <c r="C283" s="88">
        <f>Inputs!$D$47</f>
        <v>1</v>
      </c>
      <c r="D283" s="88">
        <f>Inputs!$D$46</f>
        <v>1.1000000000000001</v>
      </c>
      <c r="E283" s="54">
        <v>1</v>
      </c>
      <c r="F283" s="54">
        <v>1</v>
      </c>
      <c r="G283" s="54">
        <v>1</v>
      </c>
    </row>
    <row r="284" spans="1:7" x14ac:dyDescent="0.25">
      <c r="A284" s="83">
        <v>509</v>
      </c>
      <c r="B284" s="88">
        <f>Inputs!$D$45</f>
        <v>1.0959667279233969</v>
      </c>
      <c r="C284" s="88">
        <f>Inputs!$D$47</f>
        <v>1</v>
      </c>
      <c r="D284" s="88">
        <f>Inputs!$D$46</f>
        <v>1.1000000000000001</v>
      </c>
      <c r="E284" s="54">
        <v>1</v>
      </c>
      <c r="F284" s="54">
        <v>1</v>
      </c>
      <c r="G284" s="54">
        <v>1</v>
      </c>
    </row>
    <row r="285" spans="1:7" x14ac:dyDescent="0.25">
      <c r="A285" s="83">
        <v>510</v>
      </c>
      <c r="B285" s="88">
        <f>Inputs!$D$45</f>
        <v>1.0959667279233969</v>
      </c>
      <c r="C285" s="88">
        <f>Inputs!$D$47</f>
        <v>1</v>
      </c>
      <c r="D285" s="88">
        <f>Inputs!$D$46</f>
        <v>1.1000000000000001</v>
      </c>
      <c r="E285" s="54">
        <v>1</v>
      </c>
      <c r="F285" s="54">
        <v>1</v>
      </c>
      <c r="G285" s="54">
        <v>1</v>
      </c>
    </row>
    <row r="286" spans="1:7" x14ac:dyDescent="0.25">
      <c r="A286" s="83">
        <v>511</v>
      </c>
      <c r="B286" s="88">
        <f>Inputs!$D$45</f>
        <v>1.0959667279233969</v>
      </c>
      <c r="C286" s="88">
        <f>Inputs!$D$47</f>
        <v>1</v>
      </c>
      <c r="D286" s="88">
        <f>Inputs!$D$46</f>
        <v>1.1000000000000001</v>
      </c>
      <c r="E286" s="54">
        <v>1</v>
      </c>
      <c r="F286" s="54">
        <v>1</v>
      </c>
      <c r="G286" s="54">
        <v>1</v>
      </c>
    </row>
    <row r="287" spans="1:7" x14ac:dyDescent="0.25">
      <c r="A287" s="83">
        <v>512</v>
      </c>
      <c r="B287" s="88">
        <f>Inputs!$D$45</f>
        <v>1.0959667279233969</v>
      </c>
      <c r="C287" s="88">
        <f>Inputs!$D$47</f>
        <v>1</v>
      </c>
      <c r="D287" s="88">
        <f>Inputs!$D$46</f>
        <v>1.1000000000000001</v>
      </c>
      <c r="E287" s="54">
        <v>1</v>
      </c>
      <c r="F287" s="54">
        <v>1</v>
      </c>
      <c r="G287" s="54">
        <v>1</v>
      </c>
    </row>
    <row r="288" spans="1:7" x14ac:dyDescent="0.25">
      <c r="A288" s="83">
        <v>513</v>
      </c>
      <c r="B288" s="88">
        <f>Inputs!$D$45</f>
        <v>1.0959667279233969</v>
      </c>
      <c r="C288" s="88">
        <f>Inputs!$D$47</f>
        <v>1</v>
      </c>
      <c r="D288" s="88">
        <f>Inputs!$D$46</f>
        <v>1.1000000000000001</v>
      </c>
      <c r="E288" s="54">
        <v>1</v>
      </c>
      <c r="F288" s="54">
        <v>1</v>
      </c>
      <c r="G288" s="54">
        <v>1</v>
      </c>
    </row>
    <row r="289" spans="1:7" x14ac:dyDescent="0.25">
      <c r="A289" s="83">
        <v>514</v>
      </c>
      <c r="B289" s="88">
        <f>Inputs!$D$45</f>
        <v>1.0959667279233969</v>
      </c>
      <c r="C289" s="88">
        <f>Inputs!$D$47</f>
        <v>1</v>
      </c>
      <c r="D289" s="88">
        <f>Inputs!$D$46</f>
        <v>1.1000000000000001</v>
      </c>
      <c r="E289" s="54">
        <v>1</v>
      </c>
      <c r="F289" s="54">
        <v>1</v>
      </c>
      <c r="G289" s="54">
        <v>1</v>
      </c>
    </row>
    <row r="290" spans="1:7" x14ac:dyDescent="0.25">
      <c r="A290" s="83">
        <v>515</v>
      </c>
      <c r="B290" s="88">
        <f>Inputs!$D$45</f>
        <v>1.0959667279233969</v>
      </c>
      <c r="C290" s="88">
        <f>Inputs!$D$47</f>
        <v>1</v>
      </c>
      <c r="D290" s="88">
        <f>Inputs!$D$46</f>
        <v>1.1000000000000001</v>
      </c>
      <c r="E290" s="54">
        <v>1</v>
      </c>
      <c r="F290" s="54">
        <v>1</v>
      </c>
      <c r="G290" s="54">
        <v>1</v>
      </c>
    </row>
    <row r="291" spans="1:7" x14ac:dyDescent="0.25">
      <c r="A291" s="83">
        <v>516</v>
      </c>
      <c r="B291" s="88">
        <f>Inputs!$D$45</f>
        <v>1.0959667279233969</v>
      </c>
      <c r="C291" s="88">
        <f>Inputs!$D$47</f>
        <v>1</v>
      </c>
      <c r="D291" s="88">
        <f>Inputs!$D$46</f>
        <v>1.1000000000000001</v>
      </c>
      <c r="E291" s="54">
        <v>1</v>
      </c>
      <c r="F291" s="54">
        <v>1</v>
      </c>
      <c r="G291" s="54">
        <v>1</v>
      </c>
    </row>
    <row r="292" spans="1:7" x14ac:dyDescent="0.25">
      <c r="A292" s="83">
        <v>517</v>
      </c>
      <c r="B292" s="88">
        <f>Inputs!$D$45</f>
        <v>1.0959667279233969</v>
      </c>
      <c r="C292" s="88">
        <f>Inputs!$D$47</f>
        <v>1</v>
      </c>
      <c r="D292" s="88">
        <f>Inputs!$D$46</f>
        <v>1.1000000000000001</v>
      </c>
      <c r="E292" s="54">
        <v>1</v>
      </c>
      <c r="F292" s="54">
        <v>1</v>
      </c>
      <c r="G292" s="54">
        <v>1</v>
      </c>
    </row>
    <row r="293" spans="1:7" x14ac:dyDescent="0.25">
      <c r="A293" s="83">
        <v>518</v>
      </c>
      <c r="B293" s="88">
        <f>Inputs!$D$45</f>
        <v>1.0959667279233969</v>
      </c>
      <c r="C293" s="88">
        <f>Inputs!$D$47</f>
        <v>1</v>
      </c>
      <c r="D293" s="88">
        <f>Inputs!$D$46</f>
        <v>1.1000000000000001</v>
      </c>
      <c r="E293" s="54">
        <v>1</v>
      </c>
      <c r="F293" s="54">
        <v>1</v>
      </c>
      <c r="G293" s="54">
        <v>1</v>
      </c>
    </row>
    <row r="294" spans="1:7" x14ac:dyDescent="0.25">
      <c r="A294" s="83">
        <v>519</v>
      </c>
      <c r="B294" s="88">
        <f>Inputs!$D$45</f>
        <v>1.0959667279233969</v>
      </c>
      <c r="C294" s="88">
        <f>Inputs!$D$47</f>
        <v>1</v>
      </c>
      <c r="D294" s="88">
        <f>Inputs!$D$46</f>
        <v>1.1000000000000001</v>
      </c>
      <c r="E294" s="54">
        <v>1</v>
      </c>
      <c r="F294" s="54">
        <v>1</v>
      </c>
      <c r="G294" s="54">
        <v>1</v>
      </c>
    </row>
    <row r="295" spans="1:7" x14ac:dyDescent="0.25">
      <c r="A295" s="83">
        <v>520</v>
      </c>
      <c r="B295" s="88">
        <f>Inputs!$D$45</f>
        <v>1.0959667279233969</v>
      </c>
      <c r="C295" s="88">
        <f>Inputs!$D$47</f>
        <v>1</v>
      </c>
      <c r="D295" s="88">
        <f>Inputs!$D$46</f>
        <v>1.1000000000000001</v>
      </c>
      <c r="E295" s="54">
        <v>1</v>
      </c>
      <c r="F295" s="54">
        <v>1</v>
      </c>
      <c r="G295" s="54">
        <v>1</v>
      </c>
    </row>
    <row r="296" spans="1:7" x14ac:dyDescent="0.25">
      <c r="A296" s="83">
        <v>521</v>
      </c>
      <c r="B296" s="88">
        <f>Inputs!$D$45</f>
        <v>1.0959667279233969</v>
      </c>
      <c r="C296" s="88">
        <f>Inputs!$D$47</f>
        <v>1</v>
      </c>
      <c r="D296" s="88">
        <f>Inputs!$D$46</f>
        <v>1.1000000000000001</v>
      </c>
      <c r="E296" s="54">
        <v>1</v>
      </c>
      <c r="F296" s="54">
        <v>1</v>
      </c>
      <c r="G296" s="54">
        <v>1</v>
      </c>
    </row>
    <row r="297" spans="1:7" x14ac:dyDescent="0.25">
      <c r="A297" s="83">
        <v>522</v>
      </c>
      <c r="B297" s="88">
        <f>Inputs!$D$45</f>
        <v>1.0959667279233969</v>
      </c>
      <c r="C297" s="88">
        <f>Inputs!$D$47</f>
        <v>1</v>
      </c>
      <c r="D297" s="88">
        <f>Inputs!$D$46</f>
        <v>1.1000000000000001</v>
      </c>
      <c r="E297" s="54">
        <v>1</v>
      </c>
      <c r="F297" s="54">
        <v>1</v>
      </c>
      <c r="G297" s="54">
        <v>1</v>
      </c>
    </row>
    <row r="298" spans="1:7" x14ac:dyDescent="0.25">
      <c r="A298" s="83">
        <v>523</v>
      </c>
      <c r="B298" s="88">
        <f>Inputs!$D$45</f>
        <v>1.0959667279233969</v>
      </c>
      <c r="C298" s="88">
        <f>Inputs!$D$47</f>
        <v>1</v>
      </c>
      <c r="D298" s="88">
        <f>Inputs!$D$46</f>
        <v>1.1000000000000001</v>
      </c>
      <c r="E298" s="54">
        <v>1</v>
      </c>
      <c r="F298" s="54">
        <v>1</v>
      </c>
      <c r="G298" s="54">
        <v>1</v>
      </c>
    </row>
    <row r="299" spans="1:7" x14ac:dyDescent="0.25">
      <c r="A299" s="83">
        <v>524</v>
      </c>
      <c r="B299" s="88">
        <f>Inputs!$D$45</f>
        <v>1.0959667279233969</v>
      </c>
      <c r="C299" s="88">
        <f>Inputs!$D$47</f>
        <v>1</v>
      </c>
      <c r="D299" s="88">
        <f>Inputs!$D$46</f>
        <v>1.1000000000000001</v>
      </c>
      <c r="E299" s="54">
        <v>1</v>
      </c>
      <c r="F299" s="54">
        <v>1</v>
      </c>
      <c r="G299" s="54">
        <v>1</v>
      </c>
    </row>
    <row r="300" spans="1:7" x14ac:dyDescent="0.25">
      <c r="A300" s="83">
        <v>525</v>
      </c>
      <c r="B300" s="88">
        <f>Inputs!$D$45</f>
        <v>1.0959667279233969</v>
      </c>
      <c r="C300" s="88">
        <f>Inputs!$D$47</f>
        <v>1</v>
      </c>
      <c r="D300" s="88">
        <f>Inputs!$D$46</f>
        <v>1.1000000000000001</v>
      </c>
      <c r="E300" s="54">
        <v>1</v>
      </c>
      <c r="F300" s="54">
        <v>1</v>
      </c>
      <c r="G300" s="54">
        <v>1</v>
      </c>
    </row>
    <row r="301" spans="1:7" x14ac:dyDescent="0.25">
      <c r="A301" s="83">
        <v>526</v>
      </c>
      <c r="B301" s="88">
        <f>Inputs!$D$45</f>
        <v>1.0959667279233969</v>
      </c>
      <c r="C301" s="88">
        <f>Inputs!$D$47</f>
        <v>1</v>
      </c>
      <c r="D301" s="88">
        <f>Inputs!$D$46</f>
        <v>1.1000000000000001</v>
      </c>
      <c r="E301" s="54">
        <v>1</v>
      </c>
      <c r="F301" s="54">
        <v>1</v>
      </c>
      <c r="G301" s="54">
        <v>1</v>
      </c>
    </row>
    <row r="302" spans="1:7" x14ac:dyDescent="0.25">
      <c r="A302" s="83">
        <v>527</v>
      </c>
      <c r="B302" s="88">
        <f>Inputs!$D$45</f>
        <v>1.0959667279233969</v>
      </c>
      <c r="C302" s="88">
        <f>Inputs!$D$47</f>
        <v>1</v>
      </c>
      <c r="D302" s="88">
        <f>Inputs!$D$46</f>
        <v>1.1000000000000001</v>
      </c>
      <c r="E302" s="54">
        <v>1</v>
      </c>
      <c r="F302" s="54">
        <v>1</v>
      </c>
      <c r="G302" s="54">
        <v>1</v>
      </c>
    </row>
    <row r="303" spans="1:7" x14ac:dyDescent="0.25">
      <c r="A303" s="83">
        <v>528</v>
      </c>
      <c r="B303" s="88">
        <f>Inputs!$D$45</f>
        <v>1.0959667279233969</v>
      </c>
      <c r="C303" s="88">
        <f>Inputs!$D$47</f>
        <v>1</v>
      </c>
      <c r="D303" s="88">
        <f>Inputs!$D$46</f>
        <v>1.1000000000000001</v>
      </c>
      <c r="E303" s="54">
        <v>1</v>
      </c>
      <c r="F303" s="54">
        <v>1</v>
      </c>
      <c r="G303" s="54">
        <v>1</v>
      </c>
    </row>
    <row r="304" spans="1:7" x14ac:dyDescent="0.25">
      <c r="A304" s="83">
        <v>529</v>
      </c>
      <c r="B304" s="88">
        <f>Inputs!$D$45</f>
        <v>1.0959667279233969</v>
      </c>
      <c r="C304" s="88">
        <f>Inputs!$D$47</f>
        <v>1</v>
      </c>
      <c r="D304" s="88">
        <f>Inputs!$D$46</f>
        <v>1.1000000000000001</v>
      </c>
      <c r="E304" s="54">
        <v>1</v>
      </c>
      <c r="F304" s="54">
        <v>1</v>
      </c>
      <c r="G304" s="54">
        <v>1</v>
      </c>
    </row>
    <row r="305" spans="1:7" x14ac:dyDescent="0.25">
      <c r="A305" s="83">
        <v>530</v>
      </c>
      <c r="B305" s="88">
        <f>Inputs!$D$45</f>
        <v>1.0959667279233969</v>
      </c>
      <c r="C305" s="88">
        <f>Inputs!$D$47</f>
        <v>1</v>
      </c>
      <c r="D305" s="88">
        <f>Inputs!$D$46</f>
        <v>1.1000000000000001</v>
      </c>
      <c r="E305" s="54">
        <v>1</v>
      </c>
      <c r="F305" s="54">
        <v>1</v>
      </c>
      <c r="G305" s="54">
        <v>1</v>
      </c>
    </row>
    <row r="306" spans="1:7" x14ac:dyDescent="0.25">
      <c r="A306" s="83">
        <v>531</v>
      </c>
      <c r="B306" s="88">
        <f>Inputs!$D$45</f>
        <v>1.0959667279233969</v>
      </c>
      <c r="C306" s="88">
        <f>Inputs!$D$47</f>
        <v>1</v>
      </c>
      <c r="D306" s="88">
        <f>Inputs!$D$46</f>
        <v>1.1000000000000001</v>
      </c>
      <c r="E306" s="54">
        <v>1</v>
      </c>
      <c r="F306" s="54">
        <v>1</v>
      </c>
      <c r="G306" s="54">
        <v>1</v>
      </c>
    </row>
    <row r="307" spans="1:7" x14ac:dyDescent="0.25">
      <c r="A307" s="83">
        <v>532</v>
      </c>
      <c r="B307" s="88">
        <f>Inputs!$D$45</f>
        <v>1.0959667279233969</v>
      </c>
      <c r="C307" s="88">
        <f>Inputs!$D$47</f>
        <v>1</v>
      </c>
      <c r="D307" s="88">
        <f>Inputs!$D$46</f>
        <v>1.1000000000000001</v>
      </c>
      <c r="E307" s="54">
        <v>1</v>
      </c>
      <c r="F307" s="54">
        <v>1</v>
      </c>
      <c r="G307" s="54">
        <v>1</v>
      </c>
    </row>
    <row r="308" spans="1:7" x14ac:dyDescent="0.25">
      <c r="A308" s="83">
        <v>533</v>
      </c>
      <c r="B308" s="88">
        <f>Inputs!$D$45</f>
        <v>1.0959667279233969</v>
      </c>
      <c r="C308" s="88">
        <f>Inputs!$D$47</f>
        <v>1</v>
      </c>
      <c r="D308" s="88">
        <f>Inputs!$D$46</f>
        <v>1.1000000000000001</v>
      </c>
      <c r="E308" s="54">
        <v>1</v>
      </c>
      <c r="F308" s="54">
        <v>1</v>
      </c>
      <c r="G308" s="54">
        <v>1</v>
      </c>
    </row>
    <row r="309" spans="1:7" x14ac:dyDescent="0.25">
      <c r="A309" s="83">
        <v>534</v>
      </c>
      <c r="B309" s="88">
        <f>Inputs!$D$45</f>
        <v>1.0959667279233969</v>
      </c>
      <c r="C309" s="88">
        <f>Inputs!$D$47</f>
        <v>1</v>
      </c>
      <c r="D309" s="88">
        <f>Inputs!$D$46</f>
        <v>1.1000000000000001</v>
      </c>
      <c r="E309" s="54">
        <v>1</v>
      </c>
      <c r="F309" s="54">
        <v>1</v>
      </c>
      <c r="G309" s="54">
        <v>1</v>
      </c>
    </row>
    <row r="310" spans="1:7" x14ac:dyDescent="0.25">
      <c r="A310" s="83">
        <v>535</v>
      </c>
      <c r="B310" s="88">
        <f>Inputs!$D$45</f>
        <v>1.0959667279233969</v>
      </c>
      <c r="C310" s="88">
        <f>Inputs!$D$47</f>
        <v>1</v>
      </c>
      <c r="D310" s="88">
        <f>Inputs!$D$46</f>
        <v>1.1000000000000001</v>
      </c>
      <c r="E310" s="54">
        <v>1</v>
      </c>
      <c r="F310" s="54">
        <v>1</v>
      </c>
      <c r="G310" s="54">
        <v>1</v>
      </c>
    </row>
    <row r="311" spans="1:7" x14ac:dyDescent="0.25">
      <c r="A311" s="83">
        <v>536</v>
      </c>
      <c r="B311" s="88">
        <f>Inputs!$D$45</f>
        <v>1.0959667279233969</v>
      </c>
      <c r="C311" s="88">
        <f>Inputs!$D$47</f>
        <v>1</v>
      </c>
      <c r="D311" s="88">
        <f>Inputs!$D$46</f>
        <v>1.1000000000000001</v>
      </c>
      <c r="E311" s="54">
        <v>1</v>
      </c>
      <c r="F311" s="54">
        <v>1</v>
      </c>
      <c r="G311" s="54">
        <v>1</v>
      </c>
    </row>
    <row r="312" spans="1:7" x14ac:dyDescent="0.25">
      <c r="A312" s="83">
        <v>537</v>
      </c>
      <c r="B312" s="88">
        <f>Inputs!$D$45</f>
        <v>1.0959667279233969</v>
      </c>
      <c r="C312" s="88">
        <f>Inputs!$D$47</f>
        <v>1</v>
      </c>
      <c r="D312" s="88">
        <f>Inputs!$D$46</f>
        <v>1.1000000000000001</v>
      </c>
      <c r="E312" s="54">
        <v>1</v>
      </c>
      <c r="F312" s="54">
        <v>1</v>
      </c>
      <c r="G312" s="54">
        <v>1</v>
      </c>
    </row>
    <row r="313" spans="1:7" x14ac:dyDescent="0.25">
      <c r="A313" s="83">
        <v>538</v>
      </c>
      <c r="B313" s="88">
        <f>Inputs!$D$45</f>
        <v>1.0959667279233969</v>
      </c>
      <c r="C313" s="88">
        <f>Inputs!$D$47</f>
        <v>1</v>
      </c>
      <c r="D313" s="88">
        <f>Inputs!$D$46</f>
        <v>1.1000000000000001</v>
      </c>
      <c r="E313" s="54">
        <v>1</v>
      </c>
      <c r="F313" s="54">
        <v>1</v>
      </c>
      <c r="G313" s="54">
        <v>1</v>
      </c>
    </row>
    <row r="314" spans="1:7" x14ac:dyDescent="0.25">
      <c r="A314" s="83">
        <v>539</v>
      </c>
      <c r="B314" s="88">
        <f>Inputs!$D$45</f>
        <v>1.0959667279233969</v>
      </c>
      <c r="C314" s="88">
        <f>Inputs!$D$47</f>
        <v>1</v>
      </c>
      <c r="D314" s="88">
        <f>Inputs!$D$46</f>
        <v>1.1000000000000001</v>
      </c>
      <c r="E314" s="54">
        <v>1</v>
      </c>
      <c r="F314" s="54">
        <v>1</v>
      </c>
      <c r="G314" s="54">
        <v>1</v>
      </c>
    </row>
    <row r="315" spans="1:7" x14ac:dyDescent="0.25">
      <c r="A315" s="83">
        <v>540</v>
      </c>
      <c r="B315" s="88">
        <f>Inputs!$D$45</f>
        <v>1.0959667279233969</v>
      </c>
      <c r="C315" s="88">
        <f>Inputs!$D$47</f>
        <v>1</v>
      </c>
      <c r="D315" s="88">
        <f>Inputs!$D$46</f>
        <v>1.1000000000000001</v>
      </c>
      <c r="E315" s="54">
        <v>1</v>
      </c>
      <c r="F315" s="54">
        <v>1</v>
      </c>
      <c r="G315" s="54">
        <v>1</v>
      </c>
    </row>
    <row r="316" spans="1:7" x14ac:dyDescent="0.25">
      <c r="A316" s="83">
        <v>541</v>
      </c>
      <c r="B316" s="88">
        <f>Inputs!$D$45</f>
        <v>1.0959667279233969</v>
      </c>
      <c r="C316" s="88">
        <f>Inputs!$D$47</f>
        <v>1</v>
      </c>
      <c r="D316" s="88">
        <f>Inputs!$D$46</f>
        <v>1.1000000000000001</v>
      </c>
      <c r="E316" s="54">
        <v>1</v>
      </c>
      <c r="F316" s="54">
        <v>1</v>
      </c>
      <c r="G316" s="54">
        <v>1</v>
      </c>
    </row>
    <row r="317" spans="1:7" x14ac:dyDescent="0.25">
      <c r="A317" s="83">
        <v>542</v>
      </c>
      <c r="B317" s="88">
        <f>Inputs!$D$45</f>
        <v>1.0959667279233969</v>
      </c>
      <c r="C317" s="88">
        <f>Inputs!$D$47</f>
        <v>1</v>
      </c>
      <c r="D317" s="88">
        <f>Inputs!$D$46</f>
        <v>1.1000000000000001</v>
      </c>
      <c r="E317" s="54">
        <v>1</v>
      </c>
      <c r="F317" s="54">
        <v>1</v>
      </c>
      <c r="G317" s="54">
        <v>1</v>
      </c>
    </row>
    <row r="318" spans="1:7" x14ac:dyDescent="0.25">
      <c r="A318" s="83">
        <v>543</v>
      </c>
      <c r="B318" s="88">
        <f>Inputs!$D$45</f>
        <v>1.0959667279233969</v>
      </c>
      <c r="C318" s="88">
        <f>Inputs!$D$47</f>
        <v>1</v>
      </c>
      <c r="D318" s="88">
        <f>Inputs!$D$46</f>
        <v>1.1000000000000001</v>
      </c>
      <c r="E318" s="54">
        <v>1</v>
      </c>
      <c r="F318" s="54">
        <v>1</v>
      </c>
      <c r="G318" s="54">
        <v>1</v>
      </c>
    </row>
    <row r="319" spans="1:7" x14ac:dyDescent="0.25">
      <c r="A319" s="83">
        <v>544</v>
      </c>
      <c r="B319" s="88">
        <f>Inputs!$D$45</f>
        <v>1.0959667279233969</v>
      </c>
      <c r="C319" s="88">
        <f>Inputs!$D$47</f>
        <v>1</v>
      </c>
      <c r="D319" s="88">
        <f>Inputs!$D$46</f>
        <v>1.1000000000000001</v>
      </c>
      <c r="E319" s="54">
        <v>1</v>
      </c>
      <c r="F319" s="54">
        <v>1</v>
      </c>
      <c r="G319" s="54">
        <v>1</v>
      </c>
    </row>
    <row r="320" spans="1:7" x14ac:dyDescent="0.25">
      <c r="A320" s="83">
        <v>545</v>
      </c>
      <c r="B320" s="88">
        <f>Inputs!$D$45</f>
        <v>1.0959667279233969</v>
      </c>
      <c r="C320" s="88">
        <f>Inputs!$D$47</f>
        <v>1</v>
      </c>
      <c r="D320" s="88">
        <f>Inputs!$D$46</f>
        <v>1.1000000000000001</v>
      </c>
      <c r="E320" s="54">
        <v>1</v>
      </c>
      <c r="F320" s="54">
        <v>1</v>
      </c>
      <c r="G320" s="54">
        <v>1</v>
      </c>
    </row>
    <row r="321" spans="1:7" x14ac:dyDescent="0.25">
      <c r="A321" s="83">
        <v>546</v>
      </c>
      <c r="B321" s="88">
        <f>Inputs!$D$45</f>
        <v>1.0959667279233969</v>
      </c>
      <c r="C321" s="88">
        <f>Inputs!$D$47</f>
        <v>1</v>
      </c>
      <c r="D321" s="88">
        <f>Inputs!$D$46</f>
        <v>1.1000000000000001</v>
      </c>
      <c r="E321" s="54">
        <v>1</v>
      </c>
      <c r="F321" s="54">
        <v>1</v>
      </c>
      <c r="G321" s="54">
        <v>1</v>
      </c>
    </row>
    <row r="322" spans="1:7" x14ac:dyDescent="0.25">
      <c r="A322" s="83">
        <v>547</v>
      </c>
      <c r="B322" s="88">
        <f>Inputs!$D$45</f>
        <v>1.0959667279233969</v>
      </c>
      <c r="C322" s="88">
        <f>Inputs!$D$47</f>
        <v>1</v>
      </c>
      <c r="D322" s="88">
        <f>Inputs!$D$46</f>
        <v>1.1000000000000001</v>
      </c>
      <c r="E322" s="54">
        <v>1</v>
      </c>
      <c r="F322" s="54">
        <v>1</v>
      </c>
      <c r="G322" s="54">
        <v>1</v>
      </c>
    </row>
    <row r="323" spans="1:7" x14ac:dyDescent="0.25">
      <c r="A323" s="83">
        <v>548</v>
      </c>
      <c r="B323" s="88">
        <f>Inputs!$D$45</f>
        <v>1.0959667279233969</v>
      </c>
      <c r="C323" s="88">
        <f>Inputs!$D$47</f>
        <v>1</v>
      </c>
      <c r="D323" s="88">
        <f>Inputs!$D$46</f>
        <v>1.1000000000000001</v>
      </c>
      <c r="E323" s="54">
        <v>1</v>
      </c>
      <c r="F323" s="54">
        <v>1</v>
      </c>
      <c r="G323" s="54">
        <v>1</v>
      </c>
    </row>
    <row r="324" spans="1:7" x14ac:dyDescent="0.25">
      <c r="A324" s="83">
        <v>549</v>
      </c>
      <c r="B324" s="88">
        <f>Inputs!$D$45</f>
        <v>1.0959667279233969</v>
      </c>
      <c r="C324" s="88">
        <f>Inputs!$D$47</f>
        <v>1</v>
      </c>
      <c r="D324" s="88">
        <f>Inputs!$D$46</f>
        <v>1.1000000000000001</v>
      </c>
      <c r="E324" s="54">
        <v>1</v>
      </c>
      <c r="F324" s="54">
        <v>1</v>
      </c>
      <c r="G324" s="54">
        <v>1</v>
      </c>
    </row>
    <row r="325" spans="1:7" x14ac:dyDescent="0.25">
      <c r="A325" s="83">
        <v>550</v>
      </c>
      <c r="B325" s="89">
        <v>0.9</v>
      </c>
      <c r="C325" s="89">
        <v>0.9</v>
      </c>
      <c r="D325" s="89">
        <v>1</v>
      </c>
      <c r="E325" s="91">
        <v>0.9</v>
      </c>
      <c r="F325" s="91">
        <v>0.9</v>
      </c>
      <c r="G325" s="91">
        <v>0.75</v>
      </c>
    </row>
    <row r="326" spans="1:7" x14ac:dyDescent="0.25">
      <c r="A326" s="83">
        <v>551</v>
      </c>
      <c r="B326" s="88">
        <f>Inputs!$D$45</f>
        <v>1.0959667279233969</v>
      </c>
      <c r="C326" s="88">
        <f>Inputs!$D$47</f>
        <v>1</v>
      </c>
      <c r="D326" s="88">
        <f>Inputs!$D$46</f>
        <v>1.1000000000000001</v>
      </c>
      <c r="E326" s="54">
        <v>1</v>
      </c>
      <c r="F326" s="54">
        <v>1</v>
      </c>
      <c r="G326" s="54">
        <v>1</v>
      </c>
    </row>
    <row r="327" spans="1:7" x14ac:dyDescent="0.25">
      <c r="A327" s="83">
        <v>552</v>
      </c>
      <c r="B327" s="88">
        <f>Inputs!$D$45</f>
        <v>1.0959667279233969</v>
      </c>
      <c r="C327" s="88">
        <f>Inputs!$D$47</f>
        <v>1</v>
      </c>
      <c r="D327" s="88">
        <f>Inputs!$D$46</f>
        <v>1.1000000000000001</v>
      </c>
      <c r="E327" s="54">
        <v>1</v>
      </c>
      <c r="F327" s="54">
        <v>1</v>
      </c>
      <c r="G327" s="54">
        <v>1</v>
      </c>
    </row>
    <row r="328" spans="1:7" x14ac:dyDescent="0.25">
      <c r="A328" s="83">
        <v>553</v>
      </c>
      <c r="B328" s="88">
        <f>Inputs!$D$45</f>
        <v>1.0959667279233969</v>
      </c>
      <c r="C328" s="88">
        <f>Inputs!$D$47</f>
        <v>1</v>
      </c>
      <c r="D328" s="88">
        <f>Inputs!$D$46</f>
        <v>1.1000000000000001</v>
      </c>
      <c r="E328" s="54">
        <v>1</v>
      </c>
      <c r="F328" s="54">
        <v>1</v>
      </c>
      <c r="G328" s="54">
        <v>1</v>
      </c>
    </row>
    <row r="329" spans="1:7" x14ac:dyDescent="0.25">
      <c r="A329" s="83">
        <v>554</v>
      </c>
      <c r="B329" s="88">
        <f>Inputs!$D$45</f>
        <v>1.0959667279233969</v>
      </c>
      <c r="C329" s="88">
        <f>Inputs!$D$47</f>
        <v>1</v>
      </c>
      <c r="D329" s="88">
        <f>Inputs!$D$46</f>
        <v>1.1000000000000001</v>
      </c>
      <c r="E329" s="54">
        <v>1</v>
      </c>
      <c r="F329" s="54">
        <v>1</v>
      </c>
      <c r="G329" s="54">
        <v>1</v>
      </c>
    </row>
    <row r="330" spans="1:7" x14ac:dyDescent="0.25">
      <c r="A330" s="83">
        <v>555</v>
      </c>
      <c r="B330" s="88">
        <f>Inputs!$D$45</f>
        <v>1.0959667279233969</v>
      </c>
      <c r="C330" s="88">
        <f>Inputs!$D$47</f>
        <v>1</v>
      </c>
      <c r="D330" s="88">
        <f>Inputs!$D$46</f>
        <v>1.1000000000000001</v>
      </c>
      <c r="E330" s="54">
        <v>1</v>
      </c>
      <c r="F330" s="54">
        <v>1</v>
      </c>
      <c r="G330" s="54">
        <v>1</v>
      </c>
    </row>
    <row r="331" spans="1:7" x14ac:dyDescent="0.25">
      <c r="A331" s="83"/>
      <c r="B331" s="83"/>
      <c r="C331" s="83"/>
      <c r="D331" s="83"/>
      <c r="E331" s="54"/>
      <c r="F331" s="54"/>
      <c r="G331" s="54"/>
    </row>
    <row r="332" spans="1:7" x14ac:dyDescent="0.25">
      <c r="A332" s="83"/>
      <c r="B332" s="87"/>
      <c r="C332" s="87"/>
      <c r="D332" s="87"/>
      <c r="E332" s="88"/>
      <c r="F332" s="88"/>
      <c r="G332" s="88"/>
    </row>
    <row r="333" spans="1:7" x14ac:dyDescent="0.25">
      <c r="A333" s="83"/>
      <c r="B333" s="83"/>
      <c r="C333" s="83"/>
      <c r="D333" s="83"/>
      <c r="E333" s="54"/>
      <c r="F333" s="54"/>
      <c r="G333" s="54"/>
    </row>
    <row r="334" spans="1:7" x14ac:dyDescent="0.25">
      <c r="A334" s="83"/>
      <c r="B334" s="45"/>
      <c r="C334" s="45"/>
      <c r="D334" s="45"/>
      <c r="E334" s="54"/>
      <c r="F334" s="54"/>
      <c r="G334" s="54"/>
    </row>
    <row r="335" spans="1:7" x14ac:dyDescent="0.25">
      <c r="A335" s="83"/>
      <c r="B335" s="83"/>
      <c r="C335" s="83"/>
      <c r="D335" s="83"/>
      <c r="E335" s="54"/>
      <c r="F335" s="54"/>
      <c r="G335" s="54"/>
    </row>
    <row r="336" spans="1:7" x14ac:dyDescent="0.25">
      <c r="A336" s="83"/>
      <c r="B336" s="83"/>
      <c r="C336" s="83"/>
      <c r="D336" s="83"/>
      <c r="E336" s="54"/>
      <c r="F336" s="54"/>
      <c r="G336" s="5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330"/>
    </sheetView>
  </sheetViews>
  <sheetFormatPr defaultRowHeight="15" x14ac:dyDescent="0.25"/>
  <cols>
    <col min="1" max="4" width="9.140625" style="1"/>
  </cols>
  <sheetData>
    <row r="1" spans="1:7" x14ac:dyDescent="0.25">
      <c r="A1" s="5" t="s">
        <v>21</v>
      </c>
      <c r="B1" s="41" t="s">
        <v>70</v>
      </c>
      <c r="C1" s="42" t="s">
        <v>71</v>
      </c>
      <c r="D1" s="41" t="s">
        <v>72</v>
      </c>
      <c r="E1" s="41" t="s">
        <v>47</v>
      </c>
      <c r="F1" s="42" t="s">
        <v>48</v>
      </c>
      <c r="G1" s="41" t="s">
        <v>49</v>
      </c>
    </row>
    <row r="2" spans="1:7" x14ac:dyDescent="0.25">
      <c r="A2" s="1">
        <v>101</v>
      </c>
      <c r="B2" s="40">
        <f ca="1">SUMPRODUCT('Trip Rates'!$M$4:$Y$4,'Land Use (HH)'!$E2:$Q2)*'Zonal Adjustment'!$B2</f>
        <v>39.044987238277983</v>
      </c>
      <c r="C2" s="40">
        <f ca="1">SUMPRODUCT('Trip Rates'!$M$5:$Y$5,'Land Use (HH)'!$E2:$Q2)*'Zonal Adjustment'!$C2</f>
        <v>78.882002056418855</v>
      </c>
      <c r="D2" s="40">
        <f ca="1">SUMPRODUCT('Trip Rates'!$M$6:$Y$6,'Land Use (HH)'!$E2:$Q2)*'Zonal Adjustment'!$D2</f>
        <v>89.332208839375795</v>
      </c>
      <c r="E2" s="26">
        <f>'SCOG Emp Input'!B2*'Zonal Adjustment'!E2</f>
        <v>2.2155519953293439</v>
      </c>
      <c r="F2" s="26">
        <f>'SCOG Emp Input'!C2*'Zonal Adjustment'!F2</f>
        <v>7.3821635198553954</v>
      </c>
      <c r="G2" s="26">
        <f>'SCOG Emp Input'!D2*'Zonal Adjustment'!G2</f>
        <v>7.8078880780420956</v>
      </c>
    </row>
    <row r="3" spans="1:7" x14ac:dyDescent="0.25">
      <c r="A3" s="1">
        <v>102</v>
      </c>
      <c r="B3" s="40">
        <f ca="1">SUMPRODUCT('Trip Rates'!$M$4:$Y$4,'Land Use (HH)'!$E3:$Q3)*'Zonal Adjustment'!$B3</f>
        <v>31.470551857705932</v>
      </c>
      <c r="C3" s="40">
        <f ca="1">SUMPRODUCT('Trip Rates'!$M$5:$Y$5,'Land Use (HH)'!$E3:$Q3)*'Zonal Adjustment'!$C3</f>
        <v>63.579483870915482</v>
      </c>
      <c r="D3" s="40">
        <f ca="1">SUMPRODUCT('Trip Rates'!$M$6:$Y$6,'Land Use (HH)'!$E3:$Q3)*'Zonal Adjustment'!$D3</f>
        <v>72.002428728850632</v>
      </c>
      <c r="E3" s="26">
        <f>'SCOG Emp Input'!B3*'Zonal Adjustment'!E3</f>
        <v>14.183265798778745</v>
      </c>
      <c r="F3" s="26">
        <f>'SCOG Emp Input'!C3*'Zonal Adjustment'!F3</f>
        <v>50.251249970755936</v>
      </c>
      <c r="G3" s="26">
        <f>'SCOG Emp Input'!D3*'Zonal Adjustment'!G3</f>
        <v>52.600447996967979</v>
      </c>
    </row>
    <row r="4" spans="1:7" x14ac:dyDescent="0.25">
      <c r="A4" s="1">
        <v>103</v>
      </c>
      <c r="B4" s="40">
        <f ca="1">SUMPRODUCT('Trip Rates'!$M$4:$Y$4,'Land Use (HH)'!$E4:$Q4)*'Zonal Adjustment'!$B4</f>
        <v>15.841229437124374</v>
      </c>
      <c r="C4" s="40">
        <f ca="1">SUMPRODUCT('Trip Rates'!$M$5:$Y$5,'Land Use (HH)'!$E4:$Q4)*'Zonal Adjustment'!$C4</f>
        <v>32.003798218953108</v>
      </c>
      <c r="D4" s="40">
        <f ca="1">SUMPRODUCT('Trip Rates'!$M$6:$Y$6,'Land Use (HH)'!$E4:$Q4)*'Zonal Adjustment'!$D4</f>
        <v>36.243628604962872</v>
      </c>
      <c r="E4" s="26">
        <f>'SCOG Emp Input'!B4*'Zonal Adjustment'!E4</f>
        <v>1.8036044406201426</v>
      </c>
      <c r="F4" s="26">
        <f>'SCOG Emp Input'!C4*'Zonal Adjustment'!F4</f>
        <v>2.6865277395772078</v>
      </c>
      <c r="G4" s="26">
        <f>'SCOG Emp Input'!D4*'Zonal Adjustment'!G4</f>
        <v>5.184439556778802</v>
      </c>
    </row>
    <row r="5" spans="1:7" x14ac:dyDescent="0.25">
      <c r="A5" s="1">
        <v>104</v>
      </c>
      <c r="B5" s="40">
        <f ca="1">SUMPRODUCT('Trip Rates'!$M$4:$Y$4,'Land Use (HH)'!$E5:$Q5)*'Zonal Adjustment'!$B5</f>
        <v>18.366565653114616</v>
      </c>
      <c r="C5" s="40">
        <f ca="1">SUMPRODUCT('Trip Rates'!$M$5:$Y$5,'Land Use (HH)'!$E5:$Q5)*'Zonal Adjustment'!$C5</f>
        <v>37.105697096963254</v>
      </c>
      <c r="D5" s="40">
        <f ca="1">SUMPRODUCT('Trip Rates'!$M$6:$Y$6,'Land Use (HH)'!$E5:$Q5)*'Zonal Adjustment'!$D5</f>
        <v>42.021421817181349</v>
      </c>
      <c r="E5" s="26">
        <f>'SCOG Emp Input'!B5*'Zonal Adjustment'!E5</f>
        <v>2.2854679220131842</v>
      </c>
      <c r="F5" s="26">
        <f>'SCOG Emp Input'!C5*'Zonal Adjustment'!F5</f>
        <v>5.3280682032744835</v>
      </c>
      <c r="G5" s="26">
        <f>'SCOG Emp Input'!D5*'Zonal Adjustment'!G5</f>
        <v>6.8893862499938017</v>
      </c>
    </row>
    <row r="6" spans="1:7" x14ac:dyDescent="0.25">
      <c r="A6" s="1">
        <v>105</v>
      </c>
      <c r="B6" s="40">
        <f ca="1">SUMPRODUCT('Trip Rates'!$M$4:$Y$4,'Land Use (HH)'!$E6:$Q6)*'Zonal Adjustment'!$B6</f>
        <v>6.4140901637745094</v>
      </c>
      <c r="C6" s="40">
        <f ca="1">SUMPRODUCT('Trip Rates'!$M$5:$Y$5,'Land Use (HH)'!$E6:$Q6)*'Zonal Adjustment'!$C6</f>
        <v>12.958290148777394</v>
      </c>
      <c r="D6" s="40">
        <f ca="1">SUMPRODUCT('Trip Rates'!$M$6:$Y$6,'Land Use (HH)'!$E6:$Q6)*'Zonal Adjustment'!$D6</f>
        <v>14.674991146191527</v>
      </c>
      <c r="E6" s="26">
        <f>'SCOG Emp Input'!B6*'Zonal Adjustment'!E6</f>
        <v>2.3147631984180808</v>
      </c>
      <c r="F6" s="26">
        <f>'SCOG Emp Input'!C6*'Zonal Adjustment'!F6</f>
        <v>6.6856450411337827</v>
      </c>
      <c r="G6" s="26">
        <f>'SCOG Emp Input'!D6*'Zonal Adjustment'!G6</f>
        <v>7.2207239118063109</v>
      </c>
    </row>
    <row r="7" spans="1:7" x14ac:dyDescent="0.25">
      <c r="A7" s="1">
        <v>106</v>
      </c>
      <c r="B7" s="40">
        <f ca="1">SUMPRODUCT('Trip Rates'!$M$4:$Y$4,'Land Use (HH)'!$E7:$Q7)*'Zonal Adjustment'!$B7</f>
        <v>4.9618433342406565</v>
      </c>
      <c r="C7" s="40">
        <f ca="1">SUMPRODUCT('Trip Rates'!$M$5:$Y$5,'Land Use (HH)'!$E7:$Q7)*'Zonal Adjustment'!$C7</f>
        <v>10.024337662261757</v>
      </c>
      <c r="D7" s="40">
        <f ca="1">SUMPRODUCT('Trip Rates'!$M$6:$Y$6,'Land Use (HH)'!$E7:$Q7)*'Zonal Adjustment'!$D7</f>
        <v>11.352351641393447</v>
      </c>
      <c r="E7" s="26">
        <f>'SCOG Emp Input'!B7*'Zonal Adjustment'!E7</f>
        <v>1.0739955854934573</v>
      </c>
      <c r="F7" s="26">
        <f>'SCOG Emp Input'!C7*'Zonal Adjustment'!F7</f>
        <v>1.9113055737491704</v>
      </c>
      <c r="G7" s="26">
        <f>'SCOG Emp Input'!D7*'Zonal Adjustment'!G7</f>
        <v>3.6752565774829313</v>
      </c>
    </row>
    <row r="8" spans="1:7" x14ac:dyDescent="0.25">
      <c r="A8" s="1">
        <v>107</v>
      </c>
      <c r="B8" s="40">
        <f ca="1">SUMPRODUCT('Trip Rates'!$M$4:$Y$4,'Land Use (HH)'!$E8:$Q8)*'Zonal Adjustment'!$B8</f>
        <v>11.726530086778462</v>
      </c>
      <c r="C8" s="40">
        <f ca="1">SUMPRODUCT('Trip Rates'!$M$5:$Y$5,'Land Use (HH)'!$E8:$Q8)*'Zonal Adjustment'!$C8</f>
        <v>23.690932840492138</v>
      </c>
      <c r="D8" s="40">
        <f ca="1">SUMPRODUCT('Trip Rates'!$M$6:$Y$6,'Land Use (HH)'!$E8:$Q8)*'Zonal Adjustment'!$D8</f>
        <v>26.829483341368309</v>
      </c>
      <c r="E8" s="26">
        <f>'SCOG Emp Input'!B8*'Zonal Adjustment'!E8</f>
        <v>19.06030748956336</v>
      </c>
      <c r="F8" s="26">
        <f>'SCOG Emp Input'!C8*'Zonal Adjustment'!F8</f>
        <v>60.806947714297777</v>
      </c>
      <c r="G8" s="26">
        <f>'SCOG Emp Input'!D8*'Zonal Adjustment'!G8</f>
        <v>75.905986847949066</v>
      </c>
    </row>
    <row r="9" spans="1:7" x14ac:dyDescent="0.25">
      <c r="A9" s="1">
        <v>108</v>
      </c>
      <c r="B9" s="40">
        <f ca="1">SUMPRODUCT('Trip Rates'!$M$4:$Y$4,'Land Use (HH)'!$E9:$Q9)*'Zonal Adjustment'!$B9</f>
        <v>2.6624525208120602</v>
      </c>
      <c r="C9" s="40">
        <f ca="1">SUMPRODUCT('Trip Rates'!$M$5:$Y$5,'Land Use (HH)'!$E9:$Q9)*'Zonal Adjustment'!$C9</f>
        <v>5.3789128919453342</v>
      </c>
      <c r="D9" s="40">
        <f ca="1">SUMPRODUCT('Trip Rates'!$M$6:$Y$6,'Land Use (HH)'!$E9:$Q9)*'Zonal Adjustment'!$D9</f>
        <v>6.0915057587964831</v>
      </c>
      <c r="E9" s="26">
        <f>'SCOG Emp Input'!B9*'Zonal Adjustment'!E9</f>
        <v>0.26523156884738319</v>
      </c>
      <c r="F9" s="26">
        <f>'SCOG Emp Input'!C9*'Zonal Adjustment'!F9</f>
        <v>0.76324032847486123</v>
      </c>
      <c r="G9" s="26">
        <f>'SCOG Emp Input'!D9*'Zonal Adjustment'!G9</f>
        <v>1.0370455449169487</v>
      </c>
    </row>
    <row r="10" spans="1:7" x14ac:dyDescent="0.25">
      <c r="A10" s="1">
        <v>109</v>
      </c>
      <c r="B10" s="40">
        <f ca="1">SUMPRODUCT('Trip Rates'!$M$4:$Y$4,'Land Use (HH)'!$E10:$Q10)*'Zonal Adjustment'!$B10</f>
        <v>13.662859192823598</v>
      </c>
      <c r="C10" s="40">
        <f ca="1">SUMPRODUCT('Trip Rates'!$M$5:$Y$5,'Land Use (HH)'!$E10:$Q10)*'Zonal Adjustment'!$C10</f>
        <v>27.602869489179653</v>
      </c>
      <c r="D10" s="40">
        <f ca="1">SUMPRODUCT('Trip Rates'!$M$6:$Y$6,'Land Use (HH)'!$E10:$Q10)*'Zonal Adjustment'!$D10</f>
        <v>31.259669347765755</v>
      </c>
      <c r="E10" s="26">
        <f>'SCOG Emp Input'!B10*'Zonal Adjustment'!E10</f>
        <v>4.9482530638277602</v>
      </c>
      <c r="F10" s="26">
        <f>'SCOG Emp Input'!C10*'Zonal Adjustment'!F10</f>
        <v>20.039652544123125</v>
      </c>
      <c r="G10" s="26">
        <f>'SCOG Emp Input'!D10*'Zonal Adjustment'!G10</f>
        <v>21.454483156812692</v>
      </c>
    </row>
    <row r="11" spans="1:7" x14ac:dyDescent="0.25">
      <c r="A11" s="1">
        <v>110</v>
      </c>
      <c r="B11" s="40">
        <f ca="1">SUMPRODUCT('Trip Rates'!$M$4:$Y$4,'Land Use (HH)'!$E11:$Q11)*'Zonal Adjustment'!$B11</f>
        <v>13.128916441831652</v>
      </c>
      <c r="C11" s="40">
        <f ca="1">SUMPRODUCT('Trip Rates'!$M$5:$Y$5,'Land Use (HH)'!$E11:$Q11)*'Zonal Adjustment'!$C11</f>
        <v>26.524152958304064</v>
      </c>
      <c r="D11" s="40">
        <f ca="1">SUMPRODUCT('Trip Rates'!$M$6:$Y$6,'Land Use (HH)'!$E11:$Q11)*'Zonal Adjustment'!$D11</f>
        <v>30.038045556501654</v>
      </c>
      <c r="E11" s="26">
        <f>'SCOG Emp Input'!B11*'Zonal Adjustment'!E11</f>
        <v>8.8983240394764671E-2</v>
      </c>
      <c r="F11" s="26">
        <f>'SCOG Emp Input'!C11*'Zonal Adjustment'!F11</f>
        <v>0.1251601051410583</v>
      </c>
      <c r="G11" s="26">
        <f>'SCOG Emp Input'!D11*'Zonal Adjustment'!G11</f>
        <v>0.15323611645644294</v>
      </c>
    </row>
    <row r="12" spans="1:7" x14ac:dyDescent="0.25">
      <c r="A12" s="1">
        <v>111</v>
      </c>
      <c r="B12" s="40">
        <f ca="1">SUMPRODUCT('Trip Rates'!$M$4:$Y$4,'Land Use (HH)'!$E12:$Q12)*'Zonal Adjustment'!$B12</f>
        <v>18.658467265850909</v>
      </c>
      <c r="C12" s="40">
        <f ca="1">SUMPRODUCT('Trip Rates'!$M$5:$Y$5,'Land Use (HH)'!$E12:$Q12)*'Zonal Adjustment'!$C12</f>
        <v>37.69542154675289</v>
      </c>
      <c r="D12" s="40">
        <f ca="1">SUMPRODUCT('Trip Rates'!$M$6:$Y$6,'Land Use (HH)'!$E12:$Q12)*'Zonal Adjustment'!$D12</f>
        <v>42.689272357645748</v>
      </c>
      <c r="E12" s="26">
        <f>'SCOG Emp Input'!B12*'Zonal Adjustment'!E12</f>
        <v>0.73765484027974959</v>
      </c>
      <c r="F12" s="26">
        <f>'SCOG Emp Input'!C12*'Zonal Adjustment'!F12</f>
        <v>1.8218164329047914</v>
      </c>
      <c r="G12" s="26">
        <f>'SCOG Emp Input'!D12*'Zonal Adjustment'!G12</f>
        <v>2.1138976653749624</v>
      </c>
    </row>
    <row r="13" spans="1:7" x14ac:dyDescent="0.25">
      <c r="A13" s="1">
        <v>112</v>
      </c>
      <c r="B13" s="40">
        <f ca="1">SUMPRODUCT('Trip Rates'!$M$4:$Y$4,'Land Use (HH)'!$E13:$Q13)*'Zonal Adjustment'!$B13</f>
        <v>29.124931186870509</v>
      </c>
      <c r="C13" s="40">
        <f ca="1">SUMPRODUCT('Trip Rates'!$M$5:$Y$5,'Land Use (HH)'!$E13:$Q13)*'Zonal Adjustment'!$C13</f>
        <v>58.840661613111635</v>
      </c>
      <c r="D13" s="40">
        <f ca="1">SUMPRODUCT('Trip Rates'!$M$6:$Y$6,'Land Use (HH)'!$E13:$Q13)*'Zonal Adjustment'!$D13</f>
        <v>66.635812155350933</v>
      </c>
      <c r="E13" s="26">
        <f>'SCOG Emp Input'!B13*'Zonal Adjustment'!E13</f>
        <v>3.9278274946984046</v>
      </c>
      <c r="F13" s="26">
        <f>'SCOG Emp Input'!C13*'Zonal Adjustment'!F13</f>
        <v>5.205645213834881</v>
      </c>
      <c r="G13" s="26">
        <f>'SCOG Emp Input'!D13*'Zonal Adjustment'!G13</f>
        <v>7.2536423719341077</v>
      </c>
    </row>
    <row r="14" spans="1:7" x14ac:dyDescent="0.25">
      <c r="A14" s="1">
        <v>113</v>
      </c>
      <c r="B14" s="40">
        <f ca="1">SUMPRODUCT('Trip Rates'!$M$4:$Y$4,'Land Use (HH)'!$E14:$Q14)*'Zonal Adjustment'!$B14</f>
        <v>33.515436414258723</v>
      </c>
      <c r="C14" s="40">
        <f ca="1">SUMPRODUCT('Trip Rates'!$M$5:$Y$5,'Land Use (HH)'!$E14:$Q14)*'Zonal Adjustment'!$C14</f>
        <v>67.71073346797003</v>
      </c>
      <c r="D14" s="40">
        <f ca="1">SUMPRODUCT('Trip Rates'!$M$6:$Y$6,'Land Use (HH)'!$E14:$Q14)*'Zonal Adjustment'!$D14</f>
        <v>76.680982038231718</v>
      </c>
      <c r="E14" s="26">
        <f>'SCOG Emp Input'!B14*'Zonal Adjustment'!E14</f>
        <v>8.5951248081876113</v>
      </c>
      <c r="F14" s="26">
        <f>'SCOG Emp Input'!C14*'Zonal Adjustment'!F14</f>
        <v>31.645425982404568</v>
      </c>
      <c r="G14" s="26">
        <f>'SCOG Emp Input'!D14*'Zonal Adjustment'!G14</f>
        <v>32.970833681914179</v>
      </c>
    </row>
    <row r="15" spans="1:7" x14ac:dyDescent="0.25">
      <c r="A15" s="1">
        <v>114</v>
      </c>
      <c r="B15" s="40">
        <f ca="1">SUMPRODUCT('Trip Rates'!$M$4:$Y$4,'Land Use (HH)'!$E15:$Q15)*'Zonal Adjustment'!$B15</f>
        <v>3.8726582120902693</v>
      </c>
      <c r="C15" s="40">
        <f ca="1">SUMPRODUCT('Trip Rates'!$M$5:$Y$5,'Land Use (HH)'!$E15:$Q15)*'Zonal Adjustment'!$C15</f>
        <v>7.8238732973750302</v>
      </c>
      <c r="D15" s="40">
        <f ca="1">SUMPRODUCT('Trip Rates'!$M$6:$Y$6,'Land Use (HH)'!$E15:$Q15)*'Zonal Adjustment'!$D15</f>
        <v>8.8603720127948833</v>
      </c>
      <c r="E15" s="26">
        <f>'SCOG Emp Input'!B15*'Zonal Adjustment'!E15</f>
        <v>1.2032571982399369</v>
      </c>
      <c r="F15" s="26">
        <f>'SCOG Emp Input'!C15*'Zonal Adjustment'!F15</f>
        <v>5.7945452807262656</v>
      </c>
      <c r="G15" s="26">
        <f>'SCOG Emp Input'!D15*'Zonal Adjustment'!G15</f>
        <v>5.4889174777771981</v>
      </c>
    </row>
    <row r="16" spans="1:7" x14ac:dyDescent="0.25">
      <c r="A16" s="1">
        <v>115</v>
      </c>
      <c r="B16" s="40">
        <f ca="1">SUMPRODUCT('Trip Rates'!$M$4:$Y$4,'Land Use (HH)'!$E16:$Q16)*'Zonal Adjustment'!$B16</f>
        <v>2.4204113825564182</v>
      </c>
      <c r="C16" s="40">
        <f ca="1">SUMPRODUCT('Trip Rates'!$M$5:$Y$5,'Land Use (HH)'!$E16:$Q16)*'Zonal Adjustment'!$C16</f>
        <v>4.8899208108593948</v>
      </c>
      <c r="D16" s="40">
        <f ca="1">SUMPRODUCT('Trip Rates'!$M$6:$Y$6,'Land Use (HH)'!$E16:$Q16)*'Zonal Adjustment'!$D16</f>
        <v>5.5377325079968029</v>
      </c>
      <c r="E16" s="26">
        <f>'SCOG Emp Input'!B16*'Zonal Adjustment'!E16</f>
        <v>28.217554005376886</v>
      </c>
      <c r="F16" s="26">
        <f>'SCOG Emp Input'!C16*'Zonal Adjustment'!F16</f>
        <v>108.67578043599968</v>
      </c>
      <c r="G16" s="26">
        <f>'SCOG Emp Input'!D16*'Zonal Adjustment'!G16</f>
        <v>136.18900895932663</v>
      </c>
    </row>
    <row r="17" spans="1:7" x14ac:dyDescent="0.25">
      <c r="A17" s="1">
        <v>116</v>
      </c>
      <c r="B17" s="40">
        <f ca="1">SUMPRODUCT('Trip Rates'!$M$4:$Y$4,'Land Use (HH)'!$E17:$Q17)*'Zonal Adjustment'!$B17</f>
        <v>28.569688815712066</v>
      </c>
      <c r="C17" s="40">
        <f ca="1">SUMPRODUCT('Trip Rates'!$M$5:$Y$5,'Land Use (HH)'!$E17:$Q17)*'Zonal Adjustment'!$C17</f>
        <v>57.718913779100497</v>
      </c>
      <c r="D17" s="40">
        <f ca="1">SUMPRODUCT('Trip Rates'!$M$6:$Y$6,'Land Use (HH)'!$E17:$Q17)*'Zonal Adjustment'!$D17</f>
        <v>65.365456318016456</v>
      </c>
      <c r="E17" s="26">
        <f>'SCOG Emp Input'!B17*'Zonal Adjustment'!E17</f>
        <v>6.436801177176374</v>
      </c>
      <c r="F17" s="26">
        <f>'SCOG Emp Input'!C17*'Zonal Adjustment'!F17</f>
        <v>18.964957817312349</v>
      </c>
      <c r="G17" s="26">
        <f>'SCOG Emp Input'!D17*'Zonal Adjustment'!G17</f>
        <v>24.172439198998681</v>
      </c>
    </row>
    <row r="18" spans="1:7" x14ac:dyDescent="0.25">
      <c r="A18" s="1">
        <v>117</v>
      </c>
      <c r="B18" s="40">
        <f ca="1">SUMPRODUCT('Trip Rates'!$M$4:$Y$4,'Land Use (HH)'!$E18:$Q18)*'Zonal Adjustment'!$B18</f>
        <v>1.4101391324679449</v>
      </c>
      <c r="C18" s="40">
        <f ca="1">SUMPRODUCT('Trip Rates'!$M$5:$Y$5,'Land Use (HH)'!$E18:$Q18)*'Zonal Adjustment'!$C18</f>
        <v>2.6639397250897168</v>
      </c>
      <c r="D18" s="40">
        <f ca="1">SUMPRODUCT('Trip Rates'!$M$6:$Y$6,'Land Use (HH)'!$E18:$Q18)*'Zonal Adjustment'!$D18</f>
        <v>3.0942924199087618</v>
      </c>
      <c r="E18" s="26">
        <f>'SCOG Emp Input'!B18*'Zonal Adjustment'!E18</f>
        <v>18.873634571975817</v>
      </c>
      <c r="F18" s="26">
        <f>'SCOG Emp Input'!C18*'Zonal Adjustment'!F18</f>
        <v>92.61943398257354</v>
      </c>
      <c r="G18" s="26">
        <f>'SCOG Emp Input'!D18*'Zonal Adjustment'!G18</f>
        <v>89.108563404985759</v>
      </c>
    </row>
    <row r="19" spans="1:7" x14ac:dyDescent="0.25">
      <c r="A19" s="1">
        <v>118</v>
      </c>
      <c r="B19" s="40">
        <f ca="1">SUMPRODUCT('Trip Rates'!$M$4:$Y$4,'Land Use (HH)'!$E19:$Q19)*'Zonal Adjustment'!$B19</f>
        <v>10.274283257244612</v>
      </c>
      <c r="C19" s="40">
        <f ca="1">SUMPRODUCT('Trip Rates'!$M$5:$Y$5,'Land Use (HH)'!$E19:$Q19)*'Zonal Adjustment'!$C19</f>
        <v>20.756980353976498</v>
      </c>
      <c r="D19" s="40">
        <f ca="1">SUMPRODUCT('Trip Rates'!$M$6:$Y$6,'Land Use (HH)'!$E19:$Q19)*'Zonal Adjustment'!$D19</f>
        <v>23.50684383657023</v>
      </c>
      <c r="E19" s="26">
        <f>'SCOG Emp Input'!B19*'Zonal Adjustment'!E19</f>
        <v>1.5848011600948204</v>
      </c>
      <c r="F19" s="26">
        <f>'SCOG Emp Input'!C19*'Zonal Adjustment'!F19</f>
        <v>2.5638135536154851</v>
      </c>
      <c r="G19" s="26">
        <f>'SCOG Emp Input'!D19*'Zonal Adjustment'!G19</f>
        <v>3.0425774387009601</v>
      </c>
    </row>
    <row r="20" spans="1:7" x14ac:dyDescent="0.25">
      <c r="A20" s="1">
        <v>119</v>
      </c>
      <c r="B20" s="40">
        <f ca="1">SUMPRODUCT('Trip Rates'!$M$4:$Y$4,'Land Use (HH)'!$E20:$Q20)*'Zonal Adjustment'!$B20</f>
        <v>34.073059166820677</v>
      </c>
      <c r="C20" s="40">
        <f ca="1">SUMPRODUCT('Trip Rates'!$M$5:$Y$5,'Land Use (HH)'!$E20:$Q20)*'Zonal Adjustment'!$C20</f>
        <v>75.534842430641817</v>
      </c>
      <c r="D20" s="40">
        <f ca="1">SUMPRODUCT('Trip Rates'!$M$6:$Y$6,'Land Use (HH)'!$E20:$Q20)*'Zonal Adjustment'!$D20</f>
        <v>79.778546759471581</v>
      </c>
      <c r="E20" s="26">
        <f>'SCOG Emp Input'!B20*'Zonal Adjustment'!E20</f>
        <v>1.7805097409065596</v>
      </c>
      <c r="F20" s="26">
        <f>'SCOG Emp Input'!C20*'Zonal Adjustment'!F20</f>
        <v>4.5989328239677025</v>
      </c>
      <c r="G20" s="26">
        <f>'SCOG Emp Input'!D20*'Zonal Adjustment'!G20</f>
        <v>5.7377874255165624</v>
      </c>
    </row>
    <row r="21" spans="1:7" x14ac:dyDescent="0.25">
      <c r="A21" s="1">
        <v>120</v>
      </c>
      <c r="B21" s="40">
        <f ca="1">SUMPRODUCT('Trip Rates'!$M$4:$Y$4,'Land Use (HH)'!$E21:$Q21)*'Zonal Adjustment'!$B21</f>
        <v>52.475585064579612</v>
      </c>
      <c r="C21" s="40">
        <f ca="1">SUMPRODUCT('Trip Rates'!$M$5:$Y$5,'Land Use (HH)'!$E21:$Q21)*'Zonal Adjustment'!$C21</f>
        <v>100.75215871948318</v>
      </c>
      <c r="D21" s="40">
        <f ca="1">SUMPRODUCT('Trip Rates'!$M$6:$Y$6,'Land Use (HH)'!$E21:$Q21)*'Zonal Adjustment'!$D21</f>
        <v>117.64634812241187</v>
      </c>
      <c r="E21" s="26">
        <f>'SCOG Emp Input'!B21*'Zonal Adjustment'!E21</f>
        <v>2.7020967959560198</v>
      </c>
      <c r="F21" s="26">
        <f>'SCOG Emp Input'!C21*'Zonal Adjustment'!F21</f>
        <v>4.7016041542498579</v>
      </c>
      <c r="G21" s="26">
        <f>'SCOG Emp Input'!D21*'Zonal Adjustment'!G21</f>
        <v>6.4967871257484431</v>
      </c>
    </row>
    <row r="22" spans="1:7" x14ac:dyDescent="0.25">
      <c r="A22" s="1">
        <v>121</v>
      </c>
      <c r="B22" s="40">
        <f ca="1">SUMPRODUCT('Trip Rates'!$M$4:$Y$4,'Land Use (HH)'!$E22:$Q22)*'Zonal Adjustment'!$B22</f>
        <v>35.20989330513617</v>
      </c>
      <c r="C22" s="40">
        <f ca="1">SUMPRODUCT('Trip Rates'!$M$5:$Y$5,'Land Use (HH)'!$E22:$Q22)*'Zonal Adjustment'!$C22</f>
        <v>67.602347918740008</v>
      </c>
      <c r="D22" s="40">
        <f ca="1">SUMPRODUCT('Trip Rates'!$M$6:$Y$6,'Land Use (HH)'!$E22:$Q22)*'Zonal Adjustment'!$D22</f>
        <v>78.937954860936699</v>
      </c>
      <c r="E22" s="26">
        <f>'SCOG Emp Input'!B22*'Zonal Adjustment'!E22</f>
        <v>4.8190969582660435</v>
      </c>
      <c r="F22" s="26">
        <f>'SCOG Emp Input'!C22*'Zonal Adjustment'!F22</f>
        <v>16.229302701174493</v>
      </c>
      <c r="G22" s="26">
        <f>'SCOG Emp Input'!D22*'Zonal Adjustment'!G22</f>
        <v>18.814770955205258</v>
      </c>
    </row>
    <row r="23" spans="1:7" x14ac:dyDescent="0.25">
      <c r="A23" s="1">
        <v>122</v>
      </c>
      <c r="B23" s="40">
        <f ca="1">SUMPRODUCT('Trip Rates'!$M$4:$Y$4,'Land Use (HH)'!$E23:$Q23)*'Zonal Adjustment'!$B23</f>
        <v>9.6219834424164006</v>
      </c>
      <c r="C23" s="40">
        <f ca="1">SUMPRODUCT('Trip Rates'!$M$5:$Y$5,'Land Use (HH)'!$E23:$Q23)*'Zonal Adjustment'!$C23</f>
        <v>21.330488690046902</v>
      </c>
      <c r="D23" s="40">
        <f ca="1">SUMPRODUCT('Trip Rates'!$M$6:$Y$6,'Land Use (HH)'!$E23:$Q23)*'Zonal Adjustment'!$D23</f>
        <v>22.52887984672569</v>
      </c>
      <c r="E23" s="26">
        <f>'SCOG Emp Input'!B23*'Zonal Adjustment'!E23</f>
        <v>0.13926292982755678</v>
      </c>
      <c r="F23" s="26">
        <f>'SCOG Emp Input'!C23*'Zonal Adjustment'!F23</f>
        <v>0.70864316629673896</v>
      </c>
      <c r="G23" s="26">
        <f>'SCOG Emp Input'!D23*'Zonal Adjustment'!G23</f>
        <v>0.66692346423083504</v>
      </c>
    </row>
    <row r="24" spans="1:7" x14ac:dyDescent="0.25">
      <c r="A24" s="1">
        <v>123</v>
      </c>
      <c r="B24" s="40">
        <f ca="1">SUMPRODUCT('Trip Rates'!$M$4:$Y$4,'Land Use (HH)'!$E24:$Q24)*'Zonal Adjustment'!$B24</f>
        <v>16.254169472019576</v>
      </c>
      <c r="C24" s="40">
        <f ca="1">SUMPRODUCT('Trip Rates'!$M$5:$Y$5,'Land Use (HH)'!$E24:$Q24)*'Zonal Adjustment'!$C24</f>
        <v>31.207706602659357</v>
      </c>
      <c r="D24" s="40">
        <f ca="1">SUMPRODUCT('Trip Rates'!$M$6:$Y$6,'Land Use (HH)'!$E24:$Q24)*'Zonal Adjustment'!$D24</f>
        <v>36.440635731694513</v>
      </c>
      <c r="E24" s="26">
        <f>'SCOG Emp Input'!B24*'Zonal Adjustment'!E24</f>
        <v>0.78463230658683114</v>
      </c>
      <c r="F24" s="26">
        <f>'SCOG Emp Input'!C24*'Zonal Adjustment'!F24</f>
        <v>1.4635299177026289</v>
      </c>
      <c r="G24" s="26">
        <f>'SCOG Emp Input'!D24*'Zonal Adjustment'!G24</f>
        <v>1.6669593578239468</v>
      </c>
    </row>
    <row r="25" spans="1:7" x14ac:dyDescent="0.25">
      <c r="A25" s="1">
        <v>124</v>
      </c>
      <c r="B25" s="40">
        <f ca="1">SUMPRODUCT('Trip Rates'!$M$4:$Y$4,'Land Use (HH)'!$E25:$Q25)*'Zonal Adjustment'!$B25</f>
        <v>3.2860460808326244</v>
      </c>
      <c r="C25" s="40">
        <f ca="1">SUMPRODUCT('Trip Rates'!$M$5:$Y$5,'Land Use (HH)'!$E25:$Q25)*'Zonal Adjustment'!$C25</f>
        <v>6.3091480712057226</v>
      </c>
      <c r="D25" s="40">
        <f ca="1">SUMPRODUCT('Trip Rates'!$M$6:$Y$6,'Land Use (HH)'!$E25:$Q25)*'Zonal Adjustment'!$D25</f>
        <v>7.3670702422118728</v>
      </c>
      <c r="E25" s="26">
        <f>'SCOG Emp Input'!B25*'Zonal Adjustment'!E25</f>
        <v>0.20513251179863659</v>
      </c>
      <c r="F25" s="26">
        <f>'SCOG Emp Input'!C25*'Zonal Adjustment'!F25</f>
        <v>0.68261609858416361</v>
      </c>
      <c r="G25" s="26">
        <f>'SCOG Emp Input'!D25*'Zonal Adjustment'!G25</f>
        <v>0.61655647614053477</v>
      </c>
    </row>
    <row r="26" spans="1:7" x14ac:dyDescent="0.25">
      <c r="A26" s="1">
        <v>125</v>
      </c>
      <c r="B26" s="40">
        <f ca="1">SUMPRODUCT('Trip Rates'!$M$4:$Y$4,'Land Use (HH)'!$E26:$Q26)*'Zonal Adjustment'!$B26</f>
        <v>7.8985367531837918</v>
      </c>
      <c r="C26" s="40">
        <f ca="1">SUMPRODUCT('Trip Rates'!$M$5:$Y$5,'Land Use (HH)'!$E26:$Q26)*'Zonal Adjustment'!$C26</f>
        <v>15.165045375465407</v>
      </c>
      <c r="D26" s="40">
        <f ca="1">SUMPRODUCT('Trip Rates'!$M$6:$Y$6,'Land Use (HH)'!$E26:$Q26)*'Zonal Adjustment'!$D26</f>
        <v>17.707930333299839</v>
      </c>
      <c r="E26" s="26">
        <f>'SCOG Emp Input'!B26*'Zonal Adjustment'!E26</f>
        <v>3.2497361614459499</v>
      </c>
      <c r="F26" s="26">
        <f>'SCOG Emp Input'!C26*'Zonal Adjustment'!F26</f>
        <v>4.5139657304846041</v>
      </c>
      <c r="G26" s="26">
        <f>'SCOG Emp Input'!D26*'Zonal Adjustment'!G26</f>
        <v>5.6837317918543873</v>
      </c>
    </row>
    <row r="27" spans="1:7" x14ac:dyDescent="0.25">
      <c r="A27" s="1">
        <v>126</v>
      </c>
      <c r="B27" s="40">
        <f ca="1">SUMPRODUCT('Trip Rates'!$M$4:$Y$4,'Land Use (HH)'!$E27:$Q27)*'Zonal Adjustment'!$B27</f>
        <v>2.8027065898394099</v>
      </c>
      <c r="C27" s="40">
        <f ca="1">SUMPRODUCT('Trip Rates'!$M$5:$Y$5,'Land Use (HH)'!$E27:$Q27)*'Zonal Adjustment'!$C27</f>
        <v>5.3811451332296603</v>
      </c>
      <c r="D27" s="40">
        <f ca="1">SUMPRODUCT('Trip Rates'!$M$6:$Y$6,'Land Use (HH)'!$E27:$Q27)*'Zonal Adjustment'!$D27</f>
        <v>6.2834591505257489</v>
      </c>
      <c r="E27" s="26">
        <f>'SCOG Emp Input'!B27*'Zonal Adjustment'!E27</f>
        <v>0.592343655477932</v>
      </c>
      <c r="F27" s="26">
        <f>'SCOG Emp Input'!C27*'Zonal Adjustment'!F27</f>
        <v>1.018813006135098</v>
      </c>
      <c r="G27" s="26">
        <f>'SCOG Emp Input'!D27*'Zonal Adjustment'!G27</f>
        <v>1.1691995868195477</v>
      </c>
    </row>
    <row r="28" spans="1:7" x14ac:dyDescent="0.25">
      <c r="A28" s="1">
        <v>127</v>
      </c>
      <c r="B28" s="40">
        <f ca="1">SUMPRODUCT('Trip Rates'!$M$4:$Y$4,'Land Use (HH)'!$E28:$Q28)*'Zonal Adjustment'!$B28</f>
        <v>0.8973612661159649</v>
      </c>
      <c r="C28" s="40">
        <f ca="1">SUMPRODUCT('Trip Rates'!$M$5:$Y$5,'Land Use (HH)'!$E28:$Q28)*'Zonal Adjustment'!$C28</f>
        <v>1.6952343705116382</v>
      </c>
      <c r="D28" s="40">
        <f ca="1">SUMPRODUCT('Trip Rates'!$M$6:$Y$6,'Land Use (HH)'!$E28:$Q28)*'Zonal Adjustment'!$D28</f>
        <v>1.9690951763055757</v>
      </c>
      <c r="E28" s="26">
        <f>'SCOG Emp Input'!B28*'Zonal Adjustment'!E28</f>
        <v>3.5116084276267454</v>
      </c>
      <c r="F28" s="26">
        <f>'SCOG Emp Input'!C28*'Zonal Adjustment'!F28</f>
        <v>7.7248797024246878</v>
      </c>
      <c r="G28" s="26">
        <f>'SCOG Emp Input'!D28*'Zonal Adjustment'!G28</f>
        <v>8.0674756465833948</v>
      </c>
    </row>
    <row r="29" spans="1:7" x14ac:dyDescent="0.25">
      <c r="A29" s="1">
        <v>128</v>
      </c>
      <c r="B29" s="40">
        <f ca="1">SUMPRODUCT('Trip Rates'!$M$4:$Y$4,'Land Use (HH)'!$E29:$Q29)*'Zonal Adjustment'!$B29</f>
        <v>8.973612661159649</v>
      </c>
      <c r="C29" s="40">
        <f ca="1">SUMPRODUCT('Trip Rates'!$M$5:$Y$5,'Land Use (HH)'!$E29:$Q29)*'Zonal Adjustment'!$C29</f>
        <v>16.95234370511638</v>
      </c>
      <c r="D29" s="40">
        <f ca="1">SUMPRODUCT('Trip Rates'!$M$6:$Y$6,'Land Use (HH)'!$E29:$Q29)*'Zonal Adjustment'!$D29</f>
        <v>19.690951763055761</v>
      </c>
      <c r="E29" s="26">
        <f>'SCOG Emp Input'!B29*'Zonal Adjustment'!E29</f>
        <v>1.6972075594353693</v>
      </c>
      <c r="F29" s="26">
        <f>'SCOG Emp Input'!C29*'Zonal Adjustment'!F29</f>
        <v>2.5494888081321809</v>
      </c>
      <c r="G29" s="26">
        <f>'SCOG Emp Input'!D29*'Zonal Adjustment'!G29</f>
        <v>3.8527458103672991</v>
      </c>
    </row>
    <row r="30" spans="1:7" x14ac:dyDescent="0.25">
      <c r="A30" s="1">
        <v>129</v>
      </c>
      <c r="B30" s="40">
        <f ca="1">SUMPRODUCT('Trip Rates'!$M$4:$Y$4,'Land Use (HH)'!$E30:$Q30)*'Zonal Adjustment'!$B30</f>
        <v>55.057600482545041</v>
      </c>
      <c r="C30" s="40">
        <f ca="1">SUMPRODUCT('Trip Rates'!$M$5:$Y$5,'Land Use (HH)'!$E30:$Q30)*'Zonal Adjustment'!$C30</f>
        <v>104.01110480274157</v>
      </c>
      <c r="D30" s="40">
        <f ca="1">SUMPRODUCT('Trip Rates'!$M$6:$Y$6,'Land Use (HH)'!$E30:$Q30)*'Zonal Adjustment'!$D30</f>
        <v>120.81383454222862</v>
      </c>
      <c r="E30" s="26">
        <f>'SCOG Emp Input'!B30*'Zonal Adjustment'!E30</f>
        <v>6.1644622074800921</v>
      </c>
      <c r="F30" s="26">
        <f>'SCOG Emp Input'!C30*'Zonal Adjustment'!F30</f>
        <v>15.436953118892511</v>
      </c>
      <c r="G30" s="26">
        <f>'SCOG Emp Input'!D30*'Zonal Adjustment'!G30</f>
        <v>16.859344165125886</v>
      </c>
    </row>
    <row r="31" spans="1:7" x14ac:dyDescent="0.25">
      <c r="A31" s="1">
        <v>130</v>
      </c>
      <c r="B31" s="40">
        <f ca="1">SUMPRODUCT('Trip Rates'!$M$4:$Y$4,'Land Use (HH)'!$E31:$Q31)*'Zonal Adjustment'!$B31</f>
        <v>2.4356948651719046</v>
      </c>
      <c r="C31" s="40">
        <f ca="1">SUMPRODUCT('Trip Rates'!$M$5:$Y$5,'Land Use (HH)'!$E31:$Q31)*'Zonal Adjustment'!$C31</f>
        <v>4.6013504342458749</v>
      </c>
      <c r="D31" s="40">
        <f ca="1">SUMPRODUCT('Trip Rates'!$M$6:$Y$6,'Land Use (HH)'!$E31:$Q31)*'Zonal Adjustment'!$D31</f>
        <v>5.3446869071151344</v>
      </c>
      <c r="E31" s="26">
        <f>'SCOG Emp Input'!B31*'Zonal Adjustment'!E31</f>
        <v>9.7717102066633927</v>
      </c>
      <c r="F31" s="26">
        <f>'SCOG Emp Input'!C31*'Zonal Adjustment'!F31</f>
        <v>44.181078900005083</v>
      </c>
      <c r="G31" s="26">
        <f>'SCOG Emp Input'!D31*'Zonal Adjustment'!G31</f>
        <v>43.011960346192822</v>
      </c>
    </row>
    <row r="32" spans="1:7" x14ac:dyDescent="0.25">
      <c r="A32" s="1">
        <v>131</v>
      </c>
      <c r="B32" s="40">
        <f ca="1">SUMPRODUCT('Trip Rates'!$M$4:$Y$4,'Land Use (HH)'!$E32:$Q32)*'Zonal Adjustment'!$B32</f>
        <v>3.3198521012293067</v>
      </c>
      <c r="C32" s="40">
        <f ca="1">SUMPRODUCT('Trip Rates'!$M$5:$Y$5,'Land Use (HH)'!$E32:$Q32)*'Zonal Adjustment'!$C32</f>
        <v>6.2716406418771271</v>
      </c>
      <c r="D32" s="40">
        <f ca="1">SUMPRODUCT('Trip Rates'!$M$6:$Y$6,'Land Use (HH)'!$E32:$Q32)*'Zonal Adjustment'!$D32</f>
        <v>7.2848082543979276</v>
      </c>
      <c r="E32" s="26">
        <f>'SCOG Emp Input'!B32*'Zonal Adjustment'!E32</f>
        <v>3.8380935589713361</v>
      </c>
      <c r="F32" s="26">
        <f>'SCOG Emp Input'!C32*'Zonal Adjustment'!F32</f>
        <v>13.382542205560593</v>
      </c>
      <c r="G32" s="26">
        <f>'SCOG Emp Input'!D32*'Zonal Adjustment'!G32</f>
        <v>17.152418147283342</v>
      </c>
    </row>
    <row r="33" spans="1:7" x14ac:dyDescent="0.25">
      <c r="A33" s="1">
        <v>141</v>
      </c>
      <c r="B33" s="40">
        <f ca="1">SUMPRODUCT('Trip Rates'!$M$4:$Y$4,'Land Use (HH)'!$E33:$Q33)*'Zonal Adjustment'!$B33</f>
        <v>25.546567760708538</v>
      </c>
      <c r="C33" s="40">
        <f ca="1">SUMPRODUCT('Trip Rates'!$M$5:$Y$5,'Land Use (HH)'!$E33:$Q33)*'Zonal Adjustment'!$C33</f>
        <v>56.63289465736834</v>
      </c>
      <c r="D33" s="40">
        <f ca="1">SUMPRODUCT('Trip Rates'!$M$6:$Y$6,'Land Use (HH)'!$E33:$Q33)*'Zonal Adjustment'!$D33</f>
        <v>59.814648302149081</v>
      </c>
      <c r="E33" s="26">
        <f>'SCOG Emp Input'!B33*'Zonal Adjustment'!E33</f>
        <v>1.8404399267578593</v>
      </c>
      <c r="F33" s="26">
        <f>'SCOG Emp Input'!C33*'Zonal Adjustment'!F33</f>
        <v>2.7287512184351739</v>
      </c>
      <c r="G33" s="26">
        <f>'SCOG Emp Input'!D33*'Zonal Adjustment'!G33</f>
        <v>3.388464287535502</v>
      </c>
    </row>
    <row r="34" spans="1:7" x14ac:dyDescent="0.25">
      <c r="A34" s="1">
        <v>142</v>
      </c>
      <c r="B34" s="40">
        <f ca="1">SUMPRODUCT('Trip Rates'!$M$4:$Y$4,'Land Use (HH)'!$E34:$Q34)*'Zonal Adjustment'!$B34</f>
        <v>17.505478331343991</v>
      </c>
      <c r="C34" s="40">
        <f ca="1">SUMPRODUCT('Trip Rates'!$M$5:$Y$5,'Land Use (HH)'!$E34:$Q34)*'Zonal Adjustment'!$C34</f>
        <v>43.809272690988372</v>
      </c>
      <c r="D34" s="40">
        <f ca="1">SUMPRODUCT('Trip Rates'!$M$6:$Y$6,'Land Use (HH)'!$E34:$Q34)*'Zonal Adjustment'!$D34</f>
        <v>47.51234637553133</v>
      </c>
      <c r="E34" s="26">
        <f>'SCOG Emp Input'!B34*'Zonal Adjustment'!E34</f>
        <v>7.0430652213636966</v>
      </c>
      <c r="F34" s="26">
        <f>'SCOG Emp Input'!C34*'Zonal Adjustment'!F34</f>
        <v>9.4425654112286512</v>
      </c>
      <c r="G34" s="26">
        <f>'SCOG Emp Input'!D34*'Zonal Adjustment'!G34</f>
        <v>17.228392405095054</v>
      </c>
    </row>
    <row r="35" spans="1:7" x14ac:dyDescent="0.25">
      <c r="A35" s="1">
        <v>143</v>
      </c>
      <c r="B35" s="40">
        <f ca="1">SUMPRODUCT('Trip Rates'!$M$4:$Y$4,'Land Use (HH)'!$E35:$Q35)*'Zonal Adjustment'!$B35</f>
        <v>57.686580093864066</v>
      </c>
      <c r="C35" s="40">
        <f ca="1">SUMPRODUCT('Trip Rates'!$M$5:$Y$5,'Land Use (HH)'!$E35:$Q35)*'Zonal Adjustment'!$C35</f>
        <v>144.3666416939665</v>
      </c>
      <c r="D35" s="40">
        <f ca="1">SUMPRODUCT('Trip Rates'!$M$6:$Y$6,'Land Use (HH)'!$E35:$Q35)*'Zonal Adjustment'!$D35</f>
        <v>156.56954484539764</v>
      </c>
      <c r="E35" s="26">
        <f>'SCOG Emp Input'!B35*'Zonal Adjustment'!E35</f>
        <v>6.8713197331472085</v>
      </c>
      <c r="F35" s="26">
        <f>'SCOG Emp Input'!C35*'Zonal Adjustment'!F35</f>
        <v>20.301124078503314</v>
      </c>
      <c r="G35" s="26">
        <f>'SCOG Emp Input'!D35*'Zonal Adjustment'!G35</f>
        <v>25.315980765812949</v>
      </c>
    </row>
    <row r="36" spans="1:7" x14ac:dyDescent="0.25">
      <c r="A36" s="1">
        <v>144</v>
      </c>
      <c r="B36" s="40">
        <f ca="1">SUMPRODUCT('Trip Rates'!$M$4:$Y$4,'Land Use (HH)'!$E36:$Q36)*'Zonal Adjustment'!$B36</f>
        <v>15.95311409158348</v>
      </c>
      <c r="C36" s="40">
        <f ca="1">SUMPRODUCT('Trip Rates'!$M$5:$Y$5,'Land Use (HH)'!$E36:$Q36)*'Zonal Adjustment'!$C36</f>
        <v>39.924320391590918</v>
      </c>
      <c r="D36" s="40">
        <f ca="1">SUMPRODUCT('Trip Rates'!$M$6:$Y$6,'Land Use (HH)'!$E36:$Q36)*'Zonal Adjustment'!$D36</f>
        <v>43.299010066495605</v>
      </c>
      <c r="E36" s="26">
        <f>'SCOG Emp Input'!B36*'Zonal Adjustment'!E36</f>
        <v>8.3734619642545312</v>
      </c>
      <c r="F36" s="26">
        <f>'SCOG Emp Input'!C36*'Zonal Adjustment'!F36</f>
        <v>29.841085691008033</v>
      </c>
      <c r="G36" s="26">
        <f>'SCOG Emp Input'!D36*'Zonal Adjustment'!G36</f>
        <v>33.43324020558601</v>
      </c>
    </row>
    <row r="37" spans="1:7" x14ac:dyDescent="0.25">
      <c r="A37" s="1">
        <v>145</v>
      </c>
      <c r="B37" s="40">
        <f ca="1">SUMPRODUCT('Trip Rates'!$M$4:$Y$4,'Land Use (HH)'!$E37:$Q37)*'Zonal Adjustment'!$B37</f>
        <v>11.47185894128431</v>
      </c>
      <c r="C37" s="40">
        <f ca="1">SUMPRODUCT('Trip Rates'!$M$5:$Y$5,'Land Use (HH)'!$E37:$Q37)*'Zonal Adjustment'!$C37</f>
        <v>28.70951522252361</v>
      </c>
      <c r="D37" s="40">
        <f ca="1">SUMPRODUCT('Trip Rates'!$M$6:$Y$6,'Land Use (HH)'!$E37:$Q37)*'Zonal Adjustment'!$D37</f>
        <v>31.13624919426519</v>
      </c>
      <c r="E37" s="26">
        <f>'SCOG Emp Input'!B37*'Zonal Adjustment'!E37</f>
        <v>16.943834048118745</v>
      </c>
      <c r="F37" s="26">
        <f>'SCOG Emp Input'!C37*'Zonal Adjustment'!F37</f>
        <v>24.067491117219561</v>
      </c>
      <c r="G37" s="26">
        <f>'SCOG Emp Input'!D37*'Zonal Adjustment'!G37</f>
        <v>69.030581772503183</v>
      </c>
    </row>
    <row r="38" spans="1:7" x14ac:dyDescent="0.25">
      <c r="A38" s="1">
        <v>146</v>
      </c>
      <c r="B38" s="40">
        <f ca="1">SUMPRODUCT('Trip Rates'!$M$4:$Y$4,'Land Use (HH)'!$E38:$Q38)*'Zonal Adjustment'!$B38</f>
        <v>27.741075767896955</v>
      </c>
      <c r="C38" s="40">
        <f ca="1">SUMPRODUCT('Trip Rates'!$M$5:$Y$5,'Land Use (HH)'!$E38:$Q38)*'Zonal Adjustment'!$C38</f>
        <v>69.424915449531795</v>
      </c>
      <c r="D38" s="40">
        <f ca="1">SUMPRODUCT('Trip Rates'!$M$6:$Y$6,'Land Use (HH)'!$E38:$Q38)*'Zonal Adjustment'!$D38</f>
        <v>75.293206833096889</v>
      </c>
      <c r="E38" s="26">
        <f>'SCOG Emp Input'!B38*'Zonal Adjustment'!E38</f>
        <v>12.857733120834787</v>
      </c>
      <c r="F38" s="26">
        <f>'SCOG Emp Input'!C38*'Zonal Adjustment'!F38</f>
        <v>25.987513746427656</v>
      </c>
      <c r="G38" s="26">
        <f>'SCOG Emp Input'!D38*'Zonal Adjustment'!G38</f>
        <v>31.781564431597346</v>
      </c>
    </row>
    <row r="39" spans="1:7" x14ac:dyDescent="0.25">
      <c r="A39" s="1">
        <v>147</v>
      </c>
      <c r="B39" s="40">
        <f ca="1">SUMPRODUCT('Trip Rates'!$M$4:$Y$4,'Land Use (HH)'!$E39:$Q39)*'Zonal Adjustment'!$B39</f>
        <v>45.906458749721224</v>
      </c>
      <c r="C39" s="40">
        <f ca="1">SUMPRODUCT('Trip Rates'!$M$5:$Y$5,'Land Use (HH)'!$E39:$Q39)*'Zonal Adjustment'!$C39</f>
        <v>130.84099819203266</v>
      </c>
      <c r="D39" s="40">
        <f ca="1">SUMPRODUCT('Trip Rates'!$M$6:$Y$6,'Land Use (HH)'!$E39:$Q39)*'Zonal Adjustment'!$D39</f>
        <v>134.79939680006507</v>
      </c>
      <c r="E39" s="26">
        <f>'SCOG Emp Input'!B39*'Zonal Adjustment'!E39</f>
        <v>2.1998733525336736</v>
      </c>
      <c r="F39" s="26">
        <f>'SCOG Emp Input'!C39*'Zonal Adjustment'!F39</f>
        <v>8.6513658200614785</v>
      </c>
      <c r="G39" s="26">
        <f>'SCOG Emp Input'!D39*'Zonal Adjustment'!G39</f>
        <v>8.7267186783587629</v>
      </c>
    </row>
    <row r="40" spans="1:7" x14ac:dyDescent="0.25">
      <c r="A40" s="1">
        <v>148</v>
      </c>
      <c r="B40" s="40">
        <f ca="1">SUMPRODUCT('Trip Rates'!$M$4:$Y$4,'Land Use (HH)'!$E40:$Q40)*'Zonal Adjustment'!$B40</f>
        <v>31.771195876709502</v>
      </c>
      <c r="C40" s="40">
        <f ca="1">SUMPRODUCT('Trip Rates'!$M$5:$Y$5,'Land Use (HH)'!$E40:$Q40)*'Zonal Adjustment'!$C40</f>
        <v>90.553161700552806</v>
      </c>
      <c r="D40" s="40">
        <f ca="1">SUMPRODUCT('Trip Rates'!$M$6:$Y$6,'Land Use (HH)'!$E40:$Q40)*'Zonal Adjustment'!$D40</f>
        <v>93.292712102807656</v>
      </c>
      <c r="E40" s="26">
        <f>'SCOG Emp Input'!B40*'Zonal Adjustment'!E40</f>
        <v>42.953840064048805</v>
      </c>
      <c r="F40" s="26">
        <f>'SCOG Emp Input'!C40*'Zonal Adjustment'!F40</f>
        <v>153.74691654796945</v>
      </c>
      <c r="G40" s="26">
        <f>'SCOG Emp Input'!D40*'Zonal Adjustment'!G40</f>
        <v>165.09727250483368</v>
      </c>
    </row>
    <row r="41" spans="1:7" x14ac:dyDescent="0.25">
      <c r="A41" s="1">
        <v>149</v>
      </c>
      <c r="B41" s="40">
        <f ca="1">SUMPRODUCT('Trip Rates'!$M$4:$Y$4,'Land Use (HH)'!$E41:$Q41)*'Zonal Adjustment'!$B41</f>
        <v>6.6081539794085327</v>
      </c>
      <c r="C41" s="40">
        <f ca="1">SUMPRODUCT('Trip Rates'!$M$5:$Y$5,'Land Use (HH)'!$E41:$Q41)*'Zonal Adjustment'!$C41</f>
        <v>18.834331517190183</v>
      </c>
      <c r="D41" s="40">
        <f ca="1">SUMPRODUCT('Trip Rates'!$M$6:$Y$6,'Land Use (HH)'!$E41:$Q41)*'Zonal Adjustment'!$D41</f>
        <v>19.4041360332903</v>
      </c>
      <c r="E41" s="26">
        <f>'SCOG Emp Input'!B41*'Zonal Adjustment'!E41</f>
        <v>0.54427998082154616</v>
      </c>
      <c r="F41" s="26">
        <f>'SCOG Emp Input'!C41*'Zonal Adjustment'!F41</f>
        <v>1.5423365786584058</v>
      </c>
      <c r="G41" s="26">
        <f>'SCOG Emp Input'!D41*'Zonal Adjustment'!G41</f>
        <v>1.4813834826786534</v>
      </c>
    </row>
    <row r="42" spans="1:7" x14ac:dyDescent="0.25">
      <c r="A42" s="1">
        <v>150</v>
      </c>
      <c r="B42" s="40">
        <f ca="1">SUMPRODUCT('Trip Rates'!$M$4:$Y$4,'Land Use (HH)'!$E42:$Q42)*'Zonal Adjustment'!$B42</f>
        <v>11.92200977057044</v>
      </c>
      <c r="C42" s="40">
        <f ca="1">SUMPRODUCT('Trip Rates'!$M$5:$Y$5,'Land Use (HH)'!$E42:$Q42)*'Zonal Adjustment'!$C42</f>
        <v>33.979699182221836</v>
      </c>
      <c r="D42" s="40">
        <f ca="1">SUMPRODUCT('Trip Rates'!$M$6:$Y$6,'Land Use (HH)'!$E42:$Q42)*'Zonal Adjustment'!$D42</f>
        <v>35.007704133291206</v>
      </c>
      <c r="E42" s="26">
        <f>'SCOG Emp Input'!B42*'Zonal Adjustment'!E42</f>
        <v>0.37382268897848892</v>
      </c>
      <c r="F42" s="26">
        <f>'SCOG Emp Input'!C42*'Zonal Adjustment'!F42</f>
        <v>0.50780304254643338</v>
      </c>
      <c r="G42" s="26">
        <f>'SCOG Emp Input'!D42*'Zonal Adjustment'!G42</f>
        <v>1.1056476621378859</v>
      </c>
    </row>
    <row r="43" spans="1:7" x14ac:dyDescent="0.25">
      <c r="A43" s="1">
        <v>151</v>
      </c>
      <c r="B43" s="40">
        <f ca="1">SUMPRODUCT('Trip Rates'!$M$4:$Y$4,'Land Use (HH)'!$E43:$Q43)*'Zonal Adjustment'!$B43</f>
        <v>22.56582610426463</v>
      </c>
      <c r="C43" s="40">
        <f ca="1">SUMPRODUCT('Trip Rates'!$M$5:$Y$5,'Land Use (HH)'!$E43:$Q43)*'Zonal Adjustment'!$C43</f>
        <v>45.22056434535881</v>
      </c>
      <c r="D43" s="40">
        <f ca="1">SUMPRODUCT('Trip Rates'!$M$6:$Y$6,'Land Use (HH)'!$E43:$Q43)*'Zonal Adjustment'!$D43</f>
        <v>50.223982839062806</v>
      </c>
      <c r="E43" s="26">
        <f>'SCOG Emp Input'!B43*'Zonal Adjustment'!E43</f>
        <v>1.4338785571469665</v>
      </c>
      <c r="F43" s="26">
        <f>'SCOG Emp Input'!C43*'Zonal Adjustment'!F43</f>
        <v>2.9942296525113288</v>
      </c>
      <c r="G43" s="26">
        <f>'SCOG Emp Input'!D43*'Zonal Adjustment'!G43</f>
        <v>3.7614943760121511</v>
      </c>
    </row>
    <row r="44" spans="1:7" x14ac:dyDescent="0.25">
      <c r="A44" s="1">
        <v>152</v>
      </c>
      <c r="B44" s="40">
        <f ca="1">SUMPRODUCT('Trip Rates'!$M$4:$Y$4,'Land Use (HH)'!$E44:$Q44)*'Zonal Adjustment'!$B44</f>
        <v>3.349092451112893</v>
      </c>
      <c r="C44" s="40">
        <f ca="1">SUMPRODUCT('Trip Rates'!$M$5:$Y$5,'Land Use (HH)'!$E44:$Q44)*'Zonal Adjustment'!$C44</f>
        <v>6.7113807393687441</v>
      </c>
      <c r="D44" s="40">
        <f ca="1">SUMPRODUCT('Trip Rates'!$M$6:$Y$6,'Land Use (HH)'!$E44:$Q44)*'Zonal Adjustment'!$D44</f>
        <v>7.4539598512345355</v>
      </c>
      <c r="E44" s="26">
        <f>'SCOG Emp Input'!B44*'Zonal Adjustment'!E44</f>
        <v>4.9330258297566516</v>
      </c>
      <c r="F44" s="26">
        <f>'SCOG Emp Input'!C44*'Zonal Adjustment'!F44</f>
        <v>5.7534606893804163</v>
      </c>
      <c r="G44" s="26">
        <f>'SCOG Emp Input'!D44*'Zonal Adjustment'!G44</f>
        <v>10.313629004366405</v>
      </c>
    </row>
    <row r="45" spans="1:7" x14ac:dyDescent="0.25">
      <c r="A45" s="1">
        <v>153</v>
      </c>
      <c r="B45" s="40">
        <f ca="1">SUMPRODUCT('Trip Rates'!$M$4:$Y$4,'Land Use (HH)'!$E45:$Q45)*'Zonal Adjustment'!$B45</f>
        <v>41.488916115720578</v>
      </c>
      <c r="C45" s="40">
        <f ca="1">SUMPRODUCT('Trip Rates'!$M$5:$Y$5,'Land Use (HH)'!$E45:$Q45)*'Zonal Adjustment'!$C45</f>
        <v>83.141303675807791</v>
      </c>
      <c r="D45" s="40">
        <f ca="1">SUMPRODUCT('Trip Rates'!$M$6:$Y$6,'Land Use (HH)'!$E45:$Q45)*'Zonal Adjustment'!$D45</f>
        <v>92.340453275648926</v>
      </c>
      <c r="E45" s="26">
        <f>'SCOG Emp Input'!B45*'Zonal Adjustment'!E45</f>
        <v>8.9773825798622493</v>
      </c>
      <c r="F45" s="26">
        <f>'SCOG Emp Input'!C45*'Zonal Adjustment'!F45</f>
        <v>27.667704948460258</v>
      </c>
      <c r="G45" s="26">
        <f>'SCOG Emp Input'!D45*'Zonal Adjustment'!G45</f>
        <v>32.408514469457543</v>
      </c>
    </row>
    <row r="46" spans="1:7" x14ac:dyDescent="0.25">
      <c r="A46" s="1">
        <v>154</v>
      </c>
      <c r="B46" s="40">
        <f ca="1">SUMPRODUCT('Trip Rates'!$M$4:$Y$4,'Land Use (HH)'!$E46:$Q46)*'Zonal Adjustment'!$B46</f>
        <v>0.83727311277822325</v>
      </c>
      <c r="C46" s="40">
        <f ca="1">SUMPRODUCT('Trip Rates'!$M$5:$Y$5,'Land Use (HH)'!$E46:$Q46)*'Zonal Adjustment'!$C46</f>
        <v>1.677845184842186</v>
      </c>
      <c r="D46" s="40">
        <f ca="1">SUMPRODUCT('Trip Rates'!$M$6:$Y$6,'Land Use (HH)'!$E46:$Q46)*'Zonal Adjustment'!$D46</f>
        <v>1.8634899628086339</v>
      </c>
      <c r="E46" s="26">
        <f>'SCOG Emp Input'!B46*'Zonal Adjustment'!E46</f>
        <v>0</v>
      </c>
      <c r="F46" s="26">
        <f>'SCOG Emp Input'!C46*'Zonal Adjustment'!F46</f>
        <v>0</v>
      </c>
      <c r="G46" s="26">
        <f>'SCOG Emp Input'!D46*'Zonal Adjustment'!G46</f>
        <v>0</v>
      </c>
    </row>
    <row r="47" spans="1:7" x14ac:dyDescent="0.25">
      <c r="A47" s="1">
        <v>171</v>
      </c>
      <c r="B47" s="40">
        <f ca="1">SUMPRODUCT('Trip Rates'!$M$4:$Y$4,'Land Use (HH)'!$E47:$Q47)*'Zonal Adjustment'!$B47</f>
        <v>14.671262433738924</v>
      </c>
      <c r="C47" s="40">
        <f ca="1">SUMPRODUCT('Trip Rates'!$M$5:$Y$5,'Land Use (HH)'!$E47:$Q47)*'Zonal Adjustment'!$C47</f>
        <v>30.863324288585812</v>
      </c>
      <c r="D47" s="40">
        <f ca="1">SUMPRODUCT('Trip Rates'!$M$6:$Y$6,'Land Use (HH)'!$E47:$Q47)*'Zonal Adjustment'!$D47</f>
        <v>35.055264780475582</v>
      </c>
      <c r="E47" s="26">
        <f>'SCOG Emp Input'!B47*'Zonal Adjustment'!E47</f>
        <v>5.6346408380460327</v>
      </c>
      <c r="F47" s="26">
        <f>'SCOG Emp Input'!C47*'Zonal Adjustment'!F47</f>
        <v>11.506692974158973</v>
      </c>
      <c r="G47" s="26">
        <f>'SCOG Emp Input'!D47*'Zonal Adjustment'!G47</f>
        <v>14.13779812951323</v>
      </c>
    </row>
    <row r="48" spans="1:7" x14ac:dyDescent="0.25">
      <c r="A48" s="1">
        <v>172</v>
      </c>
      <c r="B48" s="40">
        <f ca="1">SUMPRODUCT('Trip Rates'!$M$4:$Y$4,'Land Use (HH)'!$E48:$Q48)*'Zonal Adjustment'!$B48</f>
        <v>15.53011955474798</v>
      </c>
      <c r="C48" s="40">
        <f ca="1">SUMPRODUCT('Trip Rates'!$M$5:$Y$5,'Land Use (HH)'!$E48:$Q48)*'Zonal Adjustment'!$C48</f>
        <v>32.670066275717481</v>
      </c>
      <c r="D48" s="40">
        <f ca="1">SUMPRODUCT('Trip Rates'!$M$6:$Y$6,'Land Use (HH)'!$E48:$Q48)*'Zonal Adjustment'!$D48</f>
        <v>37.107403369199375</v>
      </c>
      <c r="E48" s="26">
        <f>'SCOG Emp Input'!B48*'Zonal Adjustment'!E48</f>
        <v>1.1719022950360498</v>
      </c>
      <c r="F48" s="26">
        <f>'SCOG Emp Input'!C48*'Zonal Adjustment'!F48</f>
        <v>1.7518182720312854</v>
      </c>
      <c r="G48" s="26">
        <f>'SCOG Emp Input'!D48*'Zonal Adjustment'!G48</f>
        <v>2.2523409177496756</v>
      </c>
    </row>
    <row r="49" spans="1:7" x14ac:dyDescent="0.25">
      <c r="A49" s="1">
        <v>173</v>
      </c>
      <c r="B49" s="40">
        <f ca="1">SUMPRODUCT('Trip Rates'!$M$4:$Y$4,'Land Use (HH)'!$E49:$Q49)*'Zonal Adjustment'!$B49</f>
        <v>29.898896174349833</v>
      </c>
      <c r="C49" s="40">
        <f ca="1">SUMPRODUCT('Trip Rates'!$M$5:$Y$5,'Land Use (HH)'!$E49:$Q49)*'Zonal Adjustment'!$C49</f>
        <v>62.897063743992305</v>
      </c>
      <c r="D49" s="40">
        <f ca="1">SUMPRODUCT('Trip Rates'!$M$6:$Y$6,'Land Use (HH)'!$E49:$Q49)*'Zonal Adjustment'!$D49</f>
        <v>71.43991369314449</v>
      </c>
      <c r="E49" s="26">
        <f>'SCOG Emp Input'!B49*'Zonal Adjustment'!E49</f>
        <v>8.7946491929329778</v>
      </c>
      <c r="F49" s="26">
        <f>'SCOG Emp Input'!C49*'Zonal Adjustment'!F49</f>
        <v>33.618038740875356</v>
      </c>
      <c r="G49" s="26">
        <f>'SCOG Emp Input'!D49*'Zonal Adjustment'!G49</f>
        <v>37.326388626989441</v>
      </c>
    </row>
    <row r="50" spans="1:7" x14ac:dyDescent="0.25">
      <c r="A50" s="1">
        <v>174</v>
      </c>
      <c r="B50" s="40">
        <f ca="1">SUMPRODUCT('Trip Rates'!$M$4:$Y$4,'Land Use (HH)'!$E50:$Q50)*'Zonal Adjustment'!$B50</f>
        <v>33.678406313013667</v>
      </c>
      <c r="C50" s="40">
        <f ca="1">SUMPRODUCT('Trip Rates'!$M$5:$Y$5,'Land Use (HH)'!$E50:$Q50)*'Zonal Adjustment'!$C50</f>
        <v>70.847861951604514</v>
      </c>
      <c r="D50" s="40">
        <f ca="1">SUMPRODUCT('Trip Rates'!$M$6:$Y$6,'Land Use (HH)'!$E50:$Q50)*'Zonal Adjustment'!$D50</f>
        <v>80.470610897951246</v>
      </c>
      <c r="E50" s="26">
        <f>'SCOG Emp Input'!B50*'Zonal Adjustment'!E50</f>
        <v>3.4660796005007679</v>
      </c>
      <c r="F50" s="26">
        <f>'SCOG Emp Input'!C50*'Zonal Adjustment'!F50</f>
        <v>13.061889494945218</v>
      </c>
      <c r="G50" s="26">
        <f>'SCOG Emp Input'!D50*'Zonal Adjustment'!G50</f>
        <v>13.280449165105713</v>
      </c>
    </row>
    <row r="51" spans="1:7" x14ac:dyDescent="0.25">
      <c r="A51" s="1">
        <v>175</v>
      </c>
      <c r="B51" s="40">
        <f ca="1">SUMPRODUCT('Trip Rates'!$M$4:$Y$4,'Land Use (HH)'!$E51:$Q51)*'Zonal Adjustment'!$B51</f>
        <v>6.5734359324407201</v>
      </c>
      <c r="C51" s="40">
        <f ca="1">SUMPRODUCT('Trip Rates'!$M$5:$Y$5,'Land Use (HH)'!$E51:$Q51)*'Zonal Adjustment'!$C51</f>
        <v>13.828263640531009</v>
      </c>
      <c r="D51" s="40">
        <f ca="1">SUMPRODUCT('Trip Rates'!$M$6:$Y$6,'Land Use (HH)'!$E51:$Q51)*'Zonal Adjustment'!$D51</f>
        <v>15.706455948827074</v>
      </c>
      <c r="E51" s="26">
        <f>'SCOG Emp Input'!B51*'Zonal Adjustment'!E51</f>
        <v>2.6792660536532336</v>
      </c>
      <c r="F51" s="26">
        <f>'SCOG Emp Input'!C51*'Zonal Adjustment'!F51</f>
        <v>3.3876460512818367</v>
      </c>
      <c r="G51" s="26">
        <f>'SCOG Emp Input'!D51*'Zonal Adjustment'!G51</f>
        <v>8.0646018541243905</v>
      </c>
    </row>
    <row r="52" spans="1:7" x14ac:dyDescent="0.25">
      <c r="A52" s="1">
        <v>176</v>
      </c>
      <c r="B52" s="40">
        <f ca="1">SUMPRODUCT('Trip Rates'!$M$4:$Y$4,'Land Use (HH)'!$E52:$Q52)*'Zonal Adjustment'!$B52</f>
        <v>34.869814635457345</v>
      </c>
      <c r="C52" s="40">
        <f ca="1">SUMPRODUCT('Trip Rates'!$M$5:$Y$5,'Land Use (HH)'!$E52:$Q52)*'Zonal Adjustment'!$C52</f>
        <v>73.354178063239118</v>
      </c>
      <c r="D52" s="40">
        <f ca="1">SUMPRODUCT('Trip Rates'!$M$6:$Y$6,'Land Use (HH)'!$E52:$Q52)*'Zonal Adjustment'!$D52</f>
        <v>83.317341667955048</v>
      </c>
      <c r="E52" s="26">
        <f>'SCOG Emp Input'!B52*'Zonal Adjustment'!E52</f>
        <v>1.1525373421607426</v>
      </c>
      <c r="F52" s="26">
        <f>'SCOG Emp Input'!C52*'Zonal Adjustment'!F52</f>
        <v>2.7688500083345038</v>
      </c>
      <c r="G52" s="26">
        <f>'SCOG Emp Input'!D52*'Zonal Adjustment'!G52</f>
        <v>3.7606201645283819</v>
      </c>
    </row>
    <row r="53" spans="1:7" x14ac:dyDescent="0.25">
      <c r="A53" s="1">
        <v>177</v>
      </c>
      <c r="B53" s="40">
        <f ca="1">SUMPRODUCT('Trip Rates'!$M$4:$Y$4,'Land Use (HH)'!$E53:$Q53)*'Zonal Adjustment'!$B53</f>
        <v>29.218319816621662</v>
      </c>
      <c r="C53" s="40">
        <f ca="1">SUMPRODUCT('Trip Rates'!$M$5:$Y$5,'Land Use (HH)'!$E53:$Q53)*'Zonal Adjustment'!$C53</f>
        <v>58.551763415437769</v>
      </c>
      <c r="D53" s="40">
        <f ca="1">SUMPRODUCT('Trip Rates'!$M$6:$Y$6,'Land Use (HH)'!$E53:$Q53)*'Zonal Adjustment'!$D53</f>
        <v>65.030209232132904</v>
      </c>
      <c r="E53" s="26">
        <f>'SCOG Emp Input'!B53*'Zonal Adjustment'!E53</f>
        <v>9.3515354495693046</v>
      </c>
      <c r="F53" s="26">
        <f>'SCOG Emp Input'!C53*'Zonal Adjustment'!F53</f>
        <v>17.625684401668696</v>
      </c>
      <c r="G53" s="26">
        <f>'SCOG Emp Input'!D53*'Zonal Adjustment'!G53</f>
        <v>20.238361336547491</v>
      </c>
    </row>
    <row r="54" spans="1:7" x14ac:dyDescent="0.25">
      <c r="A54" s="1">
        <v>178</v>
      </c>
      <c r="B54" s="40">
        <f ca="1">SUMPRODUCT('Trip Rates'!$M$4:$Y$4,'Land Use (HH)'!$E54:$Q54)*'Zonal Adjustment'!$B54</f>
        <v>8.5996321413451344</v>
      </c>
      <c r="C54" s="40">
        <f ca="1">SUMPRODUCT('Trip Rates'!$M$5:$Y$5,'Land Use (HH)'!$E54:$Q54)*'Zonal Adjustment'!$C54</f>
        <v>17.233147893514094</v>
      </c>
      <c r="D54" s="40">
        <f ca="1">SUMPRODUCT('Trip Rates'!$M$6:$Y$6,'Land Use (HH)'!$E54:$Q54)*'Zonal Adjustment'!$D54</f>
        <v>19.139905408007483</v>
      </c>
      <c r="E54" s="26">
        <f>'SCOG Emp Input'!B54*'Zonal Adjustment'!E54</f>
        <v>1.6059954419922702</v>
      </c>
      <c r="F54" s="26">
        <f>'SCOG Emp Input'!C54*'Zonal Adjustment'!F54</f>
        <v>5.3794431283282451</v>
      </c>
      <c r="G54" s="26">
        <f>'SCOG Emp Input'!D54*'Zonal Adjustment'!G54</f>
        <v>6.0180198209362592</v>
      </c>
    </row>
    <row r="55" spans="1:7" x14ac:dyDescent="0.25">
      <c r="A55" s="1">
        <v>179</v>
      </c>
      <c r="B55" s="40">
        <f ca="1">SUMPRODUCT('Trip Rates'!$M$4:$Y$4,'Land Use (HH)'!$E55:$Q55)*'Zonal Adjustment'!$B55</f>
        <v>0.47844177873041333</v>
      </c>
      <c r="C55" s="40">
        <f ca="1">SUMPRODUCT('Trip Rates'!$M$5:$Y$5,'Land Use (HH)'!$E55:$Q55)*'Zonal Adjustment'!$C55</f>
        <v>0.95876867705267776</v>
      </c>
      <c r="D55" s="40">
        <f ca="1">SUMPRODUCT('Trip Rates'!$M$6:$Y$6,'Land Use (HH)'!$E55:$Q55)*'Zonal Adjustment'!$D55</f>
        <v>1.0648514073192192</v>
      </c>
      <c r="E55" s="26">
        <f>'SCOG Emp Input'!B55*'Zonal Adjustment'!E55</f>
        <v>0.71186592315811736</v>
      </c>
      <c r="F55" s="26">
        <f>'SCOG Emp Input'!C55*'Zonal Adjustment'!F55</f>
        <v>1.0012808411284664</v>
      </c>
      <c r="G55" s="26">
        <f>'SCOG Emp Input'!D55*'Zonal Adjustment'!G55</f>
        <v>1.2258889316515436</v>
      </c>
    </row>
    <row r="56" spans="1:7" x14ac:dyDescent="0.25">
      <c r="A56" s="1">
        <v>180</v>
      </c>
      <c r="B56" s="40">
        <f ca="1">SUMPRODUCT('Trip Rates'!$M$4:$Y$4,'Land Use (HH)'!$E56:$Q56)*'Zonal Adjustment'!$B56</f>
        <v>5.7546865578045931</v>
      </c>
      <c r="C56" s="40">
        <f ca="1">SUMPRODUCT('Trip Rates'!$M$5:$Y$5,'Land Use (HH)'!$E56:$Q56)*'Zonal Adjustment'!$C56</f>
        <v>11.768049959359224</v>
      </c>
      <c r="D56" s="40">
        <f ca="1">SUMPRODUCT('Trip Rates'!$M$6:$Y$6,'Land Use (HH)'!$E56:$Q56)*'Zonal Adjustment'!$D56</f>
        <v>12.98586359393417</v>
      </c>
      <c r="E56" s="26">
        <f>'SCOG Emp Input'!B56*'Zonal Adjustment'!E56</f>
        <v>1.0644847332307859</v>
      </c>
      <c r="F56" s="26">
        <f>'SCOG Emp Input'!C56*'Zonal Adjustment'!F56</f>
        <v>2.0290008669201587</v>
      </c>
      <c r="G56" s="26">
        <f>'SCOG Emp Input'!D56*'Zonal Adjustment'!G56</f>
        <v>2.2782028615761267</v>
      </c>
    </row>
    <row r="57" spans="1:7" x14ac:dyDescent="0.25">
      <c r="A57" s="1">
        <v>181</v>
      </c>
      <c r="B57" s="40">
        <f ca="1">SUMPRODUCT('Trip Rates'!$M$4:$Y$4,'Land Use (HH)'!$E57:$Q57)*'Zonal Adjustment'!$B57</f>
        <v>8.8604582809681247</v>
      </c>
      <c r="C57" s="40">
        <f ca="1">SUMPRODUCT('Trip Rates'!$M$5:$Y$5,'Land Use (HH)'!$E57:$Q57)*'Zonal Adjustment'!$C57</f>
        <v>18.226681383652302</v>
      </c>
      <c r="D57" s="40">
        <f ca="1">SUMPRODUCT('Trip Rates'!$M$6:$Y$6,'Land Use (HH)'!$E57:$Q57)*'Zonal Adjustment'!$D57</f>
        <v>20.573924778842585</v>
      </c>
      <c r="E57" s="26">
        <f>'SCOG Emp Input'!B57*'Zonal Adjustment'!E57</f>
        <v>0.88983240394764651</v>
      </c>
      <c r="F57" s="26">
        <f>'SCOG Emp Input'!C57*'Zonal Adjustment'!F57</f>
        <v>1.2516010514105829</v>
      </c>
      <c r="G57" s="26">
        <f>'SCOG Emp Input'!D57*'Zonal Adjustment'!G57</f>
        <v>1.5323611645644291</v>
      </c>
    </row>
    <row r="58" spans="1:7" x14ac:dyDescent="0.25">
      <c r="A58" s="1">
        <v>182</v>
      </c>
      <c r="B58" s="40">
        <f ca="1">SUMPRODUCT('Trip Rates'!$M$4:$Y$4,'Land Use (HH)'!$E58:$Q58)*'Zonal Adjustment'!$B58</f>
        <v>24.601351691953937</v>
      </c>
      <c r="C58" s="40">
        <f ca="1">SUMPRODUCT('Trip Rates'!$M$5:$Y$5,'Land Use (HH)'!$E58:$Q58)*'Zonal Adjustment'!$C58</f>
        <v>50.60697592353273</v>
      </c>
      <c r="D58" s="40">
        <f ca="1">SUMPRODUCT('Trip Rates'!$M$6:$Y$6,'Land Use (HH)'!$E58:$Q58)*'Zonal Adjustment'!$D58</f>
        <v>57.12417384271108</v>
      </c>
      <c r="E58" s="26">
        <f>'SCOG Emp Input'!B58*'Zonal Adjustment'!E58</f>
        <v>4.7991647174296235</v>
      </c>
      <c r="F58" s="26">
        <f>'SCOG Emp Input'!C58*'Zonal Adjustment'!F58</f>
        <v>23.409921509469552</v>
      </c>
      <c r="G58" s="26">
        <f>'SCOG Emp Input'!D58*'Zonal Adjustment'!G58</f>
        <v>23.013557847953088</v>
      </c>
    </row>
    <row r="59" spans="1:7" x14ac:dyDescent="0.25">
      <c r="A59" s="1">
        <v>183</v>
      </c>
      <c r="B59" s="40">
        <f ca="1">SUMPRODUCT('Trip Rates'!$M$4:$Y$4,'Land Use (HH)'!$E59:$Q59)*'Zonal Adjustment'!$B59</f>
        <v>29.997155000382463</v>
      </c>
      <c r="C59" s="40">
        <f ca="1">SUMPRODUCT('Trip Rates'!$M$5:$Y$5,'Land Use (HH)'!$E59:$Q59)*'Zonal Adjustment'!$C59</f>
        <v>61.70658099958505</v>
      </c>
      <c r="D59" s="40">
        <f ca="1">SUMPRODUCT('Trip Rates'!$M$6:$Y$6,'Land Use (HH)'!$E59:$Q59)*'Zonal Adjustment'!$D59</f>
        <v>69.65319298244215</v>
      </c>
      <c r="E59" s="26">
        <f>'SCOG Emp Input'!B59*'Zonal Adjustment'!E59</f>
        <v>5.1789921037842417</v>
      </c>
      <c r="F59" s="26">
        <f>'SCOG Emp Input'!C59*'Zonal Adjustment'!F59</f>
        <v>15.412623168794319</v>
      </c>
      <c r="G59" s="26">
        <f>'SCOG Emp Input'!D59*'Zonal Adjustment'!G59</f>
        <v>18.656833889845014</v>
      </c>
    </row>
    <row r="60" spans="1:7" x14ac:dyDescent="0.25">
      <c r="A60" s="1">
        <v>184</v>
      </c>
      <c r="B60" s="40">
        <f ca="1">SUMPRODUCT('Trip Rates'!$M$4:$Y$4,'Land Use (HH)'!$E60:$Q60)*'Zonal Adjustment'!$B60</f>
        <v>29.784336024119504</v>
      </c>
      <c r="C60" s="40">
        <f ca="1">SUMPRODUCT('Trip Rates'!$M$5:$Y$5,'Land Use (HH)'!$E60:$Q60)*'Zonal Adjustment'!$C60</f>
        <v>61.268795102994147</v>
      </c>
      <c r="D60" s="40">
        <f ca="1">SUMPRODUCT('Trip Rates'!$M$6:$Y$6,'Land Use (HH)'!$E60:$Q60)*'Zonal Adjustment'!$D60</f>
        <v>69.159028745074295</v>
      </c>
      <c r="E60" s="26">
        <f>'SCOG Emp Input'!B60*'Zonal Adjustment'!E60</f>
        <v>18.670434676872649</v>
      </c>
      <c r="F60" s="26">
        <f>'SCOG Emp Input'!C60*'Zonal Adjustment'!F60</f>
        <v>61.651978034537606</v>
      </c>
      <c r="G60" s="26">
        <f>'SCOG Emp Input'!D60*'Zonal Adjustment'!G60</f>
        <v>72.814107831273162</v>
      </c>
    </row>
    <row r="61" spans="1:7" x14ac:dyDescent="0.25">
      <c r="A61" s="1">
        <v>185</v>
      </c>
      <c r="B61" s="40">
        <f ca="1">SUMPRODUCT('Trip Rates'!$M$4:$Y$4,'Land Use (HH)'!$E61:$Q61)*'Zonal Adjustment'!$B61</f>
        <v>12.431522741639203</v>
      </c>
      <c r="C61" s="40">
        <f ca="1">SUMPRODUCT('Trip Rates'!$M$5:$Y$5,'Land Use (HH)'!$E61:$Q61)*'Zonal Adjustment'!$C61</f>
        <v>25.572650639547739</v>
      </c>
      <c r="D61" s="40">
        <f ca="1">SUMPRODUCT('Trip Rates'!$M$6:$Y$6,'Land Use (HH)'!$E61:$Q61)*'Zonal Adjustment'!$D61</f>
        <v>28.86591253663801</v>
      </c>
      <c r="E61" s="26">
        <f>'SCOG Emp Input'!B61*'Zonal Adjustment'!E61</f>
        <v>3.007730259809307</v>
      </c>
      <c r="F61" s="26">
        <f>'SCOG Emp Input'!C61*'Zonal Adjustment'!F61</f>
        <v>4.3481438496711862</v>
      </c>
      <c r="G61" s="26">
        <f>'SCOG Emp Input'!D61*'Zonal Adjustment'!G61</f>
        <v>6.5711234048547666</v>
      </c>
    </row>
    <row r="62" spans="1:7" x14ac:dyDescent="0.25">
      <c r="A62" s="1">
        <v>186</v>
      </c>
      <c r="B62" s="40">
        <f ca="1">SUMPRODUCT('Trip Rates'!$M$4:$Y$4,'Land Use (HH)'!$E62:$Q62)*'Zonal Adjustment'!$B62</f>
        <v>15.004686852073922</v>
      </c>
      <c r="C62" s="40">
        <f ca="1">SUMPRODUCT('Trip Rates'!$M$5:$Y$5,'Land Use (HH)'!$E62:$Q62)*'Zonal Adjustment'!$C62</f>
        <v>30.865857932164005</v>
      </c>
      <c r="D62" s="40">
        <f ca="1">SUMPRODUCT('Trip Rates'!$M$6:$Y$6,'Land Use (HH)'!$E62:$Q62)*'Zonal Adjustment'!$D62</f>
        <v>34.840782365370714</v>
      </c>
      <c r="E62" s="26">
        <f>'SCOG Emp Input'!B62*'Zonal Adjustment'!E62</f>
        <v>2.1092477008502479</v>
      </c>
      <c r="F62" s="26">
        <f>'SCOG Emp Input'!C62*'Zonal Adjustment'!F62</f>
        <v>7.5346236488323184</v>
      </c>
      <c r="G62" s="26">
        <f>'SCOG Emp Input'!D62*'Zonal Adjustment'!G62</f>
        <v>9.6331833319548448</v>
      </c>
    </row>
    <row r="63" spans="1:7" x14ac:dyDescent="0.25">
      <c r="A63" s="1">
        <v>201</v>
      </c>
      <c r="B63" s="40">
        <f ca="1">SUMPRODUCT('Trip Rates'!$M$4:$Y$4,'Land Use (HH)'!$E63:$Q63)*'Zonal Adjustment'!$B63</f>
        <v>33.255260250231352</v>
      </c>
      <c r="C63" s="40">
        <f ca="1">SUMPRODUCT('Trip Rates'!$M$5:$Y$5,'Land Use (HH)'!$E63:$Q63)*'Zonal Adjustment'!$C63</f>
        <v>63.849488383324427</v>
      </c>
      <c r="D63" s="40">
        <f ca="1">SUMPRODUCT('Trip Rates'!$M$6:$Y$6,'Land Use (HH)'!$E63:$Q63)*'Zonal Adjustment'!$D63</f>
        <v>74.555813327004131</v>
      </c>
      <c r="E63" s="26">
        <f>'SCOG Emp Input'!B63*'Zonal Adjustment'!E63</f>
        <v>26.944389230336355</v>
      </c>
      <c r="F63" s="26">
        <f>'SCOG Emp Input'!C63*'Zonal Adjustment'!F63</f>
        <v>93.631753815267388</v>
      </c>
      <c r="G63" s="26">
        <f>'SCOG Emp Input'!D63*'Zonal Adjustment'!G63</f>
        <v>99.938714787296149</v>
      </c>
    </row>
    <row r="64" spans="1:7" x14ac:dyDescent="0.25">
      <c r="A64" s="1">
        <v>202</v>
      </c>
      <c r="B64" s="40">
        <f ca="1">SUMPRODUCT('Trip Rates'!$M$4:$Y$4,'Land Use (HH)'!$E64:$Q64)*'Zonal Adjustment'!$B64</f>
        <v>0</v>
      </c>
      <c r="C64" s="40">
        <f ca="1">SUMPRODUCT('Trip Rates'!$M$5:$Y$5,'Land Use (HH)'!$E64:$Q64)*'Zonal Adjustment'!$C64</f>
        <v>0</v>
      </c>
      <c r="D64" s="40">
        <f ca="1">SUMPRODUCT('Trip Rates'!$M$6:$Y$6,'Land Use (HH)'!$E64:$Q64)*'Zonal Adjustment'!$D64</f>
        <v>0</v>
      </c>
      <c r="E64" s="26">
        <f>'SCOG Emp Input'!B64*'Zonal Adjustment'!E64</f>
        <v>0</v>
      </c>
      <c r="F64" s="26">
        <f>'SCOG Emp Input'!C64*'Zonal Adjustment'!F64</f>
        <v>0</v>
      </c>
      <c r="G64" s="26">
        <f>'SCOG Emp Input'!D64*'Zonal Adjustment'!G64</f>
        <v>0</v>
      </c>
    </row>
    <row r="65" spans="1:7" x14ac:dyDescent="0.25">
      <c r="A65" s="1">
        <v>203</v>
      </c>
      <c r="B65" s="40">
        <f ca="1">SUMPRODUCT('Trip Rates'!$M$4:$Y$4,'Land Use (HH)'!$E65:$Q65)*'Zonal Adjustment'!$B65</f>
        <v>33.362132069083579</v>
      </c>
      <c r="C65" s="40">
        <f ca="1">SUMPRODUCT('Trip Rates'!$M$5:$Y$5,'Land Use (HH)'!$E65:$Q65)*'Zonal Adjustment'!$C65</f>
        <v>80.017405193928695</v>
      </c>
      <c r="D65" s="40">
        <f ca="1">SUMPRODUCT('Trip Rates'!$M$6:$Y$6,'Land Use (HH)'!$E65:$Q65)*'Zonal Adjustment'!$D65</f>
        <v>83.142377402094013</v>
      </c>
      <c r="E65" s="26">
        <f>'SCOG Emp Input'!B65*'Zonal Adjustment'!E65</f>
        <v>2.343066487077512</v>
      </c>
      <c r="F65" s="26">
        <f>'SCOG Emp Input'!C65*'Zonal Adjustment'!F65</f>
        <v>5.2444970730102911</v>
      </c>
      <c r="G65" s="26">
        <f>'SCOG Emp Input'!D65*'Zonal Adjustment'!G65</f>
        <v>5.4258058141232217</v>
      </c>
    </row>
    <row r="66" spans="1:7" x14ac:dyDescent="0.25">
      <c r="A66" s="1">
        <v>204</v>
      </c>
      <c r="B66" s="40">
        <f ca="1">SUMPRODUCT('Trip Rates'!$M$4:$Y$4,'Land Use (HH)'!$E66:$Q66)*'Zonal Adjustment'!$B66</f>
        <v>7.409782059665174</v>
      </c>
      <c r="C66" s="40">
        <f ca="1">SUMPRODUCT('Trip Rates'!$M$5:$Y$5,'Land Use (HH)'!$E66:$Q66)*'Zonal Adjustment'!$C66</f>
        <v>17.771991677245893</v>
      </c>
      <c r="D66" s="40">
        <f ca="1">SUMPRODUCT('Trip Rates'!$M$6:$Y$6,'Land Use (HH)'!$E66:$Q66)*'Zonal Adjustment'!$D66</f>
        <v>18.466052924802479</v>
      </c>
      <c r="E66" s="26">
        <f>'SCOG Emp Input'!B66*'Zonal Adjustment'!E66</f>
        <v>1.2276589578307899</v>
      </c>
      <c r="F66" s="26">
        <f>'SCOG Emp Input'!C66*'Zonal Adjustment'!F66</f>
        <v>1.6547724739173755</v>
      </c>
      <c r="G66" s="26">
        <f>'SCOG Emp Input'!D66*'Zonal Adjustment'!G66</f>
        <v>3.9617077092859141</v>
      </c>
    </row>
    <row r="67" spans="1:7" x14ac:dyDescent="0.25">
      <c r="A67" s="1">
        <v>205</v>
      </c>
      <c r="B67" s="40">
        <f ca="1">SUMPRODUCT('Trip Rates'!$M$4:$Y$4,'Land Use (HH)'!$E67:$Q67)*'Zonal Adjustment'!$B67</f>
        <v>3.8078046695501588</v>
      </c>
      <c r="C67" s="40">
        <f ca="1">SUMPRODUCT('Trip Rates'!$M$5:$Y$5,'Land Use (HH)'!$E67:$Q67)*'Zonal Adjustment'!$C67</f>
        <v>9.1328290563624748</v>
      </c>
      <c r="D67" s="40">
        <f ca="1">SUMPRODUCT('Trip Rates'!$M$6:$Y$6,'Land Use (HH)'!$E67:$Q67)*'Zonal Adjustment'!$D67</f>
        <v>9.4894994196901639</v>
      </c>
      <c r="E67" s="26">
        <f>'SCOG Emp Input'!B67*'Zonal Adjustment'!E67</f>
        <v>0</v>
      </c>
      <c r="F67" s="26">
        <f>'SCOG Emp Input'!C67*'Zonal Adjustment'!F67</f>
        <v>0</v>
      </c>
      <c r="G67" s="26">
        <f>'SCOG Emp Input'!D67*'Zonal Adjustment'!G67</f>
        <v>0</v>
      </c>
    </row>
    <row r="68" spans="1:7" x14ac:dyDescent="0.25">
      <c r="A68" s="1">
        <v>206</v>
      </c>
      <c r="B68" s="40">
        <f ca="1">SUMPRODUCT('Trip Rates'!$M$4:$Y$4,'Land Use (HH)'!$E68:$Q68)*'Zonal Adjustment'!$B68</f>
        <v>4.076664130675506</v>
      </c>
      <c r="C68" s="40">
        <f ca="1">SUMPRODUCT('Trip Rates'!$M$5:$Y$5,'Land Use (HH)'!$E68:$Q68)*'Zonal Adjustment'!$C68</f>
        <v>7.8271201937885984</v>
      </c>
      <c r="D68" s="40">
        <f ca="1">SUMPRODUCT('Trip Rates'!$M$6:$Y$6,'Land Use (HH)'!$E68:$Q68)*'Zonal Adjustment'!$D68</f>
        <v>9.1395769462192735</v>
      </c>
      <c r="E68" s="26">
        <f>'SCOG Emp Input'!B68*'Zonal Adjustment'!E68</f>
        <v>19.542543410739196</v>
      </c>
      <c r="F68" s="26">
        <f>'SCOG Emp Input'!C68*'Zonal Adjustment'!F68</f>
        <v>41.789500404073976</v>
      </c>
      <c r="G68" s="26">
        <f>'SCOG Emp Input'!D68*'Zonal Adjustment'!G68</f>
        <v>48.603997643160888</v>
      </c>
    </row>
    <row r="69" spans="1:7" x14ac:dyDescent="0.25">
      <c r="A69" s="1">
        <v>207</v>
      </c>
      <c r="B69" s="40">
        <f ca="1">SUMPRODUCT('Trip Rates'!$M$4:$Y$4,'Land Use (HH)'!$E69:$Q69)*'Zonal Adjustment'!$B69</f>
        <v>9.8691093079959877</v>
      </c>
      <c r="C69" s="40">
        <f ca="1">SUMPRODUCT('Trip Rates'!$M$5:$Y$5,'Land Use (HH)'!$E69:$Q69)*'Zonal Adjustment'!$C69</f>
        <v>23.670565081567361</v>
      </c>
      <c r="D69" s="40">
        <f ca="1">SUMPRODUCT('Trip Rates'!$M$6:$Y$6,'Land Use (HH)'!$E69:$Q69)*'Zonal Adjustment'!$D69</f>
        <v>24.594987185135885</v>
      </c>
      <c r="E69" s="26">
        <f>'SCOG Emp Input'!B69*'Zonal Adjustment'!E69</f>
        <v>4.7771711872890661</v>
      </c>
      <c r="F69" s="26">
        <f>'SCOG Emp Input'!C69*'Zonal Adjustment'!F69</f>
        <v>9.2103700460908051</v>
      </c>
      <c r="G69" s="26">
        <f>'SCOG Emp Input'!D69*'Zonal Adjustment'!G69</f>
        <v>11.261682751514643</v>
      </c>
    </row>
    <row r="70" spans="1:7" x14ac:dyDescent="0.25">
      <c r="A70" s="1">
        <v>208</v>
      </c>
      <c r="B70" s="40">
        <f ca="1">SUMPRODUCT('Trip Rates'!$M$4:$Y$4,'Land Use (HH)'!$E70:$Q70)*'Zonal Adjustment'!$B70</f>
        <v>22.733314272692468</v>
      </c>
      <c r="C70" s="40">
        <f ca="1">SUMPRODUCT('Trip Rates'!$M$5:$Y$5,'Land Use (HH)'!$E70:$Q70)*'Zonal Adjustment'!$C70</f>
        <v>54.524717299008152</v>
      </c>
      <c r="D70" s="40">
        <f ca="1">SUMPRODUCT('Trip Rates'!$M$6:$Y$6,'Land Use (HH)'!$E70:$Q70)*'Zonal Adjustment'!$D70</f>
        <v>56.654106846251302</v>
      </c>
      <c r="E70" s="26">
        <f>'SCOG Emp Input'!B70*'Zonal Adjustment'!E70</f>
        <v>20.438265091457112</v>
      </c>
      <c r="F70" s="26">
        <f>'SCOG Emp Input'!C70*'Zonal Adjustment'!F70</f>
        <v>72.284732123760008</v>
      </c>
      <c r="G70" s="26">
        <f>'SCOG Emp Input'!D70*'Zonal Adjustment'!G70</f>
        <v>84.681617436547683</v>
      </c>
    </row>
    <row r="71" spans="1:7" x14ac:dyDescent="0.25">
      <c r="A71" s="1">
        <v>209</v>
      </c>
      <c r="B71" s="40">
        <f ca="1">SUMPRODUCT('Trip Rates'!$M$4:$Y$4,'Land Use (HH)'!$E71:$Q71)*'Zonal Adjustment'!$B71</f>
        <v>23.978878054194244</v>
      </c>
      <c r="C71" s="40">
        <f ca="1">SUMPRODUCT('Trip Rates'!$M$5:$Y$5,'Land Use (HH)'!$E71:$Q71)*'Zonal Adjustment'!$C71</f>
        <v>57.512139733309645</v>
      </c>
      <c r="D71" s="40">
        <f ca="1">SUMPRODUCT('Trip Rates'!$M$6:$Y$6,'Land Use (HH)'!$E71:$Q71)*'Zonal Adjustment'!$D71</f>
        <v>59.758199048319149</v>
      </c>
      <c r="E71" s="26">
        <f>'SCOG Emp Input'!B71*'Zonal Adjustment'!E71</f>
        <v>5.583668380162619</v>
      </c>
      <c r="F71" s="26">
        <f>'SCOG Emp Input'!C71*'Zonal Adjustment'!F71</f>
        <v>18.43467038489916</v>
      </c>
      <c r="G71" s="26">
        <f>'SCOG Emp Input'!D71*'Zonal Adjustment'!G71</f>
        <v>16.774797718982295</v>
      </c>
    </row>
    <row r="72" spans="1:7" x14ac:dyDescent="0.25">
      <c r="A72" s="1">
        <v>210</v>
      </c>
      <c r="B72" s="40">
        <f ca="1">SUMPRODUCT('Trip Rates'!$M$4:$Y$4,'Land Use (HH)'!$E72:$Q72)*'Zonal Adjustment'!$B72</f>
        <v>25.182041416132375</v>
      </c>
      <c r="C72" s="40">
        <f ca="1">SUMPRODUCT('Trip Rates'!$M$5:$Y$5,'Land Use (HH)'!$E72:$Q72)*'Zonal Adjustment'!$C72</f>
        <v>60.397866881902445</v>
      </c>
      <c r="D72" s="40">
        <f ca="1">SUMPRODUCT('Trip Rates'!$M$6:$Y$6,'Land Use (HH)'!$E72:$Q72)*'Zonal Adjustment'!$D72</f>
        <v>62.756624391983948</v>
      </c>
      <c r="E72" s="26">
        <f>'SCOG Emp Input'!B72*'Zonal Adjustment'!E72</f>
        <v>3.5414848049405667</v>
      </c>
      <c r="F72" s="26">
        <f>'SCOG Emp Input'!C72*'Zonal Adjustment'!F72</f>
        <v>10.258211503447621</v>
      </c>
      <c r="G72" s="26">
        <f>'SCOG Emp Input'!D72*'Zonal Adjustment'!G72</f>
        <v>10.881626050801897</v>
      </c>
    </row>
    <row r="73" spans="1:7" x14ac:dyDescent="0.25">
      <c r="A73" s="1">
        <v>211</v>
      </c>
      <c r="B73" s="40">
        <f ca="1">SUMPRODUCT('Trip Rates'!$M$4:$Y$4,'Land Use (HH)'!$E73:$Q73)*'Zonal Adjustment'!$B73</f>
        <v>0.61748183830543113</v>
      </c>
      <c r="C73" s="40">
        <f ca="1">SUMPRODUCT('Trip Rates'!$M$5:$Y$5,'Land Use (HH)'!$E73:$Q73)*'Zonal Adjustment'!$C73</f>
        <v>1.480999306437158</v>
      </c>
      <c r="D73" s="40">
        <f ca="1">SUMPRODUCT('Trip Rates'!$M$6:$Y$6,'Land Use (HH)'!$E73:$Q73)*'Zonal Adjustment'!$D73</f>
        <v>1.5388377437335403</v>
      </c>
      <c r="E73" s="26">
        <f>'SCOG Emp Input'!B73*'Zonal Adjustment'!E73</f>
        <v>0</v>
      </c>
      <c r="F73" s="26">
        <f>'SCOG Emp Input'!C73*'Zonal Adjustment'!F73</f>
        <v>0</v>
      </c>
      <c r="G73" s="26">
        <f>'SCOG Emp Input'!D73*'Zonal Adjustment'!G73</f>
        <v>0</v>
      </c>
    </row>
    <row r="74" spans="1:7" x14ac:dyDescent="0.25">
      <c r="A74" s="1">
        <v>212</v>
      </c>
      <c r="B74" s="40">
        <f ca="1">SUMPRODUCT('Trip Rates'!$M$4:$Y$4,'Land Use (HH)'!$E74:$Q74)*'Zonal Adjustment'!$B74</f>
        <v>2.3670137135041527</v>
      </c>
      <c r="C74" s="40">
        <f ca="1">SUMPRODUCT('Trip Rates'!$M$5:$Y$5,'Land Use (HH)'!$E74:$Q74)*'Zonal Adjustment'!$C74</f>
        <v>5.6771640080091066</v>
      </c>
      <c r="D74" s="40">
        <f ca="1">SUMPRODUCT('Trip Rates'!$M$6:$Y$6,'Land Use (HH)'!$E74:$Q74)*'Zonal Adjustment'!$D74</f>
        <v>5.8988780176452371</v>
      </c>
      <c r="E74" s="26">
        <f>'SCOG Emp Input'!B74*'Zonal Adjustment'!E74</f>
        <v>0</v>
      </c>
      <c r="F74" s="26">
        <f>'SCOG Emp Input'!C74*'Zonal Adjustment'!F74</f>
        <v>0</v>
      </c>
      <c r="G74" s="26">
        <f>'SCOG Emp Input'!D74*'Zonal Adjustment'!G74</f>
        <v>0</v>
      </c>
    </row>
    <row r="75" spans="1:7" x14ac:dyDescent="0.25">
      <c r="A75" s="1">
        <v>213</v>
      </c>
      <c r="B75" s="40">
        <f ca="1">SUMPRODUCT('Trip Rates'!$M$4:$Y$4,'Land Use (HH)'!$E75:$Q75)*'Zonal Adjustment'!$B75</f>
        <v>12.866971162444564</v>
      </c>
      <c r="C75" s="40">
        <f ca="1">SUMPRODUCT('Trip Rates'!$M$5:$Y$5,'Land Use (HH)'!$E75:$Q75)*'Zonal Adjustment'!$C75</f>
        <v>24.70434811164526</v>
      </c>
      <c r="D75" s="40">
        <f ca="1">SUMPRODUCT('Trip Rates'!$M$6:$Y$6,'Land Use (HH)'!$E75:$Q75)*'Zonal Adjustment'!$D75</f>
        <v>28.846789736504579</v>
      </c>
      <c r="E75" s="26">
        <f>'SCOG Emp Input'!B75*'Zonal Adjustment'!E75</f>
        <v>41.909588283025379</v>
      </c>
      <c r="F75" s="26">
        <f>'SCOG Emp Input'!C75*'Zonal Adjustment'!F75</f>
        <v>175.1430569297338</v>
      </c>
      <c r="G75" s="26">
        <f>'SCOG Emp Input'!D75*'Zonal Adjustment'!G75</f>
        <v>172.00105399452008</v>
      </c>
    </row>
    <row r="76" spans="1:7" x14ac:dyDescent="0.25">
      <c r="A76" s="1">
        <v>214</v>
      </c>
      <c r="B76" s="40">
        <f ca="1">SUMPRODUCT('Trip Rates'!$M$4:$Y$4,'Land Use (HH)'!$E76:$Q76)*'Zonal Adjustment'!$B76</f>
        <v>20.510716407461135</v>
      </c>
      <c r="C76" s="40">
        <f ca="1">SUMPRODUCT('Trip Rates'!$M$5:$Y$5,'Land Use (HH)'!$E76:$Q76)*'Zonal Adjustment'!$C76</f>
        <v>39.380198474998885</v>
      </c>
      <c r="D76" s="40">
        <f ca="1">SUMPRODUCT('Trip Rates'!$M$6:$Y$6,'Land Use (HH)'!$E76:$Q76)*'Zonal Adjustment'!$D76</f>
        <v>45.983496510665702</v>
      </c>
      <c r="E76" s="26">
        <f>'SCOG Emp Input'!B76*'Zonal Adjustment'!E76</f>
        <v>18.850066162932347</v>
      </c>
      <c r="F76" s="26">
        <f>'SCOG Emp Input'!C76*'Zonal Adjustment'!F76</f>
        <v>70.070825172139749</v>
      </c>
      <c r="G76" s="26">
        <f>'SCOG Emp Input'!D76*'Zonal Adjustment'!G76</f>
        <v>79.336226754252692</v>
      </c>
    </row>
    <row r="77" spans="1:7" x14ac:dyDescent="0.25">
      <c r="A77" s="1">
        <v>215</v>
      </c>
      <c r="B77" s="40">
        <f ca="1">SUMPRODUCT('Trip Rates'!$M$4:$Y$4,'Land Use (HH)'!$E77:$Q77)*'Zonal Adjustment'!$B77</f>
        <v>11.847805129775688</v>
      </c>
      <c r="C77" s="40">
        <f ca="1">SUMPRODUCT('Trip Rates'!$M$5:$Y$5,'Land Use (HH)'!$E77:$Q77)*'Zonal Adjustment'!$C77</f>
        <v>22.747568063198113</v>
      </c>
      <c r="D77" s="40">
        <f ca="1">SUMPRODUCT('Trip Rates'!$M$6:$Y$6,'Land Use (HH)'!$E77:$Q77)*'Zonal Adjustment'!$D77</f>
        <v>26.56189549994976</v>
      </c>
      <c r="E77" s="26">
        <f>'SCOG Emp Input'!B77*'Zonal Adjustment'!E77</f>
        <v>84.633130804207127</v>
      </c>
      <c r="F77" s="26">
        <f>'SCOG Emp Input'!C77*'Zonal Adjustment'!F77</f>
        <v>286.53668666101601</v>
      </c>
      <c r="G77" s="26">
        <f>'SCOG Emp Input'!D77*'Zonal Adjustment'!G77</f>
        <v>259.34450326469005</v>
      </c>
    </row>
    <row r="78" spans="1:7" x14ac:dyDescent="0.25">
      <c r="A78" s="1">
        <v>216</v>
      </c>
      <c r="B78" s="40">
        <f ca="1">SUMPRODUCT('Trip Rates'!$M$4:$Y$4,'Land Use (HH)'!$E78:$Q78)*'Zonal Adjustment'!$B78</f>
        <v>0</v>
      </c>
      <c r="C78" s="40">
        <f ca="1">SUMPRODUCT('Trip Rates'!$M$5:$Y$5,'Land Use (HH)'!$E78:$Q78)*'Zonal Adjustment'!$C78</f>
        <v>0</v>
      </c>
      <c r="D78" s="40">
        <f ca="1">SUMPRODUCT('Trip Rates'!$M$6:$Y$6,'Land Use (HH)'!$E78:$Q78)*'Zonal Adjustment'!$D78</f>
        <v>0</v>
      </c>
      <c r="E78" s="26">
        <f>'SCOG Emp Input'!B78*'Zonal Adjustment'!E78</f>
        <v>9.9827105077704523</v>
      </c>
      <c r="F78" s="26">
        <f>'SCOG Emp Input'!C78*'Zonal Adjustment'!F78</f>
        <v>49.894275554638654</v>
      </c>
      <c r="G78" s="26">
        <f>'SCOG Emp Input'!D78*'Zonal Adjustment'!G78</f>
        <v>46.892186758048112</v>
      </c>
    </row>
    <row r="79" spans="1:7" x14ac:dyDescent="0.25">
      <c r="A79" s="1">
        <v>217</v>
      </c>
      <c r="B79" s="40">
        <f ca="1">SUMPRODUCT('Trip Rates'!$M$4:$Y$4,'Land Use (HH)'!$E79:$Q79)*'Zonal Adjustment'!$B79</f>
        <v>7.1079187033409106</v>
      </c>
      <c r="C79" s="40">
        <f ca="1">SUMPRODUCT('Trip Rates'!$M$5:$Y$5,'Land Use (HH)'!$E79:$Q79)*'Zonal Adjustment'!$C79</f>
        <v>13.647073252882532</v>
      </c>
      <c r="D79" s="40">
        <f ca="1">SUMPRODUCT('Trip Rates'!$M$6:$Y$6,'Land Use (HH)'!$E79:$Q79)*'Zonal Adjustment'!$D79</f>
        <v>15.935423629292439</v>
      </c>
      <c r="E79" s="26">
        <f>'SCOG Emp Input'!B79*'Zonal Adjustment'!E79</f>
        <v>0.67561428198450324</v>
      </c>
      <c r="F79" s="26">
        <f>'SCOG Emp Input'!C79*'Zonal Adjustment'!F79</f>
        <v>2.0326554191986341</v>
      </c>
      <c r="G79" s="26">
        <f>'SCOG Emp Input'!D79*'Zonal Adjustment'!G79</f>
        <v>2.3356353956914488</v>
      </c>
    </row>
    <row r="80" spans="1:7" x14ac:dyDescent="0.25">
      <c r="A80" s="1">
        <v>218</v>
      </c>
      <c r="B80" s="40">
        <f ca="1">SUMPRODUCT('Trip Rates'!$M$4:$Y$4,'Land Use (HH)'!$E80:$Q80)*'Zonal Adjustment'!$B80</f>
        <v>19.452185086780425</v>
      </c>
      <c r="C80" s="40">
        <f ca="1">SUMPRODUCT('Trip Rates'!$M$5:$Y$5,'Land Use (HH)'!$E80:$Q80)*'Zonal Adjustment'!$C80</f>
        <v>37.34783779718046</v>
      </c>
      <c r="D80" s="40">
        <f ca="1">SUMPRODUCT('Trip Rates'!$M$6:$Y$6,'Land Use (HH)'!$E80:$Q80)*'Zonal Adjustment'!$D80</f>
        <v>43.610348234223963</v>
      </c>
      <c r="E80" s="26">
        <f>'SCOG Emp Input'!B80*'Zonal Adjustment'!E80</f>
        <v>0.1025662558993183</v>
      </c>
      <c r="F80" s="26">
        <f>'SCOG Emp Input'!C80*'Zonal Adjustment'!F80</f>
        <v>0.34130804929208181</v>
      </c>
      <c r="G80" s="26">
        <f>'SCOG Emp Input'!D80*'Zonal Adjustment'!G80</f>
        <v>0.30827823807026739</v>
      </c>
    </row>
    <row r="81" spans="1:7" x14ac:dyDescent="0.25">
      <c r="A81" s="1">
        <v>219</v>
      </c>
      <c r="B81" s="40">
        <f ca="1">SUMPRODUCT('Trip Rates'!$M$4:$Y$4,'Land Use (HH)'!$E81:$Q81)*'Zonal Adjustment'!$B81</f>
        <v>13.605102161604997</v>
      </c>
      <c r="C81" s="40">
        <f ca="1">SUMPRODUCT('Trip Rates'!$M$5:$Y$5,'Land Use (HH)'!$E81:$Q81)*'Zonal Adjustment'!$C81</f>
        <v>26.12154606173311</v>
      </c>
      <c r="D81" s="40">
        <f ca="1">SUMPRODUCT('Trip Rates'!$M$6:$Y$6,'Land Use (HH)'!$E81:$Q81)*'Zonal Adjustment'!$D81</f>
        <v>30.501624387329407</v>
      </c>
      <c r="E81" s="26">
        <f>'SCOG Emp Input'!B81*'Zonal Adjustment'!E81</f>
        <v>2.4035706060069533</v>
      </c>
      <c r="F81" s="26">
        <f>'SCOG Emp Input'!C81*'Zonal Adjustment'!F81</f>
        <v>3.3807619100763486</v>
      </c>
      <c r="G81" s="26">
        <f>'SCOG Emp Input'!D81*'Zonal Adjustment'!G81</f>
        <v>4.1391370291684098</v>
      </c>
    </row>
    <row r="82" spans="1:7" x14ac:dyDescent="0.25">
      <c r="A82" s="1">
        <v>220</v>
      </c>
      <c r="B82" s="40">
        <f ca="1">SUMPRODUCT('Trip Rates'!$M$4:$Y$4,'Land Use (HH)'!$E82:$Q82)*'Zonal Adjustment'!$B82</f>
        <v>7.3982536268974579</v>
      </c>
      <c r="C82" s="40">
        <f ca="1">SUMPRODUCT('Trip Rates'!$M$5:$Y$5,'Land Use (HH)'!$E82:$Q82)*'Zonal Adjustment'!$C82</f>
        <v>14.204510969183914</v>
      </c>
      <c r="D82" s="40">
        <f ca="1">SUMPRODUCT('Trip Rates'!$M$6:$Y$6,'Land Use (HH)'!$E82:$Q82)*'Zonal Adjustment'!$D82</f>
        <v>16.586332874930992</v>
      </c>
      <c r="E82" s="26">
        <f>'SCOG Emp Input'!B82*'Zonal Adjustment'!E82</f>
        <v>2.4915307310534103</v>
      </c>
      <c r="F82" s="26">
        <f>'SCOG Emp Input'!C82*'Zonal Adjustment'!F82</f>
        <v>3.5044829439496321</v>
      </c>
      <c r="G82" s="26">
        <f>'SCOG Emp Input'!D82*'Zonal Adjustment'!G82</f>
        <v>4.2906112607804019</v>
      </c>
    </row>
    <row r="83" spans="1:7" x14ac:dyDescent="0.25">
      <c r="A83" s="1">
        <v>221</v>
      </c>
      <c r="B83" s="40">
        <f ca="1">SUMPRODUCT('Trip Rates'!$M$4:$Y$4,'Land Use (HH)'!$E83:$Q83)*'Zonal Adjustment'!$B83</f>
        <v>0.38218726225082861</v>
      </c>
      <c r="C83" s="40">
        <f ca="1">SUMPRODUCT('Trip Rates'!$M$5:$Y$5,'Land Use (HH)'!$E83:$Q83)*'Zonal Adjustment'!$C83</f>
        <v>0.73379251816768098</v>
      </c>
      <c r="D83" s="40">
        <f ca="1">SUMPRODUCT('Trip Rates'!$M$6:$Y$6,'Land Use (HH)'!$E83:$Q83)*'Zonal Adjustment'!$D83</f>
        <v>0.85683533870805673</v>
      </c>
      <c r="E83" s="26">
        <f>'SCOG Emp Input'!B83*'Zonal Adjustment'!E83</f>
        <v>0.71796379129522814</v>
      </c>
      <c r="F83" s="26">
        <f>'SCOG Emp Input'!C83*'Zonal Adjustment'!F83</f>
        <v>2.3891563450445723</v>
      </c>
      <c r="G83" s="26">
        <f>'SCOG Emp Input'!D83*'Zonal Adjustment'!G83</f>
        <v>2.157947666491872</v>
      </c>
    </row>
    <row r="84" spans="1:7" x14ac:dyDescent="0.25">
      <c r="A84" s="1">
        <v>222</v>
      </c>
      <c r="B84" s="40">
        <f ca="1">SUMPRODUCT('Trip Rates'!$M$4:$Y$4,'Land Use (HH)'!$E84:$Q84)*'Zonal Adjustment'!$B84</f>
        <v>38.421030682567633</v>
      </c>
      <c r="C84" s="40">
        <f ca="1">SUMPRODUCT('Trip Rates'!$M$5:$Y$5,'Land Use (HH)'!$E84:$Q84)*'Zonal Adjustment'!$C84</f>
        <v>73.76767265638486</v>
      </c>
      <c r="D84" s="40">
        <f ca="1">SUMPRODUCT('Trip Rates'!$M$6:$Y$6,'Land Use (HH)'!$E84:$Q84)*'Zonal Adjustment'!$D84</f>
        <v>86.137085376761831</v>
      </c>
      <c r="E84" s="26">
        <f>'SCOG Emp Input'!B84*'Zonal Adjustment'!E84</f>
        <v>2.1919699296808863</v>
      </c>
      <c r="F84" s="26">
        <f>'SCOG Emp Input'!C84*'Zonal Adjustment'!F84</f>
        <v>5.9577639664300257</v>
      </c>
      <c r="G84" s="26">
        <f>'SCOG Emp Input'!D84*'Zonal Adjustment'!G84</f>
        <v>6.413799889361238</v>
      </c>
    </row>
    <row r="85" spans="1:7" x14ac:dyDescent="0.25">
      <c r="A85" s="1">
        <v>223</v>
      </c>
      <c r="B85" s="40">
        <f ca="1">SUMPRODUCT('Trip Rates'!$M$4:$Y$4,'Land Use (HH)'!$E85:$Q85)*'Zonal Adjustment'!$B85</f>
        <v>20.25592489929392</v>
      </c>
      <c r="C85" s="40">
        <f ca="1">SUMPRODUCT('Trip Rates'!$M$5:$Y$5,'Land Use (HH)'!$E85:$Q85)*'Zonal Adjustment'!$C85</f>
        <v>38.891003462887092</v>
      </c>
      <c r="D85" s="40">
        <f ca="1">SUMPRODUCT('Trip Rates'!$M$6:$Y$6,'Land Use (HH)'!$E85:$Q85)*'Zonal Adjustment'!$D85</f>
        <v>45.412272951527008</v>
      </c>
      <c r="E85" s="26">
        <f>'SCOG Emp Input'!B85*'Zonal Adjustment'!E85</f>
        <v>0.53389944236858788</v>
      </c>
      <c r="F85" s="26">
        <f>'SCOG Emp Input'!C85*'Zonal Adjustment'!F85</f>
        <v>0.75096063084634956</v>
      </c>
      <c r="G85" s="26">
        <f>'SCOG Emp Input'!D85*'Zonal Adjustment'!G85</f>
        <v>0.91941669873865739</v>
      </c>
    </row>
    <row r="86" spans="1:7" x14ac:dyDescent="0.25">
      <c r="A86" s="1">
        <v>224</v>
      </c>
      <c r="B86" s="40">
        <f ca="1">SUMPRODUCT('Trip Rates'!$M$4:$Y$4,'Land Use (HH)'!$E86:$Q86)*'Zonal Adjustment'!$B86</f>
        <v>36.303968041206218</v>
      </c>
      <c r="C86" s="40">
        <f ca="1">SUMPRODUCT('Trip Rates'!$M$5:$Y$5,'Land Use (HH)'!$E86:$Q86)*'Zonal Adjustment'!$C86</f>
        <v>69.702951300748026</v>
      </c>
      <c r="D86" s="40">
        <f ca="1">SUMPRODUCT('Trip Rates'!$M$6:$Y$6,'Land Use (HH)'!$E86:$Q86)*'Zonal Adjustment'!$D86</f>
        <v>81.390788823878339</v>
      </c>
      <c r="E86" s="26">
        <f>'SCOG Emp Input'!B86*'Zonal Adjustment'!E86</f>
        <v>1.1893024058357575</v>
      </c>
      <c r="F86" s="26">
        <f>'SCOG Emp Input'!C86*'Zonal Adjustment'!F86</f>
        <v>3.6216273163488788</v>
      </c>
      <c r="G86" s="26">
        <f>'SCOG Emp Input'!D86*'Zonal Adjustment'!G86</f>
        <v>3.9787489010139057</v>
      </c>
    </row>
    <row r="87" spans="1:7" x14ac:dyDescent="0.25">
      <c r="A87" s="1">
        <v>225</v>
      </c>
      <c r="B87" s="40">
        <f ca="1">SUMPRODUCT('Trip Rates'!$M$4:$Y$4,'Land Use (HH)'!$E87:$Q87)*'Zonal Adjustment'!$B87</f>
        <v>13.333367018144656</v>
      </c>
      <c r="C87" s="40">
        <f ca="1">SUMPRODUCT('Trip Rates'!$M$5:$Y$5,'Land Use (HH)'!$E87:$Q87)*'Zonal Adjustment'!$C87</f>
        <v>25.599819581315888</v>
      </c>
      <c r="D87" s="40">
        <f ca="1">SUMPRODUCT('Trip Rates'!$M$6:$Y$6,'Land Use (HH)'!$E87:$Q87)*'Zonal Adjustment'!$D87</f>
        <v>29.892414461507979</v>
      </c>
      <c r="E87" s="26">
        <f>'SCOG Emp Input'!B87*'Zonal Adjustment'!E87</f>
        <v>7.1229489299764559</v>
      </c>
      <c r="F87" s="26">
        <f>'SCOG Emp Input'!C87*'Zonal Adjustment'!F87</f>
        <v>26.541275773090788</v>
      </c>
      <c r="G87" s="26">
        <f>'SCOG Emp Input'!D87*'Zonal Adjustment'!G87</f>
        <v>26.091753638078075</v>
      </c>
    </row>
    <row r="88" spans="1:7" x14ac:dyDescent="0.25">
      <c r="A88" s="1">
        <v>226</v>
      </c>
      <c r="B88" s="40">
        <f ca="1">SUMPRODUCT('Trip Rates'!$M$4:$Y$4,'Land Use (HH)'!$E88:$Q88)*'Zonal Adjustment'!$B88</f>
        <v>3.5670811143410668</v>
      </c>
      <c r="C88" s="40">
        <f ca="1">SUMPRODUCT('Trip Rates'!$M$5:$Y$5,'Land Use (HH)'!$E88:$Q88)*'Zonal Adjustment'!$C88</f>
        <v>6.848730169565024</v>
      </c>
      <c r="D88" s="40">
        <f ca="1">SUMPRODUCT('Trip Rates'!$M$6:$Y$6,'Land Use (HH)'!$E88:$Q88)*'Zonal Adjustment'!$D88</f>
        <v>7.9971298279418637</v>
      </c>
      <c r="E88" s="26">
        <f>'SCOG Emp Input'!B88*'Zonal Adjustment'!E88</f>
        <v>31.401926056074632</v>
      </c>
      <c r="F88" s="26">
        <f>'SCOG Emp Input'!C88*'Zonal Adjustment'!F88</f>
        <v>107.14348052638162</v>
      </c>
      <c r="G88" s="26">
        <f>'SCOG Emp Input'!D88*'Zonal Adjustment'!G88</f>
        <v>128.60148059192809</v>
      </c>
    </row>
    <row r="89" spans="1:7" x14ac:dyDescent="0.25">
      <c r="A89" s="1">
        <v>227</v>
      </c>
      <c r="B89" s="40">
        <f ca="1">SUMPRODUCT('Trip Rates'!$M$4:$Y$4,'Land Use (HH)'!$E89:$Q89)*'Zonal Adjustment'!$B89</f>
        <v>8.0259325072674024</v>
      </c>
      <c r="C89" s="40">
        <f ca="1">SUMPRODUCT('Trip Rates'!$M$5:$Y$5,'Land Use (HH)'!$E89:$Q89)*'Zonal Adjustment'!$C89</f>
        <v>15.409642881521304</v>
      </c>
      <c r="D89" s="40">
        <f ca="1">SUMPRODUCT('Trip Rates'!$M$6:$Y$6,'Land Use (HH)'!$E89:$Q89)*'Zonal Adjustment'!$D89</f>
        <v>17.993542112869193</v>
      </c>
      <c r="E89" s="26">
        <f>'SCOG Emp Input'!B89*'Zonal Adjustment'!E89</f>
        <v>16.89493122064637</v>
      </c>
      <c r="F89" s="26">
        <f>'SCOG Emp Input'!C89*'Zonal Adjustment'!F89</f>
        <v>31.342147776303062</v>
      </c>
      <c r="G89" s="26">
        <f>'SCOG Emp Input'!D89*'Zonal Adjustment'!G89</f>
        <v>70.555281946079418</v>
      </c>
    </row>
    <row r="90" spans="1:7" x14ac:dyDescent="0.25">
      <c r="A90" s="1">
        <v>228</v>
      </c>
      <c r="B90" s="40">
        <f ca="1">SUMPRODUCT('Trip Rates'!$M$4:$Y$4,'Land Use (HH)'!$E90:$Q90)*'Zonal Adjustment'!$B90</f>
        <v>11.465617867524859</v>
      </c>
      <c r="C90" s="40">
        <f ca="1">SUMPRODUCT('Trip Rates'!$M$5:$Y$5,'Land Use (HH)'!$E90:$Q90)*'Zonal Adjustment'!$C90</f>
        <v>22.01377554503043</v>
      </c>
      <c r="D90" s="40">
        <f ca="1">SUMPRODUCT('Trip Rates'!$M$6:$Y$6,'Land Use (HH)'!$E90:$Q90)*'Zonal Adjustment'!$D90</f>
        <v>25.7050601612417</v>
      </c>
      <c r="E90" s="26">
        <f>'SCOG Emp Input'!B90*'Zonal Adjustment'!E90</f>
        <v>0.60181451989135615</v>
      </c>
      <c r="F90" s="26">
        <f>'SCOG Emp Input'!C90*'Zonal Adjustment'!F90</f>
        <v>1.8317003516014672</v>
      </c>
      <c r="G90" s="26">
        <f>'SCOG Emp Input'!D90*'Zonal Adjustment'!G90</f>
        <v>1.69462730680778</v>
      </c>
    </row>
    <row r="91" spans="1:7" x14ac:dyDescent="0.25">
      <c r="A91" s="1">
        <v>229</v>
      </c>
      <c r="B91" s="40">
        <f ca="1">SUMPRODUCT('Trip Rates'!$M$4:$Y$4,'Land Use (HH)'!$E91:$Q91)*'Zonal Adjustment'!$B91</f>
        <v>7.7711409991001839</v>
      </c>
      <c r="C91" s="40">
        <f ca="1">SUMPRODUCT('Trip Rates'!$M$5:$Y$5,'Land Use (HH)'!$E91:$Q91)*'Zonal Adjustment'!$C91</f>
        <v>14.920447869409514</v>
      </c>
      <c r="D91" s="40">
        <f ca="1">SUMPRODUCT('Trip Rates'!$M$6:$Y$6,'Land Use (HH)'!$E91:$Q91)*'Zonal Adjustment'!$D91</f>
        <v>17.422318553730488</v>
      </c>
      <c r="E91" s="26">
        <f>'SCOG Emp Input'!B91*'Zonal Adjustment'!E91</f>
        <v>11.750373128471606</v>
      </c>
      <c r="F91" s="26">
        <f>'SCOG Emp Input'!C91*'Zonal Adjustment'!F91</f>
        <v>26.109734500752253</v>
      </c>
      <c r="G91" s="26">
        <f>'SCOG Emp Input'!D91*'Zonal Adjustment'!G91</f>
        <v>27.239595476717561</v>
      </c>
    </row>
    <row r="92" spans="1:7" x14ac:dyDescent="0.25">
      <c r="A92" s="1">
        <v>230</v>
      </c>
      <c r="B92" s="40">
        <f ca="1">SUMPRODUCT('Trip Rates'!$M$4:$Y$4,'Land Use (HH)'!$E92:$Q92)*'Zonal Adjustment'!$B92</f>
        <v>37.045920912989153</v>
      </c>
      <c r="C92" s="40">
        <f ca="1">SUMPRODUCT('Trip Rates'!$M$5:$Y$5,'Land Use (HH)'!$E92:$Q92)*'Zonal Adjustment'!$C92</f>
        <v>71.127487176017553</v>
      </c>
      <c r="D92" s="40">
        <f ca="1">SUMPRODUCT('Trip Rates'!$M$6:$Y$6,'Land Use (HH)'!$E92:$Q92)*'Zonal Adjustment'!$D92</f>
        <v>83.054191828090211</v>
      </c>
      <c r="E92" s="26">
        <f>'SCOG Emp Input'!B92*'Zonal Adjustment'!E92</f>
        <v>11.957547988713468</v>
      </c>
      <c r="F92" s="26">
        <f>'SCOG Emp Input'!C92*'Zonal Adjustment'!F92</f>
        <v>48.312990723770234</v>
      </c>
      <c r="G92" s="26">
        <f>'SCOG Emp Input'!D92*'Zonal Adjustment'!G92</f>
        <v>52.372265696661927</v>
      </c>
    </row>
    <row r="93" spans="1:7" x14ac:dyDescent="0.25">
      <c r="A93" s="1">
        <v>231</v>
      </c>
      <c r="B93" s="40">
        <f ca="1">SUMPRODUCT('Trip Rates'!$M$4:$Y$4,'Land Use (HH)'!$E93:$Q93)*'Zonal Adjustment'!$B93</f>
        <v>30.95716824231712</v>
      </c>
      <c r="C93" s="40">
        <f ca="1">SUMPRODUCT('Trip Rates'!$M$5:$Y$5,'Land Use (HH)'!$E93:$Q93)*'Zonal Adjustment'!$C93</f>
        <v>59.437193971582161</v>
      </c>
      <c r="D93" s="40">
        <f ca="1">SUMPRODUCT('Trip Rates'!$M$6:$Y$6,'Land Use (HH)'!$E93:$Q93)*'Zonal Adjustment'!$D93</f>
        <v>69.403662435352601</v>
      </c>
      <c r="E93" s="26">
        <f>'SCOG Emp Input'!B93*'Zonal Adjustment'!E93</f>
        <v>4.8747583122476712</v>
      </c>
      <c r="F93" s="26">
        <f>'SCOG Emp Input'!C93*'Zonal Adjustment'!F93</f>
        <v>18.087784509903393</v>
      </c>
      <c r="G93" s="26">
        <f>'SCOG Emp Input'!D93*'Zonal Adjustment'!G93</f>
        <v>20.047915394132147</v>
      </c>
    </row>
    <row r="94" spans="1:7" x14ac:dyDescent="0.25">
      <c r="A94" s="1">
        <v>232</v>
      </c>
      <c r="B94" s="40">
        <f ca="1">SUMPRODUCT('Trip Rates'!$M$4:$Y$4,'Land Use (HH)'!$E94:$Q94)*'Zonal Adjustment'!$B94</f>
        <v>0</v>
      </c>
      <c r="C94" s="40">
        <f ca="1">SUMPRODUCT('Trip Rates'!$M$5:$Y$5,'Land Use (HH)'!$E94:$Q94)*'Zonal Adjustment'!$C94</f>
        <v>0</v>
      </c>
      <c r="D94" s="40">
        <f ca="1">SUMPRODUCT('Trip Rates'!$M$6:$Y$6,'Land Use (HH)'!$E94:$Q94)*'Zonal Adjustment'!$D94</f>
        <v>0</v>
      </c>
      <c r="E94" s="26">
        <f>'SCOG Emp Input'!B94*'Zonal Adjustment'!E94</f>
        <v>0.84084051611622401</v>
      </c>
      <c r="F94" s="26">
        <f>'SCOG Emp Input'!C94*'Zonal Adjustment'!F94</f>
        <v>1.5344576221796835</v>
      </c>
      <c r="G94" s="26">
        <f>'SCOG Emp Input'!D94*'Zonal Adjustment'!G94</f>
        <v>3.5637620699359616</v>
      </c>
    </row>
    <row r="95" spans="1:7" x14ac:dyDescent="0.25">
      <c r="A95" s="1">
        <v>233</v>
      </c>
      <c r="B95" s="40">
        <f ca="1">SUMPRODUCT('Trip Rates'!$M$4:$Y$4,'Land Use (HH)'!$E95:$Q95)*'Zonal Adjustment'!$B95</f>
        <v>10.82863909710681</v>
      </c>
      <c r="C95" s="40">
        <f ca="1">SUMPRODUCT('Trip Rates'!$M$5:$Y$5,'Land Use (HH)'!$E95:$Q95)*'Zonal Adjustment'!$C95</f>
        <v>20.790788014750969</v>
      </c>
      <c r="D95" s="40">
        <f ca="1">SUMPRODUCT('Trip Rates'!$M$6:$Y$6,'Land Use (HH)'!$E95:$Q95)*'Zonal Adjustment'!$D95</f>
        <v>24.277001263394936</v>
      </c>
      <c r="E95" s="26">
        <f>'SCOG Emp Input'!B95*'Zonal Adjustment'!E95</f>
        <v>8.7497840819880945</v>
      </c>
      <c r="F95" s="26">
        <f>'SCOG Emp Input'!C95*'Zonal Adjustment'!F95</f>
        <v>40.692776521493528</v>
      </c>
      <c r="G95" s="26">
        <f>'SCOG Emp Input'!D95*'Zonal Adjustment'!G95</f>
        <v>38.831286634445711</v>
      </c>
    </row>
    <row r="96" spans="1:7" x14ac:dyDescent="0.25">
      <c r="A96" s="1">
        <v>234</v>
      </c>
      <c r="B96" s="40">
        <f ca="1">SUMPRODUCT('Trip Rates'!$M$4:$Y$4,'Land Use (HH)'!$E96:$Q96)*'Zonal Adjustment'!$B96</f>
        <v>16.943635293120071</v>
      </c>
      <c r="C96" s="40">
        <f ca="1">SUMPRODUCT('Trip Rates'!$M$5:$Y$5,'Land Use (HH)'!$E96:$Q96)*'Zonal Adjustment'!$C96</f>
        <v>32.531468305433862</v>
      </c>
      <c r="D96" s="40">
        <f ca="1">SUMPRODUCT('Trip Rates'!$M$6:$Y$6,'Land Use (HH)'!$E96:$Q96)*'Zonal Adjustment'!$D96</f>
        <v>37.986366682723855</v>
      </c>
      <c r="E96" s="26">
        <f>'SCOG Emp Input'!B96*'Zonal Adjustment'!E96</f>
        <v>9.332172745362044</v>
      </c>
      <c r="F96" s="26">
        <f>'SCOG Emp Input'!C96*'Zonal Adjustment'!F96</f>
        <v>46.237287251760243</v>
      </c>
      <c r="G96" s="26">
        <f>'SCOG Emp Input'!D96*'Zonal Adjustment'!G96</f>
        <v>43.786770967578846</v>
      </c>
    </row>
    <row r="97" spans="1:7" x14ac:dyDescent="0.25">
      <c r="A97" s="1">
        <v>235</v>
      </c>
      <c r="B97" s="40">
        <f ca="1">SUMPRODUCT('Trip Rates'!$M$4:$Y$4,'Land Use (HH)'!$E97:$Q97)*'Zonal Adjustment'!$B97</f>
        <v>5.3374999088409902</v>
      </c>
      <c r="C97" s="40">
        <f ca="1">SUMPRODUCT('Trip Rates'!$M$5:$Y$5,'Land Use (HH)'!$E97:$Q97)*'Zonal Adjustment'!$C97</f>
        <v>10.247901711223776</v>
      </c>
      <c r="D97" s="40">
        <f ca="1">SUMPRODUCT('Trip Rates'!$M$6:$Y$6,'Land Use (HH)'!$E97:$Q97)*'Zonal Adjustment'!$D97</f>
        <v>11.966276728617149</v>
      </c>
      <c r="E97" s="26">
        <f>'SCOG Emp Input'!B97*'Zonal Adjustment'!E97</f>
        <v>30.857098110865874</v>
      </c>
      <c r="F97" s="26">
        <f>'SCOG Emp Input'!C97*'Zonal Adjustment'!F97</f>
        <v>141.10237691733312</v>
      </c>
      <c r="G97" s="26">
        <f>'SCOG Emp Input'!D97*'Zonal Adjustment'!G97</f>
        <v>139.78175474075607</v>
      </c>
    </row>
    <row r="98" spans="1:7" x14ac:dyDescent="0.25">
      <c r="A98" s="1">
        <v>236</v>
      </c>
      <c r="B98" s="40">
        <f ca="1">SUMPRODUCT('Trip Rates'!$M$4:$Y$4,'Land Use (HH)'!$E98:$Q98)*'Zonal Adjustment'!$B98</f>
        <v>12.612179654277346</v>
      </c>
      <c r="C98" s="40">
        <f ca="1">SUMPRODUCT('Trip Rates'!$M$5:$Y$5,'Land Use (HH)'!$E98:$Q98)*'Zonal Adjustment'!$C98</f>
        <v>24.215153099533477</v>
      </c>
      <c r="D98" s="40">
        <f ca="1">SUMPRODUCT('Trip Rates'!$M$6:$Y$6,'Land Use (HH)'!$E98:$Q98)*'Zonal Adjustment'!$D98</f>
        <v>28.275566177365878</v>
      </c>
      <c r="E98" s="26">
        <f>'SCOG Emp Input'!B98*'Zonal Adjustment'!E98</f>
        <v>15.743863472176784</v>
      </c>
      <c r="F98" s="26">
        <f>'SCOG Emp Input'!C98*'Zonal Adjustment'!F98</f>
        <v>42.19677118015241</v>
      </c>
      <c r="G98" s="26">
        <f>'SCOG Emp Input'!D98*'Zonal Adjustment'!G98</f>
        <v>51.938099895578205</v>
      </c>
    </row>
    <row r="99" spans="1:7" x14ac:dyDescent="0.25">
      <c r="A99" s="1">
        <v>237</v>
      </c>
      <c r="B99" s="40">
        <f ca="1">SUMPRODUCT('Trip Rates'!$M$4:$Y$4,'Land Use (HH)'!$E99:$Q99)*'Zonal Adjustment'!$B99</f>
        <v>42.906125600835189</v>
      </c>
      <c r="C99" s="40">
        <f ca="1">SUMPRODUCT('Trip Rates'!$M$5:$Y$5,'Land Use (HH)'!$E99:$Q99)*'Zonal Adjustment'!$C99</f>
        <v>82.378972454588663</v>
      </c>
      <c r="D99" s="40">
        <f ca="1">SUMPRODUCT('Trip Rates'!$M$6:$Y$6,'Land Use (HH)'!$E99:$Q99)*'Zonal Adjustment'!$D99</f>
        <v>96.192333688280414</v>
      </c>
      <c r="E99" s="26">
        <f>'SCOG Emp Input'!B99*'Zonal Adjustment'!E99</f>
        <v>1.7841622132353399</v>
      </c>
      <c r="F99" s="26">
        <f>'SCOG Emp Input'!C99*'Zonal Adjustment'!F99</f>
        <v>4.1830205133444034</v>
      </c>
      <c r="G99" s="26">
        <f>'SCOG Emp Input'!D99*'Zonal Adjustment'!G99</f>
        <v>4.6395951580102377</v>
      </c>
    </row>
    <row r="100" spans="1:7" x14ac:dyDescent="0.25">
      <c r="A100" s="1">
        <v>238</v>
      </c>
      <c r="B100" s="40">
        <f ca="1">SUMPRODUCT('Trip Rates'!$M$4:$Y$4,'Land Use (HH)'!$E100:$Q100)*'Zonal Adjustment'!$B100</f>
        <v>12.349636766108622</v>
      </c>
      <c r="C100" s="40">
        <f ca="1">SUMPRODUCT('Trip Rates'!$M$5:$Y$5,'Land Use (HH)'!$E100:$Q100)*'Zonal Adjustment'!$C100</f>
        <v>29.619986128743164</v>
      </c>
      <c r="D100" s="40">
        <f ca="1">SUMPRODUCT('Trip Rates'!$M$6:$Y$6,'Land Use (HH)'!$E100:$Q100)*'Zonal Adjustment'!$D100</f>
        <v>30.776754874670804</v>
      </c>
      <c r="E100" s="26">
        <f>'SCOG Emp Input'!B100*'Zonal Adjustment'!E100</f>
        <v>0.25005255417335043</v>
      </c>
      <c r="F100" s="26">
        <f>'SCOG Emp Input'!C100*'Zonal Adjustment'!F100</f>
        <v>0.68641197649961083</v>
      </c>
      <c r="G100" s="26">
        <f>'SCOG Emp Input'!D100*'Zonal Adjustment'!G100</f>
        <v>0.74403569185431606</v>
      </c>
    </row>
    <row r="101" spans="1:7" x14ac:dyDescent="0.25">
      <c r="A101" s="1">
        <v>240</v>
      </c>
      <c r="B101" s="40">
        <f ca="1">SUMPRODUCT('Trip Rates'!$M$4:$Y$4,'Land Use (HH)'!$E101:$Q101)*'Zonal Adjustment'!$B101</f>
        <v>7.9243502582530336</v>
      </c>
      <c r="C101" s="40">
        <f ca="1">SUMPRODUCT('Trip Rates'!$M$5:$Y$5,'Land Use (HH)'!$E101:$Q101)*'Zonal Adjustment'!$C101</f>
        <v>19.006157765943531</v>
      </c>
      <c r="D101" s="40">
        <f ca="1">SUMPRODUCT('Trip Rates'!$M$6:$Y$6,'Land Use (HH)'!$E101:$Q101)*'Zonal Adjustment'!$D101</f>
        <v>19.7484177112471</v>
      </c>
      <c r="E101" s="26">
        <f>'SCOG Emp Input'!B101*'Zonal Adjustment'!E101</f>
        <v>2.6563538317296418</v>
      </c>
      <c r="F101" s="26">
        <f>'SCOG Emp Input'!C101*'Zonal Adjustment'!F101</f>
        <v>5.9199277831283892</v>
      </c>
      <c r="G101" s="26">
        <f>'SCOG Emp Input'!D101*'Zonal Adjustment'!G101</f>
        <v>7.2008200740718236</v>
      </c>
    </row>
    <row r="102" spans="1:7" x14ac:dyDescent="0.25">
      <c r="A102" s="1">
        <v>241</v>
      </c>
      <c r="B102" s="40">
        <f ca="1">SUMPRODUCT('Trip Rates'!$M$4:$Y$4,'Land Use (HH)'!$E102:$Q102)*'Zonal Adjustment'!$B102</f>
        <v>14.088568536416435</v>
      </c>
      <c r="C102" s="40">
        <f ca="1">SUMPRODUCT('Trip Rates'!$M$5:$Y$5,'Land Use (HH)'!$E102:$Q102)*'Zonal Adjustment'!$C102</f>
        <v>33.790727008887941</v>
      </c>
      <c r="D102" s="40">
        <f ca="1">SUMPRODUCT('Trip Rates'!$M$6:$Y$6,'Land Use (HH)'!$E102:$Q102)*'Zonal Adjustment'!$D102</f>
        <v>35.110378433981737</v>
      </c>
      <c r="E102" s="26">
        <f>'SCOG Emp Input'!B102*'Zonal Adjustment'!E102</f>
        <v>35.644341320818789</v>
      </c>
      <c r="F102" s="26">
        <f>'SCOG Emp Input'!C102*'Zonal Adjustment'!F102</f>
        <v>130.03676813820215</v>
      </c>
      <c r="G102" s="26">
        <f>'SCOG Emp Input'!D102*'Zonal Adjustment'!G102</f>
        <v>147.21673424138001</v>
      </c>
    </row>
    <row r="103" spans="1:7" x14ac:dyDescent="0.25">
      <c r="A103" s="1">
        <v>251</v>
      </c>
      <c r="B103" s="40">
        <f ca="1">SUMPRODUCT('Trip Rates'!$M$4:$Y$4,'Land Use (HH)'!$E103:$Q103)*'Zonal Adjustment'!$B103</f>
        <v>16.714250942675964</v>
      </c>
      <c r="C103" s="40">
        <f ca="1">SUMPRODUCT('Trip Rates'!$M$5:$Y$5,'Land Use (HH)'!$E103:$Q103)*'Zonal Adjustment'!$C103</f>
        <v>31.57543538514977</v>
      </c>
      <c r="D103" s="40">
        <f ca="1">SUMPRODUCT('Trip Rates'!$M$6:$Y$6,'Land Use (HH)'!$E103:$Q103)*'Zonal Adjustment'!$D103</f>
        <v>36.676366753867654</v>
      </c>
      <c r="E103" s="26">
        <f>'SCOG Emp Input'!B103*'Zonal Adjustment'!E103</f>
        <v>0.69165460464078377</v>
      </c>
      <c r="F103" s="26">
        <f>'SCOG Emp Input'!C103*'Zonal Adjustment'!F103</f>
        <v>1.8392921074323616</v>
      </c>
      <c r="G103" s="26">
        <f>'SCOG Emp Input'!D103*'Zonal Adjustment'!G103</f>
        <v>1.9495857382353421</v>
      </c>
    </row>
    <row r="104" spans="1:7" x14ac:dyDescent="0.25">
      <c r="A104" s="1">
        <v>252</v>
      </c>
      <c r="B104" s="40">
        <f ca="1">SUMPRODUCT('Trip Rates'!$M$4:$Y$4,'Land Use (HH)'!$E104:$Q104)*'Zonal Adjustment'!$B104</f>
        <v>1.5383335990559399</v>
      </c>
      <c r="C104" s="40">
        <f ca="1">SUMPRODUCT('Trip Rates'!$M$5:$Y$5,'Land Use (HH)'!$E104:$Q104)*'Zonal Adjustment'!$C104</f>
        <v>2.9061160637342369</v>
      </c>
      <c r="D104" s="40">
        <f ca="1">SUMPRODUCT('Trip Rates'!$M$6:$Y$6,'Land Use (HH)'!$E104:$Q104)*'Zonal Adjustment'!$D104</f>
        <v>3.3755917308095582</v>
      </c>
      <c r="E104" s="26">
        <f>'SCOG Emp Input'!B104*'Zonal Adjustment'!E104</f>
        <v>23.130155229581415</v>
      </c>
      <c r="F104" s="26">
        <f>'SCOG Emp Input'!C104*'Zonal Adjustment'!F104</f>
        <v>49.124192903932794</v>
      </c>
      <c r="G104" s="26">
        <f>'SCOG Emp Input'!D104*'Zonal Adjustment'!G104</f>
        <v>53.448769050691091</v>
      </c>
    </row>
    <row r="105" spans="1:7" x14ac:dyDescent="0.25">
      <c r="A105" s="1">
        <v>253</v>
      </c>
      <c r="B105" s="40">
        <f ca="1">SUMPRODUCT('Trip Rates'!$M$4:$Y$4,'Land Use (HH)'!$E105:$Q105)*'Zonal Adjustment'!$B105</f>
        <v>0.64097233293997491</v>
      </c>
      <c r="C105" s="40">
        <f ca="1">SUMPRODUCT('Trip Rates'!$M$5:$Y$5,'Land Use (HH)'!$E105:$Q105)*'Zonal Adjustment'!$C105</f>
        <v>1.2108816932225985</v>
      </c>
      <c r="D105" s="40">
        <f ca="1">SUMPRODUCT('Trip Rates'!$M$6:$Y$6,'Land Use (HH)'!$E105:$Q105)*'Zonal Adjustment'!$D105</f>
        <v>1.4064965545039829</v>
      </c>
      <c r="E105" s="26">
        <f>'SCOG Emp Input'!B105*'Zonal Adjustment'!E105</f>
        <v>23.270898710943204</v>
      </c>
      <c r="F105" s="26">
        <f>'SCOG Emp Input'!C105*'Zonal Adjustment'!F105</f>
        <v>118.02584154929427</v>
      </c>
      <c r="G105" s="26">
        <f>'SCOG Emp Input'!D105*'Zonal Adjustment'!G105</f>
        <v>111.45497828472578</v>
      </c>
    </row>
    <row r="106" spans="1:7" x14ac:dyDescent="0.25">
      <c r="A106" s="1">
        <v>254</v>
      </c>
      <c r="B106" s="40">
        <f ca="1">SUMPRODUCT('Trip Rates'!$M$4:$Y$4,'Land Use (HH)'!$E106:$Q106)*'Zonal Adjustment'!$B106</f>
        <v>4.1022229308158398</v>
      </c>
      <c r="C106" s="40">
        <f ca="1">SUMPRODUCT('Trip Rates'!$M$5:$Y$5,'Land Use (HH)'!$E106:$Q106)*'Zonal Adjustment'!$C106</f>
        <v>7.7496428366246315</v>
      </c>
      <c r="D106" s="40">
        <f ca="1">SUMPRODUCT('Trip Rates'!$M$6:$Y$6,'Land Use (HH)'!$E106:$Q106)*'Zonal Adjustment'!$D106</f>
        <v>9.0015779488254886</v>
      </c>
      <c r="E106" s="26">
        <f>'SCOG Emp Input'!B106*'Zonal Adjustment'!E106</f>
        <v>54.960295417861438</v>
      </c>
      <c r="F106" s="26">
        <f>'SCOG Emp Input'!C106*'Zonal Adjustment'!F106</f>
        <v>80.214851987500765</v>
      </c>
      <c r="G106" s="26">
        <f>'SCOG Emp Input'!D106*'Zonal Adjustment'!G106</f>
        <v>125.07847270443341</v>
      </c>
    </row>
    <row r="107" spans="1:7" x14ac:dyDescent="0.25">
      <c r="A107" s="1">
        <v>255</v>
      </c>
      <c r="B107" s="40">
        <f ca="1">SUMPRODUCT('Trip Rates'!$M$4:$Y$4,'Land Use (HH)'!$E107:$Q107)*'Zonal Adjustment'!$B107</f>
        <v>10.383751793627596</v>
      </c>
      <c r="C107" s="40">
        <f ca="1">SUMPRODUCT('Trip Rates'!$M$5:$Y$5,'Land Use (HH)'!$E107:$Q107)*'Zonal Adjustment'!$C107</f>
        <v>19.616283430206103</v>
      </c>
      <c r="D107" s="40">
        <f ca="1">SUMPRODUCT('Trip Rates'!$M$6:$Y$6,'Land Use (HH)'!$E107:$Q107)*'Zonal Adjustment'!$D107</f>
        <v>22.785244182964522</v>
      </c>
      <c r="E107" s="26">
        <f>'SCOG Emp Input'!B107*'Zonal Adjustment'!E107</f>
        <v>2.4033900392032903</v>
      </c>
      <c r="F107" s="26">
        <f>'SCOG Emp Input'!C107*'Zonal Adjustment'!F107</f>
        <v>3.1682246711103894</v>
      </c>
      <c r="G107" s="26">
        <f>'SCOG Emp Input'!D107*'Zonal Adjustment'!G107</f>
        <v>5.2915924822734777</v>
      </c>
    </row>
    <row r="108" spans="1:7" x14ac:dyDescent="0.25">
      <c r="A108" s="1">
        <v>256</v>
      </c>
      <c r="B108" s="40">
        <f ca="1">SUMPRODUCT('Trip Rates'!$M$4:$Y$4,'Land Use (HH)'!$E108:$Q108)*'Zonal Adjustment'!$B108</f>
        <v>9.6145849940996246</v>
      </c>
      <c r="C108" s="40">
        <f ca="1">SUMPRODUCT('Trip Rates'!$M$5:$Y$5,'Land Use (HH)'!$E108:$Q108)*'Zonal Adjustment'!$C108</f>
        <v>18.163225398338977</v>
      </c>
      <c r="D108" s="40">
        <f ca="1">SUMPRODUCT('Trip Rates'!$M$6:$Y$6,'Land Use (HH)'!$E108:$Q108)*'Zonal Adjustment'!$D108</f>
        <v>21.097448317559738</v>
      </c>
      <c r="E108" s="26">
        <f>'SCOG Emp Input'!B108*'Zonal Adjustment'!E108</f>
        <v>2.8239621475131083</v>
      </c>
      <c r="F108" s="26">
        <f>'SCOG Emp Input'!C108*'Zonal Adjustment'!F108</f>
        <v>13.714540369920158</v>
      </c>
      <c r="G108" s="26">
        <f>'SCOG Emp Input'!D108*'Zonal Adjustment'!G108</f>
        <v>12.978018053298753</v>
      </c>
    </row>
    <row r="109" spans="1:7" x14ac:dyDescent="0.25">
      <c r="A109" s="1">
        <v>257</v>
      </c>
      <c r="B109" s="40">
        <f ca="1">SUMPRODUCT('Trip Rates'!$M$4:$Y$4,'Land Use (HH)'!$E109:$Q109)*'Zonal Adjustment'!$B109</f>
        <v>22.30583718631113</v>
      </c>
      <c r="C109" s="40">
        <f ca="1">SUMPRODUCT('Trip Rates'!$M$5:$Y$5,'Land Use (HH)'!$E109:$Q109)*'Zonal Adjustment'!$C109</f>
        <v>42.13868292414643</v>
      </c>
      <c r="D109" s="40">
        <f ca="1">SUMPRODUCT('Trip Rates'!$M$6:$Y$6,'Land Use (HH)'!$E109:$Q109)*'Zonal Adjustment'!$D109</f>
        <v>48.946080096738612</v>
      </c>
      <c r="E109" s="26">
        <f>'SCOG Emp Input'!B109*'Zonal Adjustment'!E109</f>
        <v>3.5185897274469822</v>
      </c>
      <c r="F109" s="26">
        <f>'SCOG Emp Input'!C109*'Zonal Adjustment'!F109</f>
        <v>11.392121609695206</v>
      </c>
      <c r="G109" s="26">
        <f>'SCOG Emp Input'!D109*'Zonal Adjustment'!G109</f>
        <v>10.453897188489048</v>
      </c>
    </row>
    <row r="110" spans="1:7" x14ac:dyDescent="0.25">
      <c r="A110" s="1">
        <v>258</v>
      </c>
      <c r="B110" s="40">
        <f ca="1">SUMPRODUCT('Trip Rates'!$M$4:$Y$4,'Land Use (HH)'!$E110:$Q110)*'Zonal Adjustment'!$B110</f>
        <v>21.187853243197225</v>
      </c>
      <c r="C110" s="40">
        <f ca="1">SUMPRODUCT('Trip Rates'!$M$5:$Y$5,'Land Use (HH)'!$E110:$Q110)*'Zonal Adjustment'!$C110</f>
        <v>40.026663074827574</v>
      </c>
      <c r="D110" s="40">
        <f ca="1">SUMPRODUCT('Trip Rates'!$M$6:$Y$6,'Land Use (HH)'!$E110:$Q110)*'Zonal Adjustment'!$D110</f>
        <v>46.492868806372755</v>
      </c>
      <c r="E110" s="26">
        <f>'SCOG Emp Input'!B110*'Zonal Adjustment'!E110</f>
        <v>2.0157225349640511</v>
      </c>
      <c r="F110" s="26">
        <f>'SCOG Emp Input'!C110*'Zonal Adjustment'!F110</f>
        <v>4.4897441795547417</v>
      </c>
      <c r="G110" s="26">
        <f>'SCOG Emp Input'!D110*'Zonal Adjustment'!G110</f>
        <v>5.0203852745987039</v>
      </c>
    </row>
    <row r="111" spans="1:7" x14ac:dyDescent="0.25">
      <c r="A111" s="1">
        <v>259</v>
      </c>
      <c r="B111" s="40">
        <f ca="1">SUMPRODUCT('Trip Rates'!$M$4:$Y$4,'Land Use (HH)'!$E111:$Q111)*'Zonal Adjustment'!$B111</f>
        <v>11.152918593155565</v>
      </c>
      <c r="C111" s="40">
        <f ca="1">SUMPRODUCT('Trip Rates'!$M$5:$Y$5,'Land Use (HH)'!$E111:$Q111)*'Zonal Adjustment'!$C111</f>
        <v>21.069341462073215</v>
      </c>
      <c r="D111" s="40">
        <f ca="1">SUMPRODUCT('Trip Rates'!$M$6:$Y$6,'Land Use (HH)'!$E111:$Q111)*'Zonal Adjustment'!$D111</f>
        <v>24.473040048369306</v>
      </c>
      <c r="E111" s="26">
        <f>'SCOG Emp Input'!B111*'Zonal Adjustment'!E111</f>
        <v>0</v>
      </c>
      <c r="F111" s="26">
        <f>'SCOG Emp Input'!C111*'Zonal Adjustment'!F111</f>
        <v>0</v>
      </c>
      <c r="G111" s="26">
        <f>'SCOG Emp Input'!D111*'Zonal Adjustment'!G111</f>
        <v>0</v>
      </c>
    </row>
    <row r="112" spans="1:7" x14ac:dyDescent="0.25">
      <c r="A112" s="1">
        <v>260</v>
      </c>
      <c r="B112" s="40">
        <f ca="1">SUMPRODUCT('Trip Rates'!$M$4:$Y$4,'Land Use (HH)'!$E112:$Q112)*'Zonal Adjustment'!$B112</f>
        <v>16.665280656439347</v>
      </c>
      <c r="C112" s="40">
        <f ca="1">SUMPRODUCT('Trip Rates'!$M$5:$Y$5,'Land Use (HH)'!$E112:$Q112)*'Zonal Adjustment'!$C112</f>
        <v>31.482924023787561</v>
      </c>
      <c r="D112" s="40">
        <f ca="1">SUMPRODUCT('Trip Rates'!$M$6:$Y$6,'Land Use (HH)'!$E112:$Q112)*'Zonal Adjustment'!$D112</f>
        <v>36.568910417103552</v>
      </c>
      <c r="E112" s="26">
        <f>'SCOG Emp Input'!B112*'Zonal Adjustment'!E112</f>
        <v>1.9747952079084528</v>
      </c>
      <c r="F112" s="26">
        <f>'SCOG Emp Input'!C112*'Zonal Adjustment'!F112</f>
        <v>2.974707006691518</v>
      </c>
      <c r="G112" s="26">
        <f>'SCOG Emp Input'!D112*'Zonal Adjustment'!G112</f>
        <v>3.5324032806111463</v>
      </c>
    </row>
    <row r="113" spans="1:7" x14ac:dyDescent="0.25">
      <c r="A113" s="1">
        <v>261</v>
      </c>
      <c r="B113" s="40">
        <f ca="1">SUMPRODUCT('Trip Rates'!$M$4:$Y$4,'Land Use (HH)'!$E113:$Q113)*'Zonal Adjustment'!$B113</f>
        <v>6.6661122625757399</v>
      </c>
      <c r="C113" s="40">
        <f ca="1">SUMPRODUCT('Trip Rates'!$M$5:$Y$5,'Land Use (HH)'!$E113:$Q113)*'Zonal Adjustment'!$C113</f>
        <v>12.593169609515027</v>
      </c>
      <c r="D113" s="40">
        <f ca="1">SUMPRODUCT('Trip Rates'!$M$6:$Y$6,'Land Use (HH)'!$E113:$Q113)*'Zonal Adjustment'!$D113</f>
        <v>14.62756416684142</v>
      </c>
      <c r="E113" s="26">
        <f>'SCOG Emp Input'!B113*'Zonal Adjustment'!E113</f>
        <v>0</v>
      </c>
      <c r="F113" s="26">
        <f>'SCOG Emp Input'!C113*'Zonal Adjustment'!F113</f>
        <v>0</v>
      </c>
      <c r="G113" s="26">
        <f>'SCOG Emp Input'!D113*'Zonal Adjustment'!G113</f>
        <v>0</v>
      </c>
    </row>
    <row r="114" spans="1:7" x14ac:dyDescent="0.25">
      <c r="A114" s="1">
        <v>262</v>
      </c>
      <c r="B114" s="40">
        <f ca="1">SUMPRODUCT('Trip Rates'!$M$4:$Y$4,'Land Use (HH)'!$E114:$Q114)*'Zonal Adjustment'!$B114</f>
        <v>18.46000318867128</v>
      </c>
      <c r="C114" s="40">
        <f ca="1">SUMPRODUCT('Trip Rates'!$M$5:$Y$5,'Land Use (HH)'!$E114:$Q114)*'Zonal Adjustment'!$C114</f>
        <v>34.873392764810838</v>
      </c>
      <c r="D114" s="40">
        <f ca="1">SUMPRODUCT('Trip Rates'!$M$6:$Y$6,'Land Use (HH)'!$E114:$Q114)*'Zonal Adjustment'!$D114</f>
        <v>40.507100769714697</v>
      </c>
      <c r="E114" s="26">
        <f>'SCOG Emp Input'!B114*'Zonal Adjustment'!E114</f>
        <v>4.5157284365486223</v>
      </c>
      <c r="F114" s="26">
        <f>'SCOG Emp Input'!C114*'Zonal Adjustment'!F114</f>
        <v>11.830772902976193</v>
      </c>
      <c r="G114" s="26">
        <f>'SCOG Emp Input'!D114*'Zonal Adjustment'!G114</f>
        <v>11.690765832596039</v>
      </c>
    </row>
    <row r="115" spans="1:7" x14ac:dyDescent="0.25">
      <c r="A115" s="1">
        <v>263</v>
      </c>
      <c r="B115" s="40">
        <f ca="1">SUMPRODUCT('Trip Rates'!$M$4:$Y$4,'Land Use (HH)'!$E115:$Q115)*'Zonal Adjustment'!$B115</f>
        <v>7.5094999669145883</v>
      </c>
      <c r="C115" s="40">
        <f ca="1">SUMPRODUCT('Trip Rates'!$M$5:$Y$5,'Land Use (HH)'!$E115:$Q115)*'Zonal Adjustment'!$C115</f>
        <v>17.212936403564054</v>
      </c>
      <c r="D115" s="40">
        <f ca="1">SUMPRODUCT('Trip Rates'!$M$6:$Y$6,'Land Use (HH)'!$E115:$Q115)*'Zonal Adjustment'!$D115</f>
        <v>19.147607722500432</v>
      </c>
      <c r="E115" s="26">
        <f>'SCOG Emp Input'!B115*'Zonal Adjustment'!E115</f>
        <v>28.630812248999195</v>
      </c>
      <c r="F115" s="26">
        <f>'SCOG Emp Input'!C115*'Zonal Adjustment'!F115</f>
        <v>102.27737015905873</v>
      </c>
      <c r="G115" s="26">
        <f>'SCOG Emp Input'!D115*'Zonal Adjustment'!G115</f>
        <v>106.88841036164644</v>
      </c>
    </row>
    <row r="116" spans="1:7" x14ac:dyDescent="0.25">
      <c r="A116" s="1">
        <v>264</v>
      </c>
      <c r="B116" s="40">
        <f ca="1">SUMPRODUCT('Trip Rates'!$M$4:$Y$4,'Land Use (HH)'!$E116:$Q116)*'Zonal Adjustment'!$B116</f>
        <v>6.4200309117208221</v>
      </c>
      <c r="C116" s="40">
        <f ca="1">SUMPRODUCT('Trip Rates'!$M$5:$Y$5,'Land Use (HH)'!$E116:$Q116)*'Zonal Adjustment'!$C116</f>
        <v>14.715704677973367</v>
      </c>
      <c r="D116" s="40">
        <f ca="1">SUMPRODUCT('Trip Rates'!$M$6:$Y$6,'Land Use (HH)'!$E116:$Q116)*'Zonal Adjustment'!$D116</f>
        <v>16.369696252154633</v>
      </c>
      <c r="E116" s="26">
        <f>'SCOG Emp Input'!B116*'Zonal Adjustment'!E116</f>
        <v>0.1025662558993183</v>
      </c>
      <c r="F116" s="26">
        <f>'SCOG Emp Input'!C116*'Zonal Adjustment'!F116</f>
        <v>0.34130804929208181</v>
      </c>
      <c r="G116" s="26">
        <f>'SCOG Emp Input'!D116*'Zonal Adjustment'!G116</f>
        <v>0.30827823807026739</v>
      </c>
    </row>
    <row r="117" spans="1:7" x14ac:dyDescent="0.25">
      <c r="A117" s="1">
        <v>265</v>
      </c>
      <c r="B117" s="40">
        <f ca="1">SUMPRODUCT('Trip Rates'!$M$4:$Y$4,'Land Use (HH)'!$E117:$Q117)*'Zonal Adjustment'!$B117</f>
        <v>9.4666922477163347</v>
      </c>
      <c r="C117" s="40">
        <f ca="1">SUMPRODUCT('Trip Rates'!$M$5:$Y$5,'Land Use (HH)'!$E117:$Q117)*'Zonal Adjustment'!$C117</f>
        <v>21.699124086820508</v>
      </c>
      <c r="D117" s="40">
        <f ca="1">SUMPRODUCT('Trip Rates'!$M$6:$Y$6,'Land Use (HH)'!$E117:$Q117)*'Zonal Adjustment'!$D117</f>
        <v>24.138026551371571</v>
      </c>
      <c r="E117" s="26">
        <f>'SCOG Emp Input'!B117*'Zonal Adjustment'!E117</f>
        <v>7.6666525040585327</v>
      </c>
      <c r="F117" s="26">
        <f>'SCOG Emp Input'!C117*'Zonal Adjustment'!F117</f>
        <v>28.257255502895983</v>
      </c>
      <c r="G117" s="26">
        <f>'SCOG Emp Input'!D117*'Zonal Adjustment'!G117</f>
        <v>29.657287567829322</v>
      </c>
    </row>
    <row r="118" spans="1:7" x14ac:dyDescent="0.25">
      <c r="A118" s="1">
        <v>266</v>
      </c>
      <c r="B118" s="40">
        <f ca="1">SUMPRODUCT('Trip Rates'!$M$4:$Y$4,'Land Use (HH)'!$E118:$Q118)*'Zonal Adjustment'!$B118</f>
        <v>29.813196880495557</v>
      </c>
      <c r="C118" s="40">
        <f ca="1">SUMPRODUCT('Trip Rates'!$M$5:$Y$5,'Land Use (HH)'!$E118:$Q118)*'Zonal Adjustment'!$C118</f>
        <v>68.336462367913214</v>
      </c>
      <c r="D118" s="40">
        <f ca="1">SUMPRODUCT('Trip Rates'!$M$6:$Y$6,'Land Use (HH)'!$E118:$Q118)*'Zonal Adjustment'!$D118</f>
        <v>76.017231684727847</v>
      </c>
      <c r="E118" s="26">
        <f>'SCOG Emp Input'!B118*'Zonal Adjustment'!E118</f>
        <v>17.151376224567038</v>
      </c>
      <c r="F118" s="26">
        <f>'SCOG Emp Input'!C118*'Zonal Adjustment'!F118</f>
        <v>59.776444031404985</v>
      </c>
      <c r="G118" s="26">
        <f>'SCOG Emp Input'!D118*'Zonal Adjustment'!G118</f>
        <v>69.354943808871383</v>
      </c>
    </row>
    <row r="119" spans="1:7" x14ac:dyDescent="0.25">
      <c r="A119" s="1">
        <v>267</v>
      </c>
      <c r="B119" s="40">
        <f ca="1">SUMPRODUCT('Trip Rates'!$M$4:$Y$4,'Land Use (HH)'!$E119:$Q119)*'Zonal Adjustment'!$B119</f>
        <v>18.026733463344097</v>
      </c>
      <c r="C119" s="40">
        <f ca="1">SUMPRODUCT('Trip Rates'!$M$5:$Y$5,'Land Use (HH)'!$E119:$Q119)*'Zonal Adjustment'!$C119</f>
        <v>41.320063657451662</v>
      </c>
      <c r="D119" s="40">
        <f ca="1">SUMPRODUCT('Trip Rates'!$M$6:$Y$6,'Land Use (HH)'!$E119:$Q119)*'Zonal Adjustment'!$D119</f>
        <v>45.964288220911079</v>
      </c>
      <c r="E119" s="26">
        <f>'SCOG Emp Input'!B119*'Zonal Adjustment'!E119</f>
        <v>0.3076987676979549</v>
      </c>
      <c r="F119" s="26">
        <f>'SCOG Emp Input'!C119*'Zonal Adjustment'!F119</f>
        <v>1.0239241478762453</v>
      </c>
      <c r="G119" s="26">
        <f>'SCOG Emp Input'!D119*'Zonal Adjustment'!G119</f>
        <v>0.92483471421080221</v>
      </c>
    </row>
    <row r="120" spans="1:7" x14ac:dyDescent="0.25">
      <c r="A120" s="1">
        <v>268</v>
      </c>
      <c r="B120" s="40">
        <f ca="1">SUMPRODUCT('Trip Rates'!$M$4:$Y$4,'Land Use (HH)'!$E120:$Q120)*'Zonal Adjustment'!$B120</f>
        <v>15.795314147884561</v>
      </c>
      <c r="C120" s="40">
        <f ca="1">SUMPRODUCT('Trip Rates'!$M$5:$Y$5,'Land Use (HH)'!$E120:$Q120)*'Zonal Adjustment'!$C120</f>
        <v>36.205305160093197</v>
      </c>
      <c r="D120" s="40">
        <f ca="1">SUMPRODUCT('Trip Rates'!$M$6:$Y$6,'Land Use (HH)'!$E120:$Q120)*'Zonal Adjustment'!$D120</f>
        <v>40.274649509269331</v>
      </c>
      <c r="E120" s="26">
        <f>'SCOG Emp Input'!B120*'Zonal Adjustment'!E120</f>
        <v>8.8265349851691184</v>
      </c>
      <c r="F120" s="26">
        <f>'SCOG Emp Input'!C120*'Zonal Adjustment'!F120</f>
        <v>18.369345916724114</v>
      </c>
      <c r="G120" s="26">
        <f>'SCOG Emp Input'!D120*'Zonal Adjustment'!G120</f>
        <v>26.118253895902225</v>
      </c>
    </row>
    <row r="121" spans="1:7" x14ac:dyDescent="0.25">
      <c r="A121" s="1">
        <v>269</v>
      </c>
      <c r="B121" s="40">
        <f ca="1">SUMPRODUCT('Trip Rates'!$M$4:$Y$4,'Land Use (HH)'!$E121:$Q121)*'Zonal Adjustment'!$B121</f>
        <v>16.080037423556753</v>
      </c>
      <c r="C121" s="40">
        <f ca="1">SUMPRODUCT('Trip Rates'!$M$5:$Y$5,'Land Use (HH)'!$E121:$Q121)*'Zonal Adjustment'!$C121</f>
        <v>36.857934983430624</v>
      </c>
      <c r="D121" s="40">
        <f ca="1">SUMPRODUCT('Trip Rates'!$M$6:$Y$6,'Land Use (HH)'!$E121:$Q121)*'Zonal Adjustment'!$D121</f>
        <v>41.000632546229973</v>
      </c>
      <c r="E121" s="26">
        <f>'SCOG Emp Input'!B121*'Zonal Adjustment'!E121</f>
        <v>10.153315715590111</v>
      </c>
      <c r="F121" s="26">
        <f>'SCOG Emp Input'!C121*'Zonal Adjustment'!F121</f>
        <v>33.963871437213065</v>
      </c>
      <c r="G121" s="26">
        <f>'SCOG Emp Input'!D121*'Zonal Adjustment'!G121</f>
        <v>31.26408197796864</v>
      </c>
    </row>
    <row r="122" spans="1:7" x14ac:dyDescent="0.25">
      <c r="A122" s="1">
        <v>270</v>
      </c>
      <c r="B122" s="40">
        <f ca="1">SUMPRODUCT('Trip Rates'!$M$4:$Y$4,'Land Use (HH)'!$E122:$Q122)*'Zonal Adjustment'!$B122</f>
        <v>15.936147206932151</v>
      </c>
      <c r="C122" s="40">
        <f ca="1">SUMPRODUCT('Trip Rates'!$M$5:$Y$5,'Land Use (HH)'!$E122:$Q122)*'Zonal Adjustment'!$C122</f>
        <v>36.528116332552877</v>
      </c>
      <c r="D122" s="40">
        <f ca="1">SUMPRODUCT('Trip Rates'!$M$6:$Y$6,'Land Use (HH)'!$E122:$Q122)*'Zonal Adjustment'!$D122</f>
        <v>40.63374348102294</v>
      </c>
      <c r="E122" s="26">
        <f>'SCOG Emp Input'!B122*'Zonal Adjustment'!E122</f>
        <v>2.4499593681116831</v>
      </c>
      <c r="F122" s="26">
        <f>'SCOG Emp Input'!C122*'Zonal Adjustment'!F122</f>
        <v>5.3894509551800152</v>
      </c>
      <c r="G122" s="26">
        <f>'SCOG Emp Input'!D122*'Zonal Adjustment'!G122</f>
        <v>5.6284713813372527</v>
      </c>
    </row>
    <row r="123" spans="1:7" x14ac:dyDescent="0.25">
      <c r="A123" s="1">
        <v>271</v>
      </c>
      <c r="B123" s="40">
        <f ca="1">SUMPRODUCT('Trip Rates'!$M$4:$Y$4,'Land Use (HH)'!$E123:$Q123)*'Zonal Adjustment'!$B123</f>
        <v>0.56944655134438016</v>
      </c>
      <c r="C123" s="40">
        <f ca="1">SUMPRODUCT('Trip Rates'!$M$5:$Y$5,'Land Use (HH)'!$E123:$Q123)*'Zonal Adjustment'!$C123</f>
        <v>1.3052596466748441</v>
      </c>
      <c r="D123" s="40">
        <f ca="1">SUMPRODUCT('Trip Rates'!$M$6:$Y$6,'Land Use (HH)'!$E123:$Q123)*'Zonal Adjustment'!$D123</f>
        <v>1.4519660739212712</v>
      </c>
      <c r="E123" s="26">
        <f>'SCOG Emp Input'!B123*'Zonal Adjustment'!E123</f>
        <v>6.956457555183718</v>
      </c>
      <c r="F123" s="26">
        <f>'SCOG Emp Input'!C123*'Zonal Adjustment'!F123</f>
        <v>11.812376520137848</v>
      </c>
      <c r="G123" s="26">
        <f>'SCOG Emp Input'!D123*'Zonal Adjustment'!G123</f>
        <v>17.212965858863264</v>
      </c>
    </row>
    <row r="124" spans="1:7" x14ac:dyDescent="0.25">
      <c r="A124" s="1">
        <v>272</v>
      </c>
      <c r="B124" s="40">
        <f ca="1">SUMPRODUCT('Trip Rates'!$M$4:$Y$4,'Land Use (HH)'!$E124:$Q124)*'Zonal Adjustment'!$B124</f>
        <v>2.9426279880570667</v>
      </c>
      <c r="C124" s="40">
        <f ca="1">SUMPRODUCT('Trip Rates'!$M$5:$Y$5,'Land Use (HH)'!$E124:$Q124)*'Zonal Adjustment'!$C124</f>
        <v>6.3780649277679942</v>
      </c>
      <c r="D124" s="40">
        <f ca="1">SUMPRODUCT('Trip Rates'!$M$6:$Y$6,'Land Use (HH)'!$E124:$Q124)*'Zonal Adjustment'!$D124</f>
        <v>6.9339219504612837</v>
      </c>
      <c r="E124" s="26">
        <f>'SCOG Emp Input'!B124*'Zonal Adjustment'!E124</f>
        <v>5.8503057879267455E-2</v>
      </c>
      <c r="F124" s="26">
        <f>'SCOG Emp Input'!C124*'Zonal Adjustment'!F124</f>
        <v>0.2199438220664707</v>
      </c>
      <c r="G124" s="26">
        <f>'SCOG Emp Input'!D124*'Zonal Adjustment'!G124</f>
        <v>0.28252133732760565</v>
      </c>
    </row>
    <row r="125" spans="1:7" x14ac:dyDescent="0.25">
      <c r="A125" s="1">
        <v>273</v>
      </c>
      <c r="B125" s="40">
        <f ca="1">SUMPRODUCT('Trip Rates'!$M$4:$Y$4,'Land Use (HH)'!$E125:$Q125)*'Zonal Adjustment'!$B125</f>
        <v>13.405305278926635</v>
      </c>
      <c r="C125" s="40">
        <f ca="1">SUMPRODUCT('Trip Rates'!$M$5:$Y$5,'Land Use (HH)'!$E125:$Q125)*'Zonal Adjustment'!$C125</f>
        <v>29.055629115387532</v>
      </c>
      <c r="D125" s="40">
        <f ca="1">SUMPRODUCT('Trip Rates'!$M$6:$Y$6,'Land Use (HH)'!$E125:$Q125)*'Zonal Adjustment'!$D125</f>
        <v>31.58786666321252</v>
      </c>
      <c r="E125" s="26">
        <f>'SCOG Emp Input'!B125*'Zonal Adjustment'!E125</f>
        <v>52.590585349355656</v>
      </c>
      <c r="F125" s="26">
        <f>'SCOG Emp Input'!C125*'Zonal Adjustment'!F125</f>
        <v>203.66352041720216</v>
      </c>
      <c r="G125" s="26">
        <f>'SCOG Emp Input'!D125*'Zonal Adjustment'!G125</f>
        <v>203.3362465544572</v>
      </c>
    </row>
    <row r="126" spans="1:7" x14ac:dyDescent="0.25">
      <c r="A126" s="1">
        <v>274</v>
      </c>
      <c r="B126" s="40">
        <f ca="1">SUMPRODUCT('Trip Rates'!$M$4:$Y$4,'Land Use (HH)'!$E126:$Q126)*'Zonal Adjustment'!$B126</f>
        <v>19.279335674197441</v>
      </c>
      <c r="C126" s="40">
        <f ca="1">SUMPRODUCT('Trip Rates'!$M$5:$Y$5,'Land Use (HH)'!$E126:$Q126)*'Zonal Adjustment'!$C126</f>
        <v>41.787427834347213</v>
      </c>
      <c r="D126" s="40">
        <f ca="1">SUMPRODUCT('Trip Rates'!$M$6:$Y$6,'Land Use (HH)'!$E126:$Q126)*'Zonal Adjustment'!$D126</f>
        <v>45.42925893595369</v>
      </c>
      <c r="E126" s="26">
        <f>'SCOG Emp Input'!B126*'Zonal Adjustment'!E126</f>
        <v>0.28053273668884765</v>
      </c>
      <c r="F126" s="26">
        <f>'SCOG Emp Input'!C126*'Zonal Adjustment'!F126</f>
        <v>0.5916282595741984</v>
      </c>
      <c r="G126" s="26">
        <f>'SCOG Emp Input'!D126*'Zonal Adjustment'!G126</f>
        <v>0.61475047098315327</v>
      </c>
    </row>
    <row r="127" spans="1:7" x14ac:dyDescent="0.25">
      <c r="A127" s="1">
        <v>275</v>
      </c>
      <c r="B127" s="40">
        <f ca="1">SUMPRODUCT('Trip Rates'!$M$4:$Y$4,'Land Use (HH)'!$E127:$Q127)*'Zonal Adjustment'!$B127</f>
        <v>0.87188977423913072</v>
      </c>
      <c r="C127" s="40">
        <f ca="1">SUMPRODUCT('Trip Rates'!$M$5:$Y$5,'Land Use (HH)'!$E127:$Q127)*'Zonal Adjustment'!$C127</f>
        <v>1.8897970156349615</v>
      </c>
      <c r="D127" s="40">
        <f ca="1">SUMPRODUCT('Trip Rates'!$M$6:$Y$6,'Land Use (HH)'!$E127:$Q127)*'Zonal Adjustment'!$D127</f>
        <v>2.0544953927292693</v>
      </c>
      <c r="E127" s="26">
        <f>'SCOG Emp Input'!B127*'Zonal Adjustment'!E127</f>
        <v>3.8132017964071858</v>
      </c>
      <c r="F127" s="26">
        <f>'SCOG Emp Input'!C127*'Zonal Adjustment'!F127</f>
        <v>4.394876646706587</v>
      </c>
      <c r="G127" s="26">
        <f>'SCOG Emp Input'!D127*'Zonal Adjustment'!G127</f>
        <v>8.052965149700599</v>
      </c>
    </row>
    <row r="128" spans="1:7" x14ac:dyDescent="0.25">
      <c r="A128" s="1">
        <v>276</v>
      </c>
      <c r="B128" s="40">
        <f ca="1">SUMPRODUCT('Trip Rates'!$M$4:$Y$4,'Land Use (HH)'!$E128:$Q128)*'Zonal Adjustment'!$B128</f>
        <v>1.4168208831385873</v>
      </c>
      <c r="C128" s="40">
        <f ca="1">SUMPRODUCT('Trip Rates'!$M$5:$Y$5,'Land Use (HH)'!$E128:$Q128)*'Zonal Adjustment'!$C128</f>
        <v>3.070920150406812</v>
      </c>
      <c r="D128" s="40">
        <f ca="1">SUMPRODUCT('Trip Rates'!$M$6:$Y$6,'Land Use (HH)'!$E128:$Q128)*'Zonal Adjustment'!$D128</f>
        <v>3.3385550131850628</v>
      </c>
      <c r="E128" s="26">
        <f>'SCOG Emp Input'!B128*'Zonal Adjustment'!E128</f>
        <v>1.317591471740704</v>
      </c>
      <c r="F128" s="26">
        <f>'SCOG Emp Input'!C128*'Zonal Adjustment'!F128</f>
        <v>5.6938423520510746</v>
      </c>
      <c r="G128" s="26">
        <f>'SCOG Emp Input'!D128*'Zonal Adjustment'!G128</f>
        <v>6.3404712421822138</v>
      </c>
    </row>
    <row r="129" spans="1:7" x14ac:dyDescent="0.25">
      <c r="A129" s="1">
        <v>277</v>
      </c>
      <c r="B129" s="40">
        <f ca="1">SUMPRODUCT('Trip Rates'!$M$4:$Y$4,'Land Use (HH)'!$E129:$Q129)*'Zonal Adjustment'!$B129</f>
        <v>0.10898622177989134</v>
      </c>
      <c r="C129" s="40">
        <f ca="1">SUMPRODUCT('Trip Rates'!$M$5:$Y$5,'Land Use (HH)'!$E129:$Q129)*'Zonal Adjustment'!$C129</f>
        <v>0.23622462695437019</v>
      </c>
      <c r="D129" s="40">
        <f ca="1">SUMPRODUCT('Trip Rates'!$M$6:$Y$6,'Land Use (HH)'!$E129:$Q129)*'Zonal Adjustment'!$D129</f>
        <v>0.25681192409115866</v>
      </c>
      <c r="E129" s="26">
        <f>'SCOG Emp Input'!B129*'Zonal Adjustment'!E129</f>
        <v>36.911316760490315</v>
      </c>
      <c r="F129" s="26">
        <f>'SCOG Emp Input'!C129*'Zonal Adjustment'!F129</f>
        <v>168.4271813325019</v>
      </c>
      <c r="G129" s="26">
        <f>'SCOG Emp Input'!D129*'Zonal Adjustment'!G129</f>
        <v>171.97798871656332</v>
      </c>
    </row>
    <row r="130" spans="1:7" x14ac:dyDescent="0.25">
      <c r="A130" s="1">
        <v>278</v>
      </c>
      <c r="B130" s="40">
        <f ca="1">SUMPRODUCT('Trip Rates'!$M$4:$Y$4,'Land Use (HH)'!$E130:$Q130)*'Zonal Adjustment'!$B130</f>
        <v>0.21797244355978268</v>
      </c>
      <c r="C130" s="40">
        <f ca="1">SUMPRODUCT('Trip Rates'!$M$5:$Y$5,'Land Use (HH)'!$E130:$Q130)*'Zonal Adjustment'!$C130</f>
        <v>0.47244925390874037</v>
      </c>
      <c r="D130" s="40">
        <f ca="1">SUMPRODUCT('Trip Rates'!$M$6:$Y$6,'Land Use (HH)'!$E130:$Q130)*'Zonal Adjustment'!$D130</f>
        <v>0.51362384818231732</v>
      </c>
      <c r="E130" s="26">
        <f>'SCOG Emp Input'!B130*'Zonal Adjustment'!E130</f>
        <v>95.600832192741734</v>
      </c>
      <c r="F130" s="26">
        <f>'SCOG Emp Input'!C130*'Zonal Adjustment'!F130</f>
        <v>480.2864447614553</v>
      </c>
      <c r="G130" s="26">
        <f>'SCOG Emp Input'!D130*'Zonal Adjustment'!G130</f>
        <v>456.03512953815726</v>
      </c>
    </row>
    <row r="131" spans="1:7" x14ac:dyDescent="0.25">
      <c r="A131" s="1">
        <v>279</v>
      </c>
      <c r="B131" s="40">
        <f ca="1">SUMPRODUCT('Trip Rates'!$M$4:$Y$4,'Land Use (HH)'!$E131:$Q131)*'Zonal Adjustment'!$B131</f>
        <v>0</v>
      </c>
      <c r="C131" s="40">
        <f ca="1">SUMPRODUCT('Trip Rates'!$M$5:$Y$5,'Land Use (HH)'!$E131:$Q131)*'Zonal Adjustment'!$C131</f>
        <v>0</v>
      </c>
      <c r="D131" s="40">
        <f ca="1">SUMPRODUCT('Trip Rates'!$M$6:$Y$6,'Land Use (HH)'!$E131:$Q131)*'Zonal Adjustment'!$D131</f>
        <v>0</v>
      </c>
      <c r="E131" s="26">
        <f>'SCOG Emp Input'!B131*'Zonal Adjustment'!E131</f>
        <v>28.374799190875201</v>
      </c>
      <c r="F131" s="26">
        <f>'SCOG Emp Input'!C131*'Zonal Adjustment'!F131</f>
        <v>135.62853535526864</v>
      </c>
      <c r="G131" s="26">
        <f>'SCOG Emp Input'!D131*'Zonal Adjustment'!G131</f>
        <v>131.26777190545056</v>
      </c>
    </row>
    <row r="132" spans="1:7" x14ac:dyDescent="0.25">
      <c r="A132" s="1">
        <v>280</v>
      </c>
      <c r="B132" s="40">
        <f ca="1">SUMPRODUCT('Trip Rates'!$M$4:$Y$4,'Land Use (HH)'!$E132:$Q132)*'Zonal Adjustment'!$B132</f>
        <v>0</v>
      </c>
      <c r="C132" s="40">
        <f ca="1">SUMPRODUCT('Trip Rates'!$M$5:$Y$5,'Land Use (HH)'!$E132:$Q132)*'Zonal Adjustment'!$C132</f>
        <v>0</v>
      </c>
      <c r="D132" s="40">
        <f ca="1">SUMPRODUCT('Trip Rates'!$M$6:$Y$6,'Land Use (HH)'!$E132:$Q132)*'Zonal Adjustment'!$D132</f>
        <v>0</v>
      </c>
      <c r="E132" s="26">
        <f>'SCOG Emp Input'!B132*'Zonal Adjustment'!E132</f>
        <v>41.92449529109269</v>
      </c>
      <c r="F132" s="26">
        <f>'SCOG Emp Input'!C132*'Zonal Adjustment'!F132</f>
        <v>208.51338769972438</v>
      </c>
      <c r="G132" s="26">
        <f>'SCOG Emp Input'!D132*'Zonal Adjustment'!G132</f>
        <v>200.92027557779116</v>
      </c>
    </row>
    <row r="133" spans="1:7" x14ac:dyDescent="0.25">
      <c r="A133" s="1">
        <v>281</v>
      </c>
      <c r="B133" s="40">
        <f ca="1">SUMPRODUCT('Trip Rates'!$M$4:$Y$4,'Land Use (HH)'!$E133:$Q133)*'Zonal Adjustment'!$B133</f>
        <v>0.21797244355978268</v>
      </c>
      <c r="C133" s="40">
        <f ca="1">SUMPRODUCT('Trip Rates'!$M$5:$Y$5,'Land Use (HH)'!$E133:$Q133)*'Zonal Adjustment'!$C133</f>
        <v>0.47244925390874037</v>
      </c>
      <c r="D133" s="40">
        <f ca="1">SUMPRODUCT('Trip Rates'!$M$6:$Y$6,'Land Use (HH)'!$E133:$Q133)*'Zonal Adjustment'!$D133</f>
        <v>0.51362384818231732</v>
      </c>
      <c r="E133" s="26">
        <f>'SCOG Emp Input'!B133*'Zonal Adjustment'!E133</f>
        <v>111.90593083085648</v>
      </c>
      <c r="F133" s="26">
        <f>'SCOG Emp Input'!C133*'Zonal Adjustment'!F133</f>
        <v>560.11045285551609</v>
      </c>
      <c r="G133" s="26">
        <f>'SCOG Emp Input'!D133*'Zonal Adjustment'!G133</f>
        <v>532.60839383386599</v>
      </c>
    </row>
    <row r="134" spans="1:7" x14ac:dyDescent="0.25">
      <c r="A134" s="1">
        <v>282</v>
      </c>
      <c r="B134" s="40">
        <f ca="1">SUMPRODUCT('Trip Rates'!$M$4:$Y$4,'Land Use (HH)'!$E134:$Q134)*'Zonal Adjustment'!$B134</f>
        <v>0</v>
      </c>
      <c r="C134" s="40">
        <f ca="1">SUMPRODUCT('Trip Rates'!$M$5:$Y$5,'Land Use (HH)'!$E134:$Q134)*'Zonal Adjustment'!$C134</f>
        <v>0</v>
      </c>
      <c r="D134" s="40">
        <f ca="1">SUMPRODUCT('Trip Rates'!$M$6:$Y$6,'Land Use (HH)'!$E134:$Q134)*'Zonal Adjustment'!$D134</f>
        <v>0</v>
      </c>
      <c r="E134" s="26">
        <f>'SCOG Emp Input'!B134*'Zonal Adjustment'!E134</f>
        <v>29.119941763700588</v>
      </c>
      <c r="F134" s="26">
        <f>'SCOG Emp Input'!C134*'Zonal Adjustment'!F134</f>
        <v>147.7888545337573</v>
      </c>
      <c r="G134" s="26">
        <f>'SCOG Emp Input'!D134*'Zonal Adjustment'!G134</f>
        <v>139.46576378242085</v>
      </c>
    </row>
    <row r="135" spans="1:7" x14ac:dyDescent="0.25">
      <c r="A135" s="1">
        <v>283</v>
      </c>
      <c r="B135" s="40">
        <f ca="1">SUMPRODUCT('Trip Rates'!$M$4:$Y$4,'Land Use (HH)'!$E135:$Q135)*'Zonal Adjustment'!$B135</f>
        <v>37.806993376778969</v>
      </c>
      <c r="C135" s="40">
        <f ca="1">SUMPRODUCT('Trip Rates'!$M$5:$Y$5,'Land Use (HH)'!$E135:$Q135)*'Zonal Adjustment'!$C135</f>
        <v>81.945614416590132</v>
      </c>
      <c r="D135" s="40">
        <f ca="1">SUMPRODUCT('Trip Rates'!$M$6:$Y$6,'Land Use (HH)'!$E135:$Q135)*'Zonal Adjustment'!$D135</f>
        <v>89.087286031450674</v>
      </c>
      <c r="E135" s="26">
        <f>'SCOG Emp Input'!B135*'Zonal Adjustment'!E135</f>
        <v>2.1417740603328306</v>
      </c>
      <c r="F135" s="26">
        <f>'SCOG Emp Input'!C135*'Zonal Adjustment'!F135</f>
        <v>4.8839470224458132</v>
      </c>
      <c r="G135" s="26">
        <f>'SCOG Emp Input'!D135*'Zonal Adjustment'!G135</f>
        <v>6.1309988301301539</v>
      </c>
    </row>
    <row r="136" spans="1:7" x14ac:dyDescent="0.25">
      <c r="A136" s="1">
        <v>284</v>
      </c>
      <c r="B136" s="40">
        <f ca="1">SUMPRODUCT('Trip Rates'!$M$4:$Y$4,'Land Use (HH)'!$E136:$Q136)*'Zonal Adjustment'!$B136</f>
        <v>3.3785728751766317</v>
      </c>
      <c r="C136" s="40">
        <f ca="1">SUMPRODUCT('Trip Rates'!$M$5:$Y$5,'Land Use (HH)'!$E136:$Q136)*'Zonal Adjustment'!$C136</f>
        <v>7.3229634355854749</v>
      </c>
      <c r="D136" s="40">
        <f ca="1">SUMPRODUCT('Trip Rates'!$M$6:$Y$6,'Land Use (HH)'!$E136:$Q136)*'Zonal Adjustment'!$D136</f>
        <v>7.9611696468259181</v>
      </c>
      <c r="E136" s="26">
        <f>'SCOG Emp Input'!B136*'Zonal Adjustment'!E136</f>
        <v>40.10051698618669</v>
      </c>
      <c r="F136" s="26">
        <f>'SCOG Emp Input'!C136*'Zonal Adjustment'!F136</f>
        <v>141.66782464629551</v>
      </c>
      <c r="G136" s="26">
        <f>'SCOG Emp Input'!D136*'Zonal Adjustment'!G136</f>
        <v>167.16138034323987</v>
      </c>
    </row>
    <row r="137" spans="1:7" x14ac:dyDescent="0.25">
      <c r="A137" s="1">
        <v>285</v>
      </c>
      <c r="B137" s="40">
        <f ca="1">SUMPRODUCT('Trip Rates'!$M$4:$Y$4,'Land Use (HH)'!$E137:$Q137)*'Zonal Adjustment'!$B137</f>
        <v>56.563849103763609</v>
      </c>
      <c r="C137" s="40">
        <f ca="1">SUMPRODUCT('Trip Rates'!$M$5:$Y$5,'Land Use (HH)'!$E137:$Q137)*'Zonal Adjustment'!$C137</f>
        <v>122.60058138931811</v>
      </c>
      <c r="D137" s="40">
        <f ca="1">SUMPRODUCT('Trip Rates'!$M$6:$Y$6,'Land Use (HH)'!$E137:$Q137)*'Zonal Adjustment'!$D137</f>
        <v>133.28538860331136</v>
      </c>
      <c r="E137" s="26">
        <f>'SCOG Emp Input'!B137*'Zonal Adjustment'!E137</f>
        <v>19.404612906624244</v>
      </c>
      <c r="F137" s="26">
        <f>'SCOG Emp Input'!C137*'Zonal Adjustment'!F137</f>
        <v>60.125010228072171</v>
      </c>
      <c r="G137" s="26">
        <f>'SCOG Emp Input'!D137*'Zonal Adjustment'!G137</f>
        <v>58.922700070919731</v>
      </c>
    </row>
    <row r="138" spans="1:7" x14ac:dyDescent="0.25">
      <c r="A138" s="1">
        <v>286</v>
      </c>
      <c r="B138" s="40">
        <f ca="1">SUMPRODUCT('Trip Rates'!$M$4:$Y$4,'Land Use (HH)'!$E138:$Q138)*'Zonal Adjustment'!$B138</f>
        <v>0.76290355245923946</v>
      </c>
      <c r="C138" s="40">
        <f ca="1">SUMPRODUCT('Trip Rates'!$M$5:$Y$5,'Land Use (HH)'!$E138:$Q138)*'Zonal Adjustment'!$C138</f>
        <v>1.6535723886805909</v>
      </c>
      <c r="D138" s="40">
        <f ca="1">SUMPRODUCT('Trip Rates'!$M$6:$Y$6,'Land Use (HH)'!$E138:$Q138)*'Zonal Adjustment'!$D138</f>
        <v>1.7976834686381107</v>
      </c>
      <c r="E138" s="26">
        <f>'SCOG Emp Input'!B138*'Zonal Adjustment'!E138</f>
        <v>11.411681231293771</v>
      </c>
      <c r="F138" s="26">
        <f>'SCOG Emp Input'!C138*'Zonal Adjustment'!F138</f>
        <v>16.051193645101325</v>
      </c>
      <c r="G138" s="26">
        <f>'SCOG Emp Input'!D138*'Zonal Adjustment'!G138</f>
        <v>19.651809783106309</v>
      </c>
    </row>
    <row r="139" spans="1:7" x14ac:dyDescent="0.25">
      <c r="A139" s="1">
        <v>287</v>
      </c>
      <c r="B139" s="40">
        <f ca="1">SUMPRODUCT('Trip Rates'!$M$4:$Y$4,'Land Use (HH)'!$E139:$Q139)*'Zonal Adjustment'!$B139</f>
        <v>5.9942421978940237</v>
      </c>
      <c r="C139" s="40">
        <f ca="1">SUMPRODUCT('Trip Rates'!$M$5:$Y$5,'Land Use (HH)'!$E139:$Q139)*'Zonal Adjustment'!$C139</f>
        <v>12.992354482490358</v>
      </c>
      <c r="D139" s="40">
        <f ca="1">SUMPRODUCT('Trip Rates'!$M$6:$Y$6,'Land Use (HH)'!$E139:$Q139)*'Zonal Adjustment'!$D139</f>
        <v>14.124655825013727</v>
      </c>
      <c r="E139" s="26">
        <f>'SCOG Emp Input'!B139*'Zonal Adjustment'!E139</f>
        <v>33.619482704697099</v>
      </c>
      <c r="F139" s="26">
        <f>'SCOG Emp Input'!C139*'Zonal Adjustment'!F139</f>
        <v>150.17761256470195</v>
      </c>
      <c r="G139" s="26">
        <f>'SCOG Emp Input'!D139*'Zonal Adjustment'!G139</f>
        <v>147.49820724190474</v>
      </c>
    </row>
    <row r="140" spans="1:7" x14ac:dyDescent="0.25">
      <c r="A140" s="1">
        <v>288</v>
      </c>
      <c r="B140" s="40">
        <f ca="1">SUMPRODUCT('Trip Rates'!$M$4:$Y$4,'Land Use (HH)'!$E140:$Q140)*'Zonal Adjustment'!$B140</f>
        <v>0</v>
      </c>
      <c r="C140" s="40">
        <f ca="1">SUMPRODUCT('Trip Rates'!$M$5:$Y$5,'Land Use (HH)'!$E140:$Q140)*'Zonal Adjustment'!$C140</f>
        <v>0</v>
      </c>
      <c r="D140" s="40">
        <f ca="1">SUMPRODUCT('Trip Rates'!$M$6:$Y$6,'Land Use (HH)'!$E140:$Q140)*'Zonal Adjustment'!$D140</f>
        <v>0</v>
      </c>
      <c r="E140" s="26">
        <f>'SCOG Emp Input'!B140*'Zonal Adjustment'!E140</f>
        <v>32.479732794462123</v>
      </c>
      <c r="F140" s="26">
        <f>'SCOG Emp Input'!C140*'Zonal Adjustment'!F140</f>
        <v>78.15663550912123</v>
      </c>
      <c r="G140" s="26">
        <f>'SCOG Emp Input'!D140*'Zonal Adjustment'!G140</f>
        <v>88.474300131853212</v>
      </c>
    </row>
    <row r="141" spans="1:7" x14ac:dyDescent="0.25">
      <c r="A141" s="1">
        <v>289</v>
      </c>
      <c r="B141" s="40">
        <f ca="1">SUMPRODUCT('Trip Rates'!$M$4:$Y$4,'Land Use (HH)'!$E141:$Q141)*'Zonal Adjustment'!$B141</f>
        <v>0</v>
      </c>
      <c r="C141" s="40">
        <f ca="1">SUMPRODUCT('Trip Rates'!$M$5:$Y$5,'Land Use (HH)'!$E141:$Q141)*'Zonal Adjustment'!$C141</f>
        <v>0</v>
      </c>
      <c r="D141" s="40">
        <f ca="1">SUMPRODUCT('Trip Rates'!$M$6:$Y$6,'Land Use (HH)'!$E141:$Q141)*'Zonal Adjustment'!$D141</f>
        <v>0</v>
      </c>
      <c r="E141" s="26">
        <f>'SCOG Emp Input'!B141*'Zonal Adjustment'!E141</f>
        <v>28.849706984046374</v>
      </c>
      <c r="F141" s="26">
        <f>'SCOG Emp Input'!C141*'Zonal Adjustment'!F141</f>
        <v>141.65076054807784</v>
      </c>
      <c r="G141" s="26">
        <f>'SCOG Emp Input'!D141*'Zonal Adjustment'!G141</f>
        <v>136.99716155865329</v>
      </c>
    </row>
    <row r="142" spans="1:7" x14ac:dyDescent="0.25">
      <c r="A142" s="1">
        <v>290</v>
      </c>
      <c r="B142" s="40">
        <f ca="1">SUMPRODUCT('Trip Rates'!$M$4:$Y$4,'Land Use (HH)'!$E142:$Q142)*'Zonal Adjustment'!$B142</f>
        <v>0.10898622177989134</v>
      </c>
      <c r="C142" s="40">
        <f ca="1">SUMPRODUCT('Trip Rates'!$M$5:$Y$5,'Land Use (HH)'!$E142:$Q142)*'Zonal Adjustment'!$C142</f>
        <v>0.23622462695437019</v>
      </c>
      <c r="D142" s="40">
        <f ca="1">SUMPRODUCT('Trip Rates'!$M$6:$Y$6,'Land Use (HH)'!$E142:$Q142)*'Zonal Adjustment'!$D142</f>
        <v>0.25681192409115866</v>
      </c>
      <c r="E142" s="26">
        <f>'SCOG Emp Input'!B142*'Zonal Adjustment'!E142</f>
        <v>12.362358299424523</v>
      </c>
      <c r="F142" s="26">
        <f>'SCOG Emp Input'!C142*'Zonal Adjustment'!F142</f>
        <v>23.615957946566198</v>
      </c>
      <c r="G142" s="26">
        <f>'SCOG Emp Input'!D142*'Zonal Adjustment'!G142</f>
        <v>47.190677339877766</v>
      </c>
    </row>
    <row r="143" spans="1:7" x14ac:dyDescent="0.25">
      <c r="A143" s="1">
        <v>291</v>
      </c>
      <c r="B143" s="40">
        <f ca="1">SUMPRODUCT('Trip Rates'!$M$4:$Y$4,'Land Use (HH)'!$E143:$Q143)*'Zonal Adjustment'!$B143</f>
        <v>10.320014326559692</v>
      </c>
      <c r="C143" s="40">
        <f ca="1">SUMPRODUCT('Trip Rates'!$M$5:$Y$5,'Land Use (HH)'!$E143:$Q143)*'Zonal Adjustment'!$C143</f>
        <v>22.368346150936262</v>
      </c>
      <c r="D143" s="40">
        <f ca="1">SUMPRODUCT('Trip Rates'!$M$6:$Y$6,'Land Use (HH)'!$E143:$Q143)*'Zonal Adjustment'!$D143</f>
        <v>24.317777904115907</v>
      </c>
      <c r="E143" s="26">
        <f>'SCOG Emp Input'!B143*'Zonal Adjustment'!E143</f>
        <v>29.439737097669344</v>
      </c>
      <c r="F143" s="26">
        <f>'SCOG Emp Input'!C143*'Zonal Adjustment'!F143</f>
        <v>100.59129371882874</v>
      </c>
      <c r="G143" s="26">
        <f>'SCOG Emp Input'!D143*'Zonal Adjustment'!G143</f>
        <v>108.05571744171361</v>
      </c>
    </row>
    <row r="144" spans="1:7" x14ac:dyDescent="0.25">
      <c r="A144" s="1">
        <v>292</v>
      </c>
      <c r="B144" s="40">
        <f ca="1">SUMPRODUCT('Trip Rates'!$M$4:$Y$4,'Land Use (HH)'!$E144:$Q144)*'Zonal Adjustment'!$B144</f>
        <v>29.415054299727334</v>
      </c>
      <c r="C144" s="40">
        <f ca="1">SUMPRODUCT('Trip Rates'!$M$5:$Y$5,'Land Use (HH)'!$E144:$Q144)*'Zonal Adjustment'!$C144</f>
        <v>63.756318141103634</v>
      </c>
      <c r="D144" s="40">
        <f ca="1">SUMPRODUCT('Trip Rates'!$M$6:$Y$6,'Land Use (HH)'!$E144:$Q144)*'Zonal Adjustment'!$D144</f>
        <v>69.312767876431465</v>
      </c>
      <c r="E144" s="26">
        <f>'SCOG Emp Input'!B144*'Zonal Adjustment'!E144</f>
        <v>43.244461584373511</v>
      </c>
      <c r="F144" s="26">
        <f>'SCOG Emp Input'!C144*'Zonal Adjustment'!F144</f>
        <v>169.35973669226092</v>
      </c>
      <c r="G144" s="26">
        <f>'SCOG Emp Input'!D144*'Zonal Adjustment'!G144</f>
        <v>169.53000040230813</v>
      </c>
    </row>
    <row r="145" spans="1:7" x14ac:dyDescent="0.25">
      <c r="A145" s="1">
        <v>293</v>
      </c>
      <c r="B145" s="40">
        <f ca="1">SUMPRODUCT('Trip Rates'!$M$4:$Y$4,'Land Use (HH)'!$E145:$Q145)*'Zonal Adjustment'!$B145</f>
        <v>5.6125724492208446</v>
      </c>
      <c r="C145" s="40">
        <f ca="1">SUMPRODUCT('Trip Rates'!$M$5:$Y$5,'Land Use (HH)'!$E145:$Q145)*'Zonal Adjustment'!$C145</f>
        <v>12.165095838896153</v>
      </c>
      <c r="D145" s="40">
        <f ca="1">SUMPRODUCT('Trip Rates'!$M$6:$Y$6,'Land Use (HH)'!$E145:$Q145)*'Zonal Adjustment'!$D145</f>
        <v>13.225300466846489</v>
      </c>
      <c r="E145" s="26">
        <f>'SCOG Emp Input'!B145*'Zonal Adjustment'!E145</f>
        <v>92.226570101385576</v>
      </c>
      <c r="F145" s="26">
        <f>'SCOG Emp Input'!C145*'Zonal Adjustment'!F145</f>
        <v>380.74383095199244</v>
      </c>
      <c r="G145" s="26">
        <f>'SCOG Emp Input'!D145*'Zonal Adjustment'!G145</f>
        <v>409.3054630878259</v>
      </c>
    </row>
    <row r="146" spans="1:7" x14ac:dyDescent="0.25">
      <c r="A146" s="1">
        <v>294</v>
      </c>
      <c r="B146" s="40">
        <f ca="1">SUMPRODUCT('Trip Rates'!$M$4:$Y$4,'Land Use (HH)'!$E146:$Q146)*'Zonal Adjustment'!$B146</f>
        <v>5.3403248672146759</v>
      </c>
      <c r="C146" s="40">
        <f ca="1">SUMPRODUCT('Trip Rates'!$M$5:$Y$5,'Land Use (HH)'!$E146:$Q146)*'Zonal Adjustment'!$C146</f>
        <v>11.575006720764138</v>
      </c>
      <c r="D146" s="40">
        <f ca="1">SUMPRODUCT('Trip Rates'!$M$6:$Y$6,'Land Use (HH)'!$E146:$Q146)*'Zonal Adjustment'!$D146</f>
        <v>12.583784280466773</v>
      </c>
      <c r="E146" s="26">
        <f>'SCOG Emp Input'!B146*'Zonal Adjustment'!E146</f>
        <v>32.86282438345556</v>
      </c>
      <c r="F146" s="26">
        <f>'SCOG Emp Input'!C146*'Zonal Adjustment'!F146</f>
        <v>127.85020846858902</v>
      </c>
      <c r="G146" s="26">
        <f>'SCOG Emp Input'!D146*'Zonal Adjustment'!G146</f>
        <v>135.26500641661752</v>
      </c>
    </row>
    <row r="147" spans="1:7" x14ac:dyDescent="0.25">
      <c r="A147" s="1">
        <v>295</v>
      </c>
      <c r="B147" s="40">
        <f ca="1">SUMPRODUCT('Trip Rates'!$M$4:$Y$4,'Land Use (HH)'!$E147:$Q147)*'Zonal Adjustment'!$B147</f>
        <v>1.3078346613586957</v>
      </c>
      <c r="C147" s="40">
        <f ca="1">SUMPRODUCT('Trip Rates'!$M$5:$Y$5,'Land Use (HH)'!$E147:$Q147)*'Zonal Adjustment'!$C147</f>
        <v>2.8346955234524418</v>
      </c>
      <c r="D147" s="40">
        <f ca="1">SUMPRODUCT('Trip Rates'!$M$6:$Y$6,'Land Use (HH)'!$E147:$Q147)*'Zonal Adjustment'!$D147</f>
        <v>3.0817430890939042</v>
      </c>
      <c r="E147" s="26">
        <f>'SCOG Emp Input'!B147*'Zonal Adjustment'!E147</f>
        <v>69.326914955667561</v>
      </c>
      <c r="F147" s="26">
        <f>'SCOG Emp Input'!C147*'Zonal Adjustment'!F147</f>
        <v>339.28393953550653</v>
      </c>
      <c r="G147" s="26">
        <f>'SCOG Emp Input'!D147*'Zonal Adjustment'!G147</f>
        <v>321.01106658283072</v>
      </c>
    </row>
    <row r="148" spans="1:7" x14ac:dyDescent="0.25">
      <c r="A148" s="1">
        <v>301</v>
      </c>
      <c r="B148" s="40">
        <f ca="1">SUMPRODUCT('Trip Rates'!$M$4:$Y$4,'Land Use (HH)'!$E148:$Q148)*'Zonal Adjustment'!$B148</f>
        <v>10.289582459165608</v>
      </c>
      <c r="C148" s="40">
        <f ca="1">SUMPRODUCT('Trip Rates'!$M$5:$Y$5,'Land Use (HH)'!$E148:$Q148)*'Zonal Adjustment'!$C148</f>
        <v>21.645766454362349</v>
      </c>
      <c r="D148" s="40">
        <f ca="1">SUMPRODUCT('Trip Rates'!$M$6:$Y$6,'Land Use (HH)'!$E148:$Q148)*'Zonal Adjustment'!$D148</f>
        <v>24.585753217602505</v>
      </c>
      <c r="E148" s="26">
        <f>'SCOG Emp Input'!B148*'Zonal Adjustment'!E148</f>
        <v>0.8572359527298582</v>
      </c>
      <c r="F148" s="26">
        <f>'SCOG Emp Input'!C148*'Zonal Adjustment'!F148</f>
        <v>1.7563757146758823</v>
      </c>
      <c r="G148" s="26">
        <f>'SCOG Emp Input'!D148*'Zonal Adjustment'!G148</f>
        <v>2.2033254594536729</v>
      </c>
    </row>
    <row r="149" spans="1:7" x14ac:dyDescent="0.25">
      <c r="A149" s="1">
        <v>302</v>
      </c>
      <c r="B149" s="40">
        <f ca="1">SUMPRODUCT('Trip Rates'!$M$4:$Y$4,'Land Use (HH)'!$E149:$Q149)*'Zonal Adjustment'!$B149</f>
        <v>2.9708996118638766</v>
      </c>
      <c r="C149" s="40">
        <f ca="1">SUMPRODUCT('Trip Rates'!$M$5:$Y$5,'Land Use (HH)'!$E149:$Q149)*'Zonal Adjustment'!$C149</f>
        <v>5.9889005352396039</v>
      </c>
      <c r="D149" s="40">
        <f ca="1">SUMPRODUCT('Trip Rates'!$M$6:$Y$6,'Land Use (HH)'!$E149:$Q149)*'Zonal Adjustment'!$D149</f>
        <v>6.9230211048228529</v>
      </c>
      <c r="E149" s="26">
        <f>'SCOG Emp Input'!B149*'Zonal Adjustment'!E149</f>
        <v>7.7881835627202749</v>
      </c>
      <c r="F149" s="26">
        <f>'SCOG Emp Input'!C149*'Zonal Adjustment'!F149</f>
        <v>11.27859443879264</v>
      </c>
      <c r="G149" s="26">
        <f>'SCOG Emp Input'!D149*'Zonal Adjustment'!G149</f>
        <v>16.962154062808377</v>
      </c>
    </row>
    <row r="150" spans="1:7" x14ac:dyDescent="0.25">
      <c r="A150" s="1">
        <v>303</v>
      </c>
      <c r="B150" s="40">
        <f ca="1">SUMPRODUCT('Trip Rates'!$M$4:$Y$4,'Land Use (HH)'!$E150:$Q150)*'Zonal Adjustment'!$B150</f>
        <v>0.22853073937414434</v>
      </c>
      <c r="C150" s="40">
        <f ca="1">SUMPRODUCT('Trip Rates'!$M$5:$Y$5,'Land Use (HH)'!$E150:$Q150)*'Zonal Adjustment'!$C150</f>
        <v>0.46068465655689261</v>
      </c>
      <c r="D150" s="40">
        <f ca="1">SUMPRODUCT('Trip Rates'!$M$6:$Y$6,'Land Use (HH)'!$E150:$Q150)*'Zonal Adjustment'!$D150</f>
        <v>0.53254008498637329</v>
      </c>
      <c r="E150" s="26">
        <f>'SCOG Emp Input'!B150*'Zonal Adjustment'!E150</f>
        <v>108.43547771219228</v>
      </c>
      <c r="F150" s="26">
        <f>'SCOG Emp Input'!C150*'Zonal Adjustment'!F150</f>
        <v>300.48009520983669</v>
      </c>
      <c r="G150" s="26">
        <f>'SCOG Emp Input'!D150*'Zonal Adjustment'!G150</f>
        <v>393.78119723601122</v>
      </c>
    </row>
    <row r="151" spans="1:7" x14ac:dyDescent="0.25">
      <c r="A151" s="1">
        <v>304</v>
      </c>
      <c r="B151" s="40">
        <f ca="1">SUMPRODUCT('Trip Rates'!$M$4:$Y$4,'Land Use (HH)'!$E151:$Q151)*'Zonal Adjustment'!$B151</f>
        <v>42.266417451138935</v>
      </c>
      <c r="C151" s="40">
        <f ca="1">SUMPRODUCT('Trip Rates'!$M$5:$Y$5,'Land Use (HH)'!$E151:$Q151)*'Zonal Adjustment'!$C151</f>
        <v>85.202936203212445</v>
      </c>
      <c r="D151" s="40">
        <f ca="1">SUMPRODUCT('Trip Rates'!$M$6:$Y$6,'Land Use (HH)'!$E151:$Q151)*'Zonal Adjustment'!$D151</f>
        <v>98.492489908102229</v>
      </c>
      <c r="E151" s="26">
        <f>'SCOG Emp Input'!B151*'Zonal Adjustment'!E151</f>
        <v>8.7088726244040249</v>
      </c>
      <c r="F151" s="26">
        <f>'SCOG Emp Input'!C151*'Zonal Adjustment'!F151</f>
        <v>34.208550906744826</v>
      </c>
      <c r="G151" s="26">
        <f>'SCOG Emp Input'!D151*'Zonal Adjustment'!G151</f>
        <v>37.301902156689835</v>
      </c>
    </row>
    <row r="152" spans="1:7" x14ac:dyDescent="0.25">
      <c r="A152" s="1">
        <v>305</v>
      </c>
      <c r="B152" s="40">
        <f ca="1">SUMPRODUCT('Trip Rates'!$M$4:$Y$4,'Land Use (HH)'!$E152:$Q152)*'Zonal Adjustment'!$B152</f>
        <v>51.006004251654659</v>
      </c>
      <c r="C152" s="40">
        <f ca="1">SUMPRODUCT('Trip Rates'!$M$5:$Y$5,'Land Use (HH)'!$E152:$Q152)*'Zonal Adjustment'!$C152</f>
        <v>102.82066918158939</v>
      </c>
      <c r="D152" s="40">
        <f ca="1">SUMPRODUCT('Trip Rates'!$M$6:$Y$6,'Land Use (HH)'!$E152:$Q152)*'Zonal Adjustment'!$D152</f>
        <v>118.8581541081936</v>
      </c>
      <c r="E152" s="26">
        <f>'SCOG Emp Input'!B152*'Zonal Adjustment'!E152</f>
        <v>0.92726729895491755</v>
      </c>
      <c r="F152" s="26">
        <f>'SCOG Emp Input'!C152*'Zonal Adjustment'!F152</f>
        <v>2.4271244890911126</v>
      </c>
      <c r="G152" s="26">
        <f>'SCOG Emp Input'!D152*'Zonal Adjustment'!G152</f>
        <v>2.4368569935047146</v>
      </c>
    </row>
    <row r="153" spans="1:7" x14ac:dyDescent="0.25">
      <c r="A153" s="1">
        <v>306</v>
      </c>
      <c r="B153" s="40">
        <f ca="1">SUMPRODUCT('Trip Rates'!$M$4:$Y$4,'Land Use (HH)'!$E153:$Q153)*'Zonal Adjustment'!$B153</f>
        <v>14.283171210884021</v>
      </c>
      <c r="C153" s="40">
        <f ca="1">SUMPRODUCT('Trip Rates'!$M$5:$Y$5,'Land Use (HH)'!$E153:$Q153)*'Zonal Adjustment'!$C153</f>
        <v>28.792791034805795</v>
      </c>
      <c r="D153" s="40">
        <f ca="1">SUMPRODUCT('Trip Rates'!$M$6:$Y$6,'Land Use (HH)'!$E153:$Q153)*'Zonal Adjustment'!$D153</f>
        <v>33.283755311648328</v>
      </c>
      <c r="E153" s="26">
        <f>'SCOG Emp Input'!B153*'Zonal Adjustment'!E153</f>
        <v>4.2480509948213214</v>
      </c>
      <c r="F153" s="26">
        <f>'SCOG Emp Input'!C153*'Zonal Adjustment'!F153</f>
        <v>15.216087780223649</v>
      </c>
      <c r="G153" s="26">
        <f>'SCOG Emp Input'!D153*'Zonal Adjustment'!G153</f>
        <v>16.38961352311021</v>
      </c>
    </row>
    <row r="154" spans="1:7" x14ac:dyDescent="0.25">
      <c r="A154" s="1">
        <v>307</v>
      </c>
      <c r="B154" s="40">
        <f ca="1">SUMPRODUCT('Trip Rates'!$M$4:$Y$4,'Land Use (HH)'!$E154:$Q154)*'Zonal Adjustment'!$B154</f>
        <v>3.7707571996733815</v>
      </c>
      <c r="C154" s="40">
        <f ca="1">SUMPRODUCT('Trip Rates'!$M$5:$Y$5,'Land Use (HH)'!$E154:$Q154)*'Zonal Adjustment'!$C154</f>
        <v>7.6012968331887283</v>
      </c>
      <c r="D154" s="40">
        <f ca="1">SUMPRODUCT('Trip Rates'!$M$6:$Y$6,'Land Use (HH)'!$E154:$Q154)*'Zonal Adjustment'!$D154</f>
        <v>8.7869114022751589</v>
      </c>
      <c r="E154" s="26">
        <f>'SCOG Emp Input'!B154*'Zonal Adjustment'!E154</f>
        <v>89.769669099152765</v>
      </c>
      <c r="F154" s="26">
        <f>'SCOG Emp Input'!C154*'Zonal Adjustment'!F154</f>
        <v>401.13554661877782</v>
      </c>
      <c r="G154" s="26">
        <f>'SCOG Emp Input'!D154*'Zonal Adjustment'!G154</f>
        <v>396.37194571277496</v>
      </c>
    </row>
    <row r="155" spans="1:7" x14ac:dyDescent="0.25">
      <c r="A155" s="1">
        <v>308</v>
      </c>
      <c r="B155" s="40">
        <f ca="1">SUMPRODUCT('Trip Rates'!$M$4:$Y$4,'Land Use (HH)'!$E155:$Q155)*'Zonal Adjustment'!$B155</f>
        <v>15.071259465615757</v>
      </c>
      <c r="C155" s="40">
        <f ca="1">SUMPRODUCT('Trip Rates'!$M$5:$Y$5,'Land Use (HH)'!$E155:$Q155)*'Zonal Adjustment'!$C155</f>
        <v>30.381462072942234</v>
      </c>
      <c r="D155" s="40">
        <f ca="1">SUMPRODUCT('Trip Rates'!$M$6:$Y$6,'Land Use (HH)'!$E155:$Q155)*'Zonal Adjustment'!$D155</f>
        <v>35.12021979472383</v>
      </c>
      <c r="E155" s="26">
        <f>'SCOG Emp Input'!B155*'Zonal Adjustment'!E155</f>
        <v>19.518494726157396</v>
      </c>
      <c r="F155" s="26">
        <f>'SCOG Emp Input'!C155*'Zonal Adjustment'!F155</f>
        <v>73.23978622667633</v>
      </c>
      <c r="G155" s="26">
        <f>'SCOG Emp Input'!D155*'Zonal Adjustment'!G155</f>
        <v>77.764284264715371</v>
      </c>
    </row>
    <row r="156" spans="1:7" x14ac:dyDescent="0.25">
      <c r="A156" s="1">
        <v>309</v>
      </c>
      <c r="B156" s="40">
        <f ca="1">SUMPRODUCT('Trip Rates'!$M$4:$Y$4,'Land Use (HH)'!$E156:$Q156)*'Zonal Adjustment'!$B156</f>
        <v>22.61277386496252</v>
      </c>
      <c r="C156" s="40">
        <f ca="1">SUMPRODUCT('Trip Rates'!$M$5:$Y$5,'Land Use (HH)'!$E156:$Q156)*'Zonal Adjustment'!$C156</f>
        <v>45.584055739319695</v>
      </c>
      <c r="D156" s="40">
        <f ca="1">SUMPRODUCT('Trip Rates'!$M$6:$Y$6,'Land Use (HH)'!$E156:$Q156)*'Zonal Adjustment'!$D156</f>
        <v>52.694042599274148</v>
      </c>
      <c r="E156" s="26">
        <f>'SCOG Emp Input'!B156*'Zonal Adjustment'!E156</f>
        <v>4.6087728185330663</v>
      </c>
      <c r="F156" s="26">
        <f>'SCOG Emp Input'!C156*'Zonal Adjustment'!F156</f>
        <v>13.767379322708987</v>
      </c>
      <c r="G156" s="26">
        <f>'SCOG Emp Input'!D156*'Zonal Adjustment'!G156</f>
        <v>14.961306538935254</v>
      </c>
    </row>
    <row r="157" spans="1:7" x14ac:dyDescent="0.25">
      <c r="A157" s="1">
        <v>310</v>
      </c>
      <c r="B157" s="40">
        <f ca="1">SUMPRODUCT('Trip Rates'!$M$4:$Y$4,'Land Use (HH)'!$E157:$Q157)*'Zonal Adjustment'!$B157</f>
        <v>27.537954094584386</v>
      </c>
      <c r="C157" s="40">
        <f ca="1">SUMPRODUCT('Trip Rates'!$M$5:$Y$5,'Land Use (HH)'!$E157:$Q157)*'Zonal Adjustment'!$C157</f>
        <v>55.512501115105565</v>
      </c>
      <c r="D157" s="40">
        <f ca="1">SUMPRODUCT('Trip Rates'!$M$6:$Y$6,'Land Use (HH)'!$E157:$Q157)*'Zonal Adjustment'!$D157</f>
        <v>64.171080240857975</v>
      </c>
      <c r="E157" s="26">
        <f>'SCOG Emp Input'!B157*'Zonal Adjustment'!E157</f>
        <v>48.925526652996822</v>
      </c>
      <c r="F157" s="26">
        <f>'SCOG Emp Input'!C157*'Zonal Adjustment'!F157</f>
        <v>156.36415719007636</v>
      </c>
      <c r="G157" s="26">
        <f>'SCOG Emp Input'!D157*'Zonal Adjustment'!G157</f>
        <v>165.09328452988271</v>
      </c>
    </row>
    <row r="158" spans="1:7" x14ac:dyDescent="0.25">
      <c r="A158" s="1">
        <v>311</v>
      </c>
      <c r="B158" s="40">
        <f ca="1">SUMPRODUCT('Trip Rates'!$M$4:$Y$4,'Land Use (HH)'!$E158:$Q158)*'Zonal Adjustment'!$B158</f>
        <v>0.11426536968707217</v>
      </c>
      <c r="C158" s="40">
        <f ca="1">SUMPRODUCT('Trip Rates'!$M$5:$Y$5,'Land Use (HH)'!$E158:$Q158)*'Zonal Adjustment'!$C158</f>
        <v>0.23034232827844631</v>
      </c>
      <c r="D158" s="40">
        <f ca="1">SUMPRODUCT('Trip Rates'!$M$6:$Y$6,'Land Use (HH)'!$E158:$Q158)*'Zonal Adjustment'!$D158</f>
        <v>0.26627004249318664</v>
      </c>
      <c r="E158" s="26">
        <f>'SCOG Emp Input'!B158*'Zonal Adjustment'!E158</f>
        <v>53.096053875694061</v>
      </c>
      <c r="F158" s="26">
        <f>'SCOG Emp Input'!C158*'Zonal Adjustment'!F158</f>
        <v>266.05991927005221</v>
      </c>
      <c r="G158" s="26">
        <f>'SCOG Emp Input'!D158*'Zonal Adjustment'!G158</f>
        <v>254.39915453723287</v>
      </c>
    </row>
    <row r="159" spans="1:7" x14ac:dyDescent="0.25">
      <c r="A159" s="1">
        <v>312</v>
      </c>
      <c r="B159" s="40">
        <f ca="1">SUMPRODUCT('Trip Rates'!$M$4:$Y$4,'Land Use (HH)'!$E159:$Q159)*'Zonal Adjustment'!$B159</f>
        <v>1.4854498059319383</v>
      </c>
      <c r="C159" s="40">
        <f ca="1">SUMPRODUCT('Trip Rates'!$M$5:$Y$5,'Land Use (HH)'!$E159:$Q159)*'Zonal Adjustment'!$C159</f>
        <v>2.9944502676198019</v>
      </c>
      <c r="D159" s="40">
        <f ca="1">SUMPRODUCT('Trip Rates'!$M$6:$Y$6,'Land Use (HH)'!$E159:$Q159)*'Zonal Adjustment'!$D159</f>
        <v>3.4615105524114265</v>
      </c>
      <c r="E159" s="26">
        <f>'SCOG Emp Input'!B159*'Zonal Adjustment'!E159</f>
        <v>57.233111589937138</v>
      </c>
      <c r="F159" s="26">
        <f>'SCOG Emp Input'!C159*'Zonal Adjustment'!F159</f>
        <v>229.39126086030797</v>
      </c>
      <c r="G159" s="26">
        <f>'SCOG Emp Input'!D159*'Zonal Adjustment'!G159</f>
        <v>242.73550755877227</v>
      </c>
    </row>
    <row r="160" spans="1:7" x14ac:dyDescent="0.25">
      <c r="A160" s="1">
        <v>313</v>
      </c>
      <c r="B160" s="40">
        <f ca="1">SUMPRODUCT('Trip Rates'!$M$4:$Y$4,'Land Use (HH)'!$E160:$Q160)*'Zonal Adjustment'!$B160</f>
        <v>0</v>
      </c>
      <c r="C160" s="40">
        <f ca="1">SUMPRODUCT('Trip Rates'!$M$5:$Y$5,'Land Use (HH)'!$E160:$Q160)*'Zonal Adjustment'!$C160</f>
        <v>0</v>
      </c>
      <c r="D160" s="40">
        <f ca="1">SUMPRODUCT('Trip Rates'!$M$6:$Y$6,'Land Use (HH)'!$E160:$Q160)*'Zonal Adjustment'!$D160</f>
        <v>0</v>
      </c>
      <c r="E160" s="26">
        <f>'SCOG Emp Input'!B160*'Zonal Adjustment'!E160</f>
        <v>29.755208992807134</v>
      </c>
      <c r="F160" s="26">
        <f>'SCOG Emp Input'!C160*'Zonal Adjustment'!F160</f>
        <v>108.54640526011934</v>
      </c>
      <c r="G160" s="26">
        <f>'SCOG Emp Input'!D160*'Zonal Adjustment'!G160</f>
        <v>106.02250939266973</v>
      </c>
    </row>
    <row r="161" spans="1:7" x14ac:dyDescent="0.25">
      <c r="A161" s="1">
        <v>314</v>
      </c>
      <c r="B161" s="40">
        <f ca="1">SUMPRODUCT('Trip Rates'!$M$4:$Y$4,'Land Use (HH)'!$E161:$Q161)*'Zonal Adjustment'!$B161</f>
        <v>2.2853073937414434</v>
      </c>
      <c r="C161" s="40">
        <f ca="1">SUMPRODUCT('Trip Rates'!$M$5:$Y$5,'Land Use (HH)'!$E161:$Q161)*'Zonal Adjustment'!$C161</f>
        <v>4.6068465655689268</v>
      </c>
      <c r="D161" s="40">
        <f ca="1">SUMPRODUCT('Trip Rates'!$M$6:$Y$6,'Land Use (HH)'!$E161:$Q161)*'Zonal Adjustment'!$D161</f>
        <v>5.3254008498637324</v>
      </c>
      <c r="E161" s="26">
        <f>'SCOG Emp Input'!B161*'Zonal Adjustment'!E161</f>
        <v>100.14087222462557</v>
      </c>
      <c r="F161" s="26">
        <f>'SCOG Emp Input'!C161*'Zonal Adjustment'!F161</f>
        <v>495.34901181263166</v>
      </c>
      <c r="G161" s="26">
        <f>'SCOG Emp Input'!D161*'Zonal Adjustment'!G161</f>
        <v>470.65417031629499</v>
      </c>
    </row>
    <row r="162" spans="1:7" x14ac:dyDescent="0.25">
      <c r="A162" s="1">
        <v>315</v>
      </c>
      <c r="B162" s="40">
        <f ca="1">SUMPRODUCT('Trip Rates'!$M$4:$Y$4,'Land Use (HH)'!$E162:$Q162)*'Zonal Adjustment'!$B162</f>
        <v>0</v>
      </c>
      <c r="C162" s="40">
        <f ca="1">SUMPRODUCT('Trip Rates'!$M$5:$Y$5,'Land Use (HH)'!$E162:$Q162)*'Zonal Adjustment'!$C162</f>
        <v>0</v>
      </c>
      <c r="D162" s="40">
        <f ca="1">SUMPRODUCT('Trip Rates'!$M$6:$Y$6,'Land Use (HH)'!$E162:$Q162)*'Zonal Adjustment'!$D162</f>
        <v>0</v>
      </c>
      <c r="E162" s="26">
        <f>'SCOG Emp Input'!B162*'Zonal Adjustment'!E162</f>
        <v>14.486165169839273</v>
      </c>
      <c r="F162" s="26">
        <f>'SCOG Emp Input'!C162*'Zonal Adjustment'!F162</f>
        <v>56.677799284157352</v>
      </c>
      <c r="G162" s="26">
        <f>'SCOG Emp Input'!D162*'Zonal Adjustment'!G162</f>
        <v>56.645916263355289</v>
      </c>
    </row>
    <row r="163" spans="1:7" x14ac:dyDescent="0.25">
      <c r="A163" s="1">
        <v>316</v>
      </c>
      <c r="B163" s="40">
        <f ca="1">SUMPRODUCT('Trip Rates'!$M$4:$Y$4,'Land Use (HH)'!$E163:$Q163)*'Zonal Adjustment'!$B163</f>
        <v>0</v>
      </c>
      <c r="C163" s="40">
        <f ca="1">SUMPRODUCT('Trip Rates'!$M$5:$Y$5,'Land Use (HH)'!$E163:$Q163)*'Zonal Adjustment'!$C163</f>
        <v>0</v>
      </c>
      <c r="D163" s="40">
        <f ca="1">SUMPRODUCT('Trip Rates'!$M$6:$Y$6,'Land Use (HH)'!$E163:$Q163)*'Zonal Adjustment'!$D163</f>
        <v>0</v>
      </c>
      <c r="E163" s="26">
        <f>'SCOG Emp Input'!B163*'Zonal Adjustment'!E163</f>
        <v>13.83923327946702</v>
      </c>
      <c r="F163" s="26">
        <f>'SCOG Emp Input'!C163*'Zonal Adjustment'!F163</f>
        <v>42.862200361713867</v>
      </c>
      <c r="G163" s="26">
        <f>'SCOG Emp Input'!D163*'Zonal Adjustment'!G163</f>
        <v>44.754399240265322</v>
      </c>
    </row>
    <row r="164" spans="1:7" x14ac:dyDescent="0.25">
      <c r="A164" s="1">
        <v>317</v>
      </c>
      <c r="B164" s="40">
        <f ca="1">SUMPRODUCT('Trip Rates'!$M$4:$Y$4,'Land Use (HH)'!$E164:$Q164)*'Zonal Adjustment'!$B164</f>
        <v>45.19860643546739</v>
      </c>
      <c r="C164" s="40">
        <f ca="1">SUMPRODUCT('Trip Rates'!$M$5:$Y$5,'Land Use (HH)'!$E164:$Q164)*'Zonal Adjustment'!$C164</f>
        <v>94.284578990285681</v>
      </c>
      <c r="D164" s="40">
        <f ca="1">SUMPRODUCT('Trip Rates'!$M$6:$Y$6,'Land Use (HH)'!$E164:$Q164)*'Zonal Adjustment'!$D164</f>
        <v>102.03372106605352</v>
      </c>
      <c r="E164" s="26">
        <f>'SCOG Emp Input'!B164*'Zonal Adjustment'!E164</f>
        <v>0.57059071893345792</v>
      </c>
      <c r="F164" s="26">
        <f>'SCOG Emp Input'!C164*'Zonal Adjustment'!F164</f>
        <v>2.1008586258238475</v>
      </c>
      <c r="G164" s="26">
        <f>'SCOG Emp Input'!D164*'Zonal Adjustment'!G164</f>
        <v>2.5684489366911127</v>
      </c>
    </row>
    <row r="165" spans="1:7" x14ac:dyDescent="0.25">
      <c r="A165" s="1">
        <v>318</v>
      </c>
      <c r="B165" s="40">
        <f ca="1">SUMPRODUCT('Trip Rates'!$M$4:$Y$4,'Land Use (HH)'!$E165:$Q165)*'Zonal Adjustment'!$B165</f>
        <v>41.053230984914514</v>
      </c>
      <c r="C165" s="40">
        <f ca="1">SUMPRODUCT('Trip Rates'!$M$5:$Y$5,'Land Use (HH)'!$E165:$Q165)*'Zonal Adjustment'!$C165</f>
        <v>85.637299573163034</v>
      </c>
      <c r="D165" s="40">
        <f ca="1">SUMPRODUCT('Trip Rates'!$M$6:$Y$6,'Land Use (HH)'!$E165:$Q165)*'Zonal Adjustment'!$D165</f>
        <v>92.675731610345991</v>
      </c>
      <c r="E165" s="26">
        <f>'SCOG Emp Input'!B165*'Zonal Adjustment'!E165</f>
        <v>2.2438431330899062</v>
      </c>
      <c r="F165" s="26">
        <f>'SCOG Emp Input'!C165*'Zonal Adjustment'!F165</f>
        <v>7.2232091893981849</v>
      </c>
      <c r="G165" s="26">
        <f>'SCOG Emp Input'!D165*'Zonal Adjustment'!G165</f>
        <v>6.6963566291305376</v>
      </c>
    </row>
    <row r="166" spans="1:7" x14ac:dyDescent="0.25">
      <c r="A166" s="37">
        <v>319</v>
      </c>
      <c r="B166" s="40">
        <f ca="1">SUMPRODUCT('Trip Rates'!$M$4:$Y$4,'Land Use (HH)'!$E166:$Q166)*'Zonal Adjustment'!$B166</f>
        <v>2.0879791016384388</v>
      </c>
      <c r="C166" s="40">
        <f ca="1">SUMPRODUCT('Trip Rates'!$M$5:$Y$5,'Land Use (HH)'!$E166:$Q166)*'Zonal Adjustment'!$C166</f>
        <v>4.3555376163990669</v>
      </c>
      <c r="D166" s="40">
        <f ca="1">SUMPRODUCT('Trip Rates'!$M$6:$Y$6,'Land Use (HH)'!$E166:$Q166)*'Zonal Adjustment'!$D166</f>
        <v>4.7135142883774721</v>
      </c>
      <c r="E166" s="26">
        <f>'SCOG Emp Input'!B166*'Zonal Adjustment'!E166</f>
        <v>0.11700611575853491</v>
      </c>
      <c r="F166" s="26">
        <f>'SCOG Emp Input'!C166*'Zonal Adjustment'!F166</f>
        <v>0.4398876441329414</v>
      </c>
      <c r="G166" s="26">
        <f>'SCOG Emp Input'!D166*'Zonal Adjustment'!G166</f>
        <v>0.5650426746552113</v>
      </c>
    </row>
    <row r="167" spans="1:7" x14ac:dyDescent="0.25">
      <c r="A167" s="1">
        <v>320</v>
      </c>
      <c r="B167" s="40">
        <f ca="1">SUMPRODUCT('Trip Rates'!$M$4:$Y$4,'Land Use (HH)'!$E167:$Q167)*'Zonal Adjustment'!$B167</f>
        <v>39.548780631033964</v>
      </c>
      <c r="C167" s="40">
        <f ca="1">SUMPRODUCT('Trip Rates'!$M$5:$Y$5,'Land Use (HH)'!$E167:$Q167)*'Zonal Adjustment'!$C167</f>
        <v>82.499006616499955</v>
      </c>
      <c r="D167" s="40">
        <f ca="1">SUMPRODUCT('Trip Rates'!$M$6:$Y$6,'Land Use (HH)'!$E167:$Q167)*'Zonal Adjustment'!$D167</f>
        <v>89.279505932796823</v>
      </c>
      <c r="E167" s="26">
        <f>'SCOG Emp Input'!B167*'Zonal Adjustment'!E167</f>
        <v>46.237846039563372</v>
      </c>
      <c r="F167" s="26">
        <f>'SCOG Emp Input'!C167*'Zonal Adjustment'!F167</f>
        <v>174.60270685987899</v>
      </c>
      <c r="G167" s="26">
        <f>'SCOG Emp Input'!D167*'Zonal Adjustment'!G167</f>
        <v>178.80814023372926</v>
      </c>
    </row>
    <row r="168" spans="1:7" x14ac:dyDescent="0.25">
      <c r="A168" s="1">
        <v>321</v>
      </c>
      <c r="B168" s="40">
        <f ca="1">SUMPRODUCT('Trip Rates'!$M$4:$Y$4,'Land Use (HH)'!$E168:$Q168)*'Zonal Adjustment'!$B168</f>
        <v>32.670731825636757</v>
      </c>
      <c r="C168" s="40">
        <f ca="1">SUMPRODUCT('Trip Rates'!$M$5:$Y$5,'Land Use (HH)'!$E168:$Q168)*'Zonal Adjustment'!$C168</f>
        <v>68.151353291891283</v>
      </c>
      <c r="D168" s="40">
        <f ca="1">SUMPRODUCT('Trip Rates'!$M$6:$Y$6,'Land Use (HH)'!$E168:$Q168)*'Zonal Adjustment'!$D168</f>
        <v>73.752635335788682</v>
      </c>
      <c r="E168" s="26">
        <f>'SCOG Emp Input'!B168*'Zonal Adjustment'!E168</f>
        <v>1.527594581961472</v>
      </c>
      <c r="F168" s="26">
        <f>'SCOG Emp Input'!C168*'Zonal Adjustment'!F168</f>
        <v>4.607573955286516</v>
      </c>
      <c r="G168" s="26">
        <f>'SCOG Emp Input'!D168*'Zonal Adjustment'!G168</f>
        <v>5.6205571183368352</v>
      </c>
    </row>
    <row r="169" spans="1:7" x14ac:dyDescent="0.25">
      <c r="A169" s="1">
        <v>322</v>
      </c>
      <c r="B169" s="40">
        <f ca="1">SUMPRODUCT('Trip Rates'!$M$4:$Y$4,'Land Use (HH)'!$E169:$Q169)*'Zonal Adjustment'!$B169</f>
        <v>9.161069719588701</v>
      </c>
      <c r="C169" s="40">
        <f ca="1">SUMPRODUCT('Trip Rates'!$M$5:$Y$5,'Land Use (HH)'!$E169:$Q169)*'Zonal Adjustment'!$C169</f>
        <v>19.110049395998441</v>
      </c>
      <c r="D169" s="40">
        <f ca="1">SUMPRODUCT('Trip Rates'!$M$6:$Y$6,'Land Use (HH)'!$E169:$Q169)*'Zonal Adjustment'!$D169</f>
        <v>20.680682573029344</v>
      </c>
      <c r="E169" s="26">
        <f>'SCOG Emp Input'!B169*'Zonal Adjustment'!E169</f>
        <v>3.4011646385153815</v>
      </c>
      <c r="F169" s="26">
        <f>'SCOG Emp Input'!C169*'Zonal Adjustment'!F169</f>
        <v>9.9329613398979557</v>
      </c>
      <c r="G169" s="26">
        <f>'SCOG Emp Input'!D169*'Zonal Adjustment'!G169</f>
        <v>10.202038647482489</v>
      </c>
    </row>
    <row r="170" spans="1:7" x14ac:dyDescent="0.25">
      <c r="A170" s="1">
        <v>323</v>
      </c>
      <c r="B170" s="40">
        <f ca="1">SUMPRODUCT('Trip Rates'!$M$4:$Y$4,'Land Use (HH)'!$E170:$Q170)*'Zonal Adjustment'!$B170</f>
        <v>10.374554044540922</v>
      </c>
      <c r="C170" s="40">
        <f ca="1">SUMPRODUCT('Trip Rates'!$M$5:$Y$5,'Land Use (HH)'!$E170:$Q170)*'Zonal Adjustment'!$C170</f>
        <v>21.641385375411549</v>
      </c>
      <c r="D170" s="40">
        <f ca="1">SUMPRODUCT('Trip Rates'!$M$6:$Y$6,'Land Use (HH)'!$E170:$Q170)*'Zonal Adjustment'!$D170</f>
        <v>23.420066171215783</v>
      </c>
      <c r="E170" s="26">
        <f>'SCOG Emp Input'!B170*'Zonal Adjustment'!E170</f>
        <v>13.160185365316387</v>
      </c>
      <c r="F170" s="26">
        <f>'SCOG Emp Input'!C170*'Zonal Adjustment'!F170</f>
        <v>46.33534991821179</v>
      </c>
      <c r="G170" s="26">
        <f>'SCOG Emp Input'!D170*'Zonal Adjustment'!G170</f>
        <v>54.676632650676815</v>
      </c>
    </row>
    <row r="171" spans="1:7" x14ac:dyDescent="0.25">
      <c r="A171" s="1">
        <v>324</v>
      </c>
      <c r="B171" s="40">
        <f ca="1">SUMPRODUCT('Trip Rates'!$M$4:$Y$4,'Land Use (HH)'!$E171:$Q171)*'Zonal Adjustment'!$B171</f>
        <v>0</v>
      </c>
      <c r="C171" s="40">
        <f ca="1">SUMPRODUCT('Trip Rates'!$M$5:$Y$5,'Land Use (HH)'!$E171:$Q171)*'Zonal Adjustment'!$C171</f>
        <v>0</v>
      </c>
      <c r="D171" s="40">
        <f ca="1">SUMPRODUCT('Trip Rates'!$M$6:$Y$6,'Land Use (HH)'!$E171:$Q171)*'Zonal Adjustment'!$D171</f>
        <v>0</v>
      </c>
      <c r="E171" s="26">
        <f>'SCOG Emp Input'!B171*'Zonal Adjustment'!E171</f>
        <v>92.895287610878825</v>
      </c>
      <c r="F171" s="26">
        <f>'SCOG Emp Input'!C171*'Zonal Adjustment'!F171</f>
        <v>324.03260259396041</v>
      </c>
      <c r="G171" s="26">
        <f>'SCOG Emp Input'!D171*'Zonal Adjustment'!G171</f>
        <v>375.96443727397883</v>
      </c>
    </row>
    <row r="172" spans="1:7" x14ac:dyDescent="0.25">
      <c r="A172" s="1">
        <v>325</v>
      </c>
      <c r="B172" s="40">
        <f ca="1">SUMPRODUCT('Trip Rates'!$M$4:$Y$4,'Land Use (HH)'!$E172:$Q172)*'Zonal Adjustment'!$B172</f>
        <v>106.6717786092417</v>
      </c>
      <c r="C172" s="40">
        <f ca="1">SUMPRODUCT('Trip Rates'!$M$5:$Y$5,'Land Use (HH)'!$E172:$Q172)*'Zonal Adjustment'!$C172</f>
        <v>224.40098188729897</v>
      </c>
      <c r="D172" s="40">
        <f ca="1">SUMPRODUCT('Trip Rates'!$M$6:$Y$6,'Land Use (HH)'!$E172:$Q172)*'Zonal Adjustment'!$D172</f>
        <v>254.87973244564634</v>
      </c>
      <c r="E172" s="26">
        <f>'SCOG Emp Input'!B172*'Zonal Adjustment'!E172</f>
        <v>19.662582164856005</v>
      </c>
      <c r="F172" s="26">
        <f>'SCOG Emp Input'!C172*'Zonal Adjustment'!F172</f>
        <v>63.718844059288934</v>
      </c>
      <c r="G172" s="26">
        <f>'SCOG Emp Input'!D172*'Zonal Adjustment'!G172</f>
        <v>72.979464590076162</v>
      </c>
    </row>
    <row r="173" spans="1:7" x14ac:dyDescent="0.25">
      <c r="A173" s="1">
        <v>326</v>
      </c>
      <c r="B173" s="40">
        <f ca="1">SUMPRODUCT('Trip Rates'!$M$4:$Y$4,'Land Use (HH)'!$E173:$Q173)*'Zonal Adjustment'!$B173</f>
        <v>15.765562211505557</v>
      </c>
      <c r="C173" s="40">
        <f ca="1">SUMPRODUCT('Trip Rates'!$M$5:$Y$5,'Land Use (HH)'!$E173:$Q173)*'Zonal Adjustment'!$C173</f>
        <v>32.239796534315978</v>
      </c>
      <c r="D173" s="40">
        <f ca="1">SUMPRODUCT('Trip Rates'!$M$6:$Y$6,'Land Use (HH)'!$E173:$Q173)*'Zonal Adjustment'!$D173</f>
        <v>35.576123617477847</v>
      </c>
      <c r="E173" s="26">
        <f>'SCOG Emp Input'!B173*'Zonal Adjustment'!E173</f>
        <v>0.54171099921502475</v>
      </c>
      <c r="F173" s="26">
        <f>'SCOG Emp Input'!C173*'Zonal Adjustment'!F173</f>
        <v>1.9036994361421282</v>
      </c>
      <c r="G173" s="26">
        <f>'SCOG Emp Input'!D173*'Zonal Adjustment'!G173</f>
        <v>2.0549200635212248</v>
      </c>
    </row>
    <row r="174" spans="1:7" x14ac:dyDescent="0.25">
      <c r="A174" s="1">
        <v>327</v>
      </c>
      <c r="B174" s="40">
        <f ca="1">SUMPRODUCT('Trip Rates'!$M$4:$Y$4,'Land Use (HH)'!$E174:$Q174)*'Zonal Adjustment'!$B174</f>
        <v>14.983308340149314</v>
      </c>
      <c r="C174" s="40">
        <f ca="1">SUMPRODUCT('Trip Rates'!$M$5:$Y$5,'Land Use (HH)'!$E174:$Q174)*'Zonal Adjustment'!$C174</f>
        <v>30.640125979446623</v>
      </c>
      <c r="D174" s="40">
        <f ca="1">SUMPRODUCT('Trip Rates'!$M$6:$Y$6,'Land Use (HH)'!$E174:$Q174)*'Zonal Adjustment'!$D174</f>
        <v>33.810911565140707</v>
      </c>
      <c r="E174" s="26">
        <f>'SCOG Emp Input'!B174*'Zonal Adjustment'!E174</f>
        <v>34.523923997491096</v>
      </c>
      <c r="F174" s="26">
        <f>'SCOG Emp Input'!C174*'Zonal Adjustment'!F174</f>
        <v>121.87022054384539</v>
      </c>
      <c r="G174" s="26">
        <f>'SCOG Emp Input'!D174*'Zonal Adjustment'!G174</f>
        <v>143.11207980153969</v>
      </c>
    </row>
    <row r="175" spans="1:7" x14ac:dyDescent="0.25">
      <c r="A175" s="1">
        <v>328</v>
      </c>
      <c r="B175" s="40">
        <f ca="1">SUMPRODUCT('Trip Rates'!$M$4:$Y$4,'Land Use (HH)'!$E175:$Q175)*'Zonal Adjustment'!$B175</f>
        <v>65.497579594140987</v>
      </c>
      <c r="C175" s="40">
        <f ca="1">SUMPRODUCT('Trip Rates'!$M$5:$Y$5,'Land Use (HH)'!$E175:$Q175)*'Zonal Adjustment'!$C175</f>
        <v>133.93931730923143</v>
      </c>
      <c r="D175" s="40">
        <f ca="1">SUMPRODUCT('Trip Rates'!$M$6:$Y$6,'Land Use (HH)'!$E175:$Q175)*'Zonal Adjustment'!$D175</f>
        <v>147.79999324009086</v>
      </c>
      <c r="E175" s="26">
        <f>'SCOG Emp Input'!B175*'Zonal Adjustment'!E175</f>
        <v>1.9057097502152445</v>
      </c>
      <c r="F175" s="26">
        <f>'SCOG Emp Input'!C175*'Zonal Adjustment'!F175</f>
        <v>7.2525885515147142</v>
      </c>
      <c r="G175" s="26">
        <f>'SCOG Emp Input'!D175*'Zonal Adjustment'!G175</f>
        <v>7.0337977033928798</v>
      </c>
    </row>
    <row r="176" spans="1:7" x14ac:dyDescent="0.25">
      <c r="A176" s="1">
        <v>329</v>
      </c>
      <c r="B176" s="40">
        <f ca="1">SUMPRODUCT('Trip Rates'!$M$4:$Y$4,'Land Use (HH)'!$E176:$Q176)*'Zonal Adjustment'!$B176</f>
        <v>13.851776769391824</v>
      </c>
      <c r="C176" s="40">
        <f ca="1">SUMPRODUCT('Trip Rates'!$M$5:$Y$5,'Land Use (HH)'!$E176:$Q176)*'Zonal Adjustment'!$C176</f>
        <v>28.326199769650355</v>
      </c>
      <c r="D176" s="40">
        <f ca="1">SUMPRODUCT('Trip Rates'!$M$6:$Y$6,'Land Use (HH)'!$E176:$Q176)*'Zonal Adjustment'!$D176</f>
        <v>31.257529294448883</v>
      </c>
      <c r="E176" s="26">
        <f>'SCOG Emp Input'!B176*'Zonal Adjustment'!E176</f>
        <v>6.7809317045706345</v>
      </c>
      <c r="F176" s="26">
        <f>'SCOG Emp Input'!C176*'Zonal Adjustment'!F176</f>
        <v>24.239570166361553</v>
      </c>
      <c r="G176" s="26">
        <f>'SCOG Emp Input'!D176*'Zonal Adjustment'!G176</f>
        <v>22.799460857171489</v>
      </c>
    </row>
    <row r="177" spans="1:7" x14ac:dyDescent="0.25">
      <c r="A177" s="1">
        <v>330</v>
      </c>
      <c r="B177" s="40">
        <f ca="1">SUMPRODUCT('Trip Rates'!$M$4:$Y$4,'Land Use (HH)'!$E177:$Q177)*'Zonal Adjustment'!$B177</f>
        <v>12.291626986965436</v>
      </c>
      <c r="C177" s="40">
        <f ca="1">SUMPRODUCT('Trip Rates'!$M$5:$Y$5,'Land Use (HH)'!$E177:$Q177)*'Zonal Adjustment'!$C177</f>
        <v>25.135770473587801</v>
      </c>
      <c r="D177" s="40">
        <f ca="1">SUMPRODUCT('Trip Rates'!$M$6:$Y$6,'Land Use (HH)'!$E177:$Q177)*'Zonal Adjustment'!$D177</f>
        <v>27.736939240205469</v>
      </c>
      <c r="E177" s="26">
        <f>'SCOG Emp Input'!B177*'Zonal Adjustment'!E177</f>
        <v>19.48764732865753</v>
      </c>
      <c r="F177" s="26">
        <f>'SCOG Emp Input'!C177*'Zonal Adjustment'!F177</f>
        <v>96.808864024941713</v>
      </c>
      <c r="G177" s="26">
        <f>'SCOG Emp Input'!D177*'Zonal Adjustment'!G177</f>
        <v>91.699767592308561</v>
      </c>
    </row>
    <row r="178" spans="1:7" x14ac:dyDescent="0.25">
      <c r="A178" s="1">
        <v>331</v>
      </c>
      <c r="B178" s="40">
        <f ca="1">SUMPRODUCT('Trip Rates'!$M$4:$Y$4,'Land Use (HH)'!$E178:$Q178)*'Zonal Adjustment'!$B178</f>
        <v>19.610821287482526</v>
      </c>
      <c r="C178" s="40">
        <f ca="1">SUMPRODUCT('Trip Rates'!$M$5:$Y$5,'Land Use (HH)'!$E178:$Q178)*'Zonal Adjustment'!$C178</f>
        <v>40.103161542685733</v>
      </c>
      <c r="D178" s="40">
        <f ca="1">SUMPRODUCT('Trip Rates'!$M$6:$Y$6,'Land Use (HH)'!$E178:$Q178)*'Zonal Adjustment'!$D178</f>
        <v>44.253226938813903</v>
      </c>
      <c r="E178" s="26">
        <f>'SCOG Emp Input'!B178*'Zonal Adjustment'!E178</f>
        <v>8.8983240394764671E-2</v>
      </c>
      <c r="F178" s="26">
        <f>'SCOG Emp Input'!C178*'Zonal Adjustment'!F178</f>
        <v>0.1251601051410583</v>
      </c>
      <c r="G178" s="26">
        <f>'SCOG Emp Input'!D178*'Zonal Adjustment'!G178</f>
        <v>0.15323611645644294</v>
      </c>
    </row>
    <row r="179" spans="1:7" x14ac:dyDescent="0.25">
      <c r="A179" s="37">
        <v>332</v>
      </c>
      <c r="B179" s="40">
        <f ca="1">SUMPRODUCT('Trip Rates'!$M$4:$Y$4,'Land Use (HH)'!$E179:$Q179)*'Zonal Adjustment'!$B179</f>
        <v>9.9976735975401105</v>
      </c>
      <c r="C179" s="40">
        <f ca="1">SUMPRODUCT('Trip Rates'!$M$5:$Y$5,'Land Use (HH)'!$E179:$Q179)*'Zonal Adjustment'!$C179</f>
        <v>20.444749021761353</v>
      </c>
      <c r="D179" s="40">
        <f ca="1">SUMPRODUCT('Trip Rates'!$M$6:$Y$6,'Land Use (HH)'!$E179:$Q179)*'Zonal Adjustment'!$D179</f>
        <v>22.560468635473754</v>
      </c>
      <c r="E179" s="26">
        <f>'SCOG Emp Input'!B179*'Zonal Adjustment'!E179</f>
        <v>1.7228864192294515</v>
      </c>
      <c r="F179" s="26">
        <f>'SCOG Emp Input'!C179*'Zonal Adjustment'!F179</f>
        <v>6.0392969358902642</v>
      </c>
      <c r="G179" s="26">
        <f>'SCOG Emp Input'!D179*'Zonal Adjustment'!G179</f>
        <v>7.4533166082247542</v>
      </c>
    </row>
    <row r="180" spans="1:7" x14ac:dyDescent="0.25">
      <c r="A180" s="1">
        <v>333</v>
      </c>
      <c r="B180" s="40">
        <f ca="1">SUMPRODUCT('Trip Rates'!$M$4:$Y$4,'Land Use (HH)'!$E180:$Q180)*'Zonal Adjustment'!$B180</f>
        <v>31.304510488133548</v>
      </c>
      <c r="C180" s="40">
        <f ca="1">SUMPRODUCT('Trip Rates'!$M$5:$Y$5,'Land Use (HH)'!$E180:$Q180)*'Zonal Adjustment'!$C180</f>
        <v>64.016178757472019</v>
      </c>
      <c r="D180" s="40">
        <f ca="1">SUMPRODUCT('Trip Rates'!$M$6:$Y$6,'Land Use (HH)'!$E180:$Q180)*'Zonal Adjustment'!$D180</f>
        <v>70.640876612551608</v>
      </c>
      <c r="E180" s="26">
        <f>'SCOG Emp Input'!B180*'Zonal Adjustment'!E180</f>
        <v>3.3047893380118181</v>
      </c>
      <c r="F180" s="26">
        <f>'SCOG Emp Input'!C180*'Zonal Adjustment'!F180</f>
        <v>7.8765900401249054</v>
      </c>
      <c r="G180" s="26">
        <f>'SCOG Emp Input'!D180*'Zonal Adjustment'!G180</f>
        <v>8.9256089937333911</v>
      </c>
    </row>
    <row r="181" spans="1:7" x14ac:dyDescent="0.25">
      <c r="A181" s="1">
        <v>334</v>
      </c>
      <c r="B181" s="40">
        <f ca="1">SUMPRODUCT('Trip Rates'!$M$4:$Y$4,'Land Use (HH)'!$E181:$Q181)*'Zonal Adjustment'!$B181</f>
        <v>10.996671905478925</v>
      </c>
      <c r="C181" s="40">
        <f ca="1">SUMPRODUCT('Trip Rates'!$M$5:$Y$5,'Land Use (HH)'!$E181:$Q181)*'Zonal Adjustment'!$C181</f>
        <v>22.487651250935812</v>
      </c>
      <c r="D181" s="40">
        <f ca="1">SUMPRODUCT('Trip Rates'!$M$6:$Y$6,'Land Use (HH)'!$E181:$Q181)*'Zonal Adjustment'!$D181</f>
        <v>24.814780078356861</v>
      </c>
      <c r="E181" s="26">
        <f>'SCOG Emp Input'!B181*'Zonal Adjustment'!E181</f>
        <v>1.4077744587504433</v>
      </c>
      <c r="F181" s="26">
        <f>'SCOG Emp Input'!C181*'Zonal Adjustment'!F181</f>
        <v>3.0064144654653635</v>
      </c>
      <c r="G181" s="26">
        <f>'SCOG Emp Input'!D181*'Zonal Adjustment'!G181</f>
        <v>4.0755136465027322</v>
      </c>
    </row>
    <row r="182" spans="1:7" x14ac:dyDescent="0.25">
      <c r="A182" s="1">
        <v>335</v>
      </c>
      <c r="B182" s="40">
        <f ca="1">SUMPRODUCT('Trip Rates'!$M$4:$Y$4,'Land Use (HH)'!$E182:$Q182)*'Zonal Adjustment'!$B182</f>
        <v>32.799675392175921</v>
      </c>
      <c r="C182" s="40">
        <f ca="1">SUMPRODUCT('Trip Rates'!$M$5:$Y$5,'Land Use (HH)'!$E182:$Q182)*'Zonal Adjustment'!$C182</f>
        <v>67.073717184893141</v>
      </c>
      <c r="D182" s="40">
        <f ca="1">SUMPRODUCT('Trip Rates'!$M$6:$Y$6,'Land Use (HH)'!$E182:$Q182)*'Zonal Adjustment'!$D182</f>
        <v>74.014823620664458</v>
      </c>
      <c r="E182" s="26">
        <f>'SCOG Emp Input'!B182*'Zonal Adjustment'!E182</f>
        <v>0.45518506597198705</v>
      </c>
      <c r="F182" s="26">
        <f>'SCOG Emp Input'!C182*'Zonal Adjustment'!F182</f>
        <v>1.3690280750837744</v>
      </c>
      <c r="G182" s="26">
        <f>'SCOG Emp Input'!D182*'Zonal Adjustment'!G182</f>
        <v>1.3605921679948509</v>
      </c>
    </row>
    <row r="183" spans="1:7" x14ac:dyDescent="0.25">
      <c r="A183" s="1">
        <v>336</v>
      </c>
      <c r="B183" s="40">
        <f ca="1">SUMPRODUCT('Trip Rates'!$M$4:$Y$4,'Land Use (HH)'!$E183:$Q183)*'Zonal Adjustment'!$B183</f>
        <v>40.8879215078884</v>
      </c>
      <c r="C183" s="40">
        <f ca="1">SUMPRODUCT('Trip Rates'!$M$5:$Y$5,'Land Use (HH)'!$E183:$Q183)*'Zonal Adjustment'!$C183</f>
        <v>83.613781255665018</v>
      </c>
      <c r="D183" s="40">
        <f ca="1">SUMPRODUCT('Trip Rates'!$M$6:$Y$6,'Land Use (HH)'!$E183:$Q183)*'Zonal Adjustment'!$D183</f>
        <v>92.266531983540091</v>
      </c>
      <c r="E183" s="26">
        <f>'SCOG Emp Input'!B183*'Zonal Adjustment'!E183</f>
        <v>5.0906925401831291</v>
      </c>
      <c r="F183" s="26">
        <f>'SCOG Emp Input'!C183*'Zonal Adjustment'!F183</f>
        <v>17.519769487282154</v>
      </c>
      <c r="G183" s="26">
        <f>'SCOG Emp Input'!D183*'Zonal Adjustment'!G183</f>
        <v>17.568602897769015</v>
      </c>
    </row>
    <row r="184" spans="1:7" x14ac:dyDescent="0.25">
      <c r="A184" s="37">
        <v>337</v>
      </c>
      <c r="B184" s="40">
        <f ca="1">SUMPRODUCT('Trip Rates'!$M$4:$Y$4,'Land Use (HH)'!$E184:$Q184)*'Zonal Adjustment'!$B184</f>
        <v>11.893899023206885</v>
      </c>
      <c r="C184" s="40">
        <f ca="1">SUMPRODUCT('Trip Rates'!$M$5:$Y$5,'Land Use (HH)'!$E184:$Q184)*'Zonal Adjustment'!$C184</f>
        <v>24.322436419555423</v>
      </c>
      <c r="D184" s="40">
        <f ca="1">SUMPRODUCT('Trip Rates'!$M$6:$Y$6,'Land Use (HH)'!$E184:$Q184)*'Zonal Adjustment'!$D184</f>
        <v>26.839437520001937</v>
      </c>
      <c r="E184" s="26">
        <f>'SCOG Emp Input'!B184*'Zonal Adjustment'!E184</f>
        <v>0.61711122410523578</v>
      </c>
      <c r="F184" s="26">
        <f>'SCOG Emp Input'!C184*'Zonal Adjustment'!F184</f>
        <v>1.812711597132163</v>
      </c>
      <c r="G184" s="26">
        <f>'SCOG Emp Input'!D184*'Zonal Adjustment'!G184</f>
        <v>2.0531140583638434</v>
      </c>
    </row>
    <row r="185" spans="1:7" x14ac:dyDescent="0.25">
      <c r="A185" s="1">
        <v>338</v>
      </c>
      <c r="B185" s="40">
        <f ca="1">SUMPRODUCT('Trip Rates'!$M$4:$Y$4,'Land Use (HH)'!$E185:$Q185)*'Zonal Adjustment'!$B185</f>
        <v>31.120194403091716</v>
      </c>
      <c r="C185" s="40">
        <f ca="1">SUMPRODUCT('Trip Rates'!$M$5:$Y$5,'Land Use (HH)'!$E185:$Q185)*'Zonal Adjustment'!$C185</f>
        <v>63.639261461404182</v>
      </c>
      <c r="D185" s="40">
        <f ca="1">SUMPRODUCT('Trip Rates'!$M$6:$Y$6,'Land Use (HH)'!$E185:$Q185)*'Zonal Adjustment'!$D185</f>
        <v>70.224954126682235</v>
      </c>
      <c r="E185" s="26">
        <f>'SCOG Emp Input'!B185*'Zonal Adjustment'!E185</f>
        <v>7.3482649922669125</v>
      </c>
      <c r="F185" s="26">
        <f>'SCOG Emp Input'!C185*'Zonal Adjustment'!F185</f>
        <v>25.582856140976233</v>
      </c>
      <c r="G185" s="26">
        <f>'SCOG Emp Input'!D185*'Zonal Adjustment'!G185</f>
        <v>28.069124198873222</v>
      </c>
    </row>
    <row r="186" spans="1:7" x14ac:dyDescent="0.25">
      <c r="A186" s="37">
        <v>339</v>
      </c>
      <c r="B186" s="40">
        <f ca="1">SUMPRODUCT('Trip Rates'!$M$4:$Y$4,'Land Use (HH)'!$E186:$Q186)*'Zonal Adjustment'!$B186</f>
        <v>6.921466336758539</v>
      </c>
      <c r="C186" s="40">
        <f ca="1">SUMPRODUCT('Trip Rates'!$M$5:$Y$5,'Land Use (HH)'!$E186:$Q186)*'Zonal Adjustment'!$C186</f>
        <v>14.15405701506555</v>
      </c>
      <c r="D186" s="40">
        <f ca="1">SUMPRODUCT('Trip Rates'!$M$6:$Y$6,'Land Use (HH)'!$E186:$Q186)*'Zonal Adjustment'!$D186</f>
        <v>15.618785978404905</v>
      </c>
      <c r="E186" s="26">
        <f>'SCOG Emp Input'!B186*'Zonal Adjustment'!E186</f>
        <v>0.51700227535764443</v>
      </c>
      <c r="F186" s="26">
        <f>'SCOG Emp Input'!C186*'Zonal Adjustment'!F186</f>
        <v>1.0618922919227858</v>
      </c>
      <c r="G186" s="26">
        <f>'SCOG Emp Input'!D186*'Zonal Adjustment'!G186</f>
        <v>1.2037440412236449</v>
      </c>
    </row>
    <row r="187" spans="1:7" x14ac:dyDescent="0.25">
      <c r="A187" s="1">
        <v>340</v>
      </c>
      <c r="B187" s="40">
        <f ca="1">SUMPRODUCT('Trip Rates'!$M$4:$Y$4,'Land Use (HH)'!$E187:$Q187)*'Zonal Adjustment'!$B187</f>
        <v>4.8417158907691329</v>
      </c>
      <c r="C187" s="40">
        <f ca="1">SUMPRODUCT('Trip Rates'!$M$5:$Y$5,'Land Use (HH)'!$E187:$Q187)*'Zonal Adjustment'!$C187</f>
        <v>9.5193048587499103</v>
      </c>
      <c r="D187" s="40">
        <f ca="1">SUMPRODUCT('Trip Rates'!$M$6:$Y$6,'Land Use (HH)'!$E187:$Q187)*'Zonal Adjustment'!$D187</f>
        <v>10.831805814030325</v>
      </c>
      <c r="E187" s="26">
        <f>'SCOG Emp Input'!B187*'Zonal Adjustment'!E187</f>
        <v>2.1419377518968608</v>
      </c>
      <c r="F187" s="26">
        <f>'SCOG Emp Input'!C187*'Zonal Adjustment'!F187</f>
        <v>5.0344723196219778</v>
      </c>
      <c r="G187" s="26">
        <f>'SCOG Emp Input'!D187*'Zonal Adjustment'!G187</f>
        <v>5.2142392058267006</v>
      </c>
    </row>
    <row r="188" spans="1:7" x14ac:dyDescent="0.25">
      <c r="A188" s="1">
        <v>341</v>
      </c>
      <c r="B188" s="40">
        <f ca="1">SUMPRODUCT('Trip Rates'!$M$4:$Y$4,'Land Use (HH)'!$E188:$Q188)*'Zonal Adjustment'!$B188</f>
        <v>7.3778527859339178</v>
      </c>
      <c r="C188" s="40">
        <f ca="1">SUMPRODUCT('Trip Rates'!$M$5:$Y$5,'Land Use (HH)'!$E188:$Q188)*'Zonal Adjustment'!$C188</f>
        <v>14.505607403809385</v>
      </c>
      <c r="D188" s="40">
        <f ca="1">SUMPRODUCT('Trip Rates'!$M$6:$Y$6,'Land Use (HH)'!$E188:$Q188)*'Zonal Adjustment'!$D188</f>
        <v>16.50560885947478</v>
      </c>
      <c r="E188" s="26">
        <f>'SCOG Emp Input'!B188*'Zonal Adjustment'!E188</f>
        <v>144.14005535714327</v>
      </c>
      <c r="F188" s="26">
        <f>'SCOG Emp Input'!C188*'Zonal Adjustment'!F188</f>
        <v>480.42826804427045</v>
      </c>
      <c r="G188" s="26">
        <f>'SCOG Emp Input'!D188*'Zonal Adjustment'!G188</f>
        <v>435.72317894192281</v>
      </c>
    </row>
    <row r="189" spans="1:7" x14ac:dyDescent="0.25">
      <c r="A189" s="1">
        <v>342</v>
      </c>
      <c r="B189" s="40">
        <f ca="1">SUMPRODUCT('Trip Rates'!$M$4:$Y$4,'Land Use (HH)'!$E189:$Q189)*'Zonal Adjustment'!$B189</f>
        <v>22.364116257362188</v>
      </c>
      <c r="C189" s="40">
        <f ca="1">SUMPRODUCT('Trip Rates'!$M$5:$Y$5,'Land Use (HH)'!$E189:$Q189)*'Zonal Adjustment'!$C189</f>
        <v>43.970122442797198</v>
      </c>
      <c r="D189" s="40">
        <f ca="1">SUMPRODUCT('Trip Rates'!$M$6:$Y$6,'Land Use (HH)'!$E189:$Q189)*'Zonal Adjustment'!$D189</f>
        <v>50.032626855282935</v>
      </c>
      <c r="E189" s="26">
        <f>'SCOG Emp Input'!B189*'Zonal Adjustment'!E189</f>
        <v>20.357380225525507</v>
      </c>
      <c r="F189" s="26">
        <f>'SCOG Emp Input'!C189*'Zonal Adjustment'!F189</f>
        <v>66.938381528421303</v>
      </c>
      <c r="G189" s="26">
        <f>'SCOG Emp Input'!D189*'Zonal Adjustment'!G189</f>
        <v>60.829216851973101</v>
      </c>
    </row>
    <row r="190" spans="1:7" x14ac:dyDescent="0.25">
      <c r="A190" s="1">
        <v>343</v>
      </c>
      <c r="B190" s="40">
        <f ca="1">SUMPRODUCT('Trip Rates'!$M$4:$Y$4,'Land Use (HH)'!$E190:$Q190)*'Zonal Adjustment'!$B190</f>
        <v>27.365147656727583</v>
      </c>
      <c r="C190" s="40">
        <f ca="1">SUMPRODUCT('Trip Rates'!$M$5:$Y$5,'Land Use (HH)'!$E190:$Q190)*'Zonal Adjustment'!$C190</f>
        <v>53.802657761423113</v>
      </c>
      <c r="D190" s="40">
        <f ca="1">SUMPRODUCT('Trip Rates'!$M$6:$Y$6,'Land Use (HH)'!$E190:$Q190)*'Zonal Adjustment'!$D190</f>
        <v>61.220850660622531</v>
      </c>
      <c r="E190" s="26">
        <f>'SCOG Emp Input'!B190*'Zonal Adjustment'!E190</f>
        <v>1.2453542890715936</v>
      </c>
      <c r="F190" s="26">
        <f>'SCOG Emp Input'!C190*'Zonal Adjustment'!F190</f>
        <v>2.1646308704276613</v>
      </c>
      <c r="G190" s="26">
        <f>'SCOG Emp Input'!D190*'Zonal Adjustment'!G190</f>
        <v>2.6899211791490334</v>
      </c>
    </row>
    <row r="191" spans="1:7" x14ac:dyDescent="0.25">
      <c r="A191" s="1">
        <v>344</v>
      </c>
      <c r="B191" s="40">
        <f ca="1">SUMPRODUCT('Trip Rates'!$M$4:$Y$4,'Land Use (HH)'!$E191:$Q191)*'Zonal Adjustment'!$B191</f>
        <v>26.168321600109373</v>
      </c>
      <c r="C191" s="40">
        <f ca="1">SUMPRODUCT('Trip Rates'!$M$5:$Y$5,'Land Use (HH)'!$E191:$Q191)*'Zonal Adjustment'!$C191</f>
        <v>51.449576260386415</v>
      </c>
      <c r="D191" s="40">
        <f ca="1">SUMPRODUCT('Trip Rates'!$M$6:$Y$6,'Land Use (HH)'!$E191:$Q191)*'Zonal Adjustment'!$D191</f>
        <v>58.543331423449615</v>
      </c>
      <c r="E191" s="26">
        <f>'SCOG Emp Input'!B191*'Zonal Adjustment'!E191</f>
        <v>1.4102363313191804</v>
      </c>
      <c r="F191" s="26">
        <f>'SCOG Emp Input'!C191*'Zonal Adjustment'!F191</f>
        <v>3.6251980669457566</v>
      </c>
      <c r="G191" s="26">
        <f>'SCOG Emp Input'!D191*'Zonal Adjustment'!G191</f>
        <v>4.3494785618993026</v>
      </c>
    </row>
    <row r="192" spans="1:7" x14ac:dyDescent="0.25">
      <c r="A192" s="1">
        <v>345</v>
      </c>
      <c r="B192" s="40">
        <f ca="1">SUMPRODUCT('Trip Rates'!$M$4:$Y$4,'Land Use (HH)'!$E192:$Q192)*'Zonal Adjustment'!$B192</f>
        <v>16.369610868790883</v>
      </c>
      <c r="C192" s="40">
        <f ca="1">SUMPRODUCT('Trip Rates'!$M$5:$Y$5,'Land Use (HH)'!$E192:$Q192)*'Zonal Adjustment'!$C192</f>
        <v>32.18431642720207</v>
      </c>
      <c r="D192" s="40">
        <f ca="1">SUMPRODUCT('Trip Rates'!$M$6:$Y$6,'Land Use (HH)'!$E192:$Q192)*'Zonal Adjustment'!$D192</f>
        <v>36.621819656959673</v>
      </c>
      <c r="E192" s="26">
        <f>'SCOG Emp Input'!B192*'Zonal Adjustment'!E192</f>
        <v>8.3649527115444773</v>
      </c>
      <c r="F192" s="26">
        <f>'SCOG Emp Input'!C192*'Zonal Adjustment'!F192</f>
        <v>29.186714974165248</v>
      </c>
      <c r="G192" s="26">
        <f>'SCOG Emp Input'!D192*'Zonal Adjustment'!G192</f>
        <v>34.473057153329655</v>
      </c>
    </row>
    <row r="193" spans="1:7" x14ac:dyDescent="0.25">
      <c r="A193" s="1">
        <v>346</v>
      </c>
      <c r="B193" s="40">
        <f ca="1">SUMPRODUCT('Trip Rates'!$M$4:$Y$4,'Land Use (HH)'!$E193:$Q193)*'Zonal Adjustment'!$B193</f>
        <v>22.133558357801753</v>
      </c>
      <c r="C193" s="40">
        <f ca="1">SUMPRODUCT('Trip Rates'!$M$5:$Y$5,'Land Use (HH)'!$E193:$Q193)*'Zonal Adjustment'!$C193</f>
        <v>43.516822211428163</v>
      </c>
      <c r="D193" s="40">
        <f ca="1">SUMPRODUCT('Trip Rates'!$M$6:$Y$6,'Land Use (HH)'!$E193:$Q193)*'Zonal Adjustment'!$D193</f>
        <v>49.516826578424343</v>
      </c>
      <c r="E193" s="26">
        <f>'SCOG Emp Input'!B193*'Zonal Adjustment'!E193</f>
        <v>18.723273124703329</v>
      </c>
      <c r="F193" s="26">
        <f>'SCOG Emp Input'!C193*'Zonal Adjustment'!F193</f>
        <v>59.414043913381803</v>
      </c>
      <c r="G193" s="26">
        <f>'SCOG Emp Input'!D193*'Zonal Adjustment'!G193</f>
        <v>71.403187200833926</v>
      </c>
    </row>
    <row r="194" spans="1:7" x14ac:dyDescent="0.25">
      <c r="A194" s="1">
        <v>347</v>
      </c>
      <c r="B194" s="40">
        <f ca="1">SUMPRODUCT('Trip Rates'!$M$4:$Y$4,'Land Use (HH)'!$E194:$Q194)*'Zonal Adjustment'!$B194</f>
        <v>45.6265339701283</v>
      </c>
      <c r="C194" s="40">
        <f ca="1">SUMPRODUCT('Trip Rates'!$M$5:$Y$5,'Land Use (HH)'!$E194:$Q194)*'Zonal Adjustment'!$C194</f>
        <v>104.35509934250479</v>
      </c>
      <c r="D194" s="40">
        <f ca="1">SUMPRODUCT('Trip Rates'!$M$6:$Y$6,'Land Use (HH)'!$E194:$Q194)*'Zonal Adjustment'!$D194</f>
        <v>112.96760346743166</v>
      </c>
      <c r="E194" s="26">
        <f>'SCOG Emp Input'!B194*'Zonal Adjustment'!E194</f>
        <v>31.677902820500005</v>
      </c>
      <c r="F194" s="26">
        <f>'SCOG Emp Input'!C194*'Zonal Adjustment'!F194</f>
        <v>105.59678840169619</v>
      </c>
      <c r="G194" s="26">
        <f>'SCOG Emp Input'!D194*'Zonal Adjustment'!G194</f>
        <v>96.592006260123156</v>
      </c>
    </row>
    <row r="195" spans="1:7" x14ac:dyDescent="0.25">
      <c r="A195" s="1">
        <v>348</v>
      </c>
      <c r="B195" s="40">
        <f ca="1">SUMPRODUCT('Trip Rates'!$M$4:$Y$4,'Land Use (HH)'!$E195:$Q195)*'Zonal Adjustment'!$B195</f>
        <v>10.84780957435285</v>
      </c>
      <c r="C195" s="40">
        <f ca="1">SUMPRODUCT('Trip Rates'!$M$5:$Y$5,'Land Use (HH)'!$E195:$Q195)*'Zonal Adjustment'!$C195</f>
        <v>24.810656152871537</v>
      </c>
      <c r="D195" s="40">
        <f ca="1">SUMPRODUCT('Trip Rates'!$M$6:$Y$6,'Land Use (HH)'!$E195:$Q195)*'Zonal Adjustment'!$D195</f>
        <v>26.858298096629564</v>
      </c>
      <c r="E195" s="26">
        <f>'SCOG Emp Input'!B195*'Zonal Adjustment'!E195</f>
        <v>28.657340059306513</v>
      </c>
      <c r="F195" s="26">
        <f>'SCOG Emp Input'!C195*'Zonal Adjustment'!F195</f>
        <v>97.243905944275738</v>
      </c>
      <c r="G195" s="26">
        <f>'SCOG Emp Input'!D195*'Zonal Adjustment'!G195</f>
        <v>98.509080625117761</v>
      </c>
    </row>
    <row r="196" spans="1:7" x14ac:dyDescent="0.25">
      <c r="A196" s="1">
        <v>349</v>
      </c>
      <c r="B196" s="40">
        <f ca="1">SUMPRODUCT('Trip Rates'!$M$4:$Y$4,'Land Use (HH)'!$E196:$Q196)*'Zonal Adjustment'!$B196</f>
        <v>58.939359463718986</v>
      </c>
      <c r="C196" s="40">
        <f ca="1">SUMPRODUCT('Trip Rates'!$M$5:$Y$5,'Land Use (HH)'!$E196:$Q196)*'Zonal Adjustment'!$C196</f>
        <v>134.80363676203868</v>
      </c>
      <c r="D196" s="40">
        <f ca="1">SUMPRODUCT('Trip Rates'!$M$6:$Y$6,'Land Use (HH)'!$E196:$Q196)*'Zonal Adjustment'!$D196</f>
        <v>145.9290813735922</v>
      </c>
      <c r="E196" s="26">
        <f>'SCOG Emp Input'!B196*'Zonal Adjustment'!E196</f>
        <v>9.424584576950906</v>
      </c>
      <c r="F196" s="26">
        <f>'SCOG Emp Input'!C196*'Zonal Adjustment'!F196</f>
        <v>40.940464059304752</v>
      </c>
      <c r="G196" s="26">
        <f>'SCOG Emp Input'!D196*'Zonal Adjustment'!G196</f>
        <v>39.501465935216025</v>
      </c>
    </row>
    <row r="197" spans="1:7" x14ac:dyDescent="0.25">
      <c r="A197" s="37">
        <v>350</v>
      </c>
      <c r="B197" s="40">
        <f ca="1">SUMPRODUCT('Trip Rates'!$M$4:$Y$4,'Land Use (HH)'!$E197:$Q197)*'Zonal Adjustment'!$B197</f>
        <v>18.855581089824582</v>
      </c>
      <c r="C197" s="40">
        <f ca="1">SUMPRODUCT('Trip Rates'!$M$5:$Y$5,'Land Use (HH)'!$E197:$Q197)*'Zonal Adjustment'!$C197</f>
        <v>43.125696093363935</v>
      </c>
      <c r="D197" s="40">
        <f ca="1">SUMPRODUCT('Trip Rates'!$M$6:$Y$6,'Land Use (HH)'!$E197:$Q197)*'Zonal Adjustment'!$D197</f>
        <v>46.68489193366878</v>
      </c>
      <c r="E197" s="26">
        <f>'SCOG Emp Input'!B197*'Zonal Adjustment'!E197</f>
        <v>3.3368517225172463</v>
      </c>
      <c r="F197" s="26">
        <f>'SCOG Emp Input'!C197*'Zonal Adjustment'!F197</f>
        <v>9.7189479841807866</v>
      </c>
      <c r="G197" s="26">
        <f>'SCOG Emp Input'!D197*'Zonal Adjustment'!G197</f>
        <v>9.9755615460462224</v>
      </c>
    </row>
    <row r="198" spans="1:7" x14ac:dyDescent="0.25">
      <c r="A198" s="1">
        <v>351</v>
      </c>
      <c r="B198" s="40">
        <f ca="1">SUMPRODUCT('Trip Rates'!$M$4:$Y$4,'Land Use (HH)'!$E198:$Q198)*'Zonal Adjustment'!$B198</f>
        <v>19.441802600879523</v>
      </c>
      <c r="C198" s="40">
        <f ca="1">SUMPRODUCT('Trip Rates'!$M$5:$Y$5,'Land Use (HH)'!$E198:$Q198)*'Zonal Adjustment'!$C198</f>
        <v>44.466477404144698</v>
      </c>
      <c r="D198" s="40">
        <f ca="1">SUMPRODUCT('Trip Rates'!$M$6:$Y$6,'Land Use (HH)'!$E198:$Q198)*'Zonal Adjustment'!$D198</f>
        <v>48.136328925316874</v>
      </c>
      <c r="E198" s="26">
        <f>'SCOG Emp Input'!B198*'Zonal Adjustment'!E198</f>
        <v>0.3527893292973866</v>
      </c>
      <c r="F198" s="26">
        <f>'SCOG Emp Input'!C198*'Zonal Adjustment'!F198</f>
        <v>1.0279598710029885</v>
      </c>
      <c r="G198" s="26">
        <f>'SCOG Emp Input'!D198*'Zonal Adjustment'!G198</f>
        <v>1.0526075773986585</v>
      </c>
    </row>
    <row r="199" spans="1:7" x14ac:dyDescent="0.25">
      <c r="A199" s="1">
        <v>352</v>
      </c>
      <c r="B199" s="40">
        <f ca="1">SUMPRODUCT('Trip Rates'!$M$4:$Y$4,'Land Use (HH)'!$E199:$Q199)*'Zonal Adjustment'!$B199</f>
        <v>37.952138206623232</v>
      </c>
      <c r="C199" s="40">
        <f ca="1">SUMPRODUCT('Trip Rates'!$M$5:$Y$5,'Land Use (HH)'!$E199:$Q199)*'Zonal Adjustment'!$C199</f>
        <v>86.802542472447669</v>
      </c>
      <c r="D199" s="40">
        <f ca="1">SUMPRODUCT('Trip Rates'!$M$6:$Y$6,'Land Use (HH)'!$E199:$Q199)*'Zonal Adjustment'!$D199</f>
        <v>93.96642099691185</v>
      </c>
      <c r="E199" s="26">
        <f>'SCOG Emp Input'!B199*'Zonal Adjustment'!E199</f>
        <v>0.95768593992688555</v>
      </c>
      <c r="F199" s="26">
        <f>'SCOG Emp Input'!C199*'Zonal Adjustment'!F199</f>
        <v>2.5076747103078514</v>
      </c>
      <c r="G199" s="26">
        <f>'SCOG Emp Input'!D199*'Zonal Adjustment'!G199</f>
        <v>3.0532827715420221</v>
      </c>
    </row>
    <row r="200" spans="1:7" x14ac:dyDescent="0.25">
      <c r="A200" s="1">
        <v>353</v>
      </c>
      <c r="B200" s="40">
        <f ca="1">SUMPRODUCT('Trip Rates'!$M$4:$Y$4,'Land Use (HH)'!$E200:$Q200)*'Zonal Adjustment'!$B200</f>
        <v>22.938871262393516</v>
      </c>
      <c r="C200" s="40">
        <f ca="1">SUMPRODUCT('Trip Rates'!$M$5:$Y$5,'Land Use (HH)'!$E200:$Q200)*'Zonal Adjustment'!$C200</f>
        <v>52.464826518692327</v>
      </c>
      <c r="D200" s="40">
        <f ca="1">SUMPRODUCT('Trip Rates'!$M$6:$Y$6,'Land Use (HH)'!$E200:$Q200)*'Zonal Adjustment'!$D200</f>
        <v>56.794787753483341</v>
      </c>
      <c r="E200" s="26">
        <f>'SCOG Emp Input'!B200*'Zonal Adjustment'!E200</f>
        <v>7.0182527633514393</v>
      </c>
      <c r="F200" s="26">
        <f>'SCOG Emp Input'!C200*'Zonal Adjustment'!F200</f>
        <v>33.296894897129775</v>
      </c>
      <c r="G200" s="26">
        <f>'SCOG Emp Input'!D200*'Zonal Adjustment'!G200</f>
        <v>32.269102917484176</v>
      </c>
    </row>
    <row r="201" spans="1:7" x14ac:dyDescent="0.25">
      <c r="A201" s="1">
        <v>354</v>
      </c>
      <c r="B201" s="40">
        <f ca="1">SUMPRODUCT('Trip Rates'!$M$4:$Y$4,'Land Use (HH)'!$E201:$Q201)*'Zonal Adjustment'!$B201</f>
        <v>22.509412075467775</v>
      </c>
      <c r="C201" s="40">
        <f ca="1">SUMPRODUCT('Trip Rates'!$M$5:$Y$5,'Land Use (HH)'!$E201:$Q201)*'Zonal Adjustment'!$C201</f>
        <v>51.482585436243923</v>
      </c>
      <c r="D201" s="40">
        <f ca="1">SUMPRODUCT('Trip Rates'!$M$6:$Y$6,'Land Use (HH)'!$E201:$Q201)*'Zonal Adjustment'!$D201</f>
        <v>55.731481582433048</v>
      </c>
      <c r="E201" s="26">
        <f>'SCOG Emp Input'!B201*'Zonal Adjustment'!E201</f>
        <v>0.77954893991263829</v>
      </c>
      <c r="F201" s="26">
        <f>'SCOG Emp Input'!C201*'Zonal Adjustment'!F201</f>
        <v>2.2571146548144392</v>
      </c>
      <c r="G201" s="26">
        <f>'SCOG Emp Input'!D201*'Zonal Adjustment'!G201</f>
        <v>2.746516891155061</v>
      </c>
    </row>
    <row r="202" spans="1:7" x14ac:dyDescent="0.25">
      <c r="A202" s="1">
        <v>355</v>
      </c>
      <c r="B202" s="40">
        <f ca="1">SUMPRODUCT('Trip Rates'!$M$4:$Y$4,'Land Use (HH)'!$E202:$Q202)*'Zonal Adjustment'!$B202</f>
        <v>25.869876492391377</v>
      </c>
      <c r="C202" s="40">
        <f ca="1">SUMPRODUCT('Trip Rates'!$M$5:$Y$5,'Land Use (HH)'!$E202:$Q202)*'Zonal Adjustment'!$C202</f>
        <v>59.168499038504542</v>
      </c>
      <c r="D202" s="40">
        <f ca="1">SUMPRODUCT('Trip Rates'!$M$6:$Y$6,'Land Use (HH)'!$E202:$Q202)*'Zonal Adjustment'!$D202</f>
        <v>64.051719362624254</v>
      </c>
      <c r="E202" s="26">
        <f>'SCOG Emp Input'!B202*'Zonal Adjustment'!E202</f>
        <v>1.0837977563834238</v>
      </c>
      <c r="F202" s="26">
        <f>'SCOG Emp Input'!C202*'Zonal Adjustment'!F202</f>
        <v>3.8288601255755537</v>
      </c>
      <c r="G202" s="26">
        <f>'SCOG Emp Input'!D202*'Zonal Adjustment'!G202</f>
        <v>4.517875144411887</v>
      </c>
    </row>
    <row r="203" spans="1:7" x14ac:dyDescent="0.25">
      <c r="A203" s="1">
        <v>356</v>
      </c>
      <c r="B203" s="40">
        <f ca="1">SUMPRODUCT('Trip Rates'!$M$4:$Y$4,'Land Use (HH)'!$E203:$Q203)*'Zonal Adjustment'!$B203</f>
        <v>1.0232527684673436</v>
      </c>
      <c r="C203" s="40">
        <f ca="1">SUMPRODUCT('Trip Rates'!$M$5:$Y$5,'Land Use (HH)'!$E203:$Q203)*'Zonal Adjustment'!$C203</f>
        <v>2.3403409160076154</v>
      </c>
      <c r="D203" s="40">
        <f ca="1">SUMPRODUCT('Trip Rates'!$M$6:$Y$6,'Land Use (HH)'!$E203:$Q203)*'Zonal Adjustment'!$D203</f>
        <v>2.5334909960693084</v>
      </c>
      <c r="E203" s="26">
        <f>'SCOG Emp Input'!B203*'Zonal Adjustment'!E203</f>
        <v>0</v>
      </c>
      <c r="F203" s="26">
        <f>'SCOG Emp Input'!C203*'Zonal Adjustment'!F203</f>
        <v>0</v>
      </c>
      <c r="G203" s="26">
        <f>'SCOG Emp Input'!D203*'Zonal Adjustment'!G203</f>
        <v>0</v>
      </c>
    </row>
    <row r="204" spans="1:7" x14ac:dyDescent="0.25">
      <c r="A204" s="1">
        <v>357</v>
      </c>
      <c r="B204" s="40">
        <f ca="1">SUMPRODUCT('Trip Rates'!$M$4:$Y$4,'Land Use (HH)'!$E204:$Q204)*'Zonal Adjustment'!$B204</f>
        <v>4.1228900547086207</v>
      </c>
      <c r="C204" s="40">
        <f ca="1">SUMPRODUCT('Trip Rates'!$M$5:$Y$5,'Land Use (HH)'!$E204:$Q204)*'Zonal Adjustment'!$C204</f>
        <v>9.4297016187778855</v>
      </c>
      <c r="D204" s="40">
        <f ca="1">SUMPRODUCT('Trip Rates'!$M$6:$Y$6,'Land Use (HH)'!$E204:$Q204)*'Zonal Adjustment'!$D204</f>
        <v>10.20794192136246</v>
      </c>
      <c r="E204" s="26">
        <f>'SCOG Emp Input'!B204*'Zonal Adjustment'!E204</f>
        <v>25.604721994558393</v>
      </c>
      <c r="F204" s="26">
        <f>'SCOG Emp Input'!C204*'Zonal Adjustment'!F204</f>
        <v>90.456820466722476</v>
      </c>
      <c r="G204" s="26">
        <f>'SCOG Emp Input'!D204*'Zonal Adjustment'!G204</f>
        <v>106.73480028673086</v>
      </c>
    </row>
    <row r="205" spans="1:7" x14ac:dyDescent="0.25">
      <c r="A205" s="84">
        <v>358</v>
      </c>
      <c r="B205" s="40">
        <f ca="1">SUMPRODUCT('Trip Rates'!$M$4:$Y$4,'Land Use (HH)'!$E205:$Q205)*'Zonal Adjustment'!$B205</f>
        <v>3.7860352433291706</v>
      </c>
      <c r="C205" s="40">
        <f ca="1">SUMPRODUCT('Trip Rates'!$M$5:$Y$5,'Land Use (HH)'!$E205:$Q205)*'Zonal Adjustment'!$C205</f>
        <v>8.6592613892281793</v>
      </c>
      <c r="D205" s="40">
        <f ca="1">SUMPRODUCT('Trip Rates'!$M$6:$Y$6,'Land Use (HH)'!$E205:$Q205)*'Zonal Adjustment'!$D205</f>
        <v>9.3739166854564431</v>
      </c>
      <c r="E205" s="26">
        <f>'SCOG Emp Input'!B205*'Zonal Adjustment'!E205</f>
        <v>0.28087377513828349</v>
      </c>
      <c r="F205" s="26">
        <f>'SCOG Emp Input'!C205*'Zonal Adjustment'!F205</f>
        <v>0.59210794999679006</v>
      </c>
      <c r="G205" s="26">
        <f>'SCOG Emp Input'!D205*'Zonal Adjustment'!G205</f>
        <v>0.61533776593130352</v>
      </c>
    </row>
    <row r="206" spans="1:7" x14ac:dyDescent="0.25">
      <c r="A206" s="37">
        <v>359</v>
      </c>
      <c r="B206" s="40">
        <f ca="1">SUMPRODUCT('Trip Rates'!$M$4:$Y$4,'Land Use (HH)'!$E206:$Q206)*'Zonal Adjustment'!$B206</f>
        <v>29.755576555369263</v>
      </c>
      <c r="C206" s="40">
        <f ca="1">SUMPRODUCT('Trip Rates'!$M$5:$Y$5,'Land Use (HH)'!$E206:$Q206)*'Zonal Adjustment'!$C206</f>
        <v>68.055709632951846</v>
      </c>
      <c r="D206" s="40">
        <f ca="1">SUMPRODUCT('Trip Rates'!$M$6:$Y$6,'Land Use (HH)'!$E206:$Q206)*'Zonal Adjustment'!$D206</f>
        <v>73.672398071097845</v>
      </c>
      <c r="E206" s="26">
        <f>'SCOG Emp Input'!B206*'Zonal Adjustment'!E206</f>
        <v>0.35593296157905868</v>
      </c>
      <c r="F206" s="26">
        <f>'SCOG Emp Input'!C206*'Zonal Adjustment'!F206</f>
        <v>0.50064042056423319</v>
      </c>
      <c r="G206" s="26">
        <f>'SCOG Emp Input'!D206*'Zonal Adjustment'!G206</f>
        <v>0.61294446582577178</v>
      </c>
    </row>
    <row r="207" spans="1:7" x14ac:dyDescent="0.25">
      <c r="A207" s="1">
        <v>360</v>
      </c>
      <c r="B207" s="40">
        <f ca="1">SUMPRODUCT('Trip Rates'!$M$4:$Y$4,'Land Use (HH)'!$E207:$Q207)*'Zonal Adjustment'!$B207</f>
        <v>12.070809365713307</v>
      </c>
      <c r="C207" s="40">
        <f ca="1">SUMPRODUCT('Trip Rates'!$M$5:$Y$5,'Land Use (HH)'!$E207:$Q207)*'Zonal Adjustment'!$C207</f>
        <v>25.036164580109606</v>
      </c>
      <c r="D207" s="40">
        <f ca="1">SUMPRODUCT('Trip Rates'!$M$6:$Y$6,'Land Use (HH)'!$E207:$Q207)*'Zonal Adjustment'!$D207</f>
        <v>28.086064315248084</v>
      </c>
      <c r="E207" s="26">
        <f>'SCOG Emp Input'!B207*'Zonal Adjustment'!E207</f>
        <v>49.3081549652075</v>
      </c>
      <c r="F207" s="26">
        <f>'SCOG Emp Input'!C207*'Zonal Adjustment'!F207</f>
        <v>139.96492923923435</v>
      </c>
      <c r="G207" s="26">
        <f>'SCOG Emp Input'!D207*'Zonal Adjustment'!G207</f>
        <v>154.37199508608975</v>
      </c>
    </row>
    <row r="208" spans="1:7" x14ac:dyDescent="0.25">
      <c r="A208" s="1">
        <v>361</v>
      </c>
      <c r="B208" s="40">
        <f ca="1">SUMPRODUCT('Trip Rates'!$M$4:$Y$4,'Land Use (HH)'!$E208:$Q208)*'Zonal Adjustment'!$B208</f>
        <v>36.42059469138318</v>
      </c>
      <c r="C208" s="40">
        <f ca="1">SUMPRODUCT('Trip Rates'!$M$5:$Y$5,'Land Use (HH)'!$E208:$Q208)*'Zonal Adjustment'!$C208</f>
        <v>75.540253778587612</v>
      </c>
      <c r="D208" s="40">
        <f ca="1">SUMPRODUCT('Trip Rates'!$M$6:$Y$6,'Land Use (HH)'!$E208:$Q208)*'Zonal Adjustment'!$D208</f>
        <v>84.742549891253574</v>
      </c>
      <c r="E208" s="26">
        <f>'SCOG Emp Input'!B208*'Zonal Adjustment'!E208</f>
        <v>18.351092070817604</v>
      </c>
      <c r="F208" s="26">
        <f>'SCOG Emp Input'!C208*'Zonal Adjustment'!F208</f>
        <v>64.859510655997752</v>
      </c>
      <c r="G208" s="26">
        <f>'SCOG Emp Input'!D208*'Zonal Adjustment'!G208</f>
        <v>68.795140827000239</v>
      </c>
    </row>
    <row r="209" spans="1:7" x14ac:dyDescent="0.25">
      <c r="A209" s="1">
        <v>362</v>
      </c>
      <c r="B209" s="40">
        <f ca="1">SUMPRODUCT('Trip Rates'!$M$4:$Y$4,'Land Use (HH)'!$E209:$Q209)*'Zonal Adjustment'!$B209</f>
        <v>21.727456858283954</v>
      </c>
      <c r="C209" s="40">
        <f ca="1">SUMPRODUCT('Trip Rates'!$M$5:$Y$5,'Land Use (HH)'!$E209:$Q209)*'Zonal Adjustment'!$C209</f>
        <v>45.065096244197285</v>
      </c>
      <c r="D209" s="40">
        <f ca="1">SUMPRODUCT('Trip Rates'!$M$6:$Y$6,'Land Use (HH)'!$E209:$Q209)*'Zonal Adjustment'!$D209</f>
        <v>50.554915767446552</v>
      </c>
      <c r="E209" s="26">
        <f>'SCOG Emp Input'!B209*'Zonal Adjustment'!E209</f>
        <v>3.3421090581864554</v>
      </c>
      <c r="F209" s="26">
        <f>'SCOG Emp Input'!C209*'Zonal Adjustment'!F209</f>
        <v>15.050905816106667</v>
      </c>
      <c r="G209" s="26">
        <f>'SCOG Emp Input'!D209*'Zonal Adjustment'!G209</f>
        <v>14.651330333864648</v>
      </c>
    </row>
    <row r="210" spans="1:7" x14ac:dyDescent="0.25">
      <c r="A210" s="1">
        <v>363</v>
      </c>
      <c r="B210" s="40">
        <f ca="1">SUMPRODUCT('Trip Rates'!$M$4:$Y$4,'Land Use (HH)'!$E210:$Q210)*'Zonal Adjustment'!$B210</f>
        <v>0</v>
      </c>
      <c r="C210" s="40">
        <f ca="1">SUMPRODUCT('Trip Rates'!$M$5:$Y$5,'Land Use (HH)'!$E210:$Q210)*'Zonal Adjustment'!$C210</f>
        <v>0</v>
      </c>
      <c r="D210" s="40">
        <f ca="1">SUMPRODUCT('Trip Rates'!$M$6:$Y$6,'Land Use (HH)'!$E210:$Q210)*'Zonal Adjustment'!$D210</f>
        <v>0</v>
      </c>
      <c r="E210" s="26">
        <f>'SCOG Emp Input'!B210*'Zonal Adjustment'!E210</f>
        <v>23.290031379136206</v>
      </c>
      <c r="F210" s="26">
        <f>'SCOG Emp Input'!C210*'Zonal Adjustment'!F210</f>
        <v>114.90355254502799</v>
      </c>
      <c r="G210" s="26">
        <f>'SCOG Emp Input'!D210*'Zonal Adjustment'!G210</f>
        <v>109.11666234582121</v>
      </c>
    </row>
    <row r="211" spans="1:7" x14ac:dyDescent="0.25">
      <c r="A211" s="1">
        <v>364</v>
      </c>
      <c r="B211" s="40">
        <f ca="1">SUMPRODUCT('Trip Rates'!$M$4:$Y$4,'Land Use (HH)'!$E211:$Q211)*'Zonal Adjustment'!$B211</f>
        <v>1.7445269210822327</v>
      </c>
      <c r="C211" s="40">
        <f ca="1">SUMPRODUCT('Trip Rates'!$M$5:$Y$5,'Land Use (HH)'!$E211:$Q211)*'Zonal Adjustment'!$C211</f>
        <v>3.6137598058169482</v>
      </c>
      <c r="D211" s="40">
        <f ca="1">SUMPRODUCT('Trip Rates'!$M$6:$Y$6,'Land Use (HH)'!$E211:$Q211)*'Zonal Adjustment'!$D211</f>
        <v>3.9759932523049537</v>
      </c>
      <c r="E211" s="26">
        <f>'SCOG Emp Input'!B211*'Zonal Adjustment'!E211</f>
        <v>1.9793442926292388</v>
      </c>
      <c r="F211" s="26">
        <f>'SCOG Emp Input'!C211*'Zonal Adjustment'!F211</f>
        <v>2.7987783020762778</v>
      </c>
      <c r="G211" s="26">
        <f>'SCOG Emp Input'!D211*'Zonal Adjustment'!G211</f>
        <v>3.8200174326400558</v>
      </c>
    </row>
    <row r="212" spans="1:7" x14ac:dyDescent="0.25">
      <c r="A212" s="1">
        <v>365</v>
      </c>
      <c r="B212" s="40">
        <f ca="1">SUMPRODUCT('Trip Rates'!$M$4:$Y$4,'Land Use (HH)'!$E212:$Q212)*'Zonal Adjustment'!$B212</f>
        <v>27.104453757556243</v>
      </c>
      <c r="C212" s="40">
        <f ca="1">SUMPRODUCT('Trip Rates'!$M$5:$Y$5,'Land Use (HH)'!$E212:$Q212)*'Zonal Adjustment'!$C212</f>
        <v>56.217569557155208</v>
      </c>
      <c r="D212" s="40">
        <f ca="1">SUMPRODUCT('Trip Rates'!$M$6:$Y$6,'Land Use (HH)'!$E212:$Q212)*'Zonal Adjustment'!$D212</f>
        <v>63.065980780602509</v>
      </c>
      <c r="E212" s="26">
        <f>'SCOG Emp Input'!B212*'Zonal Adjustment'!E212</f>
        <v>1.7597745892970469</v>
      </c>
      <c r="F212" s="26">
        <f>'SCOG Emp Input'!C212*'Zonal Adjustment'!F212</f>
        <v>5.2605426206131654</v>
      </c>
      <c r="G212" s="26">
        <f>'SCOG Emp Input'!D212*'Zonal Adjustment'!G212</f>
        <v>5.3800487580163425</v>
      </c>
    </row>
    <row r="213" spans="1:7" x14ac:dyDescent="0.25">
      <c r="A213" s="1">
        <v>366</v>
      </c>
      <c r="B213" s="40">
        <f ca="1">SUMPRODUCT('Trip Rates'!$M$4:$Y$4,'Land Use (HH)'!$E213:$Q213)*'Zonal Adjustment'!$B213</f>
        <v>26.116842082179698</v>
      </c>
      <c r="C213" s="40">
        <f ca="1">SUMPRODUCT('Trip Rates'!$M$5:$Y$5,'Land Use (HH)'!$E213:$Q213)*'Zonal Adjustment'!$C213</f>
        <v>54.169156091509876</v>
      </c>
      <c r="D213" s="40">
        <f ca="1">SUMPRODUCT('Trip Rates'!$M$6:$Y$6,'Land Use (HH)'!$E213:$Q213)*'Zonal Adjustment'!$D213</f>
        <v>60.768030063900397</v>
      </c>
      <c r="E213" s="26">
        <f>'SCOG Emp Input'!B213*'Zonal Adjustment'!E213</f>
        <v>20.67291646036405</v>
      </c>
      <c r="F213" s="26">
        <f>'SCOG Emp Input'!C213*'Zonal Adjustment'!F213</f>
        <v>52.088911519335781</v>
      </c>
      <c r="G213" s="26">
        <f>'SCOG Emp Input'!D213*'Zonal Adjustment'!G213</f>
        <v>59.116264225098654</v>
      </c>
    </row>
    <row r="214" spans="1:7" x14ac:dyDescent="0.25">
      <c r="A214" s="1">
        <v>367</v>
      </c>
      <c r="B214" s="40">
        <f ca="1">SUMPRODUCT('Trip Rates'!$M$4:$Y$4,'Land Use (HH)'!$E214:$Q214)*'Zonal Adjustment'!$B214</f>
        <v>6.2548739440514405</v>
      </c>
      <c r="C214" s="40">
        <f ca="1">SUMPRODUCT('Trip Rates'!$M$5:$Y$5,'Land Use (HH)'!$E214:$Q214)*'Zonal Adjustment'!$C214</f>
        <v>12.973285282420433</v>
      </c>
      <c r="D214" s="40">
        <f ca="1">SUMPRODUCT('Trip Rates'!$M$6:$Y$6,'Land Use (HH)'!$E214:$Q214)*'Zonal Adjustment'!$D214</f>
        <v>14.553687872446735</v>
      </c>
      <c r="E214" s="26">
        <f>'SCOG Emp Input'!B214*'Zonal Adjustment'!E214</f>
        <v>60.811879999106985</v>
      </c>
      <c r="F214" s="26">
        <f>'SCOG Emp Input'!C214*'Zonal Adjustment'!F214</f>
        <v>278.32509744552482</v>
      </c>
      <c r="G214" s="26">
        <f>'SCOG Emp Input'!D214*'Zonal Adjustment'!G214</f>
        <v>280.02081324357442</v>
      </c>
    </row>
    <row r="215" spans="1:7" x14ac:dyDescent="0.25">
      <c r="A215" s="1">
        <v>368</v>
      </c>
      <c r="B215" s="40">
        <f ca="1">SUMPRODUCT('Trip Rates'!$M$4:$Y$4,'Land Use (HH)'!$E215:$Q215)*'Zonal Adjustment'!$B215</f>
        <v>0</v>
      </c>
      <c r="C215" s="40">
        <f ca="1">SUMPRODUCT('Trip Rates'!$M$5:$Y$5,'Land Use (HH)'!$E215:$Q215)*'Zonal Adjustment'!$C215</f>
        <v>0</v>
      </c>
      <c r="D215" s="40">
        <f ca="1">SUMPRODUCT('Trip Rates'!$M$6:$Y$6,'Land Use (HH)'!$E215:$Q215)*'Zonal Adjustment'!$D215</f>
        <v>0</v>
      </c>
      <c r="E215" s="26">
        <f>'SCOG Emp Input'!B215*'Zonal Adjustment'!E215</f>
        <v>39.638161619720329</v>
      </c>
      <c r="F215" s="26">
        <f>'SCOG Emp Input'!C215*'Zonal Adjustment'!F215</f>
        <v>120.25169345709574</v>
      </c>
      <c r="G215" s="26">
        <f>'SCOG Emp Input'!D215*'Zonal Adjustment'!G215</f>
        <v>122.46367569226275</v>
      </c>
    </row>
    <row r="216" spans="1:7" x14ac:dyDescent="0.25">
      <c r="A216" s="1">
        <v>369</v>
      </c>
      <c r="B216" s="40">
        <f ca="1">SUMPRODUCT('Trip Rates'!$M$4:$Y$4,'Land Use (HH)'!$E216:$Q216)*'Zonal Adjustment'!$B216</f>
        <v>0.46842368828146141</v>
      </c>
      <c r="C216" s="40">
        <f ca="1">SUMPRODUCT('Trip Rates'!$M$5:$Y$5,'Land Use (HH)'!$E216:$Q216)*'Zonal Adjustment'!$C216</f>
        <v>0.9703322295272736</v>
      </c>
      <c r="D216" s="40">
        <f ca="1">SUMPRODUCT('Trip Rates'!$M$6:$Y$6,'Land Use (HH)'!$E216:$Q216)*'Zonal Adjustment'!$D216</f>
        <v>1.0675956910263689</v>
      </c>
      <c r="E216" s="26">
        <f>'SCOG Emp Input'!B216*'Zonal Adjustment'!E216</f>
        <v>26.301538524050372</v>
      </c>
      <c r="F216" s="26">
        <f>'SCOG Emp Input'!C216*'Zonal Adjustment'!F216</f>
        <v>73.379907713899456</v>
      </c>
      <c r="G216" s="26">
        <f>'SCOG Emp Input'!D216*'Zonal Adjustment'!G216</f>
        <v>79.417272404393245</v>
      </c>
    </row>
    <row r="217" spans="1:7" x14ac:dyDescent="0.25">
      <c r="A217" s="1">
        <v>370</v>
      </c>
      <c r="B217" s="40">
        <f ca="1">SUMPRODUCT('Trip Rates'!$M$4:$Y$4,'Land Use (HH)'!$E217:$Q217)*'Zonal Adjustment'!$B217</f>
        <v>25.105401785289072</v>
      </c>
      <c r="C217" s="40">
        <f ca="1">SUMPRODUCT('Trip Rates'!$M$5:$Y$5,'Land Use (HH)'!$E217:$Q217)*'Zonal Adjustment'!$C217</f>
        <v>52.005441007628988</v>
      </c>
      <c r="D217" s="40">
        <f ca="1">SUMPRODUCT('Trip Rates'!$M$6:$Y$6,'Land Use (HH)'!$E217:$Q217)*'Zonal Adjustment'!$D217</f>
        <v>57.21832485840374</v>
      </c>
      <c r="E217" s="26">
        <f>'SCOG Emp Input'!B217*'Zonal Adjustment'!E217</f>
        <v>0.73227818409096024</v>
      </c>
      <c r="F217" s="26">
        <f>'SCOG Emp Input'!C217*'Zonal Adjustment'!F217</f>
        <v>1.4984376258287349</v>
      </c>
      <c r="G217" s="26">
        <f>'SCOG Emp Input'!D217*'Zonal Adjustment'!G217</f>
        <v>2.7222236760970469</v>
      </c>
    </row>
    <row r="218" spans="1:7" x14ac:dyDescent="0.25">
      <c r="A218" s="1">
        <v>371</v>
      </c>
      <c r="B218" s="40">
        <f ca="1">SUMPRODUCT('Trip Rates'!$M$4:$Y$4,'Land Use (HH)'!$E218:$Q218)*'Zonal Adjustment'!$B218</f>
        <v>11.93274214120402</v>
      </c>
      <c r="C218" s="40">
        <f ca="1">SUMPRODUCT('Trip Rates'!$M$5:$Y$5,'Land Use (HH)'!$E218:$Q218)*'Zonal Adjustment'!$C218</f>
        <v>24.71848579803515</v>
      </c>
      <c r="D218" s="40">
        <f ca="1">SUMPRODUCT('Trip Rates'!$M$6:$Y$6,'Land Use (HH)'!$E218:$Q218)*'Zonal Adjustment'!$D218</f>
        <v>27.196199532128475</v>
      </c>
      <c r="E218" s="26">
        <f>'SCOG Emp Input'!B218*'Zonal Adjustment'!E218</f>
        <v>8.8983240394764671E-2</v>
      </c>
      <c r="F218" s="26">
        <f>'SCOG Emp Input'!C218*'Zonal Adjustment'!F218</f>
        <v>0.1251601051410583</v>
      </c>
      <c r="G218" s="26">
        <f>'SCOG Emp Input'!D218*'Zonal Adjustment'!G218</f>
        <v>0.15323611645644294</v>
      </c>
    </row>
    <row r="219" spans="1:7" x14ac:dyDescent="0.25">
      <c r="A219" s="1">
        <v>372</v>
      </c>
      <c r="B219" s="40">
        <f ca="1">SUMPRODUCT('Trip Rates'!$M$4:$Y$4,'Land Use (HH)'!$E219:$Q219)*'Zonal Adjustment'!$B219</f>
        <v>4.6721749728413675</v>
      </c>
      <c r="C219" s="40">
        <f ca="1">SUMPRODUCT('Trip Rates'!$M$5:$Y$5,'Land Use (HH)'!$E219:$Q219)*'Zonal Adjustment'!$C219</f>
        <v>9.6783362403624054</v>
      </c>
      <c r="D219" s="40">
        <f ca="1">SUMPRODUCT('Trip Rates'!$M$6:$Y$6,'Land Use (HH)'!$E219:$Q219)*'Zonal Adjustment'!$D219</f>
        <v>10.648466321219756</v>
      </c>
      <c r="E219" s="26">
        <f>'SCOG Emp Input'!B219*'Zonal Adjustment'!E219</f>
        <v>9.4204696606268641</v>
      </c>
      <c r="F219" s="26">
        <f>'SCOG Emp Input'!C219*'Zonal Adjustment'!F219</f>
        <v>46.480255551422751</v>
      </c>
      <c r="G219" s="26">
        <f>'SCOG Emp Input'!D219*'Zonal Adjustment'!G219</f>
        <v>43.83857841653824</v>
      </c>
    </row>
    <row r="220" spans="1:7" x14ac:dyDescent="0.25">
      <c r="A220" s="37">
        <v>373</v>
      </c>
      <c r="B220" s="40">
        <f ca="1">SUMPRODUCT('Trip Rates'!$M$4:$Y$4,'Land Use (HH)'!$E220:$Q220)*'Zonal Adjustment'!$B220</f>
        <v>25.925143239781633</v>
      </c>
      <c r="C220" s="40">
        <f ca="1">SUMPRODUCT('Trip Rates'!$M$5:$Y$5,'Land Use (HH)'!$E220:$Q220)*'Zonal Adjustment'!$C220</f>
        <v>53.703522409301719</v>
      </c>
      <c r="D220" s="40">
        <f ca="1">SUMPRODUCT('Trip Rates'!$M$6:$Y$6,'Land Use (HH)'!$E220:$Q220)*'Zonal Adjustment'!$D220</f>
        <v>59.086617317699897</v>
      </c>
      <c r="E220" s="26">
        <f>'SCOG Emp Input'!B220*'Zonal Adjustment'!E220</f>
        <v>3.6909109766982855</v>
      </c>
      <c r="F220" s="26">
        <f>'SCOG Emp Input'!C220*'Zonal Adjustment'!F220</f>
        <v>15.023468771500557</v>
      </c>
      <c r="G220" s="26">
        <f>'SCOG Emp Input'!D220*'Zonal Adjustment'!G220</f>
        <v>16.089174377118891</v>
      </c>
    </row>
    <row r="221" spans="1:7" x14ac:dyDescent="0.25">
      <c r="A221" s="1">
        <v>374</v>
      </c>
      <c r="B221" s="40">
        <f ca="1">SUMPRODUCT('Trip Rates'!$M$4:$Y$4,'Land Use (HH)'!$E221:$Q221)*'Zonal Adjustment'!$B221</f>
        <v>3.3960717400405955</v>
      </c>
      <c r="C221" s="40">
        <f ca="1">SUMPRODUCT('Trip Rates'!$M$5:$Y$5,'Land Use (HH)'!$E221:$Q221)*'Zonal Adjustment'!$C221</f>
        <v>7.0349086640727334</v>
      </c>
      <c r="D221" s="40">
        <f ca="1">SUMPRODUCT('Trip Rates'!$M$6:$Y$6,'Land Use (HH)'!$E221:$Q221)*'Zonal Adjustment'!$D221</f>
        <v>7.7400687599411713</v>
      </c>
      <c r="E221" s="26">
        <f>'SCOG Emp Input'!B221*'Zonal Adjustment'!E221</f>
        <v>5.9116088815979619</v>
      </c>
      <c r="F221" s="26">
        <f>'SCOG Emp Input'!C221*'Zonal Adjustment'!F221</f>
        <v>28.27672956481992</v>
      </c>
      <c r="G221" s="26">
        <f>'SCOG Emp Input'!D221*'Zonal Adjustment'!G221</f>
        <v>27.761014784960857</v>
      </c>
    </row>
    <row r="222" spans="1:7" x14ac:dyDescent="0.25">
      <c r="A222" s="1">
        <v>375</v>
      </c>
      <c r="B222" s="40">
        <f ca="1">SUMPRODUCT('Trip Rates'!$M$4:$Y$4,'Land Use (HH)'!$E222:$Q222)*'Zonal Adjustment'!$B222</f>
        <v>1.8736947531258457</v>
      </c>
      <c r="C222" s="40">
        <f ca="1">SUMPRODUCT('Trip Rates'!$M$5:$Y$5,'Land Use (HH)'!$E222:$Q222)*'Zonal Adjustment'!$C222</f>
        <v>3.8813289181090944</v>
      </c>
      <c r="D222" s="40">
        <f ca="1">SUMPRODUCT('Trip Rates'!$M$6:$Y$6,'Land Use (HH)'!$E222:$Q222)*'Zonal Adjustment'!$D222</f>
        <v>4.2703827641054755</v>
      </c>
      <c r="E222" s="26">
        <f>'SCOG Emp Input'!B222*'Zonal Adjustment'!E222</f>
        <v>95.67581869063423</v>
      </c>
      <c r="F222" s="26">
        <f>'SCOG Emp Input'!C222*'Zonal Adjustment'!F222</f>
        <v>180.39193415883443</v>
      </c>
      <c r="G222" s="26">
        <f>'SCOG Emp Input'!D222*'Zonal Adjustment'!G222</f>
        <v>237.68931086516312</v>
      </c>
    </row>
    <row r="223" spans="1:7" x14ac:dyDescent="0.25">
      <c r="A223" s="1">
        <v>376</v>
      </c>
      <c r="B223" s="40">
        <f ca="1">SUMPRODUCT('Trip Rates'!$M$4:$Y$4,'Land Use (HH)'!$E223:$Q223)*'Zonal Adjustment'!$B223</f>
        <v>11.593486284966172</v>
      </c>
      <c r="C223" s="40">
        <f ca="1">SUMPRODUCT('Trip Rates'!$M$5:$Y$5,'Land Use (HH)'!$E223:$Q223)*'Zonal Adjustment'!$C223</f>
        <v>24.015722680800021</v>
      </c>
      <c r="D223" s="40">
        <f ca="1">SUMPRODUCT('Trip Rates'!$M$6:$Y$6,'Land Use (HH)'!$E223:$Q223)*'Zonal Adjustment'!$D223</f>
        <v>26.422993352902623</v>
      </c>
      <c r="E223" s="26">
        <f>'SCOG Emp Input'!B223*'Zonal Adjustment'!E223</f>
        <v>26.448197087395943</v>
      </c>
      <c r="F223" s="26">
        <f>'SCOG Emp Input'!C223*'Zonal Adjustment'!F223</f>
        <v>79.001122153131405</v>
      </c>
      <c r="G223" s="26">
        <f>'SCOG Emp Input'!D223*'Zonal Adjustment'!G223</f>
        <v>86.795420884546061</v>
      </c>
    </row>
    <row r="224" spans="1:7" x14ac:dyDescent="0.25">
      <c r="A224" s="1">
        <v>377</v>
      </c>
      <c r="B224" s="40">
        <f ca="1">SUMPRODUCT('Trip Rates'!$M$4:$Y$4,'Land Use (HH)'!$E224:$Q224)*'Zonal Adjustment'!$B224</f>
        <v>4.8013428048849791</v>
      </c>
      <c r="C224" s="40">
        <f ca="1">SUMPRODUCT('Trip Rates'!$M$5:$Y$5,'Land Use (HH)'!$E224:$Q224)*'Zonal Adjustment'!$C224</f>
        <v>9.9459053526545542</v>
      </c>
      <c r="D224" s="40">
        <f ca="1">SUMPRODUCT('Trip Rates'!$M$6:$Y$6,'Land Use (HH)'!$E224:$Q224)*'Zonal Adjustment'!$D224</f>
        <v>10.942855833020278</v>
      </c>
      <c r="E224" s="26">
        <f>'SCOG Emp Input'!B224*'Zonal Adjustment'!E224</f>
        <v>26.030312748388162</v>
      </c>
      <c r="F224" s="26">
        <f>'SCOG Emp Input'!C224*'Zonal Adjustment'!F224</f>
        <v>91.161469470173941</v>
      </c>
      <c r="G224" s="26">
        <f>'SCOG Emp Input'!D224*'Zonal Adjustment'!G224</f>
        <v>107.39956683564569</v>
      </c>
    </row>
    <row r="225" spans="1:7" x14ac:dyDescent="0.25">
      <c r="A225" s="1">
        <v>401</v>
      </c>
      <c r="B225" s="40">
        <f ca="1">SUMPRODUCT('Trip Rates'!$M$4:$Y$4,'Land Use (HH)'!$E225:$Q225)*'Zonal Adjustment'!$B225</f>
        <v>2.9044936590677017</v>
      </c>
      <c r="C225" s="40">
        <f ca="1">SUMPRODUCT('Trip Rates'!$M$5:$Y$5,'Land Use (HH)'!$E225:$Q225)*'Zonal Adjustment'!$C225</f>
        <v>5.8679049730312727</v>
      </c>
      <c r="D225" s="40">
        <f ca="1">SUMPRODUCT('Trip Rates'!$M$6:$Y$6,'Land Use (HH)'!$E225:$Q225)*'Zonal Adjustment'!$D225</f>
        <v>6.6452790095961634</v>
      </c>
      <c r="E225" s="26">
        <f>'SCOG Emp Input'!B225*'Zonal Adjustment'!E225</f>
        <v>26.664922160253916</v>
      </c>
      <c r="F225" s="26">
        <f>'SCOG Emp Input'!C225*'Zonal Adjustment'!F225</f>
        <v>58.009335937070972</v>
      </c>
      <c r="G225" s="26">
        <f>'SCOG Emp Input'!D225*'Zonal Adjustment'!G225</f>
        <v>89.799633486802207</v>
      </c>
    </row>
    <row r="226" spans="1:7" x14ac:dyDescent="0.25">
      <c r="A226" s="1">
        <v>402</v>
      </c>
      <c r="B226" s="40">
        <f ca="1">SUMPRODUCT('Trip Rates'!$M$4:$Y$4,'Land Use (HH)'!$E226:$Q226)*'Zonal Adjustment'!$B226</f>
        <v>16.796928871526777</v>
      </c>
      <c r="C226" s="40">
        <f ca="1">SUMPRODUCT('Trip Rates'!$M$5:$Y$5,'Land Use (HH)'!$E226:$Q226)*'Zonal Adjustment'!$C226</f>
        <v>33.934583451120943</v>
      </c>
      <c r="D226" s="40">
        <f ca="1">SUMPRODUCT('Trip Rates'!$M$6:$Y$6,'Land Use (HH)'!$E226:$Q226)*'Zonal Adjustment'!$D226</f>
        <v>38.430202285745423</v>
      </c>
      <c r="E226" s="26">
        <f>'SCOG Emp Input'!B226*'Zonal Adjustment'!E226</f>
        <v>2.9768137908997994</v>
      </c>
      <c r="F226" s="26">
        <f>'SCOG Emp Input'!C226*'Zonal Adjustment'!F226</f>
        <v>11.584971228836132</v>
      </c>
      <c r="G226" s="26">
        <f>'SCOG Emp Input'!D226*'Zonal Adjustment'!G226</f>
        <v>11.948321657611068</v>
      </c>
    </row>
    <row r="227" spans="1:7" x14ac:dyDescent="0.25">
      <c r="A227" s="1">
        <v>403</v>
      </c>
      <c r="B227" s="40">
        <f ca="1">SUMPRODUCT('Trip Rates'!$M$4:$Y$4,'Land Use (HH)'!$E227:$Q227)*'Zonal Adjustment'!$B227</f>
        <v>6.4747901114138022</v>
      </c>
      <c r="C227" s="40">
        <f ca="1">SUMPRODUCT('Trip Rates'!$M$5:$Y$5,'Land Use (HH)'!$E227:$Q227)*'Zonal Adjustment'!$C227</f>
        <v>15.53539531248728</v>
      </c>
      <c r="D227" s="40">
        <f ca="1">SUMPRODUCT('Trip Rates'!$M$6:$Y$6,'Land Use (HH)'!$E227:$Q227)*'Zonal Adjustment'!$D227</f>
        <v>17.299733079511252</v>
      </c>
      <c r="E227" s="26">
        <f>'SCOG Emp Input'!B227*'Zonal Adjustment'!E227</f>
        <v>13.627821236468643</v>
      </c>
      <c r="F227" s="26">
        <f>'SCOG Emp Input'!C227*'Zonal Adjustment'!F227</f>
        <v>45.767345046781301</v>
      </c>
      <c r="G227" s="26">
        <f>'SCOG Emp Input'!D227*'Zonal Adjustment'!G227</f>
        <v>53.584440451474869</v>
      </c>
    </row>
    <row r="228" spans="1:7" x14ac:dyDescent="0.25">
      <c r="A228" s="1">
        <v>404</v>
      </c>
      <c r="B228" s="40">
        <f ca="1">SUMPRODUCT('Trip Rates'!$M$4:$Y$4,'Land Use (HH)'!$E228:$Q228)*'Zonal Adjustment'!$B228</f>
        <v>16.53027409664551</v>
      </c>
      <c r="C228" s="40">
        <f ca="1">SUMPRODUCT('Trip Rates'!$M$5:$Y$5,'Land Use (HH)'!$E228:$Q228)*'Zonal Adjustment'!$C228</f>
        <v>39.662188008605895</v>
      </c>
      <c r="D228" s="40">
        <f ca="1">SUMPRODUCT('Trip Rates'!$M$6:$Y$6,'Land Use (HH)'!$E228:$Q228)*'Zonal Adjustment'!$D228</f>
        <v>44.166579098682703</v>
      </c>
      <c r="E228" s="26">
        <f>'SCOG Emp Input'!B228*'Zonal Adjustment'!E228</f>
        <v>6.3277159421813742</v>
      </c>
      <c r="F228" s="26">
        <f>'SCOG Emp Input'!C228*'Zonal Adjustment'!F228</f>
        <v>20.739358648651098</v>
      </c>
      <c r="G228" s="26">
        <f>'SCOG Emp Input'!D228*'Zonal Adjustment'!G228</f>
        <v>25.013343071495282</v>
      </c>
    </row>
    <row r="229" spans="1:7" x14ac:dyDescent="0.25">
      <c r="A229" s="1">
        <v>405</v>
      </c>
      <c r="B229" s="40">
        <f ca="1">SUMPRODUCT('Trip Rates'!$M$4:$Y$4,'Land Use (HH)'!$E229:$Q229)*'Zonal Adjustment'!$B229</f>
        <v>9.7703028753662586</v>
      </c>
      <c r="C229" s="40">
        <f ca="1">SUMPRODUCT('Trip Rates'!$M$5:$Y$5,'Land Use (HH)'!$E229:$Q229)*'Zonal Adjustment'!$C229</f>
        <v>23.442538658353953</v>
      </c>
      <c r="D229" s="40">
        <f ca="1">SUMPRODUCT('Trip Rates'!$M$6:$Y$6,'Land Use (HH)'!$E229:$Q229)*'Zonal Adjustment'!$D229</f>
        <v>26.104882002562775</v>
      </c>
      <c r="E229" s="26">
        <f>'SCOG Emp Input'!B229*'Zonal Adjustment'!E229</f>
        <v>5.1136876487682006</v>
      </c>
      <c r="F229" s="26">
        <f>'SCOG Emp Input'!C229*'Zonal Adjustment'!F229</f>
        <v>10.221128296950454</v>
      </c>
      <c r="G229" s="26">
        <f>'SCOG Emp Input'!D229*'Zonal Adjustment'!G229</f>
        <v>12.80520972378252</v>
      </c>
    </row>
    <row r="230" spans="1:7" x14ac:dyDescent="0.25">
      <c r="A230" s="1">
        <v>406</v>
      </c>
      <c r="B230" s="40">
        <f ca="1">SUMPRODUCT('Trip Rates'!$M$4:$Y$4,'Land Use (HH)'!$E230:$Q230)*'Zonal Adjustment'!$B230</f>
        <v>1.7537615229169881</v>
      </c>
      <c r="C230" s="40">
        <f ca="1">SUMPRODUCT('Trip Rates'!$M$5:$Y$5,'Land Use (HH)'!$E230:$Q230)*'Zonal Adjustment'!$C230</f>
        <v>4.2079168704351977</v>
      </c>
      <c r="D230" s="40">
        <f ca="1">SUMPRODUCT('Trip Rates'!$M$6:$Y$6,'Land Use (HH)'!$E230:$Q230)*'Zonal Adjustment'!$D230</f>
        <v>4.6858053634971419</v>
      </c>
      <c r="E230" s="26">
        <f>'SCOG Emp Input'!B230*'Zonal Adjustment'!E230</f>
        <v>7.3945322547747807</v>
      </c>
      <c r="F230" s="26">
        <f>'SCOG Emp Input'!C230*'Zonal Adjustment'!F230</f>
        <v>26.435221663510152</v>
      </c>
      <c r="G230" s="26">
        <f>'SCOG Emp Input'!D230*'Zonal Adjustment'!G230</f>
        <v>33.280606183169269</v>
      </c>
    </row>
    <row r="231" spans="1:7" x14ac:dyDescent="0.25">
      <c r="A231" s="1">
        <v>407</v>
      </c>
      <c r="B231" s="40">
        <f ca="1">SUMPRODUCT('Trip Rates'!$M$4:$Y$4,'Land Use (HH)'!$E231:$Q231)*'Zonal Adjustment'!$B231</f>
        <v>14.659010551693081</v>
      </c>
      <c r="C231" s="40">
        <f ca="1">SUMPRODUCT('Trip Rates'!$M$5:$Y$5,'Land Use (HH)'!$E231:$Q231)*'Zonal Adjustment'!$C231</f>
        <v>35.172340707851539</v>
      </c>
      <c r="D231" s="40">
        <f ca="1">SUMPRODUCT('Trip Rates'!$M$6:$Y$6,'Land Use (HH)'!$E231:$Q231)*'Zonal Adjustment'!$D231</f>
        <v>39.166824775831259</v>
      </c>
      <c r="E231" s="26">
        <f>'SCOG Emp Input'!B231*'Zonal Adjustment'!E231</f>
        <v>0.49764780119497387</v>
      </c>
      <c r="F231" s="26">
        <f>'SCOG Emp Input'!C231*'Zonal Adjustment'!F231</f>
        <v>1.7823352089165172</v>
      </c>
      <c r="G231" s="26">
        <f>'SCOG Emp Input'!D231*'Zonal Adjustment'!G231</f>
        <v>2.0291631627785631</v>
      </c>
    </row>
    <row r="232" spans="1:7" x14ac:dyDescent="0.25">
      <c r="A232" s="1">
        <v>408</v>
      </c>
      <c r="B232" s="40">
        <f ca="1">SUMPRODUCT('Trip Rates'!$M$4:$Y$4,'Land Use (HH)'!$E232:$Q232)*'Zonal Adjustment'!$B232</f>
        <v>0</v>
      </c>
      <c r="C232" s="40">
        <f ca="1">SUMPRODUCT('Trip Rates'!$M$5:$Y$5,'Land Use (HH)'!$E232:$Q232)*'Zonal Adjustment'!$C232</f>
        <v>0</v>
      </c>
      <c r="D232" s="40">
        <f ca="1">SUMPRODUCT('Trip Rates'!$M$6:$Y$6,'Land Use (HH)'!$E232:$Q232)*'Zonal Adjustment'!$D232</f>
        <v>0</v>
      </c>
      <c r="E232" s="26">
        <f>'SCOG Emp Input'!B232*'Zonal Adjustment'!E232</f>
        <v>10.256204236368248</v>
      </c>
      <c r="F232" s="26">
        <f>'SCOG Emp Input'!C232*'Zonal Adjustment'!F232</f>
        <v>26.602163858671013</v>
      </c>
      <c r="G232" s="26">
        <f>'SCOG Emp Input'!D232*'Zonal Adjustment'!G232</f>
        <v>30.936232516153048</v>
      </c>
    </row>
    <row r="233" spans="1:7" x14ac:dyDescent="0.25">
      <c r="A233" s="1">
        <v>409</v>
      </c>
      <c r="B233" s="40">
        <f ca="1">SUMPRODUCT('Trip Rates'!$M$4:$Y$4,'Land Use (HH)'!$E233:$Q233)*'Zonal Adjustment'!$B233</f>
        <v>2.6624525208120602</v>
      </c>
      <c r="C233" s="40">
        <f ca="1">SUMPRODUCT('Trip Rates'!$M$5:$Y$5,'Land Use (HH)'!$E233:$Q233)*'Zonal Adjustment'!$C233</f>
        <v>5.3789128919453342</v>
      </c>
      <c r="D233" s="40">
        <f ca="1">SUMPRODUCT('Trip Rates'!$M$6:$Y$6,'Land Use (HH)'!$E233:$Q233)*'Zonal Adjustment'!$D233</f>
        <v>6.0915057587964831</v>
      </c>
      <c r="E233" s="26">
        <f>'SCOG Emp Input'!B233*'Zonal Adjustment'!E233</f>
        <v>0.35832094524822511</v>
      </c>
      <c r="F233" s="26">
        <f>'SCOG Emp Input'!C233*'Zonal Adjustment'!F233</f>
        <v>0.43562653717870148</v>
      </c>
      <c r="G233" s="26">
        <f>'SCOG Emp Input'!D233*'Zonal Adjustment'!G233</f>
        <v>0.72197436273291338</v>
      </c>
    </row>
    <row r="234" spans="1:7" x14ac:dyDescent="0.25">
      <c r="A234" s="1">
        <v>410</v>
      </c>
      <c r="B234" s="40">
        <f ca="1">SUMPRODUCT('Trip Rates'!$M$4:$Y$4,'Land Use (HH)'!$E234:$Q234)*'Zonal Adjustment'!$B234</f>
        <v>2.5231756754989578</v>
      </c>
      <c r="C234" s="40">
        <f ca="1">SUMPRODUCT('Trip Rates'!$M$5:$Y$5,'Land Use (HH)'!$E234:$Q234)*'Zonal Adjustment'!$C234</f>
        <v>6.0540235107589062</v>
      </c>
      <c r="D234" s="40">
        <f ca="1">SUMPRODUCT('Trip Rates'!$M$6:$Y$6,'Land Use (HH)'!$E234:$Q234)*'Zonal Adjustment'!$D234</f>
        <v>6.7415723054714167</v>
      </c>
      <c r="E234" s="26">
        <f>'SCOG Emp Input'!B234*'Zonal Adjustment'!E234</f>
        <v>1.4264601539117214</v>
      </c>
      <c r="F234" s="26">
        <f>'SCOG Emp Input'!C234*'Zonal Adjustment'!F234</f>
        <v>2.0063992056376656</v>
      </c>
      <c r="G234" s="26">
        <f>'SCOG Emp Input'!D234*'Zonal Adjustment'!G234</f>
        <v>2.4564762228882886</v>
      </c>
    </row>
    <row r="235" spans="1:7" x14ac:dyDescent="0.25">
      <c r="A235" s="1">
        <v>411</v>
      </c>
      <c r="B235" s="40">
        <f ca="1">SUMPRODUCT('Trip Rates'!$M$4:$Y$4,'Land Use (HH)'!$E235:$Q235)*'Zonal Adjustment'!$B235</f>
        <v>0.19486239143522094</v>
      </c>
      <c r="C235" s="40">
        <f ca="1">SUMPRODUCT('Trip Rates'!$M$5:$Y$5,'Land Use (HH)'!$E235:$Q235)*'Zonal Adjustment'!$C235</f>
        <v>0.46754631893724424</v>
      </c>
      <c r="D235" s="40">
        <f ca="1">SUMPRODUCT('Trip Rates'!$M$6:$Y$6,'Land Use (HH)'!$E235:$Q235)*'Zonal Adjustment'!$D235</f>
        <v>0.5206450403885714</v>
      </c>
      <c r="E235" s="26">
        <f>'SCOG Emp Input'!B235*'Zonal Adjustment'!E235</f>
        <v>0</v>
      </c>
      <c r="F235" s="26">
        <f>'SCOG Emp Input'!C235*'Zonal Adjustment'!F235</f>
        <v>0</v>
      </c>
      <c r="G235" s="26">
        <f>'SCOG Emp Input'!D235*'Zonal Adjustment'!G235</f>
        <v>0</v>
      </c>
    </row>
    <row r="236" spans="1:7" x14ac:dyDescent="0.25">
      <c r="A236" s="1">
        <v>412</v>
      </c>
      <c r="B236" s="40">
        <f ca="1">SUMPRODUCT('Trip Rates'!$M$4:$Y$4,'Land Use (HH)'!$E236:$Q236)*'Zonal Adjustment'!$B236</f>
        <v>8.739578255869658E-2</v>
      </c>
      <c r="C236" s="40">
        <f ca="1">SUMPRODUCT('Trip Rates'!$M$5:$Y$5,'Land Use (HH)'!$E236:$Q236)*'Zonal Adjustment'!$C236</f>
        <v>0.20969452404335406</v>
      </c>
      <c r="D236" s="40">
        <f ca="1">SUMPRODUCT('Trip Rates'!$M$6:$Y$6,'Land Use (HH)'!$E236:$Q236)*'Zonal Adjustment'!$D236</f>
        <v>0.2335093006142743</v>
      </c>
      <c r="E236" s="26">
        <f>'SCOG Emp Input'!B236*'Zonal Adjustment'!E236</f>
        <v>55.458738555544031</v>
      </c>
      <c r="F236" s="26">
        <f>'SCOG Emp Input'!C236*'Zonal Adjustment'!F236</f>
        <v>81.185285754779898</v>
      </c>
      <c r="G236" s="26">
        <f>'SCOG Emp Input'!D236*'Zonal Adjustment'!G236</f>
        <v>151.60905721548974</v>
      </c>
    </row>
    <row r="237" spans="1:7" x14ac:dyDescent="0.25">
      <c r="A237" s="1">
        <v>413</v>
      </c>
      <c r="B237" s="40">
        <f ca="1">SUMPRODUCT('Trip Rates'!$M$4:$Y$4,'Land Use (HH)'!$E237:$Q237)*'Zonal Adjustment'!$B237</f>
        <v>17.024542552520948</v>
      </c>
      <c r="C237" s="40">
        <f ca="1">SUMPRODUCT('Trip Rates'!$M$5:$Y$5,'Land Use (HH)'!$E237:$Q237)*'Zonal Adjustment'!$C237</f>
        <v>40.848119246590208</v>
      </c>
      <c r="D237" s="40">
        <f ca="1">SUMPRODUCT('Trip Rates'!$M$6:$Y$6,'Land Use (HH)'!$E237:$Q237)*'Zonal Adjustment'!$D237</f>
        <v>45.487195243628307</v>
      </c>
      <c r="E237" s="26">
        <f>'SCOG Emp Input'!B237*'Zonal Adjustment'!E237</f>
        <v>3.5656183101428414</v>
      </c>
      <c r="F237" s="26">
        <f>'SCOG Emp Input'!C237*'Zonal Adjustment'!F237</f>
        <v>12.67119449943268</v>
      </c>
      <c r="G237" s="26">
        <f>'SCOG Emp Input'!D237*'Zonal Adjustment'!G237</f>
        <v>16.023522239922855</v>
      </c>
    </row>
    <row r="238" spans="1:7" x14ac:dyDescent="0.25">
      <c r="A238" s="1">
        <v>414</v>
      </c>
      <c r="B238" s="40">
        <f ca="1">SUMPRODUCT('Trip Rates'!$M$4:$Y$4,'Land Use (HH)'!$E238:$Q238)*'Zonal Adjustment'!$B238</f>
        <v>0</v>
      </c>
      <c r="C238" s="40">
        <f ca="1">SUMPRODUCT('Trip Rates'!$M$5:$Y$5,'Land Use (HH)'!$E238:$Q238)*'Zonal Adjustment'!$C238</f>
        <v>0</v>
      </c>
      <c r="D238" s="40">
        <f ca="1">SUMPRODUCT('Trip Rates'!$M$6:$Y$6,'Land Use (HH)'!$E238:$Q238)*'Zonal Adjustment'!$D238</f>
        <v>0</v>
      </c>
      <c r="E238" s="26">
        <f>'SCOG Emp Input'!B238*'Zonal Adjustment'!E238</f>
        <v>26.193785704866961</v>
      </c>
      <c r="F238" s="26">
        <f>'SCOG Emp Input'!C238*'Zonal Adjustment'!F238</f>
        <v>37.588105240526758</v>
      </c>
      <c r="G238" s="26">
        <f>'SCOG Emp Input'!D238*'Zonal Adjustment'!G238</f>
        <v>89.209779139744484</v>
      </c>
    </row>
    <row r="239" spans="1:7" x14ac:dyDescent="0.25">
      <c r="A239" s="1">
        <v>415</v>
      </c>
      <c r="B239" s="40">
        <f ca="1">SUMPRODUCT('Trip Rates'!$M$4:$Y$4,'Land Use (HH)'!$E239:$Q239)*'Zonal Adjustment'!$B239</f>
        <v>0</v>
      </c>
      <c r="C239" s="40">
        <f ca="1">SUMPRODUCT('Trip Rates'!$M$5:$Y$5,'Land Use (HH)'!$E239:$Q239)*'Zonal Adjustment'!$C239</f>
        <v>0</v>
      </c>
      <c r="D239" s="40">
        <f ca="1">SUMPRODUCT('Trip Rates'!$M$6:$Y$6,'Land Use (HH)'!$E239:$Q239)*'Zonal Adjustment'!$D239</f>
        <v>0</v>
      </c>
      <c r="E239" s="26">
        <f>'SCOG Emp Input'!B239*'Zonal Adjustment'!E239</f>
        <v>22.961494326190898</v>
      </c>
      <c r="F239" s="26">
        <f>'SCOG Emp Input'!C239*'Zonal Adjustment'!F239</f>
        <v>86.59630169145683</v>
      </c>
      <c r="G239" s="26">
        <f>'SCOG Emp Input'!D239*'Zonal Adjustment'!G239</f>
        <v>110.05918121712908</v>
      </c>
    </row>
    <row r="240" spans="1:7" x14ac:dyDescent="0.25">
      <c r="A240" s="1">
        <v>416</v>
      </c>
      <c r="B240" s="40">
        <f ca="1">SUMPRODUCT('Trip Rates'!$M$4:$Y$4,'Land Use (HH)'!$E240:$Q240)*'Zonal Adjustment'!$B240</f>
        <v>0</v>
      </c>
      <c r="C240" s="40">
        <f ca="1">SUMPRODUCT('Trip Rates'!$M$5:$Y$5,'Land Use (HH)'!$E240:$Q240)*'Zonal Adjustment'!$C240</f>
        <v>0</v>
      </c>
      <c r="D240" s="40">
        <f ca="1">SUMPRODUCT('Trip Rates'!$M$6:$Y$6,'Land Use (HH)'!$E240:$Q240)*'Zonal Adjustment'!$D240</f>
        <v>0</v>
      </c>
      <c r="E240" s="26">
        <f>'SCOG Emp Input'!B240*'Zonal Adjustment'!E240</f>
        <v>7.8611887640259877</v>
      </c>
      <c r="F240" s="26">
        <f>'SCOG Emp Input'!C240*'Zonal Adjustment'!F240</f>
        <v>17.867971873387283</v>
      </c>
      <c r="G240" s="26">
        <f>'SCOG Emp Input'!D240*'Zonal Adjustment'!G240</f>
        <v>27.893502567072197</v>
      </c>
    </row>
    <row r="241" spans="1:7" x14ac:dyDescent="0.25">
      <c r="A241" s="1">
        <v>417</v>
      </c>
      <c r="B241" s="40">
        <f ca="1">SUMPRODUCT('Trip Rates'!$M$4:$Y$4,'Land Use (HH)'!$E241:$Q241)*'Zonal Adjustment'!$B241</f>
        <v>7.7944956574088362</v>
      </c>
      <c r="C241" s="40">
        <f ca="1">SUMPRODUCT('Trip Rates'!$M$5:$Y$5,'Land Use (HH)'!$E241:$Q241)*'Zonal Adjustment'!$C241</f>
        <v>18.701852757489767</v>
      </c>
      <c r="D241" s="40">
        <f ca="1">SUMPRODUCT('Trip Rates'!$M$6:$Y$6,'Land Use (HH)'!$E241:$Q241)*'Zonal Adjustment'!$D241</f>
        <v>20.825801615542854</v>
      </c>
      <c r="E241" s="26">
        <f>'SCOG Emp Input'!B241*'Zonal Adjustment'!E241</f>
        <v>0</v>
      </c>
      <c r="F241" s="26">
        <f>'SCOG Emp Input'!C241*'Zonal Adjustment'!F241</f>
        <v>0</v>
      </c>
      <c r="G241" s="26">
        <f>'SCOG Emp Input'!D241*'Zonal Adjustment'!G241</f>
        <v>0</v>
      </c>
    </row>
    <row r="242" spans="1:7" x14ac:dyDescent="0.25">
      <c r="A242" s="1">
        <v>418</v>
      </c>
      <c r="B242" s="40">
        <f ca="1">SUMPRODUCT('Trip Rates'!$M$4:$Y$4,'Land Use (HH)'!$E242:$Q242)*'Zonal Adjustment'!$B242</f>
        <v>0.87688076145849403</v>
      </c>
      <c r="C242" s="40">
        <f ca="1">SUMPRODUCT('Trip Rates'!$M$5:$Y$5,'Land Use (HH)'!$E242:$Q242)*'Zonal Adjustment'!$C242</f>
        <v>2.1039584352175988</v>
      </c>
      <c r="D242" s="40">
        <f ca="1">SUMPRODUCT('Trip Rates'!$M$6:$Y$6,'Land Use (HH)'!$E242:$Q242)*'Zonal Adjustment'!$D242</f>
        <v>2.342902681748571</v>
      </c>
      <c r="E242" s="26">
        <f>'SCOG Emp Input'!B242*'Zonal Adjustment'!E242</f>
        <v>2.3179977501065476</v>
      </c>
      <c r="F242" s="26">
        <f>'SCOG Emp Input'!C242*'Zonal Adjustment'!F242</f>
        <v>3.2603987091612066</v>
      </c>
      <c r="G242" s="26">
        <f>'SCOG Emp Input'!D242*'Zonal Adjustment'!G242</f>
        <v>3.9917738621934689</v>
      </c>
    </row>
    <row r="243" spans="1:7" x14ac:dyDescent="0.25">
      <c r="A243" s="1">
        <v>419</v>
      </c>
      <c r="B243" s="40">
        <f ca="1">SUMPRODUCT('Trip Rates'!$M$4:$Y$4,'Land Use (HH)'!$E243:$Q243)*'Zonal Adjustment'!$B243</f>
        <v>47.808610857869994</v>
      </c>
      <c r="C243" s="40">
        <f ca="1">SUMPRODUCT('Trip Rates'!$M$5:$Y$5,'Land Use (HH)'!$E243:$Q243)*'Zonal Adjustment'!$C243</f>
        <v>114.71038539281764</v>
      </c>
      <c r="D243" s="40">
        <f ca="1">SUMPRODUCT('Trip Rates'!$M$6:$Y$6,'Land Use (HH)'!$E243:$Q243)*'Zonal Adjustment'!$D243</f>
        <v>127.73791775665424</v>
      </c>
      <c r="E243" s="26">
        <f>'SCOG Emp Input'!B243*'Zonal Adjustment'!E243</f>
        <v>6.3533500670066534</v>
      </c>
      <c r="F243" s="26">
        <f>'SCOG Emp Input'!C243*'Zonal Adjustment'!F243</f>
        <v>15.165472965017626</v>
      </c>
      <c r="G243" s="26">
        <f>'SCOG Emp Input'!D243*'Zonal Adjustment'!G243</f>
        <v>18.175333041480737</v>
      </c>
    </row>
    <row r="244" spans="1:7" x14ac:dyDescent="0.25">
      <c r="A244" s="1">
        <v>431</v>
      </c>
      <c r="B244" s="40">
        <f ca="1">SUMPRODUCT('Trip Rates'!$M$4:$Y$4,'Land Use (HH)'!$E244:$Q244)*'Zonal Adjustment'!$B244</f>
        <v>0.87688076145849403</v>
      </c>
      <c r="C244" s="40">
        <f ca="1">SUMPRODUCT('Trip Rates'!$M$5:$Y$5,'Land Use (HH)'!$E244:$Q244)*'Zonal Adjustment'!$C244</f>
        <v>2.1039584352175988</v>
      </c>
      <c r="D244" s="40">
        <f ca="1">SUMPRODUCT('Trip Rates'!$M$6:$Y$6,'Land Use (HH)'!$E244:$Q244)*'Zonal Adjustment'!$D244</f>
        <v>2.342902681748571</v>
      </c>
      <c r="E244" s="26">
        <f>'SCOG Emp Input'!B244*'Zonal Adjustment'!E244</f>
        <v>4.8424924930891375</v>
      </c>
      <c r="F244" s="26">
        <f>'SCOG Emp Input'!C244*'Zonal Adjustment'!F244</f>
        <v>22.013257889039135</v>
      </c>
      <c r="G244" s="26">
        <f>'SCOG Emp Input'!D244*'Zonal Adjustment'!G244</f>
        <v>22.076072152784551</v>
      </c>
    </row>
    <row r="245" spans="1:7" x14ac:dyDescent="0.25">
      <c r="A245" s="1">
        <v>432</v>
      </c>
      <c r="B245" s="40">
        <f ca="1">SUMPRODUCT('Trip Rates'!$M$4:$Y$4,'Land Use (HH)'!$E245:$Q245)*'Zonal Adjustment'!$B245</f>
        <v>15.736928019659841</v>
      </c>
      <c r="C245" s="40">
        <f ca="1">SUMPRODUCT('Trip Rates'!$M$5:$Y$5,'Land Use (HH)'!$E245:$Q245)*'Zonal Adjustment'!$C245</f>
        <v>32.598796417083513</v>
      </c>
      <c r="D245" s="40">
        <f ca="1">SUMPRODUCT('Trip Rates'!$M$6:$Y$6,'Land Use (HH)'!$E245:$Q245)*'Zonal Adjustment'!$D245</f>
        <v>35.866411037876368</v>
      </c>
      <c r="E245" s="26">
        <f>'SCOG Emp Input'!B245*'Zonal Adjustment'!E245</f>
        <v>7.1375627790281237</v>
      </c>
      <c r="F245" s="26">
        <f>'SCOG Emp Input'!C245*'Zonal Adjustment'!F245</f>
        <v>15.864090972223565</v>
      </c>
      <c r="G245" s="26">
        <f>'SCOG Emp Input'!D245*'Zonal Adjustment'!G245</f>
        <v>18.961685658111946</v>
      </c>
    </row>
    <row r="246" spans="1:7" x14ac:dyDescent="0.25">
      <c r="A246" s="1">
        <v>433</v>
      </c>
      <c r="B246" s="40">
        <f ca="1">SUMPRODUCT('Trip Rates'!$M$4:$Y$4,'Land Use (HH)'!$E246:$Q246)*'Zonal Adjustment'!$B246</f>
        <v>5.7484405473390172</v>
      </c>
      <c r="C246" s="40">
        <f ca="1">SUMPRODUCT('Trip Rates'!$M$5:$Y$5,'Land Use (HH)'!$E246:$Q246)*'Zonal Adjustment'!$C246</f>
        <v>13.792616408648703</v>
      </c>
      <c r="D246" s="40">
        <f ca="1">SUMPRODUCT('Trip Rates'!$M$6:$Y$6,'Land Use (HH)'!$E246:$Q246)*'Zonal Adjustment'!$D246</f>
        <v>15.359028691462857</v>
      </c>
      <c r="E246" s="26">
        <f>'SCOG Emp Input'!B246*'Zonal Adjustment'!E246</f>
        <v>1.1700611575853492</v>
      </c>
      <c r="F246" s="26">
        <f>'SCOG Emp Input'!C246*'Zonal Adjustment'!F246</f>
        <v>4.3988764413294144</v>
      </c>
      <c r="G246" s="26">
        <f>'SCOG Emp Input'!D246*'Zonal Adjustment'!G246</f>
        <v>5.650426746552113</v>
      </c>
    </row>
    <row r="247" spans="1:7" x14ac:dyDescent="0.25">
      <c r="A247" s="1">
        <v>434</v>
      </c>
      <c r="B247" s="40">
        <f ca="1">SUMPRODUCT('Trip Rates'!$M$4:$Y$4,'Land Use (HH)'!$E247:$Q247)*'Zonal Adjustment'!$B247</f>
        <v>0.47635300282269488</v>
      </c>
      <c r="C247" s="40">
        <f ca="1">SUMPRODUCT('Trip Rates'!$M$5:$Y$5,'Land Use (HH)'!$E247:$Q247)*'Zonal Adjustment'!$C247</f>
        <v>1.3098101252205081</v>
      </c>
      <c r="D247" s="40">
        <f ca="1">SUMPRODUCT('Trip Rates'!$M$6:$Y$6,'Land Use (HH)'!$E247:$Q247)*'Zonal Adjustment'!$D247</f>
        <v>1.4022117307029143</v>
      </c>
      <c r="E247" s="26">
        <f>'SCOG Emp Input'!B247*'Zonal Adjustment'!E247</f>
        <v>0.35223424013563503</v>
      </c>
      <c r="F247" s="26">
        <f>'SCOG Emp Input'!C247*'Zonal Adjustment'!F247</f>
        <v>0.46303737669543776</v>
      </c>
      <c r="G247" s="26">
        <f>'SCOG Emp Input'!D247*'Zonal Adjustment'!G247</f>
        <v>1.4379872071516648</v>
      </c>
    </row>
    <row r="248" spans="1:7" x14ac:dyDescent="0.25">
      <c r="A248" s="1">
        <v>435</v>
      </c>
      <c r="B248" s="40">
        <f ca="1">SUMPRODUCT('Trip Rates'!$M$4:$Y$4,'Land Use (HH)'!$E248:$Q248)*'Zonal Adjustment'!$B248</f>
        <v>34.75246009244907</v>
      </c>
      <c r="C248" s="40">
        <f ca="1">SUMPRODUCT('Trip Rates'!$M$5:$Y$5,'Land Use (HH)'!$E248:$Q248)*'Zonal Adjustment'!$C248</f>
        <v>97.615895468519071</v>
      </c>
      <c r="D248" s="40">
        <f ca="1">SUMPRODUCT('Trip Rates'!$M$6:$Y$6,'Land Use (HH)'!$E248:$Q248)*'Zonal Adjustment'!$D248</f>
        <v>105.94464424574146</v>
      </c>
      <c r="E248" s="26">
        <f>'SCOG Emp Input'!B248*'Zonal Adjustment'!E248</f>
        <v>79.33309764782112</v>
      </c>
      <c r="F248" s="26">
        <f>'SCOG Emp Input'!C248*'Zonal Adjustment'!F248</f>
        <v>337.60022480254565</v>
      </c>
      <c r="G248" s="26">
        <f>'SCOG Emp Input'!D248*'Zonal Adjustment'!G248</f>
        <v>292.58053950929803</v>
      </c>
    </row>
    <row r="249" spans="1:7" x14ac:dyDescent="0.25">
      <c r="A249" s="1">
        <v>436</v>
      </c>
      <c r="B249" s="40">
        <f ca="1">SUMPRODUCT('Trip Rates'!$M$4:$Y$4,'Land Use (HH)'!$E249:$Q249)*'Zonal Adjustment'!$B249</f>
        <v>6.4137578813883085</v>
      </c>
      <c r="C249" s="40">
        <f ca="1">SUMPRODUCT('Trip Rates'!$M$5:$Y$5,'Land Use (HH)'!$E249:$Q249)*'Zonal Adjustment'!$C249</f>
        <v>16.438045600321477</v>
      </c>
      <c r="D249" s="40">
        <f ca="1">SUMPRODUCT('Trip Rates'!$M$6:$Y$6,'Land Use (HH)'!$E249:$Q249)*'Zonal Adjustment'!$D249</f>
        <v>17.662161024227274</v>
      </c>
      <c r="E249" s="26">
        <f>'SCOG Emp Input'!B249*'Zonal Adjustment'!E249</f>
        <v>0.46003637187793267</v>
      </c>
      <c r="F249" s="26">
        <f>'SCOG Emp Input'!C249*'Zonal Adjustment'!F249</f>
        <v>0.75053743090281921</v>
      </c>
      <c r="G249" s="26">
        <f>'SCOG Emp Input'!D249*'Zonal Adjustment'!G249</f>
        <v>1.026451986098132</v>
      </c>
    </row>
    <row r="250" spans="1:7" x14ac:dyDescent="0.25">
      <c r="A250" s="1">
        <v>437</v>
      </c>
      <c r="B250" s="40">
        <f ca="1">SUMPRODUCT('Trip Rates'!$M$4:$Y$4,'Land Use (HH)'!$E250:$Q250)*'Zonal Adjustment'!$B250</f>
        <v>2.4051592055206159</v>
      </c>
      <c r="C250" s="40">
        <f ca="1">SUMPRODUCT('Trip Rates'!$M$5:$Y$5,'Land Use (HH)'!$E250:$Q250)*'Zonal Adjustment'!$C250</f>
        <v>6.1642671001205533</v>
      </c>
      <c r="D250" s="40">
        <f ca="1">SUMPRODUCT('Trip Rates'!$M$6:$Y$6,'Land Use (HH)'!$E250:$Q250)*'Zonal Adjustment'!$D250</f>
        <v>6.6233103840852277</v>
      </c>
      <c r="E250" s="26">
        <f>'SCOG Emp Input'!B250*'Zonal Adjustment'!E250</f>
        <v>9.4698792282738609</v>
      </c>
      <c r="F250" s="26">
        <f>'SCOG Emp Input'!C250*'Zonal Adjustment'!F250</f>
        <v>48.187735308178247</v>
      </c>
      <c r="G250" s="26">
        <f>'SCOG Emp Input'!D250*'Zonal Adjustment'!G250</f>
        <v>45.350795567696778</v>
      </c>
    </row>
    <row r="251" spans="1:7" x14ac:dyDescent="0.25">
      <c r="A251" s="1">
        <v>438</v>
      </c>
      <c r="B251" s="40">
        <f ca="1">SUMPRODUCT('Trip Rates'!$M$4:$Y$4,'Land Use (HH)'!$E251:$Q251)*'Zonal Adjustment'!$B251</f>
        <v>3.0195437625752701</v>
      </c>
      <c r="C251" s="40">
        <f ca="1">SUMPRODUCT('Trip Rates'!$M$5:$Y$5,'Land Use (HH)'!$E251:$Q251)*'Zonal Adjustment'!$C251</f>
        <v>7.7388948849180155</v>
      </c>
      <c r="D251" s="40">
        <f ca="1">SUMPRODUCT('Trip Rates'!$M$6:$Y$6,'Land Use (HH)'!$E251:$Q251)*'Zonal Adjustment'!$D251</f>
        <v>8.3151982255309989</v>
      </c>
      <c r="E251" s="26">
        <f>'SCOG Emp Input'!B251*'Zonal Adjustment'!E251</f>
        <v>5.673910499608052</v>
      </c>
      <c r="F251" s="26">
        <f>'SCOG Emp Input'!C251*'Zonal Adjustment'!F251</f>
        <v>7.303902030395399</v>
      </c>
      <c r="G251" s="26">
        <f>'SCOG Emp Input'!D251*'Zonal Adjustment'!G251</f>
        <v>12.281236032964458</v>
      </c>
    </row>
    <row r="252" spans="1:7" x14ac:dyDescent="0.25">
      <c r="A252" s="1">
        <v>439</v>
      </c>
      <c r="B252" s="40">
        <f ca="1">SUMPRODUCT('Trip Rates'!$M$4:$Y$4,'Land Use (HH)'!$E252:$Q252)*'Zonal Adjustment'!$B252</f>
        <v>3.9696083568557894</v>
      </c>
      <c r="C252" s="40">
        <f ca="1">SUMPRODUCT('Trip Rates'!$M$5:$Y$5,'Land Use (HH)'!$E252:$Q252)*'Zonal Adjustment'!$C252</f>
        <v>10.915084376837566</v>
      </c>
      <c r="D252" s="40">
        <f ca="1">SUMPRODUCT('Trip Rates'!$M$6:$Y$6,'Land Use (HH)'!$E252:$Q252)*'Zonal Adjustment'!$D252</f>
        <v>11.685097755857621</v>
      </c>
      <c r="E252" s="26">
        <f>'SCOG Emp Input'!B252*'Zonal Adjustment'!E252</f>
        <v>1.6071318802097365</v>
      </c>
      <c r="F252" s="26">
        <f>'SCOG Emp Input'!C252*'Zonal Adjustment'!F252</f>
        <v>2.7673870042551121</v>
      </c>
      <c r="G252" s="26">
        <f>'SCOG Emp Input'!D252*'Zonal Adjustment'!G252</f>
        <v>4.3478694850434785</v>
      </c>
    </row>
    <row r="253" spans="1:7" x14ac:dyDescent="0.25">
      <c r="A253" s="1">
        <v>440</v>
      </c>
      <c r="B253" s="40">
        <f ca="1">SUMPRODUCT('Trip Rates'!$M$4:$Y$4,'Land Use (HH)'!$E253:$Q253)*'Zonal Adjustment'!$B253</f>
        <v>10.232348980019871</v>
      </c>
      <c r="C253" s="40">
        <f ca="1">SUMPRODUCT('Trip Rates'!$M$5:$Y$5,'Land Use (HH)'!$E253:$Q253)*'Zonal Adjustment'!$C253</f>
        <v>26.224846999612879</v>
      </c>
      <c r="D253" s="40">
        <f ca="1">SUMPRODUCT('Trip Rates'!$M$6:$Y$6,'Land Use (HH)'!$E253:$Q253)*'Zonal Adjustment'!$D253</f>
        <v>28.177770144026592</v>
      </c>
      <c r="E253" s="26">
        <f>'SCOG Emp Input'!B253*'Zonal Adjustment'!E253</f>
        <v>1.5395677031437294</v>
      </c>
      <c r="F253" s="26">
        <f>'SCOG Emp Input'!C253*'Zonal Adjustment'!F253</f>
        <v>5.13087246480824</v>
      </c>
      <c r="G253" s="26">
        <f>'SCOG Emp Input'!D253*'Zonal Adjustment'!G253</f>
        <v>5.3495749147991578</v>
      </c>
    </row>
    <row r="254" spans="1:7" x14ac:dyDescent="0.25">
      <c r="A254" s="1">
        <v>441</v>
      </c>
      <c r="B254" s="40">
        <f ca="1">SUMPRODUCT('Trip Rates'!$M$4:$Y$4,'Land Use (HH)'!$E254:$Q254)*'Zonal Adjustment'!$B254</f>
        <v>5.7011181167896074</v>
      </c>
      <c r="C254" s="40">
        <f ca="1">SUMPRODUCT('Trip Rates'!$M$5:$Y$5,'Land Use (HH)'!$E254:$Q254)*'Zonal Adjustment'!$C254</f>
        <v>14.611596089174649</v>
      </c>
      <c r="D254" s="40">
        <f ca="1">SUMPRODUCT('Trip Rates'!$M$6:$Y$6,'Land Use (HH)'!$E254:$Q254)*'Zonal Adjustment'!$D254</f>
        <v>15.69969868820202</v>
      </c>
      <c r="E254" s="26">
        <f>'SCOG Emp Input'!B254*'Zonal Adjustment'!E254</f>
        <v>8.9824695676919717</v>
      </c>
      <c r="F254" s="26">
        <f>'SCOG Emp Input'!C254*'Zonal Adjustment'!F254</f>
        <v>10.641072146935088</v>
      </c>
      <c r="G254" s="26">
        <f>'SCOG Emp Input'!D254*'Zonal Adjustment'!G254</f>
        <v>18.920223250252036</v>
      </c>
    </row>
    <row r="255" spans="1:7" x14ac:dyDescent="0.25">
      <c r="A255" s="1">
        <v>442</v>
      </c>
      <c r="B255" s="40">
        <f ca="1">SUMPRODUCT('Trip Rates'!$M$4:$Y$4,'Land Use (HH)'!$E255:$Q255)*'Zonal Adjustment'!$B255</f>
        <v>3.5631988229935052</v>
      </c>
      <c r="C255" s="40">
        <f ca="1">SUMPRODUCT('Trip Rates'!$M$5:$Y$5,'Land Use (HH)'!$E255:$Q255)*'Zonal Adjustment'!$C255</f>
        <v>9.1322475557341569</v>
      </c>
      <c r="D255" s="40">
        <f ca="1">SUMPRODUCT('Trip Rates'!$M$6:$Y$6,'Land Use (HH)'!$E255:$Q255)*'Zonal Adjustment'!$D255</f>
        <v>9.8123116801262622</v>
      </c>
      <c r="E255" s="26">
        <f>'SCOG Emp Input'!B255*'Zonal Adjustment'!E255</f>
        <v>0.53463859718340412</v>
      </c>
      <c r="F255" s="26">
        <f>'SCOG Emp Input'!C255*'Zonal Adjustment'!F255</f>
        <v>0.72920938798074053</v>
      </c>
      <c r="G255" s="26">
        <f>'SCOG Emp Input'!D255*'Zonal Adjustment'!G255</f>
        <v>0.95566211521634625</v>
      </c>
    </row>
    <row r="256" spans="1:7" x14ac:dyDescent="0.25">
      <c r="A256" s="1">
        <v>443</v>
      </c>
      <c r="B256" s="40">
        <f ca="1">SUMPRODUCT('Trip Rates'!$M$4:$Y$4,'Land Use (HH)'!$E256:$Q256)*'Zonal Adjustment'!$B256</f>
        <v>10.145941408562281</v>
      </c>
      <c r="C256" s="40">
        <f ca="1">SUMPRODUCT('Trip Rates'!$M$5:$Y$5,'Land Use (HH)'!$E256:$Q256)*'Zonal Adjustment'!$C256</f>
        <v>26.003389996386325</v>
      </c>
      <c r="D256" s="40">
        <f ca="1">SUMPRODUCT('Trip Rates'!$M$6:$Y$6,'Land Use (HH)'!$E256:$Q256)*'Zonal Adjustment'!$D256</f>
        <v>27.939821585783527</v>
      </c>
      <c r="E256" s="26">
        <f>'SCOG Emp Input'!B256*'Zonal Adjustment'!E256</f>
        <v>1.1403494670376406</v>
      </c>
      <c r="F256" s="26">
        <f>'SCOG Emp Input'!C256*'Zonal Adjustment'!F256</f>
        <v>2.6959420995225569</v>
      </c>
      <c r="G256" s="26">
        <f>'SCOG Emp Input'!D256*'Zonal Adjustment'!G256</f>
        <v>3.637484877751338</v>
      </c>
    </row>
    <row r="257" spans="1:7" x14ac:dyDescent="0.25">
      <c r="A257" s="1">
        <v>444</v>
      </c>
      <c r="B257" s="40">
        <f ca="1">SUMPRODUCT('Trip Rates'!$M$4:$Y$4,'Land Use (HH)'!$E257:$Q257)*'Zonal Adjustment'!$B257</f>
        <v>0.35631988229935047</v>
      </c>
      <c r="C257" s="40">
        <f ca="1">SUMPRODUCT('Trip Rates'!$M$5:$Y$5,'Land Use (HH)'!$E257:$Q257)*'Zonal Adjustment'!$C257</f>
        <v>0.91322475557341554</v>
      </c>
      <c r="D257" s="40">
        <f ca="1">SUMPRODUCT('Trip Rates'!$M$6:$Y$6,'Land Use (HH)'!$E257:$Q257)*'Zonal Adjustment'!$D257</f>
        <v>0.98123116801262622</v>
      </c>
      <c r="E257" s="26">
        <f>'SCOG Emp Input'!B257*'Zonal Adjustment'!E257</f>
        <v>4.7314076484990686</v>
      </c>
      <c r="F257" s="26">
        <f>'SCOG Emp Input'!C257*'Zonal Adjustment'!F257</f>
        <v>11.706327123886977</v>
      </c>
      <c r="G257" s="26">
        <f>'SCOG Emp Input'!D257*'Zonal Adjustment'!G257</f>
        <v>16.509894686719257</v>
      </c>
    </row>
    <row r="258" spans="1:7" x14ac:dyDescent="0.25">
      <c r="A258" s="1">
        <v>445</v>
      </c>
      <c r="B258" s="40">
        <f ca="1">SUMPRODUCT('Trip Rates'!$M$4:$Y$4,'Land Use (HH)'!$E258:$Q258)*'Zonal Adjustment'!$B258</f>
        <v>10.502261290861632</v>
      </c>
      <c r="C258" s="40">
        <f ca="1">SUMPRODUCT('Trip Rates'!$M$5:$Y$5,'Land Use (HH)'!$E258:$Q258)*'Zonal Adjustment'!$C258</f>
        <v>26.916614751959742</v>
      </c>
      <c r="D258" s="40">
        <f ca="1">SUMPRODUCT('Trip Rates'!$M$6:$Y$6,'Land Use (HH)'!$E258:$Q258)*'Zonal Adjustment'!$D258</f>
        <v>28.921052753796154</v>
      </c>
      <c r="E258" s="26">
        <f>'SCOG Emp Input'!B258*'Zonal Adjustment'!E258</f>
        <v>21.070877410575651</v>
      </c>
      <c r="F258" s="26">
        <f>'SCOG Emp Input'!C258*'Zonal Adjustment'!F258</f>
        <v>58.826080167912934</v>
      </c>
      <c r="G258" s="26">
        <f>'SCOG Emp Input'!D258*'Zonal Adjustment'!G258</f>
        <v>67.551741038082795</v>
      </c>
    </row>
    <row r="259" spans="1:7" x14ac:dyDescent="0.25">
      <c r="A259" s="1">
        <v>446</v>
      </c>
      <c r="B259" s="40">
        <f ca="1">SUMPRODUCT('Trip Rates'!$M$4:$Y$4,'Land Use (HH)'!$E259:$Q259)*'Zonal Adjustment'!$B259</f>
        <v>13.709140231555784</v>
      </c>
      <c r="C259" s="40">
        <f ca="1">SUMPRODUCT('Trip Rates'!$M$5:$Y$5,'Land Use (HH)'!$E259:$Q259)*'Zonal Adjustment'!$C259</f>
        <v>35.135637552120478</v>
      </c>
      <c r="D259" s="40">
        <f ca="1">SUMPRODUCT('Trip Rates'!$M$6:$Y$6,'Land Use (HH)'!$E259:$Q259)*'Zonal Adjustment'!$D259</f>
        <v>37.752133265909791</v>
      </c>
      <c r="E259" s="26">
        <f>'SCOG Emp Input'!B259*'Zonal Adjustment'!E259</f>
        <v>28.240676786589052</v>
      </c>
      <c r="F259" s="26">
        <f>'SCOG Emp Input'!C259*'Zonal Adjustment'!F259</f>
        <v>64.30567201568573</v>
      </c>
      <c r="G259" s="26">
        <f>'SCOG Emp Input'!D259*'Zonal Adjustment'!G259</f>
        <v>77.382898773912402</v>
      </c>
    </row>
    <row r="260" spans="1:7" x14ac:dyDescent="0.25">
      <c r="A260" s="1">
        <v>447</v>
      </c>
      <c r="B260" s="40">
        <f ca="1">SUMPRODUCT('Trip Rates'!$M$4:$Y$4,'Land Use (HH)'!$E260:$Q260)*'Zonal Adjustment'!$B260</f>
        <v>4.45399852874188</v>
      </c>
      <c r="C260" s="40">
        <f ca="1">SUMPRODUCT('Trip Rates'!$M$5:$Y$5,'Land Use (HH)'!$E260:$Q260)*'Zonal Adjustment'!$C260</f>
        <v>11.415309444667692</v>
      </c>
      <c r="D260" s="40">
        <f ca="1">SUMPRODUCT('Trip Rates'!$M$6:$Y$6,'Land Use (HH)'!$E260:$Q260)*'Zonal Adjustment'!$D260</f>
        <v>12.265389600157828</v>
      </c>
      <c r="E260" s="26">
        <f>'SCOG Emp Input'!B260*'Zonal Adjustment'!E260</f>
        <v>4.6049106599307663</v>
      </c>
      <c r="F260" s="26">
        <f>'SCOG Emp Input'!C260*'Zonal Adjustment'!F260</f>
        <v>7.5345607534439711</v>
      </c>
      <c r="G260" s="26">
        <f>'SCOG Emp Input'!D260*'Zonal Adjustment'!G260</f>
        <v>10.237377516199961</v>
      </c>
    </row>
    <row r="261" spans="1:7" x14ac:dyDescent="0.25">
      <c r="A261" s="1">
        <v>448</v>
      </c>
      <c r="B261" s="40">
        <f ca="1">SUMPRODUCT('Trip Rates'!$M$4:$Y$4,'Land Use (HH)'!$E261:$Q261)*'Zonal Adjustment'!$B261</f>
        <v>6.4137578813883085</v>
      </c>
      <c r="C261" s="40">
        <f ca="1">SUMPRODUCT('Trip Rates'!$M$5:$Y$5,'Land Use (HH)'!$E261:$Q261)*'Zonal Adjustment'!$C261</f>
        <v>16.438045600321477</v>
      </c>
      <c r="D261" s="40">
        <f ca="1">SUMPRODUCT('Trip Rates'!$M$6:$Y$6,'Land Use (HH)'!$E261:$Q261)*'Zonal Adjustment'!$D261</f>
        <v>17.662161024227274</v>
      </c>
      <c r="E261" s="26">
        <f>'SCOG Emp Input'!B261*'Zonal Adjustment'!E261</f>
        <v>6.6477128095993985</v>
      </c>
      <c r="F261" s="26">
        <f>'SCOG Emp Input'!C261*'Zonal Adjustment'!F261</f>
        <v>9.6902144229378564</v>
      </c>
      <c r="G261" s="26">
        <f>'SCOG Emp Input'!D261*'Zonal Adjustment'!G261</f>
        <v>13.385272611553734</v>
      </c>
    </row>
    <row r="262" spans="1:7" x14ac:dyDescent="0.25">
      <c r="A262" s="1">
        <v>449</v>
      </c>
      <c r="B262" s="40">
        <f ca="1">SUMPRODUCT('Trip Rates'!$M$4:$Y$4,'Land Use (HH)'!$E262:$Q262)*'Zonal Adjustment'!$B262</f>
        <v>7.0142934142486757</v>
      </c>
      <c r="C262" s="40">
        <f ca="1">SUMPRODUCT('Trip Rates'!$M$5:$Y$5,'Land Use (HH)'!$E262:$Q262)*'Zonal Adjustment'!$C262</f>
        <v>14.529997387998778</v>
      </c>
      <c r="D262" s="40">
        <f ca="1">SUMPRODUCT('Trip Rates'!$M$6:$Y$6,'Land Use (HH)'!$E262:$Q262)*'Zonal Adjustment'!$D262</f>
        <v>15.9864447763516</v>
      </c>
      <c r="E262" s="26">
        <f>'SCOG Emp Input'!B262*'Zonal Adjustment'!E262</f>
        <v>0.93867333616000947</v>
      </c>
      <c r="F262" s="26">
        <f>'SCOG Emp Input'!C262*'Zonal Adjustment'!F262</f>
        <v>1.2177395823536457</v>
      </c>
      <c r="G262" s="26">
        <f>'SCOG Emp Input'!D262*'Zonal Adjustment'!G262</f>
        <v>1.7738454817867013</v>
      </c>
    </row>
    <row r="263" spans="1:7" x14ac:dyDescent="0.25">
      <c r="A263" s="1">
        <v>450</v>
      </c>
      <c r="B263" s="40">
        <f ca="1">SUMPRODUCT('Trip Rates'!$M$4:$Y$4,'Land Use (HH)'!$E263:$Q263)*'Zonal Adjustment'!$B263</f>
        <v>9.9540033759810562</v>
      </c>
      <c r="C263" s="40">
        <f ca="1">SUMPRODUCT('Trip Rates'!$M$5:$Y$5,'Land Use (HH)'!$E263:$Q263)*'Zonal Adjustment'!$C263</f>
        <v>20.619559877454559</v>
      </c>
      <c r="D263" s="40">
        <f ca="1">SUMPRODUCT('Trip Rates'!$M$6:$Y$6,'Land Use (HH)'!$E263:$Q263)*'Zonal Adjustment'!$D263</f>
        <v>22.686408434310334</v>
      </c>
      <c r="E263" s="26">
        <f>'SCOG Emp Input'!B263*'Zonal Adjustment'!E263</f>
        <v>27.848907733946323</v>
      </c>
      <c r="F263" s="26">
        <f>'SCOG Emp Input'!C263*'Zonal Adjustment'!F263</f>
        <v>114.07163822827003</v>
      </c>
      <c r="G263" s="26">
        <f>'SCOG Emp Input'!D263*'Zonal Adjustment'!G263</f>
        <v>118.71763597868035</v>
      </c>
    </row>
    <row r="264" spans="1:7" x14ac:dyDescent="0.25">
      <c r="A264" s="1">
        <v>451</v>
      </c>
      <c r="B264" s="40">
        <f ca="1">SUMPRODUCT('Trip Rates'!$M$4:$Y$4,'Land Use (HH)'!$E264:$Q264)*'Zonal Adjustment'!$B264</f>
        <v>4.8103184110412318</v>
      </c>
      <c r="C264" s="40">
        <f ca="1">SUMPRODUCT('Trip Rates'!$M$5:$Y$5,'Land Use (HH)'!$E264:$Q264)*'Zonal Adjustment'!$C264</f>
        <v>12.328534200241107</v>
      </c>
      <c r="D264" s="40">
        <f ca="1">SUMPRODUCT('Trip Rates'!$M$6:$Y$6,'Land Use (HH)'!$E264:$Q264)*'Zonal Adjustment'!$D264</f>
        <v>13.246620768170455</v>
      </c>
      <c r="E264" s="26">
        <f>'SCOG Emp Input'!B264*'Zonal Adjustment'!E264</f>
        <v>0.98694634730538933</v>
      </c>
      <c r="F264" s="26">
        <f>'SCOG Emp Input'!C264*'Zonal Adjustment'!F264</f>
        <v>1.1374974850299402</v>
      </c>
      <c r="G264" s="26">
        <f>'SCOG Emp Input'!D264*'Zonal Adjustment'!G264</f>
        <v>2.0842968622754494</v>
      </c>
    </row>
    <row r="265" spans="1:7" x14ac:dyDescent="0.25">
      <c r="A265" s="1">
        <v>452</v>
      </c>
      <c r="B265" s="40">
        <f ca="1">SUMPRODUCT('Trip Rates'!$M$4:$Y$4,'Land Use (HH)'!$E265:$Q265)*'Zonal Adjustment'!$B265</f>
        <v>7.0142934142486757</v>
      </c>
      <c r="C265" s="40">
        <f ca="1">SUMPRODUCT('Trip Rates'!$M$5:$Y$5,'Land Use (HH)'!$E265:$Q265)*'Zonal Adjustment'!$C265</f>
        <v>14.529997387998778</v>
      </c>
      <c r="D265" s="40">
        <f ca="1">SUMPRODUCT('Trip Rates'!$M$6:$Y$6,'Land Use (HH)'!$E265:$Q265)*'Zonal Adjustment'!$D265</f>
        <v>15.9864447763516</v>
      </c>
      <c r="E265" s="26">
        <f>'SCOG Emp Input'!B265*'Zonal Adjustment'!E265</f>
        <v>0.27852585965511356</v>
      </c>
      <c r="F265" s="26">
        <f>'SCOG Emp Input'!C265*'Zonal Adjustment'!F265</f>
        <v>1.4172863325934779</v>
      </c>
      <c r="G265" s="26">
        <f>'SCOG Emp Input'!D265*'Zonal Adjustment'!G265</f>
        <v>1.3338469284616701</v>
      </c>
    </row>
    <row r="266" spans="1:7" x14ac:dyDescent="0.25">
      <c r="A266" s="1">
        <v>453</v>
      </c>
      <c r="B266" s="40">
        <f ca="1">SUMPRODUCT('Trip Rates'!$M$4:$Y$4,'Land Use (HH)'!$E266:$Q266)*'Zonal Adjustment'!$B266</f>
        <v>13.325951296075157</v>
      </c>
      <c r="C266" s="40">
        <f ca="1">SUMPRODUCT('Trip Rates'!$M$5:$Y$5,'Land Use (HH)'!$E266:$Q266)*'Zonal Adjustment'!$C266</f>
        <v>27.604496431706636</v>
      </c>
      <c r="D266" s="40">
        <f ca="1">SUMPRODUCT('Trip Rates'!$M$6:$Y$6,'Land Use (HH)'!$E266:$Q266)*'Zonal Adjustment'!$D266</f>
        <v>30.37149601616365</v>
      </c>
      <c r="E266" s="26">
        <f>'SCOG Emp Input'!B266*'Zonal Adjustment'!E266</f>
        <v>15.43815848202777</v>
      </c>
      <c r="F266" s="26">
        <f>'SCOG Emp Input'!C266*'Zonal Adjustment'!F266</f>
        <v>52.297777700490578</v>
      </c>
      <c r="G266" s="26">
        <f>'SCOG Emp Input'!D266*'Zonal Adjustment'!G266</f>
        <v>54.4547679422176</v>
      </c>
    </row>
    <row r="267" spans="1:7" x14ac:dyDescent="0.25">
      <c r="A267" s="1">
        <v>454</v>
      </c>
      <c r="B267" s="40">
        <f ca="1">SUMPRODUCT('Trip Rates'!$M$4:$Y$4,'Land Use (HH)'!$E267:$Q267)*'Zonal Adjustment'!$B267</f>
        <v>19.778838919918499</v>
      </c>
      <c r="C267" s="40">
        <f ca="1">SUMPRODUCT('Trip Rates'!$M$5:$Y$5,'Land Use (HH)'!$E267:$Q267)*'Zonal Adjustment'!$C267</f>
        <v>40.971550642616975</v>
      </c>
      <c r="D267" s="40">
        <f ca="1">SUMPRODUCT('Trip Rates'!$M$6:$Y$6,'Land Use (HH)'!$E267:$Q267)*'Zonal Adjustment'!$D267</f>
        <v>45.078427356820143</v>
      </c>
      <c r="E267" s="26">
        <f>'SCOG Emp Input'!B267*'Zonal Adjustment'!E267</f>
        <v>7.1477803011728591</v>
      </c>
      <c r="F267" s="26">
        <f>'SCOG Emp Input'!C267*'Zonal Adjustment'!F267</f>
        <v>29.453527294128698</v>
      </c>
      <c r="G267" s="26">
        <f>'SCOG Emp Input'!D267*'Zonal Adjustment'!G267</f>
        <v>33.206376872966146</v>
      </c>
    </row>
    <row r="268" spans="1:7" x14ac:dyDescent="0.25">
      <c r="A268" s="1">
        <v>455</v>
      </c>
      <c r="B268" s="40">
        <f ca="1">SUMPRODUCT('Trip Rates'!$M$4:$Y$4,'Land Use (HH)'!$E268:$Q268)*'Zonal Adjustment'!$B268</f>
        <v>13.208845374004794</v>
      </c>
      <c r="C268" s="40">
        <f ca="1">SUMPRODUCT('Trip Rates'!$M$5:$Y$5,'Land Use (HH)'!$E268:$Q268)*'Zonal Adjustment'!$C268</f>
        <v>27.361913374324814</v>
      </c>
      <c r="D268" s="40">
        <f ca="1">SUMPRODUCT('Trip Rates'!$M$6:$Y$6,'Land Use (HH)'!$E268:$Q268)*'Zonal Adjustment'!$D268</f>
        <v>30.104597093407055</v>
      </c>
      <c r="E268" s="26">
        <f>'SCOG Emp Input'!B268*'Zonal Adjustment'!E268</f>
        <v>0.94100755625305599</v>
      </c>
      <c r="F268" s="26">
        <f>'SCOG Emp Input'!C268*'Zonal Adjustment'!F268</f>
        <v>3.6499406247430719</v>
      </c>
      <c r="G268" s="26">
        <f>'SCOG Emp Input'!D268*'Zonal Adjustment'!G268</f>
        <v>3.69244488094788</v>
      </c>
    </row>
    <row r="269" spans="1:7" x14ac:dyDescent="0.25">
      <c r="A269" s="1">
        <v>456</v>
      </c>
      <c r="B269" s="40">
        <f ca="1">SUMPRODUCT('Trip Rates'!$M$4:$Y$4,'Land Use (HH)'!$E269:$Q269)*'Zonal Adjustment'!$B269</f>
        <v>5.8432341935450198</v>
      </c>
      <c r="C269" s="40">
        <f ca="1">SUMPRODUCT('Trip Rates'!$M$5:$Y$5,'Land Use (HH)'!$E269:$Q269)*'Zonal Adjustment'!$C269</f>
        <v>12.104166814180589</v>
      </c>
      <c r="D269" s="40">
        <f ca="1">SUMPRODUCT('Trip Rates'!$M$6:$Y$6,'Land Use (HH)'!$E269:$Q269)*'Zonal Adjustment'!$D269</f>
        <v>13.317455548785679</v>
      </c>
      <c r="E269" s="26">
        <f>'SCOG Emp Input'!B269*'Zonal Adjustment'!E269</f>
        <v>1.1567821251319406</v>
      </c>
      <c r="F269" s="26">
        <f>'SCOG Emp Input'!C269*'Zonal Adjustment'!F269</f>
        <v>1.6270813668337576</v>
      </c>
      <c r="G269" s="26">
        <f>'SCOG Emp Input'!D269*'Zonal Adjustment'!G269</f>
        <v>1.9920695139337579</v>
      </c>
    </row>
    <row r="270" spans="1:7" x14ac:dyDescent="0.25">
      <c r="A270" s="1">
        <v>457</v>
      </c>
      <c r="B270" s="40">
        <f ca="1">SUMPRODUCT('Trip Rates'!$M$4:$Y$4,'Land Use (HH)'!$E270:$Q270)*'Zonal Adjustment'!$B270</f>
        <v>4.8637558677711246</v>
      </c>
      <c r="C270" s="40">
        <f ca="1">SUMPRODUCT('Trip Rates'!$M$5:$Y$5,'Land Use (HH)'!$E270:$Q270)*'Zonal Adjustment'!$C270</f>
        <v>10.00514033457504</v>
      </c>
      <c r="D270" s="40">
        <f ca="1">SUMPRODUCT('Trip Rates'!$M$6:$Y$6,'Land Use (HH)'!$E270:$Q270)*'Zonal Adjustment'!$D270</f>
        <v>11.293608546311415</v>
      </c>
      <c r="E270" s="26">
        <f>'SCOG Emp Input'!B270*'Zonal Adjustment'!E270</f>
        <v>8.8852811869261927</v>
      </c>
      <c r="F270" s="26">
        <f>'SCOG Emp Input'!C270*'Zonal Adjustment'!F270</f>
        <v>37.167172709472368</v>
      </c>
      <c r="G270" s="26">
        <f>'SCOG Emp Input'!D270*'Zonal Adjustment'!G270</f>
        <v>36.928588755362874</v>
      </c>
    </row>
    <row r="271" spans="1:7" x14ac:dyDescent="0.25">
      <c r="A271" s="1">
        <v>458</v>
      </c>
      <c r="B271" s="40">
        <f ca="1">SUMPRODUCT('Trip Rates'!$M$4:$Y$4,'Land Use (HH)'!$E271:$Q271)*'Zonal Adjustment'!$B271</f>
        <v>6.2750754667680289</v>
      </c>
      <c r="C271" s="40">
        <f ca="1">SUMPRODUCT('Trip Rates'!$M$5:$Y$5,'Land Use (HH)'!$E271:$Q271)*'Zonal Adjustment'!$C271</f>
        <v>12.908339226293075</v>
      </c>
      <c r="D271" s="40">
        <f ca="1">SUMPRODUCT('Trip Rates'!$M$6:$Y$6,'Land Use (HH)'!$E271:$Q271)*'Zonal Adjustment'!$D271</f>
        <v>14.570683201810606</v>
      </c>
      <c r="E271" s="26">
        <f>'SCOG Emp Input'!B271*'Zonal Adjustment'!E271</f>
        <v>0.53833437125748507</v>
      </c>
      <c r="F271" s="26">
        <f>'SCOG Emp Input'!C271*'Zonal Adjustment'!F271</f>
        <v>0.6204531736526947</v>
      </c>
      <c r="G271" s="26">
        <f>'SCOG Emp Input'!D271*'Zonal Adjustment'!G271</f>
        <v>1.1368891976047906</v>
      </c>
    </row>
    <row r="272" spans="1:7" x14ac:dyDescent="0.25">
      <c r="A272" s="1">
        <v>459</v>
      </c>
      <c r="B272" s="40">
        <f ca="1">SUMPRODUCT('Trip Rates'!$M$4:$Y$4,'Land Use (HH)'!$E272:$Q272)*'Zonal Adjustment'!$B272</f>
        <v>11.007984438876921</v>
      </c>
      <c r="C272" s="40">
        <f ca="1">SUMPRODUCT('Trip Rates'!$M$5:$Y$5,'Land Use (HH)'!$E272:$Q272)*'Zonal Adjustment'!$C272</f>
        <v>22.644316883086741</v>
      </c>
      <c r="D272" s="40">
        <f ca="1">SUMPRODUCT('Trip Rates'!$M$6:$Y$6,'Land Use (HH)'!$E272:$Q272)*'Zonal Adjustment'!$D272</f>
        <v>25.560466132839544</v>
      </c>
      <c r="E272" s="26">
        <f>'SCOG Emp Input'!B272*'Zonal Adjustment'!E272</f>
        <v>0.52915534728985203</v>
      </c>
      <c r="F272" s="26">
        <f>'SCOG Emp Input'!C272*'Zonal Adjustment'!F272</f>
        <v>1.5702229878922367</v>
      </c>
      <c r="G272" s="26">
        <f>'SCOG Emp Input'!D272*'Zonal Adjustment'!G272</f>
        <v>2.001893904352595</v>
      </c>
    </row>
    <row r="273" spans="1:7" x14ac:dyDescent="0.25">
      <c r="A273" s="1">
        <v>460</v>
      </c>
      <c r="B273" s="40">
        <f ca="1">SUMPRODUCT('Trip Rates'!$M$4:$Y$4,'Land Use (HH)'!$E273:$Q273)*'Zonal Adjustment'!$B273</f>
        <v>4.9823840596679814</v>
      </c>
      <c r="C273" s="40">
        <f ca="1">SUMPRODUCT('Trip Rates'!$M$5:$Y$5,'Land Use (HH)'!$E273:$Q273)*'Zonal Adjustment'!$C273</f>
        <v>10.249168147613458</v>
      </c>
      <c r="D273" s="40">
        <f ca="1">SUMPRODUCT('Trip Rates'!$M$6:$Y$6,'Land Use (HH)'!$E273:$Q273)*'Zonal Adjustment'!$D273</f>
        <v>11.569062413294619</v>
      </c>
      <c r="E273" s="26">
        <f>'SCOG Emp Input'!B273*'Zonal Adjustment'!E273</f>
        <v>15.064690230480181</v>
      </c>
      <c r="F273" s="26">
        <f>'SCOG Emp Input'!C273*'Zonal Adjustment'!F273</f>
        <v>44.587163247138484</v>
      </c>
      <c r="G273" s="26">
        <f>'SCOG Emp Input'!D273*'Zonal Adjustment'!G273</f>
        <v>47.836042672797291</v>
      </c>
    </row>
    <row r="274" spans="1:7" x14ac:dyDescent="0.25">
      <c r="A274" s="1">
        <v>461</v>
      </c>
      <c r="B274" s="40">
        <f ca="1">SUMPRODUCT('Trip Rates'!$M$4:$Y$4,'Land Use (HH)'!$E274:$Q274)*'Zonal Adjustment'!$B274</f>
        <v>9.7152930317768735</v>
      </c>
      <c r="C274" s="40">
        <f ca="1">SUMPRODUCT('Trip Rates'!$M$5:$Y$5,'Land Use (HH)'!$E274:$Q274)*'Zonal Adjustment'!$C274</f>
        <v>19.985145804407132</v>
      </c>
      <c r="D274" s="40">
        <f ca="1">SUMPRODUCT('Trip Rates'!$M$6:$Y$6,'Land Use (HH)'!$E274:$Q274)*'Zonal Adjustment'!$D274</f>
        <v>22.558845344323565</v>
      </c>
      <c r="E274" s="26">
        <f>'SCOG Emp Input'!B274*'Zonal Adjustment'!E274</f>
        <v>3.0226744111804398</v>
      </c>
      <c r="F274" s="26">
        <f>'SCOG Emp Input'!C274*'Zonal Adjustment'!F274</f>
        <v>6.0376179296905379</v>
      </c>
      <c r="G274" s="26">
        <f>'SCOG Emp Input'!D274*'Zonal Adjustment'!G274</f>
        <v>7.7604307179647884</v>
      </c>
    </row>
    <row r="275" spans="1:7" x14ac:dyDescent="0.25">
      <c r="A275" s="1">
        <v>462</v>
      </c>
      <c r="B275" s="40">
        <f ca="1">SUMPRODUCT('Trip Rates'!$M$4:$Y$4,'Land Use (HH)'!$E275:$Q275)*'Zonal Adjustment'!$B275</f>
        <v>3.0843329893182743</v>
      </c>
      <c r="C275" s="40">
        <f ca="1">SUMPRODUCT('Trip Rates'!$M$5:$Y$5,'Land Use (HH)'!$E275:$Q275)*'Zonal Adjustment'!$C275</f>
        <v>6.3447231389988072</v>
      </c>
      <c r="D275" s="40">
        <f ca="1">SUMPRODUCT('Trip Rates'!$M$6:$Y$6,'Land Use (HH)'!$E275:$Q275)*'Zonal Adjustment'!$D275</f>
        <v>7.1618005415633377</v>
      </c>
      <c r="E275" s="26">
        <f>'SCOG Emp Input'!B275*'Zonal Adjustment'!E275</f>
        <v>2.398292993633699</v>
      </c>
      <c r="F275" s="26">
        <f>'SCOG Emp Input'!C275*'Zonal Adjustment'!F275</f>
        <v>10.438048639531591</v>
      </c>
      <c r="G275" s="26">
        <f>'SCOG Emp Input'!D275*'Zonal Adjustment'!G275</f>
        <v>10.284336163902347</v>
      </c>
    </row>
    <row r="276" spans="1:7" x14ac:dyDescent="0.25">
      <c r="A276" s="1">
        <v>501</v>
      </c>
      <c r="B276" s="40">
        <f ca="1">SUMPRODUCT('Trip Rates'!$M$4:$Y$4,'Land Use (HH)'!$E276:$Q276)*'Zonal Adjustment'!$B276</f>
        <v>11.174389100997098</v>
      </c>
      <c r="C276" s="40">
        <f ca="1">SUMPRODUCT('Trip Rates'!$M$5:$Y$5,'Land Use (HH)'!$E276:$Q276)*'Zonal Adjustment'!$C276</f>
        <v>31.88443277063563</v>
      </c>
      <c r="D276" s="40">
        <f ca="1">SUMPRODUCT('Trip Rates'!$M$6:$Y$6,'Land Use (HH)'!$E276:$Q276)*'Zonal Adjustment'!$D276</f>
        <v>34.242374232134829</v>
      </c>
      <c r="E276" s="26">
        <f>'SCOG Emp Input'!B276*'Zonal Adjustment'!E276</f>
        <v>0.75146493699270711</v>
      </c>
      <c r="F276" s="26">
        <f>'SCOG Emp Input'!C276*'Zonal Adjustment'!F276</f>
        <v>2.3578143972906522</v>
      </c>
      <c r="G276" s="26">
        <f>'SCOG Emp Input'!D276*'Zonal Adjustment'!G276</f>
        <v>2.5118340689426533</v>
      </c>
    </row>
    <row r="277" spans="1:7" x14ac:dyDescent="0.25">
      <c r="A277" s="1">
        <v>502</v>
      </c>
      <c r="B277" s="40">
        <f ca="1">SUMPRODUCT('Trip Rates'!$M$4:$Y$4,'Land Use (HH)'!$E277:$Q277)*'Zonal Adjustment'!$B277</f>
        <v>36.457990952801971</v>
      </c>
      <c r="C277" s="40">
        <f ca="1">SUMPRODUCT('Trip Rates'!$M$5:$Y$5,'Land Use (HH)'!$E277:$Q277)*'Zonal Adjustment'!$C277</f>
        <v>104.02737464935163</v>
      </c>
      <c r="D277" s="40">
        <f ca="1">SUMPRODUCT('Trip Rates'!$M$6:$Y$6,'Land Use (HH)'!$E277:$Q277)*'Zonal Adjustment'!$D277</f>
        <v>111.72048500138902</v>
      </c>
      <c r="E277" s="26">
        <f>'SCOG Emp Input'!B277*'Zonal Adjustment'!E277</f>
        <v>2.0384762777367853</v>
      </c>
      <c r="F277" s="26">
        <f>'SCOG Emp Input'!C277*'Zonal Adjustment'!F277</f>
        <v>7.0832059119906958</v>
      </c>
      <c r="G277" s="26">
        <f>'SCOG Emp Input'!D277*'Zonal Adjustment'!G277</f>
        <v>7.0350796896574739</v>
      </c>
    </row>
    <row r="278" spans="1:7" x14ac:dyDescent="0.25">
      <c r="A278" s="1">
        <v>503</v>
      </c>
      <c r="B278" s="40">
        <f ca="1">SUMPRODUCT('Trip Rates'!$M$4:$Y$4,'Land Use (HH)'!$E278:$Q278)*'Zonal Adjustment'!$B278</f>
        <v>15.589591620636378</v>
      </c>
      <c r="C278" s="40">
        <f ca="1">SUMPRODUCT('Trip Rates'!$M$5:$Y$5,'Land Use (HH)'!$E278:$Q278)*'Zonal Adjustment'!$C278</f>
        <v>44.482546782400121</v>
      </c>
      <c r="D278" s="40">
        <f ca="1">SUMPRODUCT('Trip Rates'!$M$6:$Y$6,'Land Use (HH)'!$E278:$Q278)*'Zonal Adjustment'!$D278</f>
        <v>47.77215341036861</v>
      </c>
      <c r="E278" s="26">
        <f>'SCOG Emp Input'!B278*'Zonal Adjustment'!E278</f>
        <v>5.8430951164594473</v>
      </c>
      <c r="F278" s="26">
        <f>'SCOG Emp Input'!C278*'Zonal Adjustment'!F278</f>
        <v>20.301843753164764</v>
      </c>
      <c r="G278" s="26">
        <f>'SCOG Emp Input'!D278*'Zonal Adjustment'!G278</f>
        <v>24.61951152639681</v>
      </c>
    </row>
    <row r="279" spans="1:7" x14ac:dyDescent="0.25">
      <c r="A279" s="1">
        <v>504</v>
      </c>
      <c r="B279" s="40">
        <f ca="1">SUMPRODUCT('Trip Rates'!$M$4:$Y$4,'Land Use (HH)'!$E279:$Q279)*'Zonal Adjustment'!$B279</f>
        <v>16.923290329362331</v>
      </c>
      <c r="C279" s="40">
        <f ca="1">SUMPRODUCT('Trip Rates'!$M$5:$Y$5,'Land Use (HH)'!$E279:$Q279)*'Zonal Adjustment'!$C279</f>
        <v>48.288054755168091</v>
      </c>
      <c r="D279" s="40">
        <f ca="1">SUMPRODUCT('Trip Rates'!$M$6:$Y$6,'Land Use (HH)'!$E279:$Q279)*'Zonal Adjustment'!$D279</f>
        <v>51.859089159995754</v>
      </c>
      <c r="E279" s="26">
        <f>'SCOG Emp Input'!B279*'Zonal Adjustment'!E279</f>
        <v>0.84245505442120583</v>
      </c>
      <c r="F279" s="26">
        <f>'SCOG Emp Input'!C279*'Zonal Adjustment'!F279</f>
        <v>1.6573164294124312</v>
      </c>
      <c r="G279" s="26">
        <f>'SCOG Emp Input'!D279*'Zonal Adjustment'!G279</f>
        <v>1.9459737279205791</v>
      </c>
    </row>
    <row r="280" spans="1:7" x14ac:dyDescent="0.25">
      <c r="A280" s="1">
        <v>505</v>
      </c>
      <c r="B280" s="40">
        <f ca="1">SUMPRODUCT('Trip Rates'!$M$4:$Y$4,'Land Use (HH)'!$E280:$Q280)*'Zonal Adjustment'!$B280</f>
        <v>39.812175543468307</v>
      </c>
      <c r="C280" s="40">
        <f ca="1">SUMPRODUCT('Trip Rates'!$M$5:$Y$5,'Land Use (HH)'!$E280:$Q280)*'Zonal Adjustment'!$C280</f>
        <v>96.445077307234627</v>
      </c>
      <c r="D280" s="40">
        <f ca="1">SUMPRODUCT('Trip Rates'!$M$6:$Y$6,'Land Use (HH)'!$E280:$Q280)*'Zonal Adjustment'!$D280</f>
        <v>104.83128393279415</v>
      </c>
      <c r="E280" s="26">
        <f>'SCOG Emp Input'!B280*'Zonal Adjustment'!E280</f>
        <v>14.562987339308568</v>
      </c>
      <c r="F280" s="26">
        <f>'SCOG Emp Input'!C280*'Zonal Adjustment'!F280</f>
        <v>47.70355932410169</v>
      </c>
      <c r="G280" s="26">
        <f>'SCOG Emp Input'!D280*'Zonal Adjustment'!G280</f>
        <v>53.97579777913009</v>
      </c>
    </row>
    <row r="281" spans="1:7" x14ac:dyDescent="0.25">
      <c r="A281" s="1">
        <v>506</v>
      </c>
      <c r="B281" s="40">
        <f ca="1">SUMPRODUCT('Trip Rates'!$M$4:$Y$4,'Land Use (HH)'!$E281:$Q281)*'Zonal Adjustment'!$B281</f>
        <v>26.850804553874628</v>
      </c>
      <c r="C281" s="40">
        <f ca="1">SUMPRODUCT('Trip Rates'!$M$5:$Y$5,'Land Use (HH)'!$E281:$Q281)*'Zonal Adjustment'!$C281</f>
        <v>65.046129371464289</v>
      </c>
      <c r="D281" s="40">
        <f ca="1">SUMPRODUCT('Trip Rates'!$M$6:$Y$6,'Land Use (HH)'!$E281:$Q281)*'Zonal Adjustment'!$D281</f>
        <v>70.702097476132437</v>
      </c>
      <c r="E281" s="26">
        <f>'SCOG Emp Input'!B281*'Zonal Adjustment'!E281</f>
        <v>1.9723284682667799</v>
      </c>
      <c r="F281" s="26">
        <f>'SCOG Emp Input'!C281*'Zonal Adjustment'!F281</f>
        <v>4.3531906415690269</v>
      </c>
      <c r="G281" s="26">
        <f>'SCOG Emp Input'!D281*'Zonal Adjustment'!G281</f>
        <v>5.443005233497705</v>
      </c>
    </row>
    <row r="282" spans="1:7" x14ac:dyDescent="0.25">
      <c r="A282" s="1">
        <v>507</v>
      </c>
      <c r="B282" s="40">
        <f ca="1">SUMPRODUCT('Trip Rates'!$M$4:$Y$4,'Land Use (HH)'!$E282:$Q282)*'Zonal Adjustment'!$B282</f>
        <v>40.877905666010619</v>
      </c>
      <c r="C282" s="40">
        <f ca="1">SUMPRODUCT('Trip Rates'!$M$5:$Y$5,'Land Use (HH)'!$E282:$Q282)*'Zonal Adjustment'!$C282</f>
        <v>99.026810725570883</v>
      </c>
      <c r="D282" s="40">
        <f ca="1">SUMPRODUCT('Trip Rates'!$M$6:$Y$6,'Land Use (HH)'!$E282:$Q282)*'Zonal Adjustment'!$D282</f>
        <v>107.63750729403652</v>
      </c>
      <c r="E282" s="26">
        <f>'SCOG Emp Input'!B282*'Zonal Adjustment'!E282</f>
        <v>2.3155648296840465</v>
      </c>
      <c r="F282" s="26">
        <f>'SCOG Emp Input'!C282*'Zonal Adjustment'!F282</f>
        <v>8.4742196659850659</v>
      </c>
      <c r="G282" s="26">
        <f>'SCOG Emp Input'!D282*'Zonal Adjustment'!G282</f>
        <v>8.6143696582992444</v>
      </c>
    </row>
    <row r="283" spans="1:7" x14ac:dyDescent="0.25">
      <c r="A283" s="1">
        <v>508</v>
      </c>
      <c r="B283" s="40">
        <f ca="1">SUMPRODUCT('Trip Rates'!$M$4:$Y$4,'Land Use (HH)'!$E283:$Q283)*'Zonal Adjustment'!$B283</f>
        <v>11.068776351120267</v>
      </c>
      <c r="C283" s="40">
        <f ca="1">SUMPRODUCT('Trip Rates'!$M$5:$Y$5,'Land Use (HH)'!$E283:$Q283)*'Zonal Adjustment'!$C283</f>
        <v>26.814133523417219</v>
      </c>
      <c r="D283" s="40">
        <f ca="1">SUMPRODUCT('Trip Rates'!$M$6:$Y$6,'Land Use (HH)'!$E283:$Q283)*'Zonal Adjustment'!$D283</f>
        <v>29.14570782965556</v>
      </c>
      <c r="E283" s="26">
        <f>'SCOG Emp Input'!B283*'Zonal Adjustment'!E283</f>
        <v>1.7518269981163253</v>
      </c>
      <c r="F283" s="26">
        <f>'SCOG Emp Input'!C283*'Zonal Adjustment'!F283</f>
        <v>7.0926933727628727</v>
      </c>
      <c r="G283" s="26">
        <f>'SCOG Emp Input'!D283*'Zonal Adjustment'!G283</f>
        <v>7.8789096139811461</v>
      </c>
    </row>
    <row r="284" spans="1:7" x14ac:dyDescent="0.25">
      <c r="A284" s="1">
        <v>509</v>
      </c>
      <c r="B284" s="40">
        <f ca="1">SUMPRODUCT('Trip Rates'!$M$4:$Y$4,'Land Use (HH)'!$E284:$Q284)*'Zonal Adjustment'!$B284</f>
        <v>0</v>
      </c>
      <c r="C284" s="40">
        <f ca="1">SUMPRODUCT('Trip Rates'!$M$5:$Y$5,'Land Use (HH)'!$E284:$Q284)*'Zonal Adjustment'!$C284</f>
        <v>0</v>
      </c>
      <c r="D284" s="40">
        <f ca="1">SUMPRODUCT('Trip Rates'!$M$6:$Y$6,'Land Use (HH)'!$E284:$Q284)*'Zonal Adjustment'!$D284</f>
        <v>0</v>
      </c>
      <c r="E284" s="26">
        <f>'SCOG Emp Input'!B284*'Zonal Adjustment'!E284</f>
        <v>0</v>
      </c>
      <c r="F284" s="26">
        <f>'SCOG Emp Input'!C284*'Zonal Adjustment'!F284</f>
        <v>0</v>
      </c>
      <c r="G284" s="26">
        <f>'SCOG Emp Input'!D284*'Zonal Adjustment'!G284</f>
        <v>0</v>
      </c>
    </row>
    <row r="285" spans="1:7" x14ac:dyDescent="0.25">
      <c r="A285" s="1">
        <v>510</v>
      </c>
      <c r="B285" s="40">
        <f ca="1">SUMPRODUCT('Trip Rates'!$M$4:$Y$4,'Land Use (HH)'!$E285:$Q285)*'Zonal Adjustment'!$B285</f>
        <v>10.488987850340957</v>
      </c>
      <c r="C285" s="40">
        <f ca="1">SUMPRODUCT('Trip Rates'!$M$5:$Y$5,'Land Use (HH)'!$E285:$Q285)*'Zonal Adjustment'!$C285</f>
        <v>25.409594685331029</v>
      </c>
      <c r="D285" s="40">
        <f ca="1">SUMPRODUCT('Trip Rates'!$M$6:$Y$6,'Land Use (HH)'!$E285:$Q285)*'Zonal Adjustment'!$D285</f>
        <v>27.619039866489281</v>
      </c>
      <c r="E285" s="26">
        <f>'SCOG Emp Input'!B285*'Zonal Adjustment'!E285</f>
        <v>0.57592207678067053</v>
      </c>
      <c r="F285" s="26">
        <f>'SCOG Emp Input'!C285*'Zonal Adjustment'!F285</f>
        <v>1.8852324037377255</v>
      </c>
      <c r="G285" s="26">
        <f>'SCOG Emp Input'!D285*'Zonal Adjustment'!G285</f>
        <v>2.3487158754789328</v>
      </c>
    </row>
    <row r="286" spans="1:7" x14ac:dyDescent="0.25">
      <c r="A286" s="1">
        <v>511</v>
      </c>
      <c r="B286" s="40">
        <f ca="1">SUMPRODUCT('Trip Rates'!$M$4:$Y$4,'Land Use (HH)'!$E286:$Q286)*'Zonal Adjustment'!$B286</f>
        <v>5.3631152346086965</v>
      </c>
      <c r="C286" s="40">
        <f ca="1">SUMPRODUCT('Trip Rates'!$M$5:$Y$5,'Land Use (HH)'!$E286:$Q286)*'Zonal Adjustment'!$C286</f>
        <v>12.992157709258974</v>
      </c>
      <c r="D286" s="40">
        <f ca="1">SUMPRODUCT('Trip Rates'!$M$6:$Y$6,'Land Use (HH)'!$E286:$Q286)*'Zonal Adjustment'!$D286</f>
        <v>14.121867198885035</v>
      </c>
      <c r="E286" s="26">
        <f>'SCOG Emp Input'!B286*'Zonal Adjustment'!E286</f>
        <v>0.46871542680268019</v>
      </c>
      <c r="F286" s="26">
        <f>'SCOG Emp Input'!C286*'Zonal Adjustment'!F286</f>
        <v>1.8858020197570982</v>
      </c>
      <c r="G286" s="26">
        <f>'SCOG Emp Input'!D286*'Zonal Adjustment'!G286</f>
        <v>2.0789135876614124</v>
      </c>
    </row>
    <row r="287" spans="1:7" x14ac:dyDescent="0.25">
      <c r="A287" s="1">
        <v>512</v>
      </c>
      <c r="B287" s="40">
        <f ca="1">SUMPRODUCT('Trip Rates'!$M$4:$Y$4,'Land Use (HH)'!$E287:$Q287)*'Zonal Adjustment'!$B287</f>
        <v>2.8542626062570515</v>
      </c>
      <c r="C287" s="40">
        <f ca="1">SUMPRODUCT('Trip Rates'!$M$5:$Y$5,'Land Use (HH)'!$E287:$Q287)*'Zonal Adjustment'!$C287</f>
        <v>6.9144570463136494</v>
      </c>
      <c r="D287" s="40">
        <f ca="1">SUMPRODUCT('Trip Rates'!$M$6:$Y$6,'Land Use (HH)'!$E287:$Q287)*'Zonal Adjustment'!$D287</f>
        <v>7.5156911073245825</v>
      </c>
      <c r="E287" s="26">
        <f>'SCOG Emp Input'!B287*'Zonal Adjustment'!E287</f>
        <v>8.0140189538075077</v>
      </c>
      <c r="F287" s="26">
        <f>'SCOG Emp Input'!C287*'Zonal Adjustment'!F287</f>
        <v>38.349673109348998</v>
      </c>
      <c r="G287" s="26">
        <f>'SCOG Emp Input'!D287*'Zonal Adjustment'!G287</f>
        <v>36.946994686918622</v>
      </c>
    </row>
    <row r="288" spans="1:7" x14ac:dyDescent="0.25">
      <c r="A288" s="1">
        <v>513</v>
      </c>
      <c r="B288" s="40">
        <f ca="1">SUMPRODUCT('Trip Rates'!$M$4:$Y$4,'Land Use (HH)'!$E288:$Q288)*'Zonal Adjustment'!$B288</f>
        <v>14.804798646690301</v>
      </c>
      <c r="C288" s="40">
        <f ca="1">SUMPRODUCT('Trip Rates'!$M$5:$Y$5,'Land Use (HH)'!$E288:$Q288)*'Zonal Adjustment'!$C288</f>
        <v>35.864655234404673</v>
      </c>
      <c r="D288" s="40">
        <f ca="1">SUMPRODUCT('Trip Rates'!$M$6:$Y$6,'Land Use (HH)'!$E288:$Q288)*'Zonal Adjustment'!$D288</f>
        <v>38.983201227084486</v>
      </c>
      <c r="E288" s="26">
        <f>'SCOG Emp Input'!B288*'Zonal Adjustment'!E288</f>
        <v>1.3311304713639351</v>
      </c>
      <c r="F288" s="26">
        <f>'SCOG Emp Input'!C288*'Zonal Adjustment'!F288</f>
        <v>4.9601283126879672</v>
      </c>
      <c r="G288" s="26">
        <f>'SCOG Emp Input'!D288*'Zonal Adjustment'!G288</f>
        <v>6.2412263219499859</v>
      </c>
    </row>
    <row r="289" spans="1:7" x14ac:dyDescent="0.25">
      <c r="A289" s="1">
        <v>514</v>
      </c>
      <c r="B289" s="40">
        <f ca="1">SUMPRODUCT('Trip Rates'!$M$4:$Y$4,'Land Use (HH)'!$E289:$Q289)*'Zonal Adjustment'!$B289</f>
        <v>2.6506253804769977</v>
      </c>
      <c r="C289" s="40">
        <f ca="1">SUMPRODUCT('Trip Rates'!$M$5:$Y$5,'Land Use (HH)'!$E289:$Q289)*'Zonal Adjustment'!$C289</f>
        <v>6.4211454471636671</v>
      </c>
      <c r="D289" s="40">
        <f ca="1">SUMPRODUCT('Trip Rates'!$M$6:$Y$6,'Land Use (HH)'!$E289:$Q289)*'Zonal Adjustment'!$D289</f>
        <v>6.9794844935531897</v>
      </c>
      <c r="E289" s="26">
        <f>'SCOG Emp Input'!B289*'Zonal Adjustment'!E289</f>
        <v>2.0871272665939276</v>
      </c>
      <c r="F289" s="26">
        <f>'SCOG Emp Input'!C289*'Zonal Adjustment'!F289</f>
        <v>3.8209879189949096</v>
      </c>
      <c r="G289" s="26">
        <f>'SCOG Emp Input'!D289*'Zonal Adjustment'!G289</f>
        <v>4.6347203171733122</v>
      </c>
    </row>
    <row r="290" spans="1:7" x14ac:dyDescent="0.25">
      <c r="A290" s="1">
        <v>515</v>
      </c>
      <c r="B290" s="40">
        <f ca="1">SUMPRODUCT('Trip Rates'!$M$4:$Y$4,'Land Use (HH)'!$E290:$Q290)*'Zonal Adjustment'!$B290</f>
        <v>4.6485232819768578</v>
      </c>
      <c r="C290" s="40">
        <f ca="1">SUMPRODUCT('Trip Rates'!$M$5:$Y$5,'Land Use (HH)'!$E290:$Q290)*'Zonal Adjustment'!$C290</f>
        <v>11.261057231229152</v>
      </c>
      <c r="D290" s="40">
        <f ca="1">SUMPRODUCT('Trip Rates'!$M$6:$Y$6,'Land Use (HH)'!$E290:$Q290)*'Zonal Adjustment'!$D290</f>
        <v>12.24024202116404</v>
      </c>
      <c r="E290" s="26">
        <f>'SCOG Emp Input'!B290*'Zonal Adjustment'!E290</f>
        <v>3.559329615790586</v>
      </c>
      <c r="F290" s="26">
        <f>'SCOG Emp Input'!C290*'Zonal Adjustment'!F290</f>
        <v>5.0064042056423315</v>
      </c>
      <c r="G290" s="26">
        <f>'SCOG Emp Input'!D290*'Zonal Adjustment'!G290</f>
        <v>6.1294446582577162</v>
      </c>
    </row>
    <row r="291" spans="1:7" x14ac:dyDescent="0.25">
      <c r="A291" s="1">
        <v>516</v>
      </c>
      <c r="B291" s="40">
        <f ca="1">SUMPRODUCT('Trip Rates'!$M$4:$Y$4,'Land Use (HH)'!$E291:$Q291)*'Zonal Adjustment'!$B291</f>
        <v>17.922939964647338</v>
      </c>
      <c r="C291" s="40">
        <f ca="1">SUMPRODUCT('Trip Rates'!$M$5:$Y$5,'Land Use (HH)'!$E291:$Q291)*'Zonal Adjustment'!$C291</f>
        <v>43.418359003667483</v>
      </c>
      <c r="D291" s="40">
        <f ca="1">SUMPRODUCT('Trip Rates'!$M$6:$Y$6,'Land Use (HH)'!$E291:$Q291)*'Zonal Adjustment'!$D291</f>
        <v>47.193723595761213</v>
      </c>
      <c r="E291" s="26">
        <f>'SCOG Emp Input'!B291*'Zonal Adjustment'!E291</f>
        <v>1.3550542731495503</v>
      </c>
      <c r="F291" s="26">
        <f>'SCOG Emp Input'!C291*'Zonal Adjustment'!F291</f>
        <v>3.5389507688036952</v>
      </c>
      <c r="G291" s="26">
        <f>'SCOG Emp Input'!D291*'Zonal Adjustment'!G291</f>
        <v>4.2327822697063118</v>
      </c>
    </row>
    <row r="292" spans="1:7" x14ac:dyDescent="0.25">
      <c r="A292" s="1">
        <v>517</v>
      </c>
      <c r="B292" s="40">
        <f ca="1">SUMPRODUCT('Trip Rates'!$M$4:$Y$4,'Land Use (HH)'!$E292:$Q292)*'Zonal Adjustment'!$B292</f>
        <v>13.556721078653421</v>
      </c>
      <c r="C292" s="40">
        <f ca="1">SUMPRODUCT('Trip Rates'!$M$5:$Y$5,'Land Use (HH)'!$E292:$Q292)*'Zonal Adjustment'!$C292</f>
        <v>32.841184753538421</v>
      </c>
      <c r="D292" s="40">
        <f ca="1">SUMPRODUCT('Trip Rates'!$M$6:$Y$6,'Land Use (HH)'!$E292:$Q292)*'Zonal Adjustment'!$D292</f>
        <v>35.69683035890192</v>
      </c>
      <c r="E292" s="26">
        <f>'SCOG Emp Input'!B292*'Zonal Adjustment'!E292</f>
        <v>9.3775668850447467</v>
      </c>
      <c r="F292" s="26">
        <f>'SCOG Emp Input'!C292*'Zonal Adjustment'!F292</f>
        <v>33.498194987271397</v>
      </c>
      <c r="G292" s="26">
        <f>'SCOG Emp Input'!D292*'Zonal Adjustment'!G292</f>
        <v>39.351893969732686</v>
      </c>
    </row>
    <row r="293" spans="1:7" x14ac:dyDescent="0.25">
      <c r="A293" s="1">
        <v>518</v>
      </c>
      <c r="B293" s="40">
        <f ca="1">SUMPRODUCT('Trip Rates'!$M$4:$Y$4,'Land Use (HH)'!$E293:$Q293)*'Zonal Adjustment'!$B293</f>
        <v>22.768131172131422</v>
      </c>
      <c r="C293" s="40">
        <f ca="1">SUMPRODUCT('Trip Rates'!$M$5:$Y$5,'Land Use (HH)'!$E293:$Q293)*'Zonal Adjustment'!$C293</f>
        <v>55.155844689771904</v>
      </c>
      <c r="D293" s="40">
        <f ca="1">SUMPRODUCT('Trip Rates'!$M$6:$Y$6,'Land Use (HH)'!$E293:$Q293)*'Zonal Adjustment'!$D293</f>
        <v>59.95182104325864</v>
      </c>
      <c r="E293" s="26">
        <f>'SCOG Emp Input'!B293*'Zonal Adjustment'!E293</f>
        <v>3.6937706512165112</v>
      </c>
      <c r="F293" s="26">
        <f>'SCOG Emp Input'!C293*'Zonal Adjustment'!F293</f>
        <v>6.0808253226615365</v>
      </c>
      <c r="G293" s="26">
        <f>'SCOG Emp Input'!D293*'Zonal Adjustment'!G293</f>
        <v>7.4014861901374625</v>
      </c>
    </row>
    <row r="294" spans="1:7" x14ac:dyDescent="0.25">
      <c r="A294" s="1">
        <v>519</v>
      </c>
      <c r="B294" s="40">
        <f ca="1">SUMPRODUCT('Trip Rates'!$M$4:$Y$4,'Land Use (HH)'!$E294:$Q294)*'Zonal Adjustment'!$B294</f>
        <v>13.519915017989556</v>
      </c>
      <c r="C294" s="40">
        <f ca="1">SUMPRODUCT('Trip Rates'!$M$5:$Y$5,'Land Use (HH)'!$E294:$Q294)*'Zonal Adjustment'!$C294</f>
        <v>32.961357139328499</v>
      </c>
      <c r="D294" s="40">
        <f ca="1">SUMPRODUCT('Trip Rates'!$M$6:$Y$6,'Land Use (HH)'!$E294:$Q294)*'Zonal Adjustment'!$D294</f>
        <v>35.324045622701121</v>
      </c>
      <c r="E294" s="26">
        <f>'SCOG Emp Input'!B294*'Zonal Adjustment'!E294</f>
        <v>0.50113247192608179</v>
      </c>
      <c r="F294" s="26">
        <f>'SCOG Emp Input'!C294*'Zonal Adjustment'!F294</f>
        <v>1.2554954489003536</v>
      </c>
      <c r="G294" s="26">
        <f>'SCOG Emp Input'!D294*'Zonal Adjustment'!G294</f>
        <v>1.5900873461538265</v>
      </c>
    </row>
    <row r="295" spans="1:7" x14ac:dyDescent="0.25">
      <c r="A295" s="1">
        <v>520</v>
      </c>
      <c r="B295" s="40">
        <f ca="1">SUMPRODUCT('Trip Rates'!$M$4:$Y$4,'Land Use (HH)'!$E295:$Q295)*'Zonal Adjustment'!$B295</f>
        <v>10.506949859270861</v>
      </c>
      <c r="C295" s="40">
        <f ca="1">SUMPRODUCT('Trip Rates'!$M$5:$Y$5,'Land Use (HH)'!$E295:$Q295)*'Zonal Adjustment'!$C295</f>
        <v>25.615791689195355</v>
      </c>
      <c r="D295" s="40">
        <f ca="1">SUMPRODUCT('Trip Rates'!$M$6:$Y$6,'Land Use (HH)'!$E295:$Q295)*'Zonal Adjustment'!$D295</f>
        <v>27.451945939783556</v>
      </c>
      <c r="E295" s="26">
        <f>'SCOG Emp Input'!B295*'Zonal Adjustment'!E295</f>
        <v>4.0103605670793581</v>
      </c>
      <c r="F295" s="26">
        <f>'SCOG Emp Input'!C295*'Zonal Adjustment'!F295</f>
        <v>7.6876431685501885</v>
      </c>
      <c r="G295" s="26">
        <f>'SCOG Emp Input'!D295*'Zonal Adjustment'!G295</f>
        <v>10.094668274623928</v>
      </c>
    </row>
    <row r="296" spans="1:7" x14ac:dyDescent="0.25">
      <c r="A296" s="1">
        <v>521</v>
      </c>
      <c r="B296" s="40">
        <f ca="1">SUMPRODUCT('Trip Rates'!$M$4:$Y$4,'Land Use (HH)'!$E296:$Q296)*'Zonal Adjustment'!$B296</f>
        <v>55.598303472913948</v>
      </c>
      <c r="C296" s="40">
        <f ca="1">SUMPRODUCT('Trip Rates'!$M$5:$Y$5,'Land Use (HH)'!$E296:$Q296)*'Zonal Adjustment'!$C296</f>
        <v>135.54785918942829</v>
      </c>
      <c r="D296" s="40">
        <f ca="1">SUMPRODUCT('Trip Rates'!$M$6:$Y$6,'Land Use (HH)'!$E296:$Q296)*'Zonal Adjustment'!$D296</f>
        <v>145.2640054178417</v>
      </c>
      <c r="E296" s="26">
        <f>'SCOG Emp Input'!B296*'Zonal Adjustment'!E296</f>
        <v>1.3081927295283367</v>
      </c>
      <c r="F296" s="26">
        <f>'SCOG Emp Input'!C296*'Zonal Adjustment'!F296</f>
        <v>3.8266181070727883</v>
      </c>
      <c r="G296" s="26">
        <f>'SCOG Emp Input'!D296*'Zonal Adjustment'!G296</f>
        <v>4.7475298530854309</v>
      </c>
    </row>
    <row r="297" spans="1:7" x14ac:dyDescent="0.25">
      <c r="A297" s="1">
        <v>522</v>
      </c>
      <c r="B297" s="40">
        <f ca="1">SUMPRODUCT('Trip Rates'!$M$4:$Y$4,'Land Use (HH)'!$E297:$Q297)*'Zonal Adjustment'!$B297</f>
        <v>58.345676287967734</v>
      </c>
      <c r="C297" s="40">
        <f ca="1">SUMPRODUCT('Trip Rates'!$M$5:$Y$5,'Land Use (HH)'!$E297:$Q297)*'Zonal Adjustment'!$C297</f>
        <v>142.24591434964012</v>
      </c>
      <c r="D297" s="40">
        <f ca="1">SUMPRODUCT('Trip Rates'!$M$6:$Y$6,'Land Use (HH)'!$E297:$Q297)*'Zonal Adjustment'!$D297</f>
        <v>152.44218091172584</v>
      </c>
      <c r="E297" s="26">
        <f>'SCOG Emp Input'!B297*'Zonal Adjustment'!E297</f>
        <v>1.3198915370988464</v>
      </c>
      <c r="F297" s="26">
        <f>'SCOG Emp Input'!C297*'Zonal Adjustment'!F297</f>
        <v>4.2776629046328436</v>
      </c>
      <c r="G297" s="26">
        <f>'SCOG Emp Input'!D297*'Zonal Adjustment'!G297</f>
        <v>4.6988336972829412</v>
      </c>
    </row>
    <row r="298" spans="1:7" x14ac:dyDescent="0.25">
      <c r="A298" s="1">
        <v>523</v>
      </c>
      <c r="B298" s="40">
        <f ca="1">SUMPRODUCT('Trip Rates'!$M$4:$Y$4,'Land Use (HH)'!$E298:$Q298)*'Zonal Adjustment'!$B298</f>
        <v>0</v>
      </c>
      <c r="C298" s="40">
        <f ca="1">SUMPRODUCT('Trip Rates'!$M$5:$Y$5,'Land Use (HH)'!$E298:$Q298)*'Zonal Adjustment'!$C298</f>
        <v>0</v>
      </c>
      <c r="D298" s="40">
        <f ca="1">SUMPRODUCT('Trip Rates'!$M$6:$Y$6,'Land Use (HH)'!$E298:$Q298)*'Zonal Adjustment'!$D298</f>
        <v>0</v>
      </c>
      <c r="E298" s="26">
        <f>'SCOG Emp Input'!B298*'Zonal Adjustment'!E298</f>
        <v>0</v>
      </c>
      <c r="F298" s="26">
        <f>'SCOG Emp Input'!C298*'Zonal Adjustment'!F298</f>
        <v>0</v>
      </c>
      <c r="G298" s="26">
        <f>'SCOG Emp Input'!D298*'Zonal Adjustment'!G298</f>
        <v>0</v>
      </c>
    </row>
    <row r="299" spans="1:7" x14ac:dyDescent="0.25">
      <c r="A299" s="1">
        <v>524</v>
      </c>
      <c r="B299" s="40">
        <f ca="1">SUMPRODUCT('Trip Rates'!$M$4:$Y$4,'Land Use (HH)'!$E299:$Q299)*'Zonal Adjustment'!$B299</f>
        <v>19.474436991013</v>
      </c>
      <c r="C299" s="40">
        <f ca="1">SUMPRODUCT('Trip Rates'!$M$5:$Y$5,'Land Use (HH)'!$E299:$Q299)*'Zonal Adjustment'!$C299</f>
        <v>47.478395529410818</v>
      </c>
      <c r="D299" s="40">
        <f ca="1">SUMPRODUCT('Trip Rates'!$M$6:$Y$6,'Land Use (HH)'!$E299:$Q299)*'Zonal Adjustment'!$D299</f>
        <v>50.881673430019568</v>
      </c>
      <c r="E299" s="26">
        <f>'SCOG Emp Input'!B299*'Zonal Adjustment'!E299</f>
        <v>0.29251528939633731</v>
      </c>
      <c r="F299" s="26">
        <f>'SCOG Emp Input'!C299*'Zonal Adjustment'!F299</f>
        <v>1.0997191103323536</v>
      </c>
      <c r="G299" s="26">
        <f>'SCOG Emp Input'!D299*'Zonal Adjustment'!G299</f>
        <v>1.4126066866380282</v>
      </c>
    </row>
    <row r="300" spans="1:7" x14ac:dyDescent="0.25">
      <c r="A300" s="1">
        <v>525</v>
      </c>
      <c r="B300" s="40">
        <f ca="1">SUMPRODUCT('Trip Rates'!$M$4:$Y$4,'Land Use (HH)'!$E300:$Q300)*'Zonal Adjustment'!$B300</f>
        <v>25.929595667516153</v>
      </c>
      <c r="C300" s="40">
        <f ca="1">SUMPRODUCT('Trip Rates'!$M$5:$Y$5,'Land Use (HH)'!$E300:$Q300)*'Zonal Adjustment'!$C300</f>
        <v>63.215978956832046</v>
      </c>
      <c r="D300" s="40">
        <f ca="1">SUMPRODUCT('Trip Rates'!$M$6:$Y$6,'Land Use (HH)'!$E300:$Q300)*'Zonal Adjustment'!$D300</f>
        <v>67.747335624431784</v>
      </c>
      <c r="E300" s="26">
        <f>'SCOG Emp Input'!B300*'Zonal Adjustment'!E300</f>
        <v>2.2386036607649262</v>
      </c>
      <c r="F300" s="26">
        <f>'SCOG Emp Input'!C300*'Zonal Adjustment'!F300</f>
        <v>5.7264231457251462</v>
      </c>
      <c r="G300" s="26">
        <f>'SCOG Emp Input'!D300*'Zonal Adjustment'!G300</f>
        <v>6.7447237350172573</v>
      </c>
    </row>
    <row r="301" spans="1:7" x14ac:dyDescent="0.25">
      <c r="A301" s="1">
        <v>526</v>
      </c>
      <c r="B301" s="40">
        <f ca="1">SUMPRODUCT('Trip Rates'!$M$4:$Y$4,'Land Use (HH)'!$E301:$Q301)*'Zonal Adjustment'!$B301</f>
        <v>46.819065859483736</v>
      </c>
      <c r="C301" s="40">
        <f ca="1">SUMPRODUCT('Trip Rates'!$M$5:$Y$5,'Land Use (HH)'!$E301:$Q301)*'Zonal Adjustment'!$C301</f>
        <v>114.14420495031091</v>
      </c>
      <c r="D301" s="40">
        <f ca="1">SUMPRODUCT('Trip Rates'!$M$6:$Y$6,'Land Use (HH)'!$E301:$Q301)*'Zonal Adjustment'!$D301</f>
        <v>122.32612529236015</v>
      </c>
      <c r="E301" s="26">
        <f>'SCOG Emp Input'!B301*'Zonal Adjustment'!E301</f>
        <v>0.62042537561162558</v>
      </c>
      <c r="F301" s="26">
        <f>'SCOG Emp Input'!C301*'Zonal Adjustment'!F301</f>
        <v>1.2856319919047037</v>
      </c>
      <c r="G301" s="26">
        <f>'SCOG Emp Input'!D301*'Zonal Adjustment'!G301</f>
        <v>1.6137445942650315</v>
      </c>
    </row>
    <row r="302" spans="1:7" x14ac:dyDescent="0.25">
      <c r="A302" s="1">
        <v>527</v>
      </c>
      <c r="B302" s="40">
        <f ca="1">SUMPRODUCT('Trip Rates'!$M$4:$Y$4,'Land Use (HH)'!$E302:$Q302)*'Zonal Adjustment'!$B302</f>
        <v>31.32335783508741</v>
      </c>
      <c r="C302" s="40">
        <f ca="1">SUMPRODUCT('Trip Rates'!$M$5:$Y$5,'Land Use (HH)'!$E302:$Q302)*'Zonal Adjustment'!$C302</f>
        <v>76.365893057131743</v>
      </c>
      <c r="D302" s="40">
        <f ca="1">SUMPRODUCT('Trip Rates'!$M$6:$Y$6,'Land Use (HH)'!$E302:$Q302)*'Zonal Adjustment'!$D302</f>
        <v>81.839842909556623</v>
      </c>
      <c r="E302" s="26">
        <f>'SCOG Emp Input'!B302*'Zonal Adjustment'!E302</f>
        <v>6.7429972058937127</v>
      </c>
      <c r="F302" s="26">
        <f>'SCOG Emp Input'!C302*'Zonal Adjustment'!F302</f>
        <v>19.503004659122066</v>
      </c>
      <c r="G302" s="26">
        <f>'SCOG Emp Input'!D302*'Zonal Adjustment'!G302</f>
        <v>22.052303995400571</v>
      </c>
    </row>
    <row r="303" spans="1:7" x14ac:dyDescent="0.25">
      <c r="A303" s="1">
        <v>528</v>
      </c>
      <c r="B303" s="40">
        <f ca="1">SUMPRODUCT('Trip Rates'!$M$4:$Y$4,'Land Use (HH)'!$E303:$Q303)*'Zonal Adjustment'!$B303</f>
        <v>20.709100886050095</v>
      </c>
      <c r="C303" s="40">
        <f ca="1">SUMPRODUCT('Trip Rates'!$M$5:$Y$5,'Land Use (HH)'!$E303:$Q303)*'Zonal Adjustment'!$C303</f>
        <v>50.488488236147653</v>
      </c>
      <c r="D303" s="40">
        <f ca="1">SUMPRODUCT('Trip Rates'!$M$6:$Y$6,'Land Use (HH)'!$E303:$Q303)*'Zonal Adjustment'!$D303</f>
        <v>54.107531262628775</v>
      </c>
      <c r="E303" s="26">
        <f>'SCOG Emp Input'!B303*'Zonal Adjustment'!E303</f>
        <v>33.759004809616826</v>
      </c>
      <c r="F303" s="26">
        <f>'SCOG Emp Input'!C303*'Zonal Adjustment'!F303</f>
        <v>119.22364056131968</v>
      </c>
      <c r="G303" s="26">
        <f>'SCOG Emp Input'!D303*'Zonal Adjustment'!G303</f>
        <v>141.65416841203185</v>
      </c>
    </row>
    <row r="304" spans="1:7" x14ac:dyDescent="0.25">
      <c r="A304" s="1">
        <v>529</v>
      </c>
      <c r="B304" s="40">
        <f ca="1">SUMPRODUCT('Trip Rates'!$M$4:$Y$4,'Land Use (HH)'!$E304:$Q304)*'Zonal Adjustment'!$B304</f>
        <v>24.842320930227167</v>
      </c>
      <c r="C304" s="40">
        <f ca="1">SUMPRODUCT('Trip Rates'!$M$5:$Y$5,'Land Use (HH)'!$E304:$Q304)*'Zonal Adjustment'!$C304</f>
        <v>60.565218883513069</v>
      </c>
      <c r="D304" s="40">
        <f ca="1">SUMPRODUCT('Trip Rates'!$M$6:$Y$6,'Land Use (HH)'!$E304:$Q304)*'Zonal Adjustment'!$D304</f>
        <v>64.906567589033443</v>
      </c>
      <c r="E304" s="26">
        <f>'SCOG Emp Input'!B304*'Zonal Adjustment'!E304</f>
        <v>1.8892990021986471</v>
      </c>
      <c r="F304" s="26">
        <f>'SCOG Emp Input'!C304*'Zonal Adjustment'!F304</f>
        <v>4.1716235147059937</v>
      </c>
      <c r="G304" s="26">
        <f>'SCOG Emp Input'!D304*'Zonal Adjustment'!G304</f>
        <v>5.2530403409938629</v>
      </c>
    </row>
    <row r="305" spans="1:7" x14ac:dyDescent="0.25">
      <c r="A305" s="1">
        <v>530</v>
      </c>
      <c r="B305" s="40">
        <f ca="1">SUMPRODUCT('Trip Rates'!$M$4:$Y$4,'Land Use (HH)'!$E305:$Q305)*'Zonal Adjustment'!$B305</f>
        <v>0</v>
      </c>
      <c r="C305" s="40">
        <f ca="1">SUMPRODUCT('Trip Rates'!$M$5:$Y$5,'Land Use (HH)'!$E305:$Q305)*'Zonal Adjustment'!$C305</f>
        <v>0</v>
      </c>
      <c r="D305" s="40">
        <f ca="1">SUMPRODUCT('Trip Rates'!$M$6:$Y$6,'Land Use (HH)'!$E305:$Q305)*'Zonal Adjustment'!$D305</f>
        <v>0</v>
      </c>
      <c r="E305" s="26">
        <f>'SCOG Emp Input'!B305*'Zonal Adjustment'!E305</f>
        <v>3.2573698029356093</v>
      </c>
      <c r="F305" s="26">
        <f>'SCOG Emp Input'!C305*'Zonal Adjustment'!F305</f>
        <v>9.7740790351871389</v>
      </c>
      <c r="G305" s="26">
        <f>'SCOG Emp Input'!D305*'Zonal Adjustment'!G305</f>
        <v>9.9274456336299526</v>
      </c>
    </row>
    <row r="306" spans="1:7" x14ac:dyDescent="0.25">
      <c r="A306" s="1">
        <v>531</v>
      </c>
      <c r="B306" s="40">
        <f ca="1">SUMPRODUCT('Trip Rates'!$M$4:$Y$4,'Land Use (HH)'!$E306:$Q306)*'Zonal Adjustment'!$B306</f>
        <v>10.320743358987118</v>
      </c>
      <c r="C306" s="40">
        <f ca="1">SUMPRODUCT('Trip Rates'!$M$5:$Y$5,'Land Use (HH)'!$E306:$Q306)*'Zonal Adjustment'!$C306</f>
        <v>25.161822936481276</v>
      </c>
      <c r="D306" s="40">
        <f ca="1">SUMPRODUCT('Trip Rates'!$M$6:$Y$6,'Land Use (HH)'!$E306:$Q306)*'Zonal Adjustment'!$D306</f>
        <v>26.965436453406291</v>
      </c>
      <c r="E306" s="26">
        <f>'SCOG Emp Input'!B306*'Zonal Adjustment'!E306</f>
        <v>5.8503057879267455E-2</v>
      </c>
      <c r="F306" s="26">
        <f>'SCOG Emp Input'!C306*'Zonal Adjustment'!F306</f>
        <v>0.2199438220664707</v>
      </c>
      <c r="G306" s="26">
        <f>'SCOG Emp Input'!D306*'Zonal Adjustment'!G306</f>
        <v>0.28252133732760565</v>
      </c>
    </row>
    <row r="307" spans="1:7" x14ac:dyDescent="0.25">
      <c r="A307" s="1">
        <v>532</v>
      </c>
      <c r="B307" s="40">
        <f ca="1">SUMPRODUCT('Trip Rates'!$M$4:$Y$4,'Land Use (HH)'!$E307:$Q307)*'Zonal Adjustment'!$B307</f>
        <v>42.700397885455196</v>
      </c>
      <c r="C307" s="40">
        <f ca="1">SUMPRODUCT('Trip Rates'!$M$5:$Y$5,'Land Use (HH)'!$E307:$Q307)*'Zonal Adjustment'!$C307</f>
        <v>109.36354007721279</v>
      </c>
      <c r="D307" s="40">
        <f ca="1">SUMPRODUCT('Trip Rates'!$M$6:$Y$6,'Land Use (HH)'!$E307:$Q307)*'Zonal Adjustment'!$D307</f>
        <v>114.71242693481376</v>
      </c>
      <c r="E307" s="26">
        <f>'SCOG Emp Input'!B307*'Zonal Adjustment'!E307</f>
        <v>9.7515925160340515</v>
      </c>
      <c r="F307" s="26">
        <f>'SCOG Emp Input'!C307*'Zonal Adjustment'!F307</f>
        <v>37.523727037272067</v>
      </c>
      <c r="G307" s="26">
        <f>'SCOG Emp Input'!D307*'Zonal Adjustment'!G307</f>
        <v>36.703485731420407</v>
      </c>
    </row>
    <row r="308" spans="1:7" x14ac:dyDescent="0.25">
      <c r="A308" s="1">
        <v>533</v>
      </c>
      <c r="B308" s="40">
        <f ca="1">SUMPRODUCT('Trip Rates'!$M$4:$Y$4,'Land Use (HH)'!$E308:$Q308)*'Zonal Adjustment'!$B308</f>
        <v>24.694654361922673</v>
      </c>
      <c r="C308" s="40">
        <f ca="1">SUMPRODUCT('Trip Rates'!$M$5:$Y$5,'Land Use (HH)'!$E308:$Q308)*'Zonal Adjustment'!$C308</f>
        <v>63.247532944487411</v>
      </c>
      <c r="D308" s="40">
        <f ca="1">SUMPRODUCT('Trip Rates'!$M$6:$Y$6,'Land Use (HH)'!$E308:$Q308)*'Zonal Adjustment'!$D308</f>
        <v>66.340921266624775</v>
      </c>
      <c r="E308" s="26">
        <f>'SCOG Emp Input'!B308*'Zonal Adjustment'!E308</f>
        <v>36.549682699985546</v>
      </c>
      <c r="F308" s="26">
        <f>'SCOG Emp Input'!C308*'Zonal Adjustment'!F308</f>
        <v>145.18004951879669</v>
      </c>
      <c r="G308" s="26">
        <f>'SCOG Emp Input'!D308*'Zonal Adjustment'!G308</f>
        <v>148.3422257522767</v>
      </c>
    </row>
    <row r="309" spans="1:7" x14ac:dyDescent="0.25">
      <c r="A309" s="1">
        <v>534</v>
      </c>
      <c r="B309" s="40">
        <f ca="1">SUMPRODUCT('Trip Rates'!$M$4:$Y$4,'Land Use (HH)'!$E309:$Q309)*'Zonal Adjustment'!$B309</f>
        <v>34.097571654312041</v>
      </c>
      <c r="C309" s="40">
        <f ca="1">SUMPRODUCT('Trip Rates'!$M$5:$Y$5,'Land Use (HH)'!$E309:$Q309)*'Zonal Adjustment'!$C309</f>
        <v>87.330126387936758</v>
      </c>
      <c r="D309" s="40">
        <f ca="1">SUMPRODUCT('Trip Rates'!$M$6:$Y$6,'Land Use (HH)'!$E309:$Q309)*'Zonal Adjustment'!$D309</f>
        <v>91.601375882780047</v>
      </c>
      <c r="E309" s="26">
        <f>'SCOG Emp Input'!B309*'Zonal Adjustment'!E309</f>
        <v>147.14549248862133</v>
      </c>
      <c r="F309" s="26">
        <f>'SCOG Emp Input'!C309*'Zonal Adjustment'!F309</f>
        <v>509.13546563700714</v>
      </c>
      <c r="G309" s="26">
        <f>'SCOG Emp Input'!D309*'Zonal Adjustment'!G309</f>
        <v>471.94423921681368</v>
      </c>
    </row>
    <row r="310" spans="1:7" x14ac:dyDescent="0.25">
      <c r="A310" s="1">
        <v>535</v>
      </c>
      <c r="B310" s="40">
        <f ca="1">SUMPRODUCT('Trip Rates'!$M$4:$Y$4,'Land Use (HH)'!$E310:$Q310)*'Zonal Adjustment'!$B310</f>
        <v>14.70247872442074</v>
      </c>
      <c r="C310" s="40">
        <f ca="1">SUMPRODUCT('Trip Rates'!$M$5:$Y$5,'Land Use (HH)'!$E310:$Q310)*'Zonal Adjustment'!$C310</f>
        <v>37.134280517956284</v>
      </c>
      <c r="D310" s="40">
        <f ca="1">SUMPRODUCT('Trip Rates'!$M$6:$Y$6,'Land Use (HH)'!$E310:$Q310)*'Zonal Adjustment'!$D310</f>
        <v>40.342908857677088</v>
      </c>
      <c r="E310" s="26">
        <f>'SCOG Emp Input'!B310*'Zonal Adjustment'!E310</f>
        <v>74.172229076627829</v>
      </c>
      <c r="F310" s="26">
        <f>'SCOG Emp Input'!C310*'Zonal Adjustment'!F310</f>
        <v>323.00479376619063</v>
      </c>
      <c r="G310" s="26">
        <f>'SCOG Emp Input'!D310*'Zonal Adjustment'!G310</f>
        <v>320.73210752560902</v>
      </c>
    </row>
    <row r="311" spans="1:7" x14ac:dyDescent="0.25">
      <c r="A311" s="1">
        <v>536</v>
      </c>
      <c r="B311" s="40">
        <f ca="1">SUMPRODUCT('Trip Rates'!$M$4:$Y$4,'Land Use (HH)'!$E311:$Q311)*'Zonal Adjustment'!$B311</f>
        <v>9.8130405929359874</v>
      </c>
      <c r="C311" s="40">
        <f ca="1">SUMPRODUCT('Trip Rates'!$M$5:$Y$5,'Land Use (HH)'!$E311:$Q311)*'Zonal Adjustment'!$C311</f>
        <v>24.784950139523772</v>
      </c>
      <c r="D311" s="40">
        <f ca="1">SUMPRODUCT('Trip Rates'!$M$6:$Y$6,'Land Use (HH)'!$E311:$Q311)*'Zonal Adjustment'!$D311</f>
        <v>26.92652100900078</v>
      </c>
      <c r="E311" s="26">
        <f>'SCOG Emp Input'!B311*'Zonal Adjustment'!E311</f>
        <v>3.2274608517291896</v>
      </c>
      <c r="F311" s="26">
        <f>'SCOG Emp Input'!C311*'Zonal Adjustment'!F311</f>
        <v>9.3329668767393219</v>
      </c>
      <c r="G311" s="26">
        <f>'SCOG Emp Input'!D311*'Zonal Adjustment'!G311</f>
        <v>9.4292724756314659</v>
      </c>
    </row>
    <row r="312" spans="1:7" x14ac:dyDescent="0.25">
      <c r="A312" s="1">
        <v>537</v>
      </c>
      <c r="B312" s="40">
        <f ca="1">SUMPRODUCT('Trip Rates'!$M$4:$Y$4,'Land Use (HH)'!$E312:$Q312)*'Zonal Adjustment'!$B312</f>
        <v>3.7781729609986763</v>
      </c>
      <c r="C312" s="40">
        <f ca="1">SUMPRODUCT('Trip Rates'!$M$5:$Y$5,'Land Use (HH)'!$E312:$Q312)*'Zonal Adjustment'!$C312</f>
        <v>9.5425905528463844</v>
      </c>
      <c r="D312" s="40">
        <f ca="1">SUMPRODUCT('Trip Rates'!$M$6:$Y$6,'Land Use (HH)'!$E312:$Q312)*'Zonal Adjustment'!$D312</f>
        <v>10.367128582266647</v>
      </c>
      <c r="E312" s="26">
        <f>'SCOG Emp Input'!B312*'Zonal Adjustment'!E312</f>
        <v>36.165757127055869</v>
      </c>
      <c r="F312" s="26">
        <f>'SCOG Emp Input'!C312*'Zonal Adjustment'!F312</f>
        <v>110.44779980685692</v>
      </c>
      <c r="G312" s="26">
        <f>'SCOG Emp Input'!D312*'Zonal Adjustment'!G312</f>
        <v>145.46290770235831</v>
      </c>
    </row>
    <row r="313" spans="1:7" x14ac:dyDescent="0.25">
      <c r="A313" s="1">
        <v>538</v>
      </c>
      <c r="B313" s="40">
        <f ca="1">SUMPRODUCT('Trip Rates'!$M$4:$Y$4,'Land Use (HH)'!$E313:$Q313)*'Zonal Adjustment'!$B313</f>
        <v>5.9958801024461534</v>
      </c>
      <c r="C313" s="40">
        <f ca="1">SUMPRODUCT('Trip Rates'!$M$5:$Y$5,'Land Use (HH)'!$E313:$Q313)*'Zonal Adjustment'!$C313</f>
        <v>15.143888173525662</v>
      </c>
      <c r="D313" s="40">
        <f ca="1">SUMPRODUCT('Trip Rates'!$M$6:$Y$6,'Land Use (HH)'!$E313:$Q313)*'Zonal Adjustment'!$D313</f>
        <v>16.45241248285329</v>
      </c>
      <c r="E313" s="26">
        <f>'SCOG Emp Input'!B313*'Zonal Adjustment'!E313</f>
        <v>0.96074620400191102</v>
      </c>
      <c r="F313" s="26">
        <f>'SCOG Emp Input'!C313*'Zonal Adjustment'!F313</f>
        <v>3.4719701556332758</v>
      </c>
      <c r="G313" s="26">
        <f>'SCOG Emp Input'!D313*'Zonal Adjustment'!G313</f>
        <v>4.4233533170069315</v>
      </c>
    </row>
    <row r="314" spans="1:7" x14ac:dyDescent="0.25">
      <c r="A314" s="1">
        <v>539</v>
      </c>
      <c r="B314" s="40">
        <f ca="1">SUMPRODUCT('Trip Rates'!$M$4:$Y$4,'Land Use (HH)'!$E314:$Q314)*'Zonal Adjustment'!$B314</f>
        <v>1.2057998811697901</v>
      </c>
      <c r="C314" s="40">
        <f ca="1">SUMPRODUCT('Trip Rates'!$M$5:$Y$5,'Land Use (HH)'!$E314:$Q314)*'Zonal Adjustment'!$C314</f>
        <v>3.0455076232488461</v>
      </c>
      <c r="D314" s="40">
        <f ca="1">SUMPRODUCT('Trip Rates'!$M$6:$Y$6,'Land Use (HH)'!$E314:$Q314)*'Zonal Adjustment'!$D314</f>
        <v>3.3086580581702068</v>
      </c>
      <c r="E314" s="26">
        <f>'SCOG Emp Input'!B314*'Zonal Adjustment'!E314</f>
        <v>25.660693826224009</v>
      </c>
      <c r="F314" s="26">
        <f>'SCOG Emp Input'!C314*'Zonal Adjustment'!F314</f>
        <v>69.237251741111336</v>
      </c>
      <c r="G314" s="26">
        <f>'SCOG Emp Input'!D314*'Zonal Adjustment'!G314</f>
        <v>102.07935354341743</v>
      </c>
    </row>
    <row r="315" spans="1:7" x14ac:dyDescent="0.25">
      <c r="A315" s="1">
        <v>540</v>
      </c>
      <c r="B315" s="40">
        <f ca="1">SUMPRODUCT('Trip Rates'!$M$4:$Y$4,'Land Use (HH)'!$E315:$Q315)*'Zonal Adjustment'!$B315</f>
        <v>0.32154663497861075</v>
      </c>
      <c r="C315" s="40">
        <f ca="1">SUMPRODUCT('Trip Rates'!$M$5:$Y$5,'Land Use (HH)'!$E315:$Q315)*'Zonal Adjustment'!$C315</f>
        <v>0.81213536619969262</v>
      </c>
      <c r="D315" s="40">
        <f ca="1">SUMPRODUCT('Trip Rates'!$M$6:$Y$6,'Land Use (HH)'!$E315:$Q315)*'Zonal Adjustment'!$D315</f>
        <v>0.88230881551205498</v>
      </c>
      <c r="E315" s="26">
        <f>'SCOG Emp Input'!B315*'Zonal Adjustment'!E315</f>
        <v>38.476013987663961</v>
      </c>
      <c r="F315" s="26">
        <f>'SCOG Emp Input'!C315*'Zonal Adjustment'!F315</f>
        <v>123.24655007225684</v>
      </c>
      <c r="G315" s="26">
        <f>'SCOG Emp Input'!D315*'Zonal Adjustment'!G315</f>
        <v>147.28835321243349</v>
      </c>
    </row>
    <row r="316" spans="1:7" x14ac:dyDescent="0.25">
      <c r="A316" s="1">
        <v>541</v>
      </c>
      <c r="B316" s="40">
        <f ca="1">SUMPRODUCT('Trip Rates'!$M$4:$Y$4,'Land Use (HH)'!$E316:$Q316)*'Zonal Adjustment'!$B316</f>
        <v>17.699212975762649</v>
      </c>
      <c r="C316" s="40">
        <f ca="1">SUMPRODUCT('Trip Rates'!$M$5:$Y$5,'Land Use (HH)'!$E316:$Q316)*'Zonal Adjustment'!$C316</f>
        <v>44.703179097095884</v>
      </c>
      <c r="D316" s="40">
        <f ca="1">SUMPRODUCT('Trip Rates'!$M$6:$Y$6,'Land Use (HH)'!$E316:$Q316)*'Zonal Adjustment'!$D316</f>
        <v>48.565806441045567</v>
      </c>
      <c r="E316" s="26">
        <f>'SCOG Emp Input'!B316*'Zonal Adjustment'!E316</f>
        <v>63.159151951504441</v>
      </c>
      <c r="F316" s="26">
        <f>'SCOG Emp Input'!C316*'Zonal Adjustment'!F316</f>
        <v>284.94529589639075</v>
      </c>
      <c r="G316" s="26">
        <f>'SCOG Emp Input'!D316*'Zonal Adjustment'!G316</f>
        <v>272.26703449831911</v>
      </c>
    </row>
    <row r="317" spans="1:7" x14ac:dyDescent="0.25">
      <c r="A317" s="1">
        <v>542</v>
      </c>
      <c r="B317" s="40">
        <f ca="1">SUMPRODUCT('Trip Rates'!$M$4:$Y$4,'Land Use (HH)'!$E317:$Q317)*'Zonal Adjustment'!$B317</f>
        <v>12.177372999933711</v>
      </c>
      <c r="C317" s="40">
        <f ca="1">SUMPRODUCT('Trip Rates'!$M$5:$Y$5,'Land Use (HH)'!$E317:$Q317)*'Zonal Adjustment'!$C317</f>
        <v>30.756581487190108</v>
      </c>
      <c r="D317" s="40">
        <f ca="1">SUMPRODUCT('Trip Rates'!$M$6:$Y$6,'Land Use (HH)'!$E317:$Q317)*'Zonal Adjustment'!$D317</f>
        <v>33.414137729460926</v>
      </c>
      <c r="E317" s="26">
        <f>'SCOG Emp Input'!B317*'Zonal Adjustment'!E317</f>
        <v>86.316257074636098</v>
      </c>
      <c r="F317" s="26">
        <f>'SCOG Emp Input'!C317*'Zonal Adjustment'!F317</f>
        <v>403.45354743886611</v>
      </c>
      <c r="G317" s="26">
        <f>'SCOG Emp Input'!D317*'Zonal Adjustment'!G317</f>
        <v>388.28656047445514</v>
      </c>
    </row>
    <row r="318" spans="1:7" x14ac:dyDescent="0.25">
      <c r="A318" s="1">
        <v>543</v>
      </c>
      <c r="B318" s="40">
        <f ca="1">SUMPRODUCT('Trip Rates'!$M$4:$Y$4,'Land Use (HH)'!$E318:$Q318)*'Zonal Adjustment'!$B318</f>
        <v>9.8182365215346348</v>
      </c>
      <c r="C318" s="40">
        <f ca="1">SUMPRODUCT('Trip Rates'!$M$5:$Y$5,'Land Use (HH)'!$E318:$Q318)*'Zonal Adjustment'!$C318</f>
        <v>22.297189478284889</v>
      </c>
      <c r="D318" s="40">
        <f ca="1">SUMPRODUCT('Trip Rates'!$M$6:$Y$6,'Land Use (HH)'!$E318:$Q318)*'Zonal Adjustment'!$D318</f>
        <v>24.47751272532625</v>
      </c>
      <c r="E318" s="26">
        <f>'SCOG Emp Input'!B318*'Zonal Adjustment'!E318</f>
        <v>16.529462882861097</v>
      </c>
      <c r="F318" s="26">
        <f>'SCOG Emp Input'!C318*'Zonal Adjustment'!F318</f>
        <v>56.513567785527314</v>
      </c>
      <c r="G318" s="26">
        <f>'SCOG Emp Input'!D318*'Zonal Adjustment'!G318</f>
        <v>66.761980530079597</v>
      </c>
    </row>
    <row r="319" spans="1:7" x14ac:dyDescent="0.25">
      <c r="A319" s="1">
        <v>544</v>
      </c>
      <c r="B319" s="40">
        <f ca="1">SUMPRODUCT('Trip Rates'!$M$4:$Y$4,'Land Use (HH)'!$E319:$Q319)*'Zonal Adjustment'!$B319</f>
        <v>19.45331824390955</v>
      </c>
      <c r="C319" s="40">
        <f ca="1">SUMPRODUCT('Trip Rates'!$M$5:$Y$5,'Land Use (HH)'!$E319:$Q319)*'Zonal Adjustment'!$C319</f>
        <v>44.17843488639339</v>
      </c>
      <c r="D319" s="40">
        <f ca="1">SUMPRODUCT('Trip Rates'!$M$6:$Y$6,'Land Use (HH)'!$E319:$Q319)*'Zonal Adjustment'!$D319</f>
        <v>48.498408428104355</v>
      </c>
      <c r="E319" s="26">
        <f>'SCOG Emp Input'!B319*'Zonal Adjustment'!E319</f>
        <v>15.110347773465641</v>
      </c>
      <c r="F319" s="26">
        <f>'SCOG Emp Input'!C319*'Zonal Adjustment'!F319</f>
        <v>24.916104163884846</v>
      </c>
      <c r="G319" s="26">
        <f>'SCOG Emp Input'!D319*'Zonal Adjustment'!G319</f>
        <v>55.005449588841742</v>
      </c>
    </row>
    <row r="320" spans="1:7" x14ac:dyDescent="0.25">
      <c r="A320" s="1">
        <v>545</v>
      </c>
      <c r="B320" s="40">
        <f ca="1">SUMPRODUCT('Trip Rates'!$M$4:$Y$4,'Land Use (HH)'!$E320:$Q320)*'Zonal Adjustment'!$B320</f>
        <v>19.173613735124249</v>
      </c>
      <c r="C320" s="40">
        <f ca="1">SUMPRODUCT('Trip Rates'!$M$5:$Y$5,'Land Use (HH)'!$E320:$Q320)*'Zonal Adjustment'!$C320</f>
        <v>43.543226678011209</v>
      </c>
      <c r="D320" s="40">
        <f ca="1">SUMPRODUCT('Trip Rates'!$M$6:$Y$6,'Land Use (HH)'!$E320:$Q320)*'Zonal Adjustment'!$D320</f>
        <v>47.801086596622007</v>
      </c>
      <c r="E320" s="26">
        <f>'SCOG Emp Input'!B320*'Zonal Adjustment'!E320</f>
        <v>8.6892396630002704</v>
      </c>
      <c r="F320" s="26">
        <f>'SCOG Emp Input'!C320*'Zonal Adjustment'!F320</f>
        <v>30.055634707604881</v>
      </c>
      <c r="G320" s="26">
        <f>'SCOG Emp Input'!D320*'Zonal Adjustment'!G320</f>
        <v>32.914892724974131</v>
      </c>
    </row>
    <row r="321" spans="1:7" x14ac:dyDescent="0.25">
      <c r="A321" s="1">
        <v>546</v>
      </c>
      <c r="B321" s="40">
        <f ca="1">SUMPRODUCT('Trip Rates'!$M$4:$Y$4,'Land Use (HH)'!$E321:$Q321)*'Zonal Adjustment'!$B321</f>
        <v>20.77228382710457</v>
      </c>
      <c r="C321" s="40">
        <f ca="1">SUMPRODUCT('Trip Rates'!$M$5:$Y$5,'Land Use (HH)'!$E321:$Q321)*'Zonal Adjustment'!$C321</f>
        <v>47.173802278422663</v>
      </c>
      <c r="D321" s="40">
        <f ca="1">SUMPRODUCT('Trip Rates'!$M$6:$Y$6,'Land Use (HH)'!$E321:$Q321)*'Zonal Adjustment'!$D321</f>
        <v>51.786676822954263</v>
      </c>
      <c r="E321" s="26">
        <f>'SCOG Emp Input'!B321*'Zonal Adjustment'!E321</f>
        <v>1.8461985232995133</v>
      </c>
      <c r="F321" s="26">
        <f>'SCOG Emp Input'!C321*'Zonal Adjustment'!F321</f>
        <v>4.0909491024172038</v>
      </c>
      <c r="G321" s="26">
        <f>'SCOG Emp Input'!D321*'Zonal Adjustment'!G321</f>
        <v>4.3176033500930071</v>
      </c>
    </row>
    <row r="322" spans="1:7" x14ac:dyDescent="0.25">
      <c r="A322" s="1">
        <v>547</v>
      </c>
      <c r="B322" s="40">
        <f ca="1">SUMPRODUCT('Trip Rates'!$M$4:$Y$4,'Land Use (HH)'!$E322:$Q322)*'Zonal Adjustment'!$B322</f>
        <v>0</v>
      </c>
      <c r="C322" s="40">
        <f ca="1">SUMPRODUCT('Trip Rates'!$M$5:$Y$5,'Land Use (HH)'!$E322:$Q322)*'Zonal Adjustment'!$C322</f>
        <v>0</v>
      </c>
      <c r="D322" s="40">
        <f ca="1">SUMPRODUCT('Trip Rates'!$M$6:$Y$6,'Land Use (HH)'!$E322:$Q322)*'Zonal Adjustment'!$D322</f>
        <v>0</v>
      </c>
      <c r="E322" s="26">
        <f>'SCOG Emp Input'!B322*'Zonal Adjustment'!E322</f>
        <v>39.540450978217336</v>
      </c>
      <c r="F322" s="26">
        <f>'SCOG Emp Input'!C322*'Zonal Adjustment'!F322</f>
        <v>161.2388598503442</v>
      </c>
      <c r="G322" s="26">
        <f>'SCOG Emp Input'!D322*'Zonal Adjustment'!G322</f>
        <v>190.56676295408607</v>
      </c>
    </row>
    <row r="323" spans="1:7" x14ac:dyDescent="0.25">
      <c r="A323" s="1">
        <v>548</v>
      </c>
      <c r="B323" s="40">
        <f ca="1">SUMPRODUCT('Trip Rates'!$M$4:$Y$4,'Land Use (HH)'!$E323:$Q323)*'Zonal Adjustment'!$B323</f>
        <v>3.0799397319172703</v>
      </c>
      <c r="C323" s="40">
        <f ca="1">SUMPRODUCT('Trip Rates'!$M$5:$Y$5,'Land Use (HH)'!$E323:$Q323)*'Zonal Adjustment'!$C323</f>
        <v>8.4687956663007302</v>
      </c>
      <c r="D323" s="40">
        <f ca="1">SUMPRODUCT('Trip Rates'!$M$6:$Y$6,'Land Use (HH)'!$E323:$Q323)*'Zonal Adjustment'!$D323</f>
        <v>9.0662336468148101</v>
      </c>
      <c r="E323" s="26">
        <f>'SCOG Emp Input'!B323*'Zonal Adjustment'!E323</f>
        <v>1.0860038761609554</v>
      </c>
      <c r="F323" s="26">
        <f>'SCOG Emp Input'!C323*'Zonal Adjustment'!F323</f>
        <v>3.6091501106662456</v>
      </c>
      <c r="G323" s="26">
        <f>'SCOG Emp Input'!D323*'Zonal Adjustment'!G323</f>
        <v>4.5208092329003806</v>
      </c>
    </row>
    <row r="324" spans="1:7" x14ac:dyDescent="0.25">
      <c r="A324" s="1">
        <v>549</v>
      </c>
      <c r="B324" s="40">
        <f ca="1">SUMPRODUCT('Trip Rates'!$M$4:$Y$4,'Land Use (HH)'!$E324:$Q324)*'Zonal Adjustment'!$B324</f>
        <v>18.115387128678535</v>
      </c>
      <c r="C324" s="40">
        <f ca="1">SUMPRODUCT('Trip Rates'!$M$5:$Y$5,'Land Use (HH)'!$E324:$Q324)*'Zonal Adjustment'!$C324</f>
        <v>49.811205855385765</v>
      </c>
      <c r="D324" s="40">
        <f ca="1">SUMPRODUCT('Trip Rates'!$M$6:$Y$6,'Land Use (HH)'!$E324:$Q324)*'Zonal Adjustment'!$D324</f>
        <v>53.32517731081137</v>
      </c>
      <c r="E324" s="26">
        <f>'SCOG Emp Input'!B324*'Zonal Adjustment'!E324</f>
        <v>7.3561743218964626</v>
      </c>
      <c r="F324" s="26">
        <f>'SCOG Emp Input'!C324*'Zonal Adjustment'!F324</f>
        <v>22.91849253107204</v>
      </c>
      <c r="G324" s="26">
        <f>'SCOG Emp Input'!D324*'Zonal Adjustment'!G324</f>
        <v>22.995055673216221</v>
      </c>
    </row>
    <row r="325" spans="1:7" x14ac:dyDescent="0.25">
      <c r="A325" s="1">
        <v>550</v>
      </c>
      <c r="B325" s="40">
        <f ca="1">SUMPRODUCT('Trip Rates'!$M$4:$Y$4,'Land Use (HH)'!$E325:$Q325)*'Zonal Adjustment'!$B325</f>
        <v>57.287381871030561</v>
      </c>
      <c r="C325" s="40">
        <f ca="1">SUMPRODUCT('Trip Rates'!$M$5:$Y$5,'Land Use (HH)'!$E325:$Q325)*'Zonal Adjustment'!$C325</f>
        <v>172.63775531102002</v>
      </c>
      <c r="D325" s="40">
        <f ca="1">SUMPRODUCT('Trip Rates'!$M$6:$Y$6,'Land Use (HH)'!$E325:$Q325)*'Zonal Adjustment'!$D325</f>
        <v>186.68345876713255</v>
      </c>
      <c r="E325" s="26">
        <f>'SCOG Emp Input'!B325*'Zonal Adjustment'!E325</f>
        <v>48.809434394129795</v>
      </c>
      <c r="F325" s="26">
        <f>'SCOG Emp Input'!C325*'Zonal Adjustment'!F325</f>
        <v>147.71178126522457</v>
      </c>
      <c r="G325" s="26">
        <f>'SCOG Emp Input'!D325*'Zonal Adjustment'!G325</f>
        <v>125.58446067670414</v>
      </c>
    </row>
    <row r="326" spans="1:7" x14ac:dyDescent="0.25">
      <c r="A326" s="1">
        <v>551</v>
      </c>
      <c r="B326" s="40">
        <f ca="1">SUMPRODUCT('Trip Rates'!$M$4:$Y$4,'Land Use (HH)'!$E326:$Q326)*'Zonal Adjustment'!$B326</f>
        <v>13.105503205825118</v>
      </c>
      <c r="C326" s="40">
        <f ca="1">SUMPRODUCT('Trip Rates'!$M$5:$Y$5,'Land Use (HH)'!$E326:$Q326)*'Zonal Adjustment'!$C326</f>
        <v>36.035714466754158</v>
      </c>
      <c r="D326" s="40">
        <f ca="1">SUMPRODUCT('Trip Rates'!$M$6:$Y$6,'Land Use (HH)'!$E326:$Q326)*'Zonal Adjustment'!$D326</f>
        <v>38.577882837053714</v>
      </c>
      <c r="E326" s="26">
        <f>'SCOG Emp Input'!B326*'Zonal Adjustment'!E326</f>
        <v>0.63457101162122531</v>
      </c>
      <c r="F326" s="26">
        <f>'SCOG Emp Input'!C326*'Zonal Adjustment'!F326</f>
        <v>1.62375435285695</v>
      </c>
      <c r="G326" s="26">
        <f>'SCOG Emp Input'!D326*'Zonal Adjustment'!G326</f>
        <v>1.7068167846163989</v>
      </c>
    </row>
    <row r="327" spans="1:7" x14ac:dyDescent="0.25">
      <c r="A327" s="1">
        <v>552</v>
      </c>
      <c r="B327" s="40">
        <f ca="1">SUMPRODUCT('Trip Rates'!$M$4:$Y$4,'Land Use (HH)'!$E327:$Q327)*'Zonal Adjustment'!$B327</f>
        <v>0.68771497045473684</v>
      </c>
      <c r="C327" s="40">
        <f ca="1">SUMPRODUCT('Trip Rates'!$M$5:$Y$5,'Land Use (HH)'!$E327:$Q327)*'Zonal Adjustment'!$C327</f>
        <v>2.3572724587170488</v>
      </c>
      <c r="D327" s="40">
        <f ca="1">SUMPRODUCT('Trip Rates'!$M$6:$Y$6,'Land Use (HH)'!$E327:$Q327)*'Zonal Adjustment'!$D327</f>
        <v>2.4875239128566449</v>
      </c>
      <c r="E327" s="26">
        <f>'SCOG Emp Input'!B327*'Zonal Adjustment'!E327</f>
        <v>51.27691284656251</v>
      </c>
      <c r="F327" s="26">
        <f>'SCOG Emp Input'!C327*'Zonal Adjustment'!F327</f>
        <v>81.067728180066197</v>
      </c>
      <c r="G327" s="26">
        <f>'SCOG Emp Input'!D327*'Zonal Adjustment'!G327</f>
        <v>193.06940154414866</v>
      </c>
    </row>
    <row r="328" spans="1:7" x14ac:dyDescent="0.25">
      <c r="A328" s="1">
        <v>553</v>
      </c>
      <c r="B328" s="40">
        <f ca="1">SUMPRODUCT('Trip Rates'!$M$4:$Y$4,'Land Use (HH)'!$E328:$Q328)*'Zonal Adjustment'!$B328</f>
        <v>0.85964371306842113</v>
      </c>
      <c r="C328" s="40">
        <f ca="1">SUMPRODUCT('Trip Rates'!$M$5:$Y$5,'Land Use (HH)'!$E328:$Q328)*'Zonal Adjustment'!$C328</f>
        <v>2.9465905733963118</v>
      </c>
      <c r="D328" s="40">
        <f ca="1">SUMPRODUCT('Trip Rates'!$M$6:$Y$6,'Land Use (HH)'!$E328:$Q328)*'Zonal Adjustment'!$D328</f>
        <v>3.1094048910708061</v>
      </c>
      <c r="E328" s="26">
        <f>'SCOG Emp Input'!B328*'Zonal Adjustment'!E328</f>
        <v>3.5574803735916296</v>
      </c>
      <c r="F328" s="26">
        <f>'SCOG Emp Input'!C328*'Zonal Adjustment'!F328</f>
        <v>9.6362941441921031</v>
      </c>
      <c r="G328" s="26">
        <f>'SCOG Emp Input'!D328*'Zonal Adjustment'!G328</f>
        <v>15.975915531744196</v>
      </c>
    </row>
    <row r="329" spans="1:7" x14ac:dyDescent="0.25">
      <c r="A329" s="1">
        <v>554</v>
      </c>
      <c r="B329" s="40">
        <f ca="1">SUMPRODUCT('Trip Rates'!$M$4:$Y$4,'Land Use (HH)'!$E329:$Q329)*'Zonal Adjustment'!$B329</f>
        <v>1.4327395217807015</v>
      </c>
      <c r="C329" s="40">
        <f ca="1">SUMPRODUCT('Trip Rates'!$M$5:$Y$5,'Land Use (HH)'!$E329:$Q329)*'Zonal Adjustment'!$C329</f>
        <v>4.9109842889938529</v>
      </c>
      <c r="D329" s="40">
        <f ca="1">SUMPRODUCT('Trip Rates'!$M$6:$Y$6,'Land Use (HH)'!$E329:$Q329)*'Zonal Adjustment'!$D329</f>
        <v>5.1823414851180098</v>
      </c>
      <c r="E329" s="26">
        <f>'SCOG Emp Input'!B329*'Zonal Adjustment'!E329</f>
        <v>13.906014315948303</v>
      </c>
      <c r="F329" s="26">
        <f>'SCOG Emp Input'!C329*'Zonal Adjustment'!F329</f>
        <v>37.93378454088775</v>
      </c>
      <c r="G329" s="26">
        <f>'SCOG Emp Input'!D329*'Zonal Adjustment'!G329</f>
        <v>43.253131863573543</v>
      </c>
    </row>
    <row r="330" spans="1:7" x14ac:dyDescent="0.25">
      <c r="A330" s="1">
        <v>555</v>
      </c>
      <c r="B330" s="40">
        <f ca="1">SUMPRODUCT('Trip Rates'!$M$4:$Y$4,'Land Use (HH)'!$E330:$Q330)*'Zonal Adjustment'!$B330</f>
        <v>1.3754299409094737</v>
      </c>
      <c r="C330" s="40">
        <f ca="1">SUMPRODUCT('Trip Rates'!$M$5:$Y$5,'Land Use (HH)'!$E330:$Q330)*'Zonal Adjustment'!$C330</f>
        <v>4.7145449174340976</v>
      </c>
      <c r="D330" s="40">
        <f ca="1">SUMPRODUCT('Trip Rates'!$M$6:$Y$6,'Land Use (HH)'!$E330:$Q330)*'Zonal Adjustment'!$D330</f>
        <v>4.9750478257132897</v>
      </c>
      <c r="E330" s="26">
        <f>'SCOG Emp Input'!B330*'Zonal Adjustment'!E330</f>
        <v>48.390314051438153</v>
      </c>
      <c r="F330" s="26">
        <f>'SCOG Emp Input'!C330*'Zonal Adjustment'!F330</f>
        <v>146.9869116771371</v>
      </c>
      <c r="G330" s="26">
        <f>'SCOG Emp Input'!D330*'Zonal Adjustment'!G330</f>
        <v>168.06462984773287</v>
      </c>
    </row>
    <row r="332" spans="1:7" x14ac:dyDescent="0.25">
      <c r="B332" s="40">
        <f t="shared" ref="B332:G332" ca="1" si="0">SUM(B2:B330)</f>
        <v>4980.7050673271187</v>
      </c>
      <c r="C332" s="40">
        <f t="shared" ca="1" si="0"/>
        <v>10997.660066299275</v>
      </c>
      <c r="D332" s="40">
        <f t="shared" ca="1" si="0"/>
        <v>12146.408277518978</v>
      </c>
      <c r="E332" s="40">
        <f t="shared" si="0"/>
        <v>4746.4093933313698</v>
      </c>
      <c r="F332" s="40">
        <f t="shared" si="0"/>
        <v>16794.018539261557</v>
      </c>
      <c r="G332" s="40">
        <f t="shared" si="0"/>
        <v>17976.377076015971</v>
      </c>
    </row>
    <row r="334" spans="1:7" x14ac:dyDescent="0.25">
      <c r="B334" s="44">
        <f ca="1">B332/SUM(B332:D332)</f>
        <v>0.17709316247694104</v>
      </c>
      <c r="C334" s="44">
        <f ca="1">C332/SUM(B332:D332)</f>
        <v>0.39103106380729413</v>
      </c>
      <c r="D334" s="44">
        <f ca="1">D332/SUM(B332:D332)</f>
        <v>0.43187577371576485</v>
      </c>
    </row>
    <row r="336" spans="1:7" x14ac:dyDescent="0.25">
      <c r="G336" s="85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48"/>
  <sheetViews>
    <sheetView workbookViewId="0">
      <selection activeCell="H255" sqref="H255"/>
    </sheetView>
  </sheetViews>
  <sheetFormatPr defaultRowHeight="15" x14ac:dyDescent="0.25"/>
  <cols>
    <col min="1" max="1" width="7.85546875" style="55" customWidth="1"/>
    <col min="2" max="2" width="19.28515625" style="55" bestFit="1" customWidth="1"/>
  </cols>
  <sheetData>
    <row r="1" spans="1:8" x14ac:dyDescent="0.25">
      <c r="A1" s="8"/>
      <c r="B1" s="8"/>
      <c r="C1" s="52" t="s">
        <v>70</v>
      </c>
      <c r="D1" s="52" t="s">
        <v>71</v>
      </c>
      <c r="E1" s="52" t="s">
        <v>72</v>
      </c>
      <c r="F1" s="53" t="s">
        <v>47</v>
      </c>
      <c r="G1" s="53" t="s">
        <v>48</v>
      </c>
      <c r="H1" s="53" t="s">
        <v>49</v>
      </c>
    </row>
    <row r="2" spans="1:8" x14ac:dyDescent="0.25">
      <c r="B2" s="55" t="s">
        <v>108</v>
      </c>
      <c r="C2" s="26">
        <f ca="1">SUM('Calculated Trips'!B2:B330)</f>
        <v>4980.7050673271187</v>
      </c>
      <c r="D2" s="26">
        <f ca="1">SUM('Calculated Trips'!C2:C330)</f>
        <v>10997.660066299275</v>
      </c>
      <c r="E2" s="26">
        <f ca="1">SUM('Calculated Trips'!D2:D330)</f>
        <v>12146.408277518978</v>
      </c>
      <c r="F2" s="26">
        <f>SUM('Calculated Trips'!E2:E330)</f>
        <v>4746.4093933313698</v>
      </c>
      <c r="G2" s="26">
        <f>SUM('Calculated Trips'!F2:F330)</f>
        <v>16794.018539261557</v>
      </c>
      <c r="H2" s="26">
        <f>SUM('Calculated Trips'!G2:G330)</f>
        <v>17976.377076015971</v>
      </c>
    </row>
    <row r="3" spans="1:8" x14ac:dyDescent="0.25">
      <c r="B3" s="55" t="s">
        <v>73</v>
      </c>
      <c r="C3" s="47">
        <v>1</v>
      </c>
      <c r="D3" s="47">
        <v>1</v>
      </c>
      <c r="E3" s="62">
        <v>1</v>
      </c>
      <c r="F3" s="51">
        <f ca="1">(C2)/F2</f>
        <v>1.0493627191798776</v>
      </c>
      <c r="G3" s="51">
        <f ca="1">(D2)/G2</f>
        <v>0.65485577740602219</v>
      </c>
      <c r="H3" s="51">
        <f ca="1">(E2)/H2</f>
        <v>0.67568722141040749</v>
      </c>
    </row>
    <row r="4" spans="1:8" x14ac:dyDescent="0.25">
      <c r="B4" s="56" t="s">
        <v>109</v>
      </c>
      <c r="C4" s="26">
        <f t="shared" ref="C4:H4" ca="1" si="0">SUM(C9:C337)</f>
        <v>4980.7050673271187</v>
      </c>
      <c r="D4" s="26">
        <f t="shared" ca="1" si="0"/>
        <v>10997.660066299275</v>
      </c>
      <c r="E4" s="26">
        <f t="shared" ca="1" si="0"/>
        <v>12146.408277518973</v>
      </c>
      <c r="F4" s="26">
        <f t="shared" ca="1" si="0"/>
        <v>4980.7050673271169</v>
      </c>
      <c r="G4" s="26">
        <f t="shared" ca="1" si="0"/>
        <v>10997.660066299271</v>
      </c>
      <c r="H4" s="26">
        <f t="shared" ca="1" si="0"/>
        <v>12146.408277518973</v>
      </c>
    </row>
    <row r="8" spans="1:8" x14ac:dyDescent="0.25">
      <c r="A8" s="55" t="s">
        <v>21</v>
      </c>
      <c r="B8" s="55" t="s">
        <v>3</v>
      </c>
      <c r="C8" s="49" t="s">
        <v>70</v>
      </c>
      <c r="D8" s="49" t="s">
        <v>71</v>
      </c>
      <c r="E8" s="49" t="s">
        <v>72</v>
      </c>
      <c r="F8" s="2" t="s">
        <v>47</v>
      </c>
      <c r="G8" s="2" t="s">
        <v>48</v>
      </c>
      <c r="H8" s="2" t="s">
        <v>49</v>
      </c>
    </row>
    <row r="9" spans="1:8" s="12" customFormat="1" x14ac:dyDescent="0.25">
      <c r="A9" s="22">
        <v>101</v>
      </c>
      <c r="B9" s="22" t="s">
        <v>5</v>
      </c>
      <c r="C9" s="26">
        <f ca="1">'Calculated Trips'!B2*C$3</f>
        <v>39.044987238277983</v>
      </c>
      <c r="D9" s="26">
        <f ca="1">'Calculated Trips'!C2*D$3</f>
        <v>78.882002056418855</v>
      </c>
      <c r="E9" s="26">
        <f t="shared" ref="E9:E72" ca="1" si="1">H9*E$3</f>
        <v>5.2756902005357107</v>
      </c>
      <c r="F9" s="26">
        <f ca="1">'Calculated Trips'!E2*F$3</f>
        <v>2.3249176663032038</v>
      </c>
      <c r="G9" s="26">
        <f ca="1">'Calculated Trips'!F2*G$3</f>
        <v>4.8342524307332821</v>
      </c>
      <c r="H9" s="26">
        <f ca="1">'Calculated Trips'!G2*H$3</f>
        <v>5.2756902005357107</v>
      </c>
    </row>
    <row r="10" spans="1:8" s="12" customFormat="1" x14ac:dyDescent="0.25">
      <c r="A10" s="22">
        <v>102</v>
      </c>
      <c r="B10" s="22" t="s">
        <v>5</v>
      </c>
      <c r="C10" s="26">
        <f ca="1">'Calculated Trips'!B3*C$3</f>
        <v>31.470551857705932</v>
      </c>
      <c r="D10" s="26">
        <f ca="1">'Calculated Trips'!C3*D$3</f>
        <v>63.579483870915482</v>
      </c>
      <c r="E10" s="26">
        <f t="shared" ca="1" si="1"/>
        <v>35.541450552013927</v>
      </c>
      <c r="F10" s="26">
        <f ca="1">'Calculated Trips'!E3*F$3</f>
        <v>14.883390365457421</v>
      </c>
      <c r="G10" s="26">
        <f ca="1">'Calculated Trips'!F3*G$3</f>
        <v>32.90732136522373</v>
      </c>
      <c r="H10" s="26">
        <f ca="1">'Calculated Trips'!G3*H$3</f>
        <v>35.541450552013927</v>
      </c>
    </row>
    <row r="11" spans="1:8" s="12" customFormat="1" x14ac:dyDescent="0.25">
      <c r="A11" s="22">
        <v>103</v>
      </c>
      <c r="B11" s="22" t="s">
        <v>5</v>
      </c>
      <c r="C11" s="26">
        <f ca="1">'Calculated Trips'!B4*C$3</f>
        <v>15.841229437124374</v>
      </c>
      <c r="D11" s="26">
        <f ca="1">'Calculated Trips'!C4*D$3</f>
        <v>32.003798218953108</v>
      </c>
      <c r="E11" s="26">
        <f t="shared" ca="1" si="1"/>
        <v>3.5030595586900732</v>
      </c>
      <c r="F11" s="26">
        <f ca="1">'Calculated Trips'!E4*F$3</f>
        <v>1.8926352601340548</v>
      </c>
      <c r="G11" s="26">
        <f ca="1">'Calculated Trips'!F4*G$3</f>
        <v>1.7592882114236759</v>
      </c>
      <c r="H11" s="26">
        <f ca="1">'Calculated Trips'!G4*H$3</f>
        <v>3.5030595586900732</v>
      </c>
    </row>
    <row r="12" spans="1:8" s="12" customFormat="1" x14ac:dyDescent="0.25">
      <c r="A12" s="22">
        <v>104</v>
      </c>
      <c r="B12" s="22" t="s">
        <v>5</v>
      </c>
      <c r="C12" s="26">
        <f ca="1">'Calculated Trips'!B5*C$3</f>
        <v>18.366565653114616</v>
      </c>
      <c r="D12" s="26">
        <f ca="1">'Calculated Trips'!C5*D$3</f>
        <v>37.105697096963254</v>
      </c>
      <c r="E12" s="26">
        <f ca="1">H12*E$3</f>
        <v>4.6550702524813792</v>
      </c>
      <c r="F12" s="26">
        <f ca="1">'Calculated Trips'!E5*F$3</f>
        <v>2.3982848332421391</v>
      </c>
      <c r="G12" s="26">
        <f ca="1">'Calculated Trips'!F5*G$3</f>
        <v>3.4891162453276197</v>
      </c>
      <c r="H12" s="26">
        <f ca="1">'Calculated Trips'!G5*H$3</f>
        <v>4.6550702524813792</v>
      </c>
    </row>
    <row r="13" spans="1:8" s="12" customFormat="1" x14ac:dyDescent="0.25">
      <c r="A13" s="22">
        <v>105</v>
      </c>
      <c r="B13" s="22" t="s">
        <v>5</v>
      </c>
      <c r="C13" s="26">
        <f ca="1">'Calculated Trips'!B6*C$3</f>
        <v>6.4140901637745094</v>
      </c>
      <c r="D13" s="26">
        <f ca="1">'Calculated Trips'!C6*D$3</f>
        <v>12.958290148777394</v>
      </c>
      <c r="E13" s="26">
        <f t="shared" ca="1" si="1"/>
        <v>4.8789508765400944</v>
      </c>
      <c r="F13" s="26">
        <f ca="1">'Calculated Trips'!E6*F$3</f>
        <v>2.4290262041495079</v>
      </c>
      <c r="G13" s="26">
        <f ca="1">'Calculated Trips'!F6*G$3</f>
        <v>4.3781332808723805</v>
      </c>
      <c r="H13" s="26">
        <f ca="1">'Calculated Trips'!G6*H$3</f>
        <v>4.8789508765400944</v>
      </c>
    </row>
    <row r="14" spans="1:8" s="12" customFormat="1" x14ac:dyDescent="0.25">
      <c r="A14" s="22">
        <v>106</v>
      </c>
      <c r="B14" s="22" t="s">
        <v>5</v>
      </c>
      <c r="C14" s="26">
        <f ca="1">'Calculated Trips'!B7*C$3</f>
        <v>4.9618433342406565</v>
      </c>
      <c r="D14" s="26">
        <f ca="1">'Calculated Trips'!C7*D$3</f>
        <v>10.024337662261757</v>
      </c>
      <c r="E14" s="26">
        <f t="shared" ca="1" si="1"/>
        <v>2.4833239048097657</v>
      </c>
      <c r="F14" s="26">
        <f ca="1">'Calculated Trips'!E7*F$3</f>
        <v>1.1270109279805991</v>
      </c>
      <c r="G14" s="26">
        <f ca="1">'Calculated Trips'!F7*G$3</f>
        <v>1.2516294973579762</v>
      </c>
      <c r="H14" s="26">
        <f ca="1">'Calculated Trips'!G7*H$3</f>
        <v>2.4833239048097657</v>
      </c>
    </row>
    <row r="15" spans="1:8" s="12" customFormat="1" x14ac:dyDescent="0.25">
      <c r="A15" s="22">
        <v>107</v>
      </c>
      <c r="B15" s="22" t="s">
        <v>5</v>
      </c>
      <c r="C15" s="26">
        <f ca="1">'Calculated Trips'!B8*C$3</f>
        <v>11.726530086778462</v>
      </c>
      <c r="D15" s="26">
        <f ca="1">'Calculated Trips'!C8*D$3</f>
        <v>23.690932840492138</v>
      </c>
      <c r="E15" s="26">
        <f ca="1">H15*E$3</f>
        <v>51.288705341705636</v>
      </c>
      <c r="F15" s="26">
        <f ca="1">'Calculated Trips'!E8*F$3</f>
        <v>20.001176095652795</v>
      </c>
      <c r="G15" s="26">
        <f ca="1">'Calculated Trips'!F8*G$3</f>
        <v>39.819781017133813</v>
      </c>
      <c r="H15" s="26">
        <f ca="1">'Calculated Trips'!G8*H$3</f>
        <v>51.288705341705636</v>
      </c>
    </row>
    <row r="16" spans="1:8" s="12" customFormat="1" x14ac:dyDescent="0.25">
      <c r="A16" s="22">
        <v>108</v>
      </c>
      <c r="B16" s="22" t="s">
        <v>5</v>
      </c>
      <c r="C16" s="26">
        <f ca="1">'Calculated Trips'!B9*C$3</f>
        <v>2.6624525208120602</v>
      </c>
      <c r="D16" s="26">
        <f ca="1">'Calculated Trips'!C9*D$3</f>
        <v>5.3789128919453342</v>
      </c>
      <c r="E16" s="26">
        <f t="shared" ca="1" si="1"/>
        <v>0.70071842272097495</v>
      </c>
      <c r="F16" s="26">
        <f ca="1">'Calculated Trips'!E9*F$3</f>
        <v>0.27832412029803494</v>
      </c>
      <c r="G16" s="26">
        <f ca="1">'Calculated Trips'!F9*G$3</f>
        <v>0.49981233865103297</v>
      </c>
      <c r="H16" s="26">
        <f ca="1">'Calculated Trips'!G9*H$3</f>
        <v>0.70071842272097495</v>
      </c>
    </row>
    <row r="17" spans="1:8" s="12" customFormat="1" x14ac:dyDescent="0.25">
      <c r="A17" s="22">
        <v>109</v>
      </c>
      <c r="B17" s="22" t="s">
        <v>5</v>
      </c>
      <c r="C17" s="26">
        <f ca="1">'Calculated Trips'!B10*C$3</f>
        <v>13.662859192823598</v>
      </c>
      <c r="D17" s="26">
        <f ca="1">'Calculated Trips'!C10*D$3</f>
        <v>27.602869489179653</v>
      </c>
      <c r="E17" s="26">
        <f t="shared" ca="1" si="1"/>
        <v>14.496520111023155</v>
      </c>
      <c r="F17" s="26">
        <f ca="1">'Calculated Trips'!E10*F$3</f>
        <v>5.1925122902484588</v>
      </c>
      <c r="G17" s="26">
        <f ca="1">'Calculated Trips'!F10*G$3</f>
        <v>13.12308224572832</v>
      </c>
      <c r="H17" s="26">
        <f ca="1">'Calculated Trips'!G10*H$3</f>
        <v>14.496520111023155</v>
      </c>
    </row>
    <row r="18" spans="1:8" s="12" customFormat="1" x14ac:dyDescent="0.25">
      <c r="A18" s="22">
        <v>110</v>
      </c>
      <c r="B18" s="22" t="s">
        <v>5</v>
      </c>
      <c r="C18" s="26">
        <f ca="1">'Calculated Trips'!B11*C$3</f>
        <v>13.128916441831652</v>
      </c>
      <c r="D18" s="26">
        <f ca="1">'Calculated Trips'!C11*D$3</f>
        <v>26.524152958304064</v>
      </c>
      <c r="E18" s="26">
        <f t="shared" ca="1" si="1"/>
        <v>0.10353968574817556</v>
      </c>
      <c r="F18" s="26">
        <f ca="1">'Calculated Trips'!E11*F$3</f>
        <v>9.3375695102086972E-2</v>
      </c>
      <c r="G18" s="26">
        <f ca="1">'Calculated Trips'!F11*G$3</f>
        <v>8.1961817952367205E-2</v>
      </c>
      <c r="H18" s="26">
        <f ca="1">'Calculated Trips'!G11*H$3</f>
        <v>0.10353968574817556</v>
      </c>
    </row>
    <row r="19" spans="1:8" s="12" customFormat="1" x14ac:dyDescent="0.25">
      <c r="A19" s="22">
        <v>111</v>
      </c>
      <c r="B19" s="22" t="s">
        <v>5</v>
      </c>
      <c r="C19" s="26">
        <f ca="1">'Calculated Trips'!B12*C$3</f>
        <v>18.658467265850909</v>
      </c>
      <c r="D19" s="26">
        <f ca="1">'Calculated Trips'!C12*D$3</f>
        <v>37.69542154675289</v>
      </c>
      <c r="E19" s="26">
        <f t="shared" ca="1" si="1"/>
        <v>1.4283336398631556</v>
      </c>
      <c r="F19" s="26">
        <f ca="1">'Calculated Trips'!E12*F$3</f>
        <v>0.77406748901215627</v>
      </c>
      <c r="G19" s="26">
        <f ca="1">'Calculated Trips'!F12*G$3</f>
        <v>1.1930270164609336</v>
      </c>
      <c r="H19" s="26">
        <f ca="1">'Calculated Trips'!G12*H$3</f>
        <v>1.4283336398631556</v>
      </c>
    </row>
    <row r="20" spans="1:8" s="12" customFormat="1" x14ac:dyDescent="0.25">
      <c r="A20" s="22">
        <v>112</v>
      </c>
      <c r="B20" s="22" t="s">
        <v>5</v>
      </c>
      <c r="C20" s="26">
        <f ca="1">'Calculated Trips'!B13*C$3</f>
        <v>29.124931186870509</v>
      </c>
      <c r="D20" s="26">
        <f ca="1">'Calculated Trips'!C13*D$3</f>
        <v>58.840661613111635</v>
      </c>
      <c r="E20" s="26">
        <f t="shared" ca="1" si="1"/>
        <v>4.9011934593969544</v>
      </c>
      <c r="F20" s="26">
        <f ca="1">'Calculated Trips'!E13*F$3</f>
        <v>4.1217157403062039</v>
      </c>
      <c r="G20" s="26">
        <f ca="1">'Calculated Trips'!F13*G$3</f>
        <v>3.4089468434057797</v>
      </c>
      <c r="H20" s="26">
        <f ca="1">'Calculated Trips'!G13*H$3</f>
        <v>4.9011934593969544</v>
      </c>
    </row>
    <row r="21" spans="1:8" s="12" customFormat="1" x14ac:dyDescent="0.25">
      <c r="A21" s="22">
        <v>113</v>
      </c>
      <c r="B21" s="22" t="s">
        <v>5</v>
      </c>
      <c r="C21" s="26">
        <f ca="1">'Calculated Trips'!B14*C$3</f>
        <v>33.515436414258723</v>
      </c>
      <c r="D21" s="26">
        <f ca="1">'Calculated Trips'!C14*D$3</f>
        <v>67.71073346797003</v>
      </c>
      <c r="E21" s="26">
        <f t="shared" ca="1" si="1"/>
        <v>22.277970998117265</v>
      </c>
      <c r="F21" s="26">
        <f ca="1">'Calculated Trips'!E14*F$3</f>
        <v>9.0194035404101758</v>
      </c>
      <c r="G21" s="26">
        <f ca="1">'Calculated Trips'!F14*G$3</f>
        <v>20.723190033052276</v>
      </c>
      <c r="H21" s="26">
        <f ca="1">'Calculated Trips'!G14*H$3</f>
        <v>22.277970998117265</v>
      </c>
    </row>
    <row r="22" spans="1:8" s="12" customFormat="1" x14ac:dyDescent="0.25">
      <c r="A22" s="22">
        <v>114</v>
      </c>
      <c r="B22" s="22" t="s">
        <v>5</v>
      </c>
      <c r="C22" s="26">
        <f ca="1">'Calculated Trips'!B15*C$3</f>
        <v>3.8726582120902693</v>
      </c>
      <c r="D22" s="26">
        <f ca="1">'Calculated Trips'!C15*D$3</f>
        <v>7.8238732973750302</v>
      </c>
      <c r="E22" s="26">
        <f t="shared" ca="1" si="1"/>
        <v>3.708791399110297</v>
      </c>
      <c r="F22" s="26">
        <f ca="1">'Calculated Trips'!E15*F$3</f>
        <v>1.2626532454178212</v>
      </c>
      <c r="G22" s="26">
        <f ca="1">'Calculated Trips'!F15*G$3</f>
        <v>3.7945914545243959</v>
      </c>
      <c r="H22" s="26">
        <f ca="1">'Calculated Trips'!G15*H$3</f>
        <v>3.708791399110297</v>
      </c>
    </row>
    <row r="23" spans="1:8" s="12" customFormat="1" x14ac:dyDescent="0.25">
      <c r="A23" s="22">
        <v>115</v>
      </c>
      <c r="B23" s="22" t="s">
        <v>5</v>
      </c>
      <c r="C23" s="26">
        <f ca="1">'Calculated Trips'!B16*C$3</f>
        <v>2.4204113825564182</v>
      </c>
      <c r="D23" s="26">
        <f ca="1">'Calculated Trips'!C16*D$3</f>
        <v>4.8899208108593948</v>
      </c>
      <c r="E23" s="26">
        <f t="shared" ca="1" si="1"/>
        <v>92.021173050364496</v>
      </c>
      <c r="F23" s="26">
        <f ca="1">'Calculated Trips'!E16*F$3</f>
        <v>29.610449199687334</v>
      </c>
      <c r="G23" s="26">
        <f ca="1">'Calculated Trips'!F16*G$3</f>
        <v>71.166962682622753</v>
      </c>
      <c r="H23" s="26">
        <f ca="1">'Calculated Trips'!G16*H$3</f>
        <v>92.021173050364496</v>
      </c>
    </row>
    <row r="24" spans="1:8" s="12" customFormat="1" x14ac:dyDescent="0.25">
      <c r="A24" s="22">
        <v>116</v>
      </c>
      <c r="B24" s="22" t="s">
        <v>5</v>
      </c>
      <c r="C24" s="26">
        <f ca="1">'Calculated Trips'!B17*C$3</f>
        <v>28.569688815712066</v>
      </c>
      <c r="D24" s="26">
        <f ca="1">'Calculated Trips'!C17*D$3</f>
        <v>57.718913779100497</v>
      </c>
      <c r="E24" s="26">
        <f t="shared" ca="1" si="1"/>
        <v>16.333008277083437</v>
      </c>
      <c r="F24" s="26">
        <f ca="1">'Calculated Trips'!E17*F$3</f>
        <v>6.7545391861020363</v>
      </c>
      <c r="G24" s="26">
        <f ca="1">'Calculated Trips'!F17*G$3</f>
        <v>12.419312194928496</v>
      </c>
      <c r="H24" s="26">
        <f ca="1">'Calculated Trips'!G17*H$3</f>
        <v>16.333008277083437</v>
      </c>
    </row>
    <row r="25" spans="1:8" s="12" customFormat="1" x14ac:dyDescent="0.25">
      <c r="A25" s="22">
        <v>117</v>
      </c>
      <c r="B25" s="22" t="s">
        <v>5</v>
      </c>
      <c r="C25" s="26">
        <f ca="1">'Calculated Trips'!B18*C$3</f>
        <v>1.4101391324679449</v>
      </c>
      <c r="D25" s="26">
        <f ca="1">'Calculated Trips'!C18*D$3</f>
        <v>2.6639397250897168</v>
      </c>
      <c r="E25" s="26">
        <f t="shared" ca="1" si="1"/>
        <v>60.209517610987945</v>
      </c>
      <c r="F25" s="26">
        <f ca="1">'Calculated Trips'!E18*F$3</f>
        <v>19.805288495255887</v>
      </c>
      <c r="G25" s="26">
        <f ca="1">'Calculated Trips'!F18*G$3</f>
        <v>60.652371443563943</v>
      </c>
      <c r="H25" s="26">
        <f ca="1">'Calculated Trips'!G18*H$3</f>
        <v>60.209517610987945</v>
      </c>
    </row>
    <row r="26" spans="1:8" s="12" customFormat="1" x14ac:dyDescent="0.25">
      <c r="A26" s="22">
        <v>118</v>
      </c>
      <c r="B26" s="22" t="s">
        <v>5</v>
      </c>
      <c r="C26" s="26">
        <f ca="1">'Calculated Trips'!B19*C$3</f>
        <v>10.274283257244612</v>
      </c>
      <c r="D26" s="26">
        <f ca="1">'Calculated Trips'!C19*D$3</f>
        <v>20.756980353976498</v>
      </c>
      <c r="E26" s="26">
        <f t="shared" ca="1" si="1"/>
        <v>2.0558306954818462</v>
      </c>
      <c r="F26" s="26">
        <f ca="1">'Calculated Trips'!E19*F$3</f>
        <v>1.6630312547165251</v>
      </c>
      <c r="G26" s="26">
        <f ca="1">'Calculated Trips'!F19*G$3</f>
        <v>1.6789281177769648</v>
      </c>
      <c r="H26" s="26">
        <f ca="1">'Calculated Trips'!G19*H$3</f>
        <v>2.0558306954818462</v>
      </c>
    </row>
    <row r="27" spans="1:8" s="12" customFormat="1" x14ac:dyDescent="0.25">
      <c r="A27" s="22">
        <v>119</v>
      </c>
      <c r="B27" s="22" t="s">
        <v>5</v>
      </c>
      <c r="C27" s="26">
        <f ca="1">'Calculated Trips'!B20*C$3</f>
        <v>34.073059166820677</v>
      </c>
      <c r="D27" s="26">
        <f ca="1">'Calculated Trips'!C20*D$3</f>
        <v>75.534842430641817</v>
      </c>
      <c r="E27" s="26">
        <f t="shared" ca="1" si="1"/>
        <v>3.8769496425908616</v>
      </c>
      <c r="F27" s="26">
        <f ca="1">'Calculated Trips'!E20*F$3</f>
        <v>1.8684005432439665</v>
      </c>
      <c r="G27" s="26">
        <f ca="1">'Calculated Trips'!F20*G$3</f>
        <v>3.0116377296774428</v>
      </c>
      <c r="H27" s="26">
        <f ca="1">'Calculated Trips'!G20*H$3</f>
        <v>3.8769496425908616</v>
      </c>
    </row>
    <row r="28" spans="1:8" s="12" customFormat="1" x14ac:dyDescent="0.25">
      <c r="A28" s="22">
        <v>120</v>
      </c>
      <c r="B28" s="22" t="s">
        <v>5</v>
      </c>
      <c r="C28" s="26">
        <f ca="1">'Calculated Trips'!B21*C$3</f>
        <v>52.475585064579612</v>
      </c>
      <c r="D28" s="26">
        <f ca="1">'Calculated Trips'!C21*D$3</f>
        <v>100.75215871948318</v>
      </c>
      <c r="E28" s="26">
        <f t="shared" ca="1" si="1"/>
        <v>4.3897960410918735</v>
      </c>
      <c r="F28" s="26">
        <f ca="1">'Calculated Trips'!E21*F$3</f>
        <v>2.8354796412916436</v>
      </c>
      <c r="G28" s="26">
        <f ca="1">'Calculated Trips'!F21*G$3</f>
        <v>3.0788726434866742</v>
      </c>
      <c r="H28" s="26">
        <f ca="1">'Calculated Trips'!G21*H$3</f>
        <v>4.3897960410918735</v>
      </c>
    </row>
    <row r="29" spans="1:8" s="12" customFormat="1" x14ac:dyDescent="0.25">
      <c r="A29" s="22">
        <v>121</v>
      </c>
      <c r="B29" s="22" t="s">
        <v>5</v>
      </c>
      <c r="C29" s="26">
        <f ca="1">'Calculated Trips'!B22*C$3</f>
        <v>35.20989330513617</v>
      </c>
      <c r="D29" s="26">
        <f ca="1">'Calculated Trips'!C22*D$3</f>
        <v>67.602347918740008</v>
      </c>
      <c r="E29" s="26">
        <f t="shared" ca="1" si="1"/>
        <v>12.712900308195879</v>
      </c>
      <c r="F29" s="26">
        <f ca="1">'Calculated Trips'!E22*F$3</f>
        <v>5.0569806881175321</v>
      </c>
      <c r="G29" s="26">
        <f ca="1">'Calculated Trips'!F22*G$3</f>
        <v>10.627852637135279</v>
      </c>
      <c r="H29" s="26">
        <f ca="1">'Calculated Trips'!G22*H$3</f>
        <v>12.712900308195879</v>
      </c>
    </row>
    <row r="30" spans="1:8" s="12" customFormat="1" x14ac:dyDescent="0.25">
      <c r="A30" s="22">
        <v>122</v>
      </c>
      <c r="B30" s="22" t="s">
        <v>5</v>
      </c>
      <c r="C30" s="26">
        <f ca="1">'Calculated Trips'!B23*C$3</f>
        <v>9.6219834424164006</v>
      </c>
      <c r="D30" s="26">
        <f ca="1">'Calculated Trips'!C23*D$3</f>
        <v>21.330488690046902</v>
      </c>
      <c r="E30" s="26">
        <f t="shared" ca="1" si="1"/>
        <v>0.45063166243953623</v>
      </c>
      <c r="F30" s="26">
        <f ca="1">'Calculated Trips'!E23*F$3</f>
        <v>0.14613732672480145</v>
      </c>
      <c r="G30" s="26">
        <f ca="1">'Calculated Trips'!F23*G$3</f>
        <v>0.46405907156871606</v>
      </c>
      <c r="H30" s="26">
        <f ca="1">'Calculated Trips'!G23*H$3</f>
        <v>0.45063166243953623</v>
      </c>
    </row>
    <row r="31" spans="1:8" s="12" customFormat="1" x14ac:dyDescent="0.25">
      <c r="A31" s="22">
        <v>123</v>
      </c>
      <c r="B31" s="22" t="s">
        <v>5</v>
      </c>
      <c r="C31" s="26">
        <f ca="1">'Calculated Trips'!B24*C$3</f>
        <v>16.254169472019576</v>
      </c>
      <c r="D31" s="26">
        <f ca="1">'Calculated Trips'!C24*D$3</f>
        <v>31.207706602659357</v>
      </c>
      <c r="E31" s="26">
        <f t="shared" ca="1" si="1"/>
        <v>1.1263431366921397</v>
      </c>
      <c r="F31" s="26">
        <f ca="1">'Calculated Trips'!E24*F$3</f>
        <v>0.82336389079633643</v>
      </c>
      <c r="G31" s="26">
        <f ca="1">'Calculated Trips'!F24*G$3</f>
        <v>0.95840102201412669</v>
      </c>
      <c r="H31" s="26">
        <f ca="1">'Calculated Trips'!G24*H$3</f>
        <v>1.1263431366921397</v>
      </c>
    </row>
    <row r="32" spans="1:8" s="12" customFormat="1" x14ac:dyDescent="0.25">
      <c r="A32" s="22">
        <v>124</v>
      </c>
      <c r="B32" s="22" t="s">
        <v>5</v>
      </c>
      <c r="C32" s="26">
        <f ca="1">'Calculated Trips'!B25*C$3</f>
        <v>3.2860460808326244</v>
      </c>
      <c r="D32" s="26">
        <f ca="1">'Calculated Trips'!C25*D$3</f>
        <v>6.3091480712057226</v>
      </c>
      <c r="E32" s="26">
        <f t="shared" ca="1" si="1"/>
        <v>0.41659933220599016</v>
      </c>
      <c r="F32" s="26">
        <f ca="1">'Calculated Trips'!E25*F$3</f>
        <v>0.21525841037321561</v>
      </c>
      <c r="G32" s="26">
        <f ca="1">'Calculated Trips'!F25*G$3</f>
        <v>0.44701509590819832</v>
      </c>
      <c r="H32" s="26">
        <f ca="1">'Calculated Trips'!G25*H$3</f>
        <v>0.41659933220599016</v>
      </c>
    </row>
    <row r="33" spans="1:8" s="12" customFormat="1" x14ac:dyDescent="0.25">
      <c r="A33" s="22">
        <v>125</v>
      </c>
      <c r="B33" s="22" t="s">
        <v>5</v>
      </c>
      <c r="C33" s="26">
        <f ca="1">'Calculated Trips'!B26*C$3</f>
        <v>7.8985367531837918</v>
      </c>
      <c r="D33" s="26">
        <f ca="1">'Calculated Trips'!C26*D$3</f>
        <v>15.165045375465407</v>
      </c>
      <c r="E33" s="26">
        <f t="shared" ca="1" si="1"/>
        <v>3.8404249416800873</v>
      </c>
      <c r="F33" s="26">
        <f ca="1">'Calculated Trips'!E26*F$3</f>
        <v>3.4101519749920994</v>
      </c>
      <c r="G33" s="26">
        <f ca="1">'Calculated Trips'!F26*G$3</f>
        <v>2.9559965376206381</v>
      </c>
      <c r="H33" s="26">
        <f ca="1">'Calculated Trips'!G26*H$3</f>
        <v>3.8404249416800873</v>
      </c>
    </row>
    <row r="34" spans="1:8" s="12" customFormat="1" x14ac:dyDescent="0.25">
      <c r="A34" s="22">
        <v>126</v>
      </c>
      <c r="B34" s="22" t="s">
        <v>5</v>
      </c>
      <c r="C34" s="26">
        <f ca="1">'Calculated Trips'!B27*C$3</f>
        <v>2.8027065898394099</v>
      </c>
      <c r="D34" s="26">
        <f ca="1">'Calculated Trips'!C27*D$3</f>
        <v>5.3811451332296603</v>
      </c>
      <c r="E34" s="26">
        <f t="shared" ca="1" si="1"/>
        <v>0.79001322009229669</v>
      </c>
      <c r="F34" s="26">
        <f ca="1">'Calculated Trips'!E27*F$3</f>
        <v>0.62158334900127132</v>
      </c>
      <c r="G34" s="26">
        <f ca="1">'Calculated Trips'!F27*G$3</f>
        <v>0.66717558316396597</v>
      </c>
      <c r="H34" s="26">
        <f ca="1">'Calculated Trips'!G27*H$3</f>
        <v>0.79001322009229669</v>
      </c>
    </row>
    <row r="35" spans="1:8" s="12" customFormat="1" x14ac:dyDescent="0.25">
      <c r="A35" s="22">
        <v>127</v>
      </c>
      <c r="B35" s="22" t="s">
        <v>5</v>
      </c>
      <c r="C35" s="26">
        <f ca="1">'Calculated Trips'!B28*C$3</f>
        <v>0.8973612661159649</v>
      </c>
      <c r="D35" s="26">
        <f ca="1">'Calculated Trips'!C28*D$3</f>
        <v>1.6952343705116382</v>
      </c>
      <c r="E35" s="26">
        <f t="shared" ca="1" si="1"/>
        <v>5.4510902034360642</v>
      </c>
      <c r="F35" s="26">
        <f ca="1">'Calculated Trips'!E28*F$3</f>
        <v>3.684950968309376</v>
      </c>
      <c r="G35" s="26">
        <f ca="1">'Calculated Trips'!F28*G$3</f>
        <v>5.0586821028993203</v>
      </c>
      <c r="H35" s="26">
        <f ca="1">'Calculated Trips'!G28*H$3</f>
        <v>5.4510902034360642</v>
      </c>
    </row>
    <row r="36" spans="1:8" s="12" customFormat="1" x14ac:dyDescent="0.25">
      <c r="A36" s="22">
        <v>128</v>
      </c>
      <c r="B36" s="22" t="s">
        <v>5</v>
      </c>
      <c r="C36" s="26">
        <f ca="1">'Calculated Trips'!B29*C$3</f>
        <v>8.973612661159649</v>
      </c>
      <c r="D36" s="26">
        <f ca="1">'Calculated Trips'!C29*D$3</f>
        <v>16.95234370511638</v>
      </c>
      <c r="E36" s="26">
        <f t="shared" ca="1" si="1"/>
        <v>2.6032511114076691</v>
      </c>
      <c r="F36" s="26">
        <f ca="1">'Calculated Trips'!E29*F$3</f>
        <v>1.7809863395817427</v>
      </c>
      <c r="G36" s="26">
        <f ca="1">'Calculated Trips'!F29*G$3</f>
        <v>1.6695474754373523</v>
      </c>
      <c r="H36" s="26">
        <f ca="1">'Calculated Trips'!G29*H$3</f>
        <v>2.6032511114076691</v>
      </c>
    </row>
    <row r="37" spans="1:8" s="12" customFormat="1" x14ac:dyDescent="0.25">
      <c r="A37" s="22">
        <v>129</v>
      </c>
      <c r="B37" s="22" t="s">
        <v>5</v>
      </c>
      <c r="C37" s="26">
        <f ca="1">'Calculated Trips'!B30*C$3</f>
        <v>55.057600482545041</v>
      </c>
      <c r="D37" s="26">
        <f ca="1">'Calculated Trips'!C30*D$3</f>
        <v>104.01110480274157</v>
      </c>
      <c r="E37" s="26">
        <f t="shared" ca="1" si="1"/>
        <v>11.391643413735677</v>
      </c>
      <c r="F37" s="26">
        <f ca="1">'Calculated Trips'!E30*F$3</f>
        <v>6.4687568243228997</v>
      </c>
      <c r="G37" s="26">
        <f ca="1">'Calculated Trips'!F30*G$3</f>
        <v>10.108977935452675</v>
      </c>
      <c r="H37" s="26">
        <f ca="1">'Calculated Trips'!G30*H$3</f>
        <v>11.391643413735677</v>
      </c>
    </row>
    <row r="38" spans="1:8" s="12" customFormat="1" x14ac:dyDescent="0.25">
      <c r="A38" s="22">
        <v>130</v>
      </c>
      <c r="B38" s="22" t="s">
        <v>5</v>
      </c>
      <c r="C38" s="26">
        <f ca="1">'Calculated Trips'!B31*C$3</f>
        <v>2.4356948651719046</v>
      </c>
      <c r="D38" s="26">
        <f ca="1">'Calculated Trips'!C31*D$3</f>
        <v>4.6013504342458749</v>
      </c>
      <c r="E38" s="26">
        <f t="shared" ca="1" si="1"/>
        <v>29.062631973733655</v>
      </c>
      <c r="F38" s="26">
        <f ca="1">'Calculated Trips'!E31*F$3</f>
        <v>10.254068393502061</v>
      </c>
      <c r="G38" s="26">
        <f ca="1">'Calculated Trips'!F31*G$3</f>
        <v>28.932234769699633</v>
      </c>
      <c r="H38" s="26">
        <f ca="1">'Calculated Trips'!G31*H$3</f>
        <v>29.062631973733655</v>
      </c>
    </row>
    <row r="39" spans="1:8" s="12" customFormat="1" x14ac:dyDescent="0.25">
      <c r="A39" s="22">
        <v>131</v>
      </c>
      <c r="B39" s="22" t="s">
        <v>5</v>
      </c>
      <c r="C39" s="26">
        <f ca="1">'Calculated Trips'!B32*C$3</f>
        <v>3.3198521012293067</v>
      </c>
      <c r="D39" s="26">
        <f ca="1">'Calculated Trips'!C32*D$3</f>
        <v>6.2716406418771271</v>
      </c>
      <c r="E39" s="26">
        <f t="shared" ca="1" si="1"/>
        <v>11.58966975840733</v>
      </c>
      <c r="F39" s="26">
        <f ca="1">'Calculated Trips'!E32*F$3</f>
        <v>4.0275522935089354</v>
      </c>
      <c r="G39" s="26">
        <f ca="1">'Calculated Trips'!F32*G$3</f>
        <v>8.7636350796912854</v>
      </c>
      <c r="H39" s="26">
        <f ca="1">'Calculated Trips'!G32*H$3</f>
        <v>11.58966975840733</v>
      </c>
    </row>
    <row r="40" spans="1:8" s="12" customFormat="1" x14ac:dyDescent="0.25">
      <c r="A40" s="22">
        <v>141</v>
      </c>
      <c r="B40" s="22" t="s">
        <v>6</v>
      </c>
      <c r="C40" s="26">
        <f ca="1">'Calculated Trips'!B33*C$3</f>
        <v>25.546567760708538</v>
      </c>
      <c r="D40" s="26">
        <f ca="1">'Calculated Trips'!C33*D$3</f>
        <v>56.63289465736834</v>
      </c>
      <c r="E40" s="26">
        <f t="shared" ca="1" si="1"/>
        <v>2.2895420192932594</v>
      </c>
      <c r="F40" s="26">
        <f ca="1">'Calculated Trips'!E33*F$3</f>
        <v>1.931289046029842</v>
      </c>
      <c r="G40" s="26">
        <f ca="1">'Calculated Trips'!F33*G$3</f>
        <v>1.7869385004959961</v>
      </c>
      <c r="H40" s="26">
        <f ca="1">'Calculated Trips'!G33*H$3</f>
        <v>2.2895420192932594</v>
      </c>
    </row>
    <row r="41" spans="1:8" s="12" customFormat="1" x14ac:dyDescent="0.25">
      <c r="A41" s="22">
        <v>142</v>
      </c>
      <c r="B41" s="22" t="s">
        <v>6</v>
      </c>
      <c r="C41" s="26">
        <f ca="1">'Calculated Trips'!B34*C$3</f>
        <v>17.505478331343991</v>
      </c>
      <c r="D41" s="26">
        <f ca="1">'Calculated Trips'!C34*D$3</f>
        <v>43.809272690988372</v>
      </c>
      <c r="E41" s="26">
        <f t="shared" ca="1" si="1"/>
        <v>11.641004593566844</v>
      </c>
      <c r="F41" s="26">
        <f ca="1">'Calculated Trips'!E34*F$3</f>
        <v>7.3907300720514346</v>
      </c>
      <c r="G41" s="26">
        <f ca="1">'Calculated Trips'!F34*G$3</f>
        <v>6.1835185130773542</v>
      </c>
      <c r="H41" s="26">
        <f ca="1">'Calculated Trips'!G34*H$3</f>
        <v>11.641004593566844</v>
      </c>
    </row>
    <row r="42" spans="1:8" s="12" customFormat="1" x14ac:dyDescent="0.25">
      <c r="A42" s="22">
        <v>143</v>
      </c>
      <c r="B42" s="22" t="s">
        <v>6</v>
      </c>
      <c r="C42" s="26">
        <f ca="1">'Calculated Trips'!B35*C$3</f>
        <v>57.686580093864066</v>
      </c>
      <c r="D42" s="26">
        <f ca="1">'Calculated Trips'!C35*D$3</f>
        <v>144.3666416939665</v>
      </c>
      <c r="E42" s="26">
        <f t="shared" ca="1" si="1"/>
        <v>17.105684700931473</v>
      </c>
      <c r="F42" s="26">
        <f ca="1">'Calculated Trips'!E35*F$3</f>
        <v>7.2105067595297054</v>
      </c>
      <c r="G42" s="26">
        <f ca="1">'Calculated Trips'!F35*G$3</f>
        <v>13.294308390644403</v>
      </c>
      <c r="H42" s="26">
        <f ca="1">'Calculated Trips'!G35*H$3</f>
        <v>17.105684700931473</v>
      </c>
    </row>
    <row r="43" spans="1:8" s="12" customFormat="1" x14ac:dyDescent="0.25">
      <c r="A43" s="22">
        <v>144</v>
      </c>
      <c r="B43" s="22" t="s">
        <v>6</v>
      </c>
      <c r="C43" s="26">
        <f ca="1">'Calculated Trips'!B36*C$3</f>
        <v>15.95311409158348</v>
      </c>
      <c r="D43" s="26">
        <f ca="1">'Calculated Trips'!C36*D$3</f>
        <v>39.924320391590918</v>
      </c>
      <c r="E43" s="26">
        <f t="shared" ca="1" si="1"/>
        <v>22.590413177259133</v>
      </c>
      <c r="F43" s="26">
        <f ca="1">'Calculated Trips'!E36*F$3</f>
        <v>8.786798815759413</v>
      </c>
      <c r="G43" s="26">
        <f ca="1">'Calculated Trips'!F36*G$3</f>
        <v>19.541607368824788</v>
      </c>
      <c r="H43" s="26">
        <f ca="1">'Calculated Trips'!G36*H$3</f>
        <v>22.590413177259133</v>
      </c>
    </row>
    <row r="44" spans="1:8" s="12" customFormat="1" x14ac:dyDescent="0.25">
      <c r="A44" s="22">
        <v>145</v>
      </c>
      <c r="B44" s="22" t="s">
        <v>6</v>
      </c>
      <c r="C44" s="26">
        <f ca="1">'Calculated Trips'!B37*C$3</f>
        <v>11.47185894128431</v>
      </c>
      <c r="D44" s="26">
        <f ca="1">'Calculated Trips'!C37*D$3</f>
        <v>28.70951522252361</v>
      </c>
      <c r="E44" s="26">
        <f t="shared" ca="1" si="1"/>
        <v>46.643081990206596</v>
      </c>
      <c r="F44" s="26">
        <f ca="1">'Calculated Trips'!E37*F$3</f>
        <v>17.780227770066478</v>
      </c>
      <c r="G44" s="26">
        <f ca="1">'Calculated Trips'!F37*G$3</f>
        <v>15.760735605779349</v>
      </c>
      <c r="H44" s="26">
        <f ca="1">'Calculated Trips'!G37*H$3</f>
        <v>46.643081990206596</v>
      </c>
    </row>
    <row r="45" spans="1:8" s="12" customFormat="1" x14ac:dyDescent="0.25">
      <c r="A45" s="22">
        <v>146</v>
      </c>
      <c r="B45" s="22" t="s">
        <v>6</v>
      </c>
      <c r="C45" s="26">
        <f ca="1">'Calculated Trips'!B38*C$3</f>
        <v>27.741075767896955</v>
      </c>
      <c r="D45" s="26">
        <f ca="1">'Calculated Trips'!C38*D$3</f>
        <v>69.424915449531795</v>
      </c>
      <c r="E45" s="26">
        <f t="shared" ca="1" si="1"/>
        <v>21.474396962861846</v>
      </c>
      <c r="F45" s="26">
        <f ca="1">'Calculated Trips'!E38*F$3</f>
        <v>13.492425790168365</v>
      </c>
      <c r="G45" s="26">
        <f ca="1">'Calculated Trips'!F38*G$3</f>
        <v>17.018073517266572</v>
      </c>
      <c r="H45" s="26">
        <f ca="1">'Calculated Trips'!G38*H$3</f>
        <v>21.474396962861846</v>
      </c>
    </row>
    <row r="46" spans="1:8" s="12" customFormat="1" x14ac:dyDescent="0.25">
      <c r="A46" s="22">
        <v>147</v>
      </c>
      <c r="B46" s="22" t="s">
        <v>6</v>
      </c>
      <c r="C46" s="26">
        <f ca="1">'Calculated Trips'!B39*C$3</f>
        <v>45.906458749721224</v>
      </c>
      <c r="D46" s="26">
        <f ca="1">'Calculated Trips'!C39*D$3</f>
        <v>130.84099819203266</v>
      </c>
      <c r="E46" s="26">
        <f t="shared" ca="1" si="1"/>
        <v>5.8965322958105357</v>
      </c>
      <c r="F46" s="26">
        <f ca="1">'Calculated Trips'!E39*F$3</f>
        <v>2.3084650830660891</v>
      </c>
      <c r="G46" s="26">
        <f ca="1">'Calculated Trips'!F39*G$3</f>
        <v>5.665396889720248</v>
      </c>
      <c r="H46" s="26">
        <f ca="1">'Calculated Trips'!G39*H$3</f>
        <v>5.8965322958105357</v>
      </c>
    </row>
    <row r="47" spans="1:8" s="12" customFormat="1" x14ac:dyDescent="0.25">
      <c r="A47" s="22">
        <v>148</v>
      </c>
      <c r="B47" s="22" t="s">
        <v>6</v>
      </c>
      <c r="C47" s="26">
        <f ca="1">'Calculated Trips'!B40*C$3</f>
        <v>31.771195876709502</v>
      </c>
      <c r="D47" s="26">
        <f ca="1">'Calculated Trips'!C40*D$3</f>
        <v>90.553161700552806</v>
      </c>
      <c r="E47" s="26">
        <f t="shared" ca="1" si="1"/>
        <v>111.55411732122793</v>
      </c>
      <c r="F47" s="26">
        <f ca="1">'Calculated Trips'!E40*F$3</f>
        <v>45.07415840882782</v>
      </c>
      <c r="G47" s="26">
        <f ca="1">'Calculated Trips'!F40*G$3</f>
        <v>100.68205655979935</v>
      </c>
      <c r="H47" s="26">
        <f ca="1">'Calculated Trips'!G40*H$3</f>
        <v>111.55411732122793</v>
      </c>
    </row>
    <row r="48" spans="1:8" s="12" customFormat="1" x14ac:dyDescent="0.25">
      <c r="A48" s="22">
        <v>149</v>
      </c>
      <c r="B48" s="22" t="s">
        <v>6</v>
      </c>
      <c r="C48" s="26">
        <f ca="1">'Calculated Trips'!B41*C$3</f>
        <v>6.6081539794085327</v>
      </c>
      <c r="D48" s="26">
        <f ca="1">'Calculated Trips'!C41*D$3</f>
        <v>18.834331517190183</v>
      </c>
      <c r="E48" s="26">
        <f t="shared" ca="1" si="1"/>
        <v>1.0009518892544118</v>
      </c>
      <c r="F48" s="26">
        <f ca="1">'Calculated Trips'!E41*F$3</f>
        <v>0.57114712067006934</v>
      </c>
      <c r="G48" s="26">
        <f ca="1">'Calculated Trips'!F41*G$3</f>
        <v>1.0100080192390948</v>
      </c>
      <c r="H48" s="26">
        <f ca="1">'Calculated Trips'!G41*H$3</f>
        <v>1.0009518892544118</v>
      </c>
    </row>
    <row r="49" spans="1:8" s="12" customFormat="1" x14ac:dyDescent="0.25">
      <c r="A49" s="22">
        <v>150</v>
      </c>
      <c r="B49" s="22" t="s">
        <v>6</v>
      </c>
      <c r="C49" s="26">
        <f ca="1">'Calculated Trips'!B42*C$3</f>
        <v>11.92200977057044</v>
      </c>
      <c r="D49" s="26">
        <f ca="1">'Calculated Trips'!C42*D$3</f>
        <v>33.979699182221836</v>
      </c>
      <c r="E49" s="26">
        <f t="shared" ca="1" si="1"/>
        <v>0.74707199668886115</v>
      </c>
      <c r="F49" s="26">
        <f ca="1">'Calculated Trips'!E42*F$3</f>
        <v>0.39227559339760076</v>
      </c>
      <c r="G49" s="26">
        <f ca="1">'Calculated Trips'!F42*G$3</f>
        <v>0.33253775619588799</v>
      </c>
      <c r="H49" s="26">
        <f ca="1">'Calculated Trips'!G42*H$3</f>
        <v>0.74707199668886115</v>
      </c>
    </row>
    <row r="50" spans="1:8" s="12" customFormat="1" x14ac:dyDescent="0.25">
      <c r="A50" s="22">
        <v>151</v>
      </c>
      <c r="B50" s="22" t="s">
        <v>6</v>
      </c>
      <c r="C50" s="26">
        <f ca="1">'Calculated Trips'!B43*C$3</f>
        <v>22.56582610426463</v>
      </c>
      <c r="D50" s="26">
        <f ca="1">'Calculated Trips'!C43*D$3</f>
        <v>45.22056434535881</v>
      </c>
      <c r="E50" s="26">
        <f t="shared" ca="1" si="1"/>
        <v>2.5415936832785251</v>
      </c>
      <c r="F50" s="26">
        <f ca="1">'Calculated Trips'!E43*F$3</f>
        <v>1.5046587017014603</v>
      </c>
      <c r="G50" s="26">
        <f ca="1">'Calculated Trips'!F43*G$3</f>
        <v>1.9607885868274699</v>
      </c>
      <c r="H50" s="26">
        <f ca="1">'Calculated Trips'!G43*H$3</f>
        <v>2.5415936832785251</v>
      </c>
    </row>
    <row r="51" spans="1:8" s="12" customFormat="1" x14ac:dyDescent="0.25">
      <c r="A51" s="22">
        <v>152</v>
      </c>
      <c r="B51" s="22" t="s">
        <v>6</v>
      </c>
      <c r="C51" s="26">
        <f ca="1">'Calculated Trips'!B44*C$3</f>
        <v>3.349092451112893</v>
      </c>
      <c r="D51" s="26">
        <f ca="1">'Calculated Trips'!C44*D$3</f>
        <v>6.7113807393687441</v>
      </c>
      <c r="E51" s="26">
        <f t="shared" ca="1" si="1"/>
        <v>6.9687873246181233</v>
      </c>
      <c r="F51" s="26">
        <f ca="1">'Calculated Trips'!E44*F$3</f>
        <v>5.1765333984980115</v>
      </c>
      <c r="G51" s="26">
        <f ca="1">'Calculated Trips'!F44*G$3</f>
        <v>3.767686972519201</v>
      </c>
      <c r="H51" s="26">
        <f ca="1">'Calculated Trips'!G44*H$3</f>
        <v>6.9687873246181233</v>
      </c>
    </row>
    <row r="52" spans="1:8" s="12" customFormat="1" x14ac:dyDescent="0.25">
      <c r="A52" s="22">
        <v>153</v>
      </c>
      <c r="B52" s="22" t="s">
        <v>6</v>
      </c>
      <c r="C52" s="26">
        <f ca="1">'Calculated Trips'!B45*C$3</f>
        <v>41.488916115720578</v>
      </c>
      <c r="D52" s="26">
        <f ca="1">'Calculated Trips'!C45*D$3</f>
        <v>83.141303675807791</v>
      </c>
      <c r="E52" s="26">
        <f t="shared" ca="1" si="1"/>
        <v>21.898019091906754</v>
      </c>
      <c r="F52" s="26">
        <f ca="1">'Calculated Trips'!E45*F$3</f>
        <v>9.4205305951223135</v>
      </c>
      <c r="G52" s="26">
        <f ca="1">'Calculated Trips'!F45*G$3</f>
        <v>18.118356433064388</v>
      </c>
      <c r="H52" s="26">
        <f ca="1">'Calculated Trips'!G45*H$3</f>
        <v>21.898019091906754</v>
      </c>
    </row>
    <row r="53" spans="1:8" s="12" customFormat="1" x14ac:dyDescent="0.25">
      <c r="A53" s="22">
        <v>154</v>
      </c>
      <c r="B53" s="22" t="s">
        <v>6</v>
      </c>
      <c r="C53" s="26">
        <f ca="1">'Calculated Trips'!B46*C$3</f>
        <v>0.83727311277822325</v>
      </c>
      <c r="D53" s="26">
        <f ca="1">'Calculated Trips'!C46*D$3</f>
        <v>1.677845184842186</v>
      </c>
      <c r="E53" s="26">
        <f t="shared" ca="1" si="1"/>
        <v>0</v>
      </c>
      <c r="F53" s="26">
        <f ca="1">'Calculated Trips'!E46*F$3</f>
        <v>0</v>
      </c>
      <c r="G53" s="26">
        <f ca="1">'Calculated Trips'!F46*G$3</f>
        <v>0</v>
      </c>
      <c r="H53" s="26">
        <f ca="1">'Calculated Trips'!G46*H$3</f>
        <v>0</v>
      </c>
    </row>
    <row r="54" spans="1:8" s="12" customFormat="1" x14ac:dyDescent="0.25">
      <c r="A54" s="22">
        <v>171</v>
      </c>
      <c r="B54" s="22" t="s">
        <v>7</v>
      </c>
      <c r="C54" s="26">
        <f ca="1">'Calculated Trips'!B47*C$3</f>
        <v>14.671262433738924</v>
      </c>
      <c r="D54" s="26">
        <f ca="1">'Calculated Trips'!C47*D$3</f>
        <v>30.863324288585812</v>
      </c>
      <c r="E54" s="26">
        <f t="shared" ca="1" si="1"/>
        <v>9.5527295349920518</v>
      </c>
      <c r="F54" s="26">
        <f ca="1">'Calculated Trips'!E47*F$3</f>
        <v>5.9127820314139692</v>
      </c>
      <c r="G54" s="26">
        <f ca="1">'Calculated Trips'!F47*G$3</f>
        <v>7.5352243729652884</v>
      </c>
      <c r="H54" s="26">
        <f ca="1">'Calculated Trips'!G47*H$3</f>
        <v>9.5527295349920518</v>
      </c>
    </row>
    <row r="55" spans="1:8" s="12" customFormat="1" x14ac:dyDescent="0.25">
      <c r="A55" s="22">
        <v>172</v>
      </c>
      <c r="B55" s="22" t="s">
        <v>7</v>
      </c>
      <c r="C55" s="26">
        <f ca="1">'Calculated Trips'!B48*C$3</f>
        <v>15.53011955474798</v>
      </c>
      <c r="D55" s="26">
        <f ca="1">'Calculated Trips'!C48*D$3</f>
        <v>32.670066275717481</v>
      </c>
      <c r="E55" s="26">
        <f t="shared" ca="1" si="1"/>
        <v>1.5218779763832455</v>
      </c>
      <c r="F55" s="26">
        <f ca="1">'Calculated Trips'!E48*F$3</f>
        <v>1.2297505789321683</v>
      </c>
      <c r="G55" s="26">
        <f ca="1">'Calculated Trips'!F48*G$3</f>
        <v>1.1471883164051218</v>
      </c>
      <c r="H55" s="26">
        <f ca="1">'Calculated Trips'!G48*H$3</f>
        <v>1.5218779763832455</v>
      </c>
    </row>
    <row r="56" spans="1:8" s="12" customFormat="1" x14ac:dyDescent="0.25">
      <c r="A56" s="22">
        <v>173</v>
      </c>
      <c r="B56" s="22" t="s">
        <v>7</v>
      </c>
      <c r="C56" s="26">
        <f ca="1">'Calculated Trips'!B49*C$3</f>
        <v>29.898896174349833</v>
      </c>
      <c r="D56" s="26">
        <f ca="1">'Calculated Trips'!C49*D$3</f>
        <v>62.897063743992305</v>
      </c>
      <c r="E56" s="26">
        <f t="shared" ca="1" si="1"/>
        <v>25.22096381665553</v>
      </c>
      <c r="F56" s="26">
        <f ca="1">'Calculated Trips'!E49*F$3</f>
        <v>9.2287769913292657</v>
      </c>
      <c r="G56" s="26">
        <f ca="1">'Calculated Trips'!F49*G$3</f>
        <v>22.014966894521702</v>
      </c>
      <c r="H56" s="26">
        <f ca="1">'Calculated Trips'!G49*H$3</f>
        <v>25.22096381665553</v>
      </c>
    </row>
    <row r="57" spans="1:8" s="12" customFormat="1" x14ac:dyDescent="0.25">
      <c r="A57" s="22">
        <v>174</v>
      </c>
      <c r="B57" s="22" t="s">
        <v>7</v>
      </c>
      <c r="C57" s="26">
        <f ca="1">'Calculated Trips'!B50*C$3</f>
        <v>33.678406313013667</v>
      </c>
      <c r="D57" s="26">
        <f ca="1">'Calculated Trips'!C50*D$3</f>
        <v>70.847861951604514</v>
      </c>
      <c r="E57" s="26">
        <f t="shared" ca="1" si="1"/>
        <v>8.9734297954524447</v>
      </c>
      <c r="F57" s="26">
        <f ca="1">'Calculated Trips'!E50*F$3</f>
        <v>3.6371747144753894</v>
      </c>
      <c r="G57" s="26">
        <f ca="1">'Calculated Trips'!F50*G$3</f>
        <v>8.5536537996039055</v>
      </c>
      <c r="H57" s="26">
        <f ca="1">'Calculated Trips'!G50*H$3</f>
        <v>8.9734297954524447</v>
      </c>
    </row>
    <row r="58" spans="1:8" s="12" customFormat="1" x14ac:dyDescent="0.25">
      <c r="A58" s="22">
        <v>175</v>
      </c>
      <c r="B58" s="22" t="s">
        <v>7</v>
      </c>
      <c r="C58" s="26">
        <f ca="1">'Calculated Trips'!B51*C$3</f>
        <v>6.5734359324407201</v>
      </c>
      <c r="D58" s="26">
        <f ca="1">'Calculated Trips'!C51*D$3</f>
        <v>13.828263640531009</v>
      </c>
      <c r="E58" s="26">
        <f t="shared" ca="1" si="1"/>
        <v>5.4491484185945298</v>
      </c>
      <c r="F58" s="26">
        <f ca="1">'Calculated Trips'!E51*F$3</f>
        <v>2.8115219114678971</v>
      </c>
      <c r="G58" s="26">
        <f ca="1">'Calculated Trips'!F51*G$3</f>
        <v>2.2184195884886084</v>
      </c>
      <c r="H58" s="26">
        <f ca="1">'Calculated Trips'!G51*H$3</f>
        <v>5.4491484185945298</v>
      </c>
    </row>
    <row r="59" spans="1:8" s="12" customFormat="1" x14ac:dyDescent="0.25">
      <c r="A59" s="22">
        <v>176</v>
      </c>
      <c r="B59" s="22" t="s">
        <v>7</v>
      </c>
      <c r="C59" s="26">
        <f ca="1">'Calculated Trips'!B52*C$3</f>
        <v>34.869814635457345</v>
      </c>
      <c r="D59" s="26">
        <f ca="1">'Calculated Trips'!C52*D$3</f>
        <v>73.354178063239118</v>
      </c>
      <c r="E59" s="26">
        <f t="shared" ca="1" si="1"/>
        <v>2.5410029897501318</v>
      </c>
      <c r="F59" s="26">
        <f ca="1">'Calculated Trips'!E52*F$3</f>
        <v>1.2094297193261458</v>
      </c>
      <c r="G59" s="26">
        <f ca="1">'Calculated Trips'!F52*G$3</f>
        <v>1.8131974247285625</v>
      </c>
      <c r="H59" s="26">
        <f ca="1">'Calculated Trips'!G52*H$3</f>
        <v>2.5410029897501318</v>
      </c>
    </row>
    <row r="60" spans="1:8" s="12" customFormat="1" x14ac:dyDescent="0.25">
      <c r="A60" s="22">
        <v>177</v>
      </c>
      <c r="B60" s="22" t="s">
        <v>7</v>
      </c>
      <c r="C60" s="26">
        <f ca="1">'Calculated Trips'!B53*C$3</f>
        <v>29.218319816621662</v>
      </c>
      <c r="D60" s="26">
        <f ca="1">'Calculated Trips'!C53*D$3</f>
        <v>58.551763415437769</v>
      </c>
      <c r="E60" s="26">
        <f t="shared" ca="1" si="1"/>
        <v>13.674802137391595</v>
      </c>
      <c r="F60" s="26">
        <f ca="1">'Calculated Trips'!E53*F$3</f>
        <v>9.8131526678670635</v>
      </c>
      <c r="G60" s="26">
        <f ca="1">'Calculated Trips'!F53*G$3</f>
        <v>11.542281261167954</v>
      </c>
      <c r="H60" s="26">
        <f ca="1">'Calculated Trips'!G53*H$3</f>
        <v>13.674802137391595</v>
      </c>
    </row>
    <row r="61" spans="1:8" s="12" customFormat="1" x14ac:dyDescent="0.25">
      <c r="A61" s="22">
        <v>178</v>
      </c>
      <c r="B61" s="22" t="s">
        <v>7</v>
      </c>
      <c r="C61" s="26">
        <f ca="1">'Calculated Trips'!B54*C$3</f>
        <v>8.5996321413451344</v>
      </c>
      <c r="D61" s="26">
        <f ca="1">'Calculated Trips'!C54*D$3</f>
        <v>17.233147893514094</v>
      </c>
      <c r="E61" s="26">
        <f t="shared" ca="1" si="1"/>
        <v>4.0662990912011789</v>
      </c>
      <c r="F61" s="26">
        <f ca="1">'Calculated Trips'!E54*F$3</f>
        <v>1.685271743999498</v>
      </c>
      <c r="G61" s="26">
        <f ca="1">'Calculated Trips'!F54*G$3</f>
        <v>3.5227594118128769</v>
      </c>
      <c r="H61" s="26">
        <f ca="1">'Calculated Trips'!G54*H$3</f>
        <v>4.0662990912011789</v>
      </c>
    </row>
    <row r="62" spans="1:8" s="12" customFormat="1" x14ac:dyDescent="0.25">
      <c r="A62" s="22">
        <v>179</v>
      </c>
      <c r="B62" s="22" t="s">
        <v>7</v>
      </c>
      <c r="C62" s="26">
        <f ca="1">'Calculated Trips'!B55*C$3</f>
        <v>0.47844177873041333</v>
      </c>
      <c r="D62" s="26">
        <f ca="1">'Calculated Trips'!C55*D$3</f>
        <v>0.95876867705267776</v>
      </c>
      <c r="E62" s="26">
        <f t="shared" ca="1" si="1"/>
        <v>0.82831748598540444</v>
      </c>
      <c r="F62" s="26">
        <f ca="1">'Calculated Trips'!E55*F$3</f>
        <v>0.74700556081669578</v>
      </c>
      <c r="G62" s="26">
        <f ca="1">'Calculated Trips'!F55*G$3</f>
        <v>0.65569454361893764</v>
      </c>
      <c r="H62" s="26">
        <f ca="1">'Calculated Trips'!G55*H$3</f>
        <v>0.82831748598540444</v>
      </c>
    </row>
    <row r="63" spans="1:8" s="12" customFormat="1" x14ac:dyDescent="0.25">
      <c r="A63" s="22">
        <v>180</v>
      </c>
      <c r="B63" s="22" t="s">
        <v>7</v>
      </c>
      <c r="C63" s="26">
        <f ca="1">'Calculated Trips'!B56*C$3</f>
        <v>5.7546865578045931</v>
      </c>
      <c r="D63" s="26">
        <f ca="1">'Calculated Trips'!C56*D$3</f>
        <v>11.768049959359224</v>
      </c>
      <c r="E63" s="26">
        <f t="shared" ca="1" si="1"/>
        <v>1.5393525613476122</v>
      </c>
      <c r="F63" s="26">
        <f ca="1">'Calculated Trips'!E56*F$3</f>
        <v>1.1170305941885239</v>
      </c>
      <c r="G63" s="26">
        <f ca="1">'Calculated Trips'!F56*G$3</f>
        <v>1.3287029400644934</v>
      </c>
      <c r="H63" s="26">
        <f ca="1">'Calculated Trips'!G56*H$3</f>
        <v>1.5393525613476122</v>
      </c>
    </row>
    <row r="64" spans="1:8" s="12" customFormat="1" x14ac:dyDescent="0.25">
      <c r="A64" s="22">
        <v>181</v>
      </c>
      <c r="B64" s="22" t="s">
        <v>7</v>
      </c>
      <c r="C64" s="26">
        <f ca="1">'Calculated Trips'!B57*C$3</f>
        <v>8.8604582809681247</v>
      </c>
      <c r="D64" s="26">
        <f ca="1">'Calculated Trips'!C57*D$3</f>
        <v>18.226681383652302</v>
      </c>
      <c r="E64" s="26">
        <f t="shared" ca="1" si="1"/>
        <v>1.0353968574817551</v>
      </c>
      <c r="F64" s="26">
        <f ca="1">'Calculated Trips'!E57*F$3</f>
        <v>0.93375695102086953</v>
      </c>
      <c r="G64" s="26">
        <f ca="1">'Calculated Trips'!F57*G$3</f>
        <v>0.819618179523672</v>
      </c>
      <c r="H64" s="26">
        <f ca="1">'Calculated Trips'!G57*H$3</f>
        <v>1.0353968574817551</v>
      </c>
    </row>
    <row r="65" spans="1:8" s="12" customFormat="1" x14ac:dyDescent="0.25">
      <c r="A65" s="22">
        <v>182</v>
      </c>
      <c r="B65" s="22" t="s">
        <v>7</v>
      </c>
      <c r="C65" s="26">
        <f ca="1">'Calculated Trips'!B58*C$3</f>
        <v>24.601351691953937</v>
      </c>
      <c r="D65" s="26">
        <f ca="1">'Calculated Trips'!C58*D$3</f>
        <v>50.60697592353273</v>
      </c>
      <c r="E65" s="26">
        <f t="shared" ca="1" si="1"/>
        <v>15.549966957051099</v>
      </c>
      <c r="F65" s="26">
        <f ca="1">'Calculated Trips'!E58*F$3</f>
        <v>5.0360645376740782</v>
      </c>
      <c r="G65" s="26">
        <f ca="1">'Calculated Trips'!F58*G$3</f>
        <v>15.330122349097644</v>
      </c>
      <c r="H65" s="26">
        <f ca="1">'Calculated Trips'!G58*H$3</f>
        <v>15.549966957051099</v>
      </c>
    </row>
    <row r="66" spans="1:8" s="12" customFormat="1" x14ac:dyDescent="0.25">
      <c r="A66" s="22">
        <v>183</v>
      </c>
      <c r="B66" s="22" t="s">
        <v>7</v>
      </c>
      <c r="C66" s="26">
        <f ca="1">'Calculated Trips'!B59*C$3</f>
        <v>29.997155000382463</v>
      </c>
      <c r="D66" s="26">
        <f ca="1">'Calculated Trips'!C59*D$3</f>
        <v>61.70658099958505</v>
      </c>
      <c r="E66" s="26">
        <f t="shared" ca="1" si="1"/>
        <v>12.606184251344903</v>
      </c>
      <c r="F66" s="26">
        <f ca="1">'Calculated Trips'!E59*F$3</f>
        <v>5.4346412366381465</v>
      </c>
      <c r="G66" s="26">
        <f ca="1">'Calculated Trips'!F59*G$3</f>
        <v>10.093045327066873</v>
      </c>
      <c r="H66" s="26">
        <f ca="1">'Calculated Trips'!G59*H$3</f>
        <v>12.606184251344903</v>
      </c>
    </row>
    <row r="67" spans="1:8" s="12" customFormat="1" x14ac:dyDescent="0.25">
      <c r="A67" s="22">
        <v>184</v>
      </c>
      <c r="B67" s="22" t="s">
        <v>7</v>
      </c>
      <c r="C67" s="26">
        <f ca="1">'Calculated Trips'!B60*C$3</f>
        <v>29.784336024119504</v>
      </c>
      <c r="D67" s="26">
        <f ca="1">'Calculated Trips'!C60*D$3</f>
        <v>61.268795102994147</v>
      </c>
      <c r="E67" s="26">
        <f t="shared" ca="1" si="1"/>
        <v>49.199562199990758</v>
      </c>
      <c r="F67" s="26">
        <f ca="1">'Calculated Trips'!E60*F$3</f>
        <v>19.592058100793363</v>
      </c>
      <c r="G67" s="26">
        <f ca="1">'Calculated Trips'!F60*G$3</f>
        <v>40.373154004426127</v>
      </c>
      <c r="H67" s="26">
        <f ca="1">'Calculated Trips'!G60*H$3</f>
        <v>49.199562199990758</v>
      </c>
    </row>
    <row r="68" spans="1:8" s="12" customFormat="1" x14ac:dyDescent="0.25">
      <c r="A68" s="22">
        <v>185</v>
      </c>
      <c r="B68" s="22" t="s">
        <v>7</v>
      </c>
      <c r="C68" s="26">
        <f ca="1">'Calculated Trips'!B61*C$3</f>
        <v>12.431522741639203</v>
      </c>
      <c r="D68" s="26">
        <f ca="1">'Calculated Trips'!C61*D$3</f>
        <v>25.572650639547739</v>
      </c>
      <c r="E68" s="26">
        <f t="shared" ca="1" si="1"/>
        <v>4.4400241149712132</v>
      </c>
      <c r="F68" s="26">
        <f ca="1">'Calculated Trips'!E61*F$3</f>
        <v>3.156200003993094</v>
      </c>
      <c r="G68" s="26">
        <f ca="1">'Calculated Trips'!F61*G$3</f>
        <v>2.8474071209496388</v>
      </c>
      <c r="H68" s="26">
        <f ca="1">'Calculated Trips'!G61*H$3</f>
        <v>4.4400241149712132</v>
      </c>
    </row>
    <row r="69" spans="1:8" s="12" customFormat="1" x14ac:dyDescent="0.25">
      <c r="A69" s="22">
        <v>186</v>
      </c>
      <c r="B69" s="22" t="s">
        <v>7</v>
      </c>
      <c r="C69" s="26">
        <f ca="1">'Calculated Trips'!B62*C$3</f>
        <v>15.004686852073922</v>
      </c>
      <c r="D69" s="26">
        <f ca="1">'Calculated Trips'!C62*D$3</f>
        <v>30.865857932164005</v>
      </c>
      <c r="E69" s="26">
        <f t="shared" ca="1" si="1"/>
        <v>6.5090188789056205</v>
      </c>
      <c r="F69" s="26">
        <f ca="1">'Calculated Trips'!E62*F$3</f>
        <v>2.2133659027881212</v>
      </c>
      <c r="G69" s="26">
        <f ca="1">'Calculated Trips'!F62*G$3</f>
        <v>4.9340918270178875</v>
      </c>
      <c r="H69" s="26">
        <f ca="1">'Calculated Trips'!G62*H$3</f>
        <v>6.5090188789056205</v>
      </c>
    </row>
    <row r="70" spans="1:8" s="12" customFormat="1" x14ac:dyDescent="0.25">
      <c r="A70" s="22">
        <v>201</v>
      </c>
      <c r="B70" s="22" t="s">
        <v>8</v>
      </c>
      <c r="C70" s="26">
        <f ca="1">'Calculated Trips'!B63*C$3</f>
        <v>33.255260250231352</v>
      </c>
      <c r="D70" s="26">
        <f ca="1">'Calculated Trips'!C63*D$3</f>
        <v>63.849488383324427</v>
      </c>
      <c r="E70" s="26">
        <f t="shared" ca="1" si="1"/>
        <v>67.527312505955337</v>
      </c>
      <c r="F70" s="26">
        <f ca="1">'Calculated Trips'!E63*F$3</f>
        <v>28.274437549386768</v>
      </c>
      <c r="G70" s="26">
        <f ca="1">'Calculated Trips'!F63*G$3</f>
        <v>61.315294934586213</v>
      </c>
      <c r="H70" s="26">
        <f ca="1">'Calculated Trips'!G63*H$3</f>
        <v>67.527312505955337</v>
      </c>
    </row>
    <row r="71" spans="1:8" s="12" customFormat="1" x14ac:dyDescent="0.25">
      <c r="A71" s="22">
        <v>202</v>
      </c>
      <c r="B71" s="22" t="s">
        <v>8</v>
      </c>
      <c r="C71" s="26">
        <f ca="1">'Calculated Trips'!B64*C$3</f>
        <v>0</v>
      </c>
      <c r="D71" s="26">
        <f ca="1">'Calculated Trips'!C64*D$3</f>
        <v>0</v>
      </c>
      <c r="E71" s="26">
        <f t="shared" ca="1" si="1"/>
        <v>0</v>
      </c>
      <c r="F71" s="26">
        <f ca="1">'Calculated Trips'!E64*F$3</f>
        <v>0</v>
      </c>
      <c r="G71" s="26">
        <f ca="1">'Calculated Trips'!F64*G$3</f>
        <v>0</v>
      </c>
      <c r="H71" s="26">
        <f ca="1">'Calculated Trips'!G64*H$3</f>
        <v>0</v>
      </c>
    </row>
    <row r="72" spans="1:8" s="12" customFormat="1" x14ac:dyDescent="0.25">
      <c r="A72" s="22">
        <v>203</v>
      </c>
      <c r="B72" s="22" t="s">
        <v>8</v>
      </c>
      <c r="C72" s="26">
        <f ca="1">'Calculated Trips'!B65*C$3</f>
        <v>33.362132069083579</v>
      </c>
      <c r="D72" s="26">
        <f ca="1">'Calculated Trips'!C65*D$3</f>
        <v>80.017405193928695</v>
      </c>
      <c r="E72" s="26">
        <f t="shared" ca="1" si="1"/>
        <v>3.6661476544573537</v>
      </c>
      <c r="F72" s="26">
        <f ca="1">'Calculated Trips'!E65*F$3</f>
        <v>2.4587266200989015</v>
      </c>
      <c r="G72" s="26">
        <f ca="1">'Calculated Trips'!F65*G$3</f>
        <v>3.4343892078497622</v>
      </c>
      <c r="H72" s="26">
        <f ca="1">'Calculated Trips'!G65*H$3</f>
        <v>3.6661476544573537</v>
      </c>
    </row>
    <row r="73" spans="1:8" s="12" customFormat="1" x14ac:dyDescent="0.25">
      <c r="A73" s="22">
        <v>204</v>
      </c>
      <c r="B73" s="22" t="s">
        <v>8</v>
      </c>
      <c r="C73" s="26">
        <f ca="1">'Calculated Trips'!B66*C$3</f>
        <v>7.409782059665174</v>
      </c>
      <c r="D73" s="26">
        <f ca="1">'Calculated Trips'!C66*D$3</f>
        <v>17.771991677245893</v>
      </c>
      <c r="E73" s="26">
        <f t="shared" ref="E73:E136" ca="1" si="2">H73*E$3</f>
        <v>2.6768752741275899</v>
      </c>
      <c r="F73" s="26">
        <f ca="1">'Calculated Trips'!E66*F$3</f>
        <v>1.2882595422148524</v>
      </c>
      <c r="G73" s="26">
        <f ca="1">'Calculated Trips'!F66*G$3</f>
        <v>1.0836373148372496</v>
      </c>
      <c r="H73" s="26">
        <f ca="1">'Calculated Trips'!G66*H$3</f>
        <v>2.6768752741275899</v>
      </c>
    </row>
    <row r="74" spans="1:8" s="12" customFormat="1" x14ac:dyDescent="0.25">
      <c r="A74" s="22">
        <v>205</v>
      </c>
      <c r="B74" s="22" t="s">
        <v>8</v>
      </c>
      <c r="C74" s="26">
        <f ca="1">'Calculated Trips'!B67*C$3</f>
        <v>3.8078046695501588</v>
      </c>
      <c r="D74" s="26">
        <f ca="1">'Calculated Trips'!C67*D$3</f>
        <v>9.1328290563624748</v>
      </c>
      <c r="E74" s="26">
        <f t="shared" ca="1" si="2"/>
        <v>0</v>
      </c>
      <c r="F74" s="26">
        <f ca="1">'Calculated Trips'!E67*F$3</f>
        <v>0</v>
      </c>
      <c r="G74" s="26">
        <f ca="1">'Calculated Trips'!F67*G$3</f>
        <v>0</v>
      </c>
      <c r="H74" s="26">
        <f ca="1">'Calculated Trips'!G67*H$3</f>
        <v>0</v>
      </c>
    </row>
    <row r="75" spans="1:8" s="12" customFormat="1" x14ac:dyDescent="0.25">
      <c r="A75" s="22">
        <v>206</v>
      </c>
      <c r="B75" s="22" t="s">
        <v>8</v>
      </c>
      <c r="C75" s="26">
        <f ca="1">'Calculated Trips'!B68*C$3</f>
        <v>4.076664130675506</v>
      </c>
      <c r="D75" s="26">
        <f ca="1">'Calculated Trips'!C68*D$3</f>
        <v>7.8271201937885984</v>
      </c>
      <c r="E75" s="26">
        <f t="shared" ca="1" si="2"/>
        <v>32.841100116945377</v>
      </c>
      <c r="F75" s="26">
        <f ca="1">'Calculated Trips'!E68*F$3</f>
        <v>20.507216493184082</v>
      </c>
      <c r="G75" s="26">
        <f ca="1">'Calculated Trips'!F68*G$3</f>
        <v>27.366095774519142</v>
      </c>
      <c r="H75" s="26">
        <f ca="1">'Calculated Trips'!G68*H$3</f>
        <v>32.841100116945377</v>
      </c>
    </row>
    <row r="76" spans="1:8" s="12" customFormat="1" x14ac:dyDescent="0.25">
      <c r="A76" s="22">
        <v>207</v>
      </c>
      <c r="B76" s="22" t="s">
        <v>8</v>
      </c>
      <c r="C76" s="26">
        <f ca="1">'Calculated Trips'!B69*C$3</f>
        <v>9.8691093079959877</v>
      </c>
      <c r="D76" s="26">
        <f ca="1">'Calculated Trips'!C69*D$3</f>
        <v>23.670565081567361</v>
      </c>
      <c r="E76" s="26">
        <f t="shared" ca="1" si="2"/>
        <v>7.6093751267764418</v>
      </c>
      <c r="F76" s="26">
        <f ca="1">'Calculated Trips'!E69*F$3</f>
        <v>5.0129853470814183</v>
      </c>
      <c r="G76" s="26">
        <f ca="1">'Calculated Trips'!F69*G$3</f>
        <v>6.0314640367299344</v>
      </c>
      <c r="H76" s="26">
        <f ca="1">'Calculated Trips'!G69*H$3</f>
        <v>7.6093751267764418</v>
      </c>
    </row>
    <row r="77" spans="1:8" s="12" customFormat="1" x14ac:dyDescent="0.25">
      <c r="A77" s="22">
        <v>208</v>
      </c>
      <c r="B77" s="22" t="s">
        <v>8</v>
      </c>
      <c r="C77" s="26">
        <f ca="1">'Calculated Trips'!B70*C$3</f>
        <v>22.733314272692468</v>
      </c>
      <c r="D77" s="26">
        <f ca="1">'Calculated Trips'!C70*D$3</f>
        <v>54.524717299008152</v>
      </c>
      <c r="E77" s="26">
        <f t="shared" ca="1" si="2"/>
        <v>57.218286790240015</v>
      </c>
      <c r="F77" s="26">
        <f ca="1">'Calculated Trips'!E70*F$3</f>
        <v>21.447153431690605</v>
      </c>
      <c r="G77" s="26">
        <f ca="1">'Calculated Trips'!F70*G$3</f>
        <v>47.336074449490923</v>
      </c>
      <c r="H77" s="26">
        <f ca="1">'Calculated Trips'!G70*H$3</f>
        <v>57.218286790240015</v>
      </c>
    </row>
    <row r="78" spans="1:8" s="12" customFormat="1" x14ac:dyDescent="0.25">
      <c r="A78" s="22">
        <v>209</v>
      </c>
      <c r="B78" s="22" t="s">
        <v>8</v>
      </c>
      <c r="C78" s="26">
        <f ca="1">'Calculated Trips'!B71*C$3</f>
        <v>23.978878054194244</v>
      </c>
      <c r="D78" s="26">
        <f ca="1">'Calculated Trips'!C71*D$3</f>
        <v>57.512139733309645</v>
      </c>
      <c r="E78" s="26">
        <f t="shared" ca="1" si="2"/>
        <v>11.334516460460788</v>
      </c>
      <c r="F78" s="26">
        <f ca="1">'Calculated Trips'!E71*F$3</f>
        <v>5.8592934344061485</v>
      </c>
      <c r="G78" s="26">
        <f ca="1">'Calculated Trips'!F71*G$3</f>
        <v>12.072050406126914</v>
      </c>
      <c r="H78" s="26">
        <f ca="1">'Calculated Trips'!G71*H$3</f>
        <v>11.334516460460788</v>
      </c>
    </row>
    <row r="79" spans="1:8" s="12" customFormat="1" x14ac:dyDescent="0.25">
      <c r="A79" s="22">
        <v>210</v>
      </c>
      <c r="B79" s="22" t="s">
        <v>8</v>
      </c>
      <c r="C79" s="26">
        <f ca="1">'Calculated Trips'!B72*C$3</f>
        <v>25.182041416132375</v>
      </c>
      <c r="D79" s="26">
        <f ca="1">'Calculated Trips'!C72*D$3</f>
        <v>60.397866881902445</v>
      </c>
      <c r="E79" s="26">
        <f t="shared" ca="1" si="2"/>
        <v>7.3525756706934393</v>
      </c>
      <c r="F79" s="26">
        <f ca="1">'Calculated Trips'!E72*F$3</f>
        <v>3.7163021248466515</v>
      </c>
      <c r="G79" s="26">
        <f ca="1">'Calculated Trips'!F72*G$3</f>
        <v>6.7176490688855912</v>
      </c>
      <c r="H79" s="26">
        <f ca="1">'Calculated Trips'!G72*H$3</f>
        <v>7.3525756706934393</v>
      </c>
    </row>
    <row r="80" spans="1:8" s="12" customFormat="1" x14ac:dyDescent="0.25">
      <c r="A80" s="22">
        <v>211</v>
      </c>
      <c r="B80" s="22" t="s">
        <v>8</v>
      </c>
      <c r="C80" s="26">
        <f ca="1">'Calculated Trips'!B73*C$3</f>
        <v>0.61748183830543113</v>
      </c>
      <c r="D80" s="26">
        <f ca="1">'Calculated Trips'!C73*D$3</f>
        <v>1.480999306437158</v>
      </c>
      <c r="E80" s="26">
        <f t="shared" ca="1" si="2"/>
        <v>0</v>
      </c>
      <c r="F80" s="26">
        <f ca="1">'Calculated Trips'!E73*F$3</f>
        <v>0</v>
      </c>
      <c r="G80" s="26">
        <f ca="1">'Calculated Trips'!F73*G$3</f>
        <v>0</v>
      </c>
      <c r="H80" s="26">
        <f ca="1">'Calculated Trips'!G73*H$3</f>
        <v>0</v>
      </c>
    </row>
    <row r="81" spans="1:8" s="12" customFormat="1" x14ac:dyDescent="0.25">
      <c r="A81" s="22">
        <v>212</v>
      </c>
      <c r="B81" s="22" t="s">
        <v>8</v>
      </c>
      <c r="C81" s="26">
        <f ca="1">'Calculated Trips'!B74*C$3</f>
        <v>2.3670137135041527</v>
      </c>
      <c r="D81" s="26">
        <f ca="1">'Calculated Trips'!C74*D$3</f>
        <v>5.6771640080091066</v>
      </c>
      <c r="E81" s="26">
        <f t="shared" ca="1" si="2"/>
        <v>0</v>
      </c>
      <c r="F81" s="26">
        <f ca="1">'Calculated Trips'!E74*F$3</f>
        <v>0</v>
      </c>
      <c r="G81" s="26">
        <f ca="1">'Calculated Trips'!F74*G$3</f>
        <v>0</v>
      </c>
      <c r="H81" s="26">
        <f ca="1">'Calculated Trips'!G74*H$3</f>
        <v>0</v>
      </c>
    </row>
    <row r="82" spans="1:8" s="12" customFormat="1" x14ac:dyDescent="0.25">
      <c r="A82" s="22">
        <v>213</v>
      </c>
      <c r="B82" s="22" t="s">
        <v>8</v>
      </c>
      <c r="C82" s="26">
        <f ca="1">'Calculated Trips'!B75*C$3</f>
        <v>12.866971162444564</v>
      </c>
      <c r="D82" s="26">
        <f ca="1">'Calculated Trips'!C75*D$3</f>
        <v>24.70434811164526</v>
      </c>
      <c r="E82" s="26">
        <f t="shared" ca="1" si="2"/>
        <v>116.21891425321874</v>
      </c>
      <c r="F82" s="26">
        <f ca="1">'Calculated Trips'!E75*F$3</f>
        <v>43.97835952038465</v>
      </c>
      <c r="G82" s="26">
        <f ca="1">'Calculated Trips'!F75*G$3</f>
        <v>114.69344270298804</v>
      </c>
      <c r="H82" s="26">
        <f ca="1">'Calculated Trips'!G75*H$3</f>
        <v>116.21891425321874</v>
      </c>
    </row>
    <row r="83" spans="1:8" s="12" customFormat="1" x14ac:dyDescent="0.25">
      <c r="A83" s="22">
        <v>214</v>
      </c>
      <c r="B83" s="22" t="s">
        <v>8</v>
      </c>
      <c r="C83" s="26">
        <f ca="1">'Calculated Trips'!B76*C$3</f>
        <v>20.510716407461135</v>
      </c>
      <c r="D83" s="26">
        <f ca="1">'Calculated Trips'!C76*D$3</f>
        <v>39.380198474998885</v>
      </c>
      <c r="E83" s="26">
        <f t="shared" ca="1" si="2"/>
        <v>53.60647461276703</v>
      </c>
      <c r="F83" s="26">
        <f ca="1">'Calculated Trips'!E76*F$3</f>
        <v>19.780556685455288</v>
      </c>
      <c r="G83" s="26">
        <f ca="1">'Calculated Trips'!F76*G$3</f>
        <v>45.886284691583043</v>
      </c>
      <c r="H83" s="26">
        <f ca="1">'Calculated Trips'!G76*H$3</f>
        <v>53.60647461276703</v>
      </c>
    </row>
    <row r="84" spans="1:8" s="12" customFormat="1" x14ac:dyDescent="0.25">
      <c r="A84" s="22">
        <v>215</v>
      </c>
      <c r="B84" s="22" t="s">
        <v>8</v>
      </c>
      <c r="C84" s="26">
        <f ca="1">'Calculated Trips'!B77*C$3</f>
        <v>11.847805129775688</v>
      </c>
      <c r="D84" s="26">
        <f ca="1">'Calculated Trips'!C77*D$3</f>
        <v>22.747568063198113</v>
      </c>
      <c r="E84" s="26">
        <f t="shared" ca="1" si="2"/>
        <v>175.23576679898076</v>
      </c>
      <c r="F84" s="26">
        <f ca="1">'Calculated Trips'!E77*F$3</f>
        <v>88.810852273409054</v>
      </c>
      <c r="G84" s="26">
        <f ca="1">'Calculated Trips'!F77*G$3</f>
        <v>187.64020469874544</v>
      </c>
      <c r="H84" s="26">
        <f ca="1">'Calculated Trips'!G77*H$3</f>
        <v>175.23576679898076</v>
      </c>
    </row>
    <row r="85" spans="1:8" s="12" customFormat="1" x14ac:dyDescent="0.25">
      <c r="A85" s="22">
        <v>216</v>
      </c>
      <c r="B85" s="22" t="s">
        <v>8</v>
      </c>
      <c r="C85" s="26">
        <f ca="1">'Calculated Trips'!B78*C$3</f>
        <v>0</v>
      </c>
      <c r="D85" s="26">
        <f ca="1">'Calculated Trips'!C78*D$3</f>
        <v>0</v>
      </c>
      <c r="E85" s="26">
        <f t="shared" ca="1" si="2"/>
        <v>31.684451376403434</v>
      </c>
      <c r="F85" s="26">
        <f ca="1">'Calculated Trips'!E78*F$3</f>
        <v>10.475484243219539</v>
      </c>
      <c r="G85" s="26">
        <f ca="1">'Calculated Trips'!F78*G$3</f>
        <v>32.673554606443183</v>
      </c>
      <c r="H85" s="26">
        <f ca="1">'Calculated Trips'!G78*H$3</f>
        <v>31.684451376403434</v>
      </c>
    </row>
    <row r="86" spans="1:8" s="12" customFormat="1" x14ac:dyDescent="0.25">
      <c r="A86" s="22">
        <v>217</v>
      </c>
      <c r="B86" s="22" t="s">
        <v>8</v>
      </c>
      <c r="C86" s="26">
        <f ca="1">'Calculated Trips'!B79*C$3</f>
        <v>7.1079187033409106</v>
      </c>
      <c r="D86" s="26">
        <f ca="1">'Calculated Trips'!C79*D$3</f>
        <v>13.647073252882532</v>
      </c>
      <c r="E86" s="26">
        <f t="shared" ca="1" si="2"/>
        <v>1.5781589907425526</v>
      </c>
      <c r="F86" s="26">
        <f ca="1">'Calculated Trips'!E79*F$3</f>
        <v>0.70896444006001891</v>
      </c>
      <c r="G86" s="26">
        <f ca="1">'Calculated Trips'!F79*G$3</f>
        <v>1.3310961447378855</v>
      </c>
      <c r="H86" s="26">
        <f ca="1">'Calculated Trips'!G79*H$3</f>
        <v>1.5781589907425526</v>
      </c>
    </row>
    <row r="87" spans="1:8" s="12" customFormat="1" x14ac:dyDescent="0.25">
      <c r="A87" s="22">
        <v>218</v>
      </c>
      <c r="B87" s="22" t="s">
        <v>8</v>
      </c>
      <c r="C87" s="26">
        <f ca="1">'Calculated Trips'!B80*C$3</f>
        <v>19.452185086780425</v>
      </c>
      <c r="D87" s="26">
        <f ca="1">'Calculated Trips'!C80*D$3</f>
        <v>37.34783779718046</v>
      </c>
      <c r="E87" s="26">
        <f t="shared" ca="1" si="2"/>
        <v>0.20829966610299508</v>
      </c>
      <c r="F87" s="26">
        <f ca="1">'Calculated Trips'!E80*F$3</f>
        <v>0.1076292051866078</v>
      </c>
      <c r="G87" s="26">
        <f ca="1">'Calculated Trips'!F80*G$3</f>
        <v>0.22350754795409916</v>
      </c>
      <c r="H87" s="26">
        <f ca="1">'Calculated Trips'!G80*H$3</f>
        <v>0.20829966610299508</v>
      </c>
    </row>
    <row r="88" spans="1:8" s="12" customFormat="1" x14ac:dyDescent="0.25">
      <c r="A88" s="22">
        <v>219</v>
      </c>
      <c r="B88" s="22" t="s">
        <v>8</v>
      </c>
      <c r="C88" s="26">
        <f ca="1">'Calculated Trips'!B81*C$3</f>
        <v>13.605102161604997</v>
      </c>
      <c r="D88" s="26">
        <f ca="1">'Calculated Trips'!C81*D$3</f>
        <v>26.12154606173311</v>
      </c>
      <c r="E88" s="26">
        <f t="shared" ca="1" si="2"/>
        <v>2.7967619982757315</v>
      </c>
      <c r="F88" s="26">
        <f ca="1">'Calculated Trips'!E81*F$3</f>
        <v>2.5222173868602824</v>
      </c>
      <c r="G88" s="26">
        <f ca="1">'Calculated Trips'!F81*G$3</f>
        <v>2.2139114688477157</v>
      </c>
      <c r="H88" s="26">
        <f ca="1">'Calculated Trips'!G81*H$3</f>
        <v>2.7967619982757315</v>
      </c>
    </row>
    <row r="89" spans="1:8" s="12" customFormat="1" x14ac:dyDescent="0.25">
      <c r="A89" s="22">
        <v>220</v>
      </c>
      <c r="B89" s="22" t="s">
        <v>8</v>
      </c>
      <c r="C89" s="26">
        <f ca="1">'Calculated Trips'!B82*C$3</f>
        <v>7.3982536268974579</v>
      </c>
      <c r="D89" s="26">
        <f ca="1">'Calculated Trips'!C82*D$3</f>
        <v>14.204510969183914</v>
      </c>
      <c r="E89" s="26">
        <f t="shared" ca="1" si="2"/>
        <v>2.8991112009489148</v>
      </c>
      <c r="F89" s="26">
        <f ca="1">'Calculated Trips'!E82*F$3</f>
        <v>2.6145194628584347</v>
      </c>
      <c r="G89" s="26">
        <f ca="1">'Calculated Trips'!F82*G$3</f>
        <v>2.2949309026662816</v>
      </c>
      <c r="H89" s="26">
        <f ca="1">'Calculated Trips'!G82*H$3</f>
        <v>2.8991112009489148</v>
      </c>
    </row>
    <row r="90" spans="1:8" s="12" customFormat="1" x14ac:dyDescent="0.25">
      <c r="A90" s="22">
        <v>221</v>
      </c>
      <c r="B90" s="22" t="s">
        <v>8</v>
      </c>
      <c r="C90" s="26">
        <f ca="1">'Calculated Trips'!B83*C$3</f>
        <v>0.38218726225082861</v>
      </c>
      <c r="D90" s="26">
        <f ca="1">'Calculated Trips'!C83*D$3</f>
        <v>0.73379251816768098</v>
      </c>
      <c r="E90" s="26">
        <f t="shared" ca="1" si="2"/>
        <v>1.4580976627209656</v>
      </c>
      <c r="F90" s="26">
        <f ca="1">'Calculated Trips'!E83*F$3</f>
        <v>0.75340443630625475</v>
      </c>
      <c r="G90" s="26">
        <f ca="1">'Calculated Trips'!F83*G$3</f>
        <v>1.564552835678694</v>
      </c>
      <c r="H90" s="26">
        <f ca="1">'Calculated Trips'!G83*H$3</f>
        <v>1.4580976627209656</v>
      </c>
    </row>
    <row r="91" spans="1:8" s="12" customFormat="1" x14ac:dyDescent="0.25">
      <c r="A91" s="22">
        <v>222</v>
      </c>
      <c r="B91" s="22" t="s">
        <v>8</v>
      </c>
      <c r="C91" s="26">
        <f ca="1">'Calculated Trips'!B84*C$3</f>
        <v>38.421030682567633</v>
      </c>
      <c r="D91" s="26">
        <f ca="1">'Calculated Trips'!C84*D$3</f>
        <v>73.76767265638486</v>
      </c>
      <c r="E91" s="26">
        <f t="shared" ca="1" si="2"/>
        <v>4.3337226259248736</v>
      </c>
      <c r="F91" s="26">
        <f ca="1">'Calculated Trips'!E84*F$3</f>
        <v>2.3001715257704598</v>
      </c>
      <c r="G91" s="26">
        <f ca="1">'Calculated Trips'!F84*G$3</f>
        <v>3.9014761538381206</v>
      </c>
      <c r="H91" s="26">
        <f ca="1">'Calculated Trips'!G84*H$3</f>
        <v>4.3337226259248736</v>
      </c>
    </row>
    <row r="92" spans="1:8" s="12" customFormat="1" x14ac:dyDescent="0.25">
      <c r="A92" s="22">
        <v>223</v>
      </c>
      <c r="B92" s="22" t="s">
        <v>8</v>
      </c>
      <c r="C92" s="26">
        <f ca="1">'Calculated Trips'!B85*C$3</f>
        <v>20.25592489929392</v>
      </c>
      <c r="D92" s="26">
        <f ca="1">'Calculated Trips'!C85*D$3</f>
        <v>38.891003462887092</v>
      </c>
      <c r="E92" s="26">
        <f t="shared" ca="1" si="2"/>
        <v>0.62123811448905308</v>
      </c>
      <c r="F92" s="26">
        <f ca="1">'Calculated Trips'!E85*F$3</f>
        <v>0.5602541706125217</v>
      </c>
      <c r="G92" s="26">
        <f ca="1">'Calculated Trips'!F85*G$3</f>
        <v>0.49177090771420306</v>
      </c>
      <c r="H92" s="26">
        <f ca="1">'Calculated Trips'!G85*H$3</f>
        <v>0.62123811448905308</v>
      </c>
    </row>
    <row r="93" spans="1:8" s="12" customFormat="1" x14ac:dyDescent="0.25">
      <c r="A93" s="22">
        <v>224</v>
      </c>
      <c r="B93" s="22" t="s">
        <v>8</v>
      </c>
      <c r="C93" s="26">
        <f ca="1">'Calculated Trips'!B86*C$3</f>
        <v>36.303968041206218</v>
      </c>
      <c r="D93" s="26">
        <f ca="1">'Calculated Trips'!C86*D$3</f>
        <v>69.702951300748026</v>
      </c>
      <c r="E93" s="26">
        <f t="shared" ca="1" si="2"/>
        <v>2.6883897896157984</v>
      </c>
      <c r="F93" s="26">
        <f ca="1">'Calculated Trips'!E86*F$3</f>
        <v>1.2480096065149808</v>
      </c>
      <c r="G93" s="26">
        <f ca="1">'Calculated Trips'!F86*G$3</f>
        <v>2.3716435717225308</v>
      </c>
      <c r="H93" s="26">
        <f ca="1">'Calculated Trips'!G86*H$3</f>
        <v>2.6883897896157984</v>
      </c>
    </row>
    <row r="94" spans="1:8" s="12" customFormat="1" x14ac:dyDescent="0.25">
      <c r="A94" s="22">
        <v>225</v>
      </c>
      <c r="B94" s="22" t="s">
        <v>8</v>
      </c>
      <c r="C94" s="26">
        <f ca="1">'Calculated Trips'!B87*C$3</f>
        <v>13.333367018144656</v>
      </c>
      <c r="D94" s="26">
        <f ca="1">'Calculated Trips'!C87*D$3</f>
        <v>25.599819581315888</v>
      </c>
      <c r="E94" s="26">
        <f t="shared" ca="1" si="2"/>
        <v>17.629864517437866</v>
      </c>
      <c r="F94" s="26">
        <f ca="1">'Calculated Trips'!E87*F$3</f>
        <v>7.4745570577394931</v>
      </c>
      <c r="G94" s="26">
        <f ca="1">'Calculated Trips'!F87*G$3</f>
        <v>17.38070777973499</v>
      </c>
      <c r="H94" s="26">
        <f ca="1">'Calculated Trips'!G87*H$3</f>
        <v>17.629864517437866</v>
      </c>
    </row>
    <row r="95" spans="1:8" s="12" customFormat="1" x14ac:dyDescent="0.25">
      <c r="A95" s="22">
        <v>226</v>
      </c>
      <c r="B95" s="22" t="s">
        <v>8</v>
      </c>
      <c r="C95" s="26">
        <f ca="1">'Calculated Trips'!B88*C$3</f>
        <v>3.5670811143410668</v>
      </c>
      <c r="D95" s="26">
        <f ca="1">'Calculated Trips'!C88*D$3</f>
        <v>6.848730169565024</v>
      </c>
      <c r="E95" s="26">
        <f t="shared" ca="1" si="2"/>
        <v>86.894377090424342</v>
      </c>
      <c r="F95" s="26">
        <f ca="1">'Calculated Trips'!E88*F$3</f>
        <v>32.952010513687924</v>
      </c>
      <c r="G95" s="26">
        <f ca="1">'Calculated Trips'!F88*G$3</f>
        <v>70.163527234090637</v>
      </c>
      <c r="H95" s="26">
        <f ca="1">'Calculated Trips'!G88*H$3</f>
        <v>86.894377090424342</v>
      </c>
    </row>
    <row r="96" spans="1:8" s="12" customFormat="1" x14ac:dyDescent="0.25">
      <c r="A96" s="22">
        <v>227</v>
      </c>
      <c r="B96" s="22" t="s">
        <v>8</v>
      </c>
      <c r="C96" s="26">
        <f ca="1">'Calculated Trips'!B89*C$3</f>
        <v>8.0259325072674024</v>
      </c>
      <c r="D96" s="26">
        <f ca="1">'Calculated Trips'!C89*D$3</f>
        <v>15.409642881521304</v>
      </c>
      <c r="E96" s="26">
        <f t="shared" ca="1" si="2"/>
        <v>47.673302413974291</v>
      </c>
      <c r="F96" s="26">
        <f ca="1">'Calculated Trips'!E89*F$3</f>
        <v>17.728910966054482</v>
      </c>
      <c r="G96" s="26">
        <f ca="1">'Calculated Trips'!F89*G$3</f>
        <v>20.524586547625372</v>
      </c>
      <c r="H96" s="26">
        <f ca="1">'Calculated Trips'!G89*H$3</f>
        <v>47.673302413974291</v>
      </c>
    </row>
    <row r="97" spans="1:8" s="12" customFormat="1" x14ac:dyDescent="0.25">
      <c r="A97" s="22">
        <v>228</v>
      </c>
      <c r="B97" s="22" t="s">
        <v>8</v>
      </c>
      <c r="C97" s="26">
        <f ca="1">'Calculated Trips'!B90*C$3</f>
        <v>11.465617867524859</v>
      </c>
      <c r="D97" s="26">
        <f ca="1">'Calculated Trips'!C90*D$3</f>
        <v>22.01377554503043</v>
      </c>
      <c r="E97" s="26">
        <f t="shared" ca="1" si="2"/>
        <v>1.145038016263151</v>
      </c>
      <c r="F97" s="26">
        <f ca="1">'Calculated Trips'!E90*F$3</f>
        <v>0.63152172103512605</v>
      </c>
      <c r="G97" s="26">
        <f ca="1">'Calculated Trips'!F90*G$3</f>
        <v>1.1994995577228629</v>
      </c>
      <c r="H97" s="26">
        <f ca="1">'Calculated Trips'!G90*H$3</f>
        <v>1.145038016263151</v>
      </c>
    </row>
    <row r="98" spans="1:8" s="12" customFormat="1" x14ac:dyDescent="0.25">
      <c r="A98" s="22">
        <v>229</v>
      </c>
      <c r="B98" s="22" t="s">
        <v>8</v>
      </c>
      <c r="C98" s="26">
        <f ca="1">'Calculated Trips'!B91*C$3</f>
        <v>7.7711409991001839</v>
      </c>
      <c r="D98" s="26">
        <f ca="1">'Calculated Trips'!C91*D$3</f>
        <v>14.920447869409514</v>
      </c>
      <c r="E98" s="26">
        <f t="shared" ca="1" si="2"/>
        <v>18.405446580006792</v>
      </c>
      <c r="F98" s="26">
        <f ca="1">'Calculated Trips'!E91*F$3</f>
        <v>12.33040349747113</v>
      </c>
      <c r="G98" s="26">
        <f ca="1">'Calculated Trips'!F91*G$3</f>
        <v>17.098110484354955</v>
      </c>
      <c r="H98" s="26">
        <f ca="1">'Calculated Trips'!G91*H$3</f>
        <v>18.405446580006792</v>
      </c>
    </row>
    <row r="99" spans="1:8" s="12" customFormat="1" x14ac:dyDescent="0.25">
      <c r="A99" s="22">
        <v>230</v>
      </c>
      <c r="B99" s="22" t="s">
        <v>8</v>
      </c>
      <c r="C99" s="26">
        <f ca="1">'Calculated Trips'!B92*C$3</f>
        <v>37.045920912989153</v>
      </c>
      <c r="D99" s="26">
        <f ca="1">'Calculated Trips'!C92*D$3</f>
        <v>71.127487176017553</v>
      </c>
      <c r="E99" s="26">
        <f t="shared" ca="1" si="2"/>
        <v>35.387270687545097</v>
      </c>
      <c r="F99" s="26">
        <f ca="1">'Calculated Trips'!E92*F$3</f>
        <v>12.547805072160241</v>
      </c>
      <c r="G99" s="26">
        <f ca="1">'Calculated Trips'!F92*G$3</f>
        <v>31.638041099224495</v>
      </c>
      <c r="H99" s="26">
        <f ca="1">'Calculated Trips'!G92*H$3</f>
        <v>35.387270687545097</v>
      </c>
    </row>
    <row r="100" spans="1:8" s="12" customFormat="1" x14ac:dyDescent="0.25">
      <c r="A100" s="22">
        <v>231</v>
      </c>
      <c r="B100" s="22" t="s">
        <v>8</v>
      </c>
      <c r="C100" s="26">
        <f ca="1">'Calculated Trips'!B93*C$3</f>
        <v>30.95716824231712</v>
      </c>
      <c r="D100" s="26">
        <f ca="1">'Calculated Trips'!C93*D$3</f>
        <v>59.437193971582161</v>
      </c>
      <c r="E100" s="26">
        <f t="shared" ca="1" si="2"/>
        <v>13.546120247732086</v>
      </c>
      <c r="F100" s="26">
        <f ca="1">'Calculated Trips'!E93*F$3</f>
        <v>5.1153896378849266</v>
      </c>
      <c r="G100" s="26">
        <f ca="1">'Calculated Trips'!F93*G$3</f>
        <v>11.844890186785392</v>
      </c>
      <c r="H100" s="26">
        <f ca="1">'Calculated Trips'!G93*H$3</f>
        <v>13.546120247732086</v>
      </c>
    </row>
    <row r="101" spans="1:8" s="12" customFormat="1" x14ac:dyDescent="0.25">
      <c r="A101" s="22">
        <v>232</v>
      </c>
      <c r="B101" s="22" t="s">
        <v>8</v>
      </c>
      <c r="C101" s="26">
        <f ca="1">'Calculated Trips'!B94*C$3</f>
        <v>0</v>
      </c>
      <c r="D101" s="26">
        <f ca="1">'Calculated Trips'!C94*D$3</f>
        <v>0</v>
      </c>
      <c r="E101" s="26">
        <f t="shared" ca="1" si="2"/>
        <v>2.4079884908028322</v>
      </c>
      <c r="F101" s="26">
        <f ca="1">'Calculated Trips'!E94*F$3</f>
        <v>0.88234669038833247</v>
      </c>
      <c r="G101" s="26">
        <f ca="1">'Calculated Trips'!F94*G$3</f>
        <v>1.0048484390690728</v>
      </c>
      <c r="H101" s="26">
        <f ca="1">'Calculated Trips'!G94*H$3</f>
        <v>2.4079884908028322</v>
      </c>
    </row>
    <row r="102" spans="1:8" s="12" customFormat="1" x14ac:dyDescent="0.25">
      <c r="A102" s="22">
        <v>233</v>
      </c>
      <c r="B102" s="22" t="s">
        <v>8</v>
      </c>
      <c r="C102" s="26">
        <f ca="1">'Calculated Trips'!B95*C$3</f>
        <v>10.82863909710681</v>
      </c>
      <c r="D102" s="26">
        <f ca="1">'Calculated Trips'!C95*D$3</f>
        <v>20.790788014750969</v>
      </c>
      <c r="E102" s="26">
        <f t="shared" ca="1" si="2"/>
        <v>26.237804169819714</v>
      </c>
      <c r="F102" s="26">
        <f ca="1">'Calculated Trips'!E95*F$3</f>
        <v>9.1816972165118358</v>
      </c>
      <c r="G102" s="26">
        <f ca="1">'Calculated Trips'!F95*G$3</f>
        <v>26.647899803792171</v>
      </c>
      <c r="H102" s="26">
        <f ca="1">'Calculated Trips'!G95*H$3</f>
        <v>26.237804169819714</v>
      </c>
    </row>
    <row r="103" spans="1:8" s="12" customFormat="1" x14ac:dyDescent="0.25">
      <c r="A103" s="22">
        <v>234</v>
      </c>
      <c r="B103" s="22" t="s">
        <v>8</v>
      </c>
      <c r="C103" s="26">
        <f ca="1">'Calculated Trips'!B96*C$3</f>
        <v>16.943635293120071</v>
      </c>
      <c r="D103" s="26">
        <f ca="1">'Calculated Trips'!C96*D$3</f>
        <v>32.531468305433862</v>
      </c>
      <c r="E103" s="26">
        <f t="shared" ca="1" si="2"/>
        <v>29.58616160961725</v>
      </c>
      <c r="F103" s="26">
        <f ca="1">'Calculated Trips'!E96*F$3</f>
        <v>9.7928341679294579</v>
      </c>
      <c r="G103" s="26">
        <f ca="1">'Calculated Trips'!F96*G$3</f>
        <v>30.278754688397012</v>
      </c>
      <c r="H103" s="26">
        <f ca="1">'Calculated Trips'!G96*H$3</f>
        <v>29.58616160961725</v>
      </c>
    </row>
    <row r="104" spans="1:8" s="12" customFormat="1" x14ac:dyDescent="0.25">
      <c r="A104" s="22">
        <v>235</v>
      </c>
      <c r="B104" s="22" t="s">
        <v>8</v>
      </c>
      <c r="C104" s="26">
        <f ca="1">'Calculated Trips'!B97*C$3</f>
        <v>5.3374999088409902</v>
      </c>
      <c r="D104" s="26">
        <f ca="1">'Calculated Trips'!C97*D$3</f>
        <v>10.247901711223776</v>
      </c>
      <c r="E104" s="26">
        <f t="shared" ca="1" si="2"/>
        <v>94.448745464652518</v>
      </c>
      <c r="F104" s="26">
        <f ca="1">'Calculated Trips'!E97*F$3</f>
        <v>32.380288379618477</v>
      </c>
      <c r="G104" s="26">
        <f ca="1">'Calculated Trips'!F97*G$3</f>
        <v>92.401706730037745</v>
      </c>
      <c r="H104" s="26">
        <f ca="1">'Calculated Trips'!G97*H$3</f>
        <v>94.448745464652518</v>
      </c>
    </row>
    <row r="105" spans="1:8" s="12" customFormat="1" x14ac:dyDescent="0.25">
      <c r="A105" s="22">
        <v>236</v>
      </c>
      <c r="B105" s="22" t="s">
        <v>8</v>
      </c>
      <c r="C105" s="26">
        <f ca="1">'Calculated Trips'!B98*C$3</f>
        <v>12.612179654277346</v>
      </c>
      <c r="D105" s="26">
        <f ca="1">'Calculated Trips'!C98*D$3</f>
        <v>24.215153099533477</v>
      </c>
      <c r="E105" s="26">
        <f t="shared" ca="1" si="2"/>
        <v>35.093910403779411</v>
      </c>
      <c r="F105" s="26">
        <f ca="1">'Calculated Trips'!E98*F$3</f>
        <v>16.521023383560177</v>
      </c>
      <c r="G105" s="26">
        <f ca="1">'Calculated Trips'!F98*G$3</f>
        <v>27.632799395202738</v>
      </c>
      <c r="H105" s="26">
        <f ca="1">'Calculated Trips'!G98*H$3</f>
        <v>35.093910403779411</v>
      </c>
    </row>
    <row r="106" spans="1:8" s="12" customFormat="1" x14ac:dyDescent="0.25">
      <c r="A106" s="22">
        <v>237</v>
      </c>
      <c r="B106" s="22" t="s">
        <v>8</v>
      </c>
      <c r="C106" s="26">
        <f ca="1">'Calculated Trips'!B99*C$3</f>
        <v>42.906125600835189</v>
      </c>
      <c r="D106" s="26">
        <f ca="1">'Calculated Trips'!C99*D$3</f>
        <v>82.378972454588663</v>
      </c>
      <c r="E106" s="26">
        <f t="shared" ca="1" si="2"/>
        <v>3.134915160785118</v>
      </c>
      <c r="F106" s="26">
        <f ca="1">'Calculated Trips'!E99*F$3</f>
        <v>1.8722333115386247</v>
      </c>
      <c r="G106" s="26">
        <f ca="1">'Calculated Trips'!F99*G$3</f>
        <v>2.7392751501714874</v>
      </c>
      <c r="H106" s="26">
        <f ca="1">'Calculated Trips'!G99*H$3</f>
        <v>3.134915160785118</v>
      </c>
    </row>
    <row r="107" spans="1:8" s="12" customFormat="1" x14ac:dyDescent="0.25">
      <c r="A107" s="22">
        <v>238</v>
      </c>
      <c r="B107" s="22" t="s">
        <v>8</v>
      </c>
      <c r="C107" s="26">
        <f ca="1">'Calculated Trips'!B100*C$3</f>
        <v>12.349636766108622</v>
      </c>
      <c r="D107" s="26">
        <f ca="1">'Calculated Trips'!C100*D$3</f>
        <v>29.619986128743164</v>
      </c>
      <c r="E107" s="26">
        <f t="shared" ca="1" si="2"/>
        <v>0.50273540925921301</v>
      </c>
      <c r="F107" s="26">
        <f ca="1">'Calculated Trips'!E100*F$3</f>
        <v>0.26239582818522067</v>
      </c>
      <c r="G107" s="26">
        <f ca="1">'Calculated Trips'!F100*G$3</f>
        <v>0.44950084849145688</v>
      </c>
      <c r="H107" s="26">
        <f ca="1">'Calculated Trips'!G100*H$3</f>
        <v>0.50273540925921301</v>
      </c>
    </row>
    <row r="108" spans="1:8" s="12" customFormat="1" x14ac:dyDescent="0.25">
      <c r="A108" s="22">
        <v>240</v>
      </c>
      <c r="B108" s="22" t="s">
        <v>8</v>
      </c>
      <c r="C108" s="26">
        <f ca="1">'Calculated Trips'!B101*C$3</f>
        <v>7.9243502582530336</v>
      </c>
      <c r="D108" s="26">
        <f ca="1">'Calculated Trips'!C101*D$3</f>
        <v>19.006157765943531</v>
      </c>
      <c r="E108" s="26">
        <f t="shared" ca="1" si="2"/>
        <v>4.8655021077258755</v>
      </c>
      <c r="F108" s="26">
        <f ca="1">'Calculated Trips'!E101*F$3</f>
        <v>2.7874786799677036</v>
      </c>
      <c r="G108" s="26">
        <f ca="1">'Calculated Trips'!F101*G$3</f>
        <v>3.8766989106080509</v>
      </c>
      <c r="H108" s="26">
        <f ca="1">'Calculated Trips'!G101*H$3</f>
        <v>4.8655021077258755</v>
      </c>
    </row>
    <row r="109" spans="1:8" s="12" customFormat="1" x14ac:dyDescent="0.25">
      <c r="A109" s="22">
        <v>241</v>
      </c>
      <c r="B109" s="22" t="s">
        <v>8</v>
      </c>
      <c r="C109" s="26">
        <f ca="1">'Calculated Trips'!B102*C$3</f>
        <v>14.088568536416435</v>
      </c>
      <c r="D109" s="26">
        <f ca="1">'Calculated Trips'!C102*D$3</f>
        <v>33.790727008887941</v>
      </c>
      <c r="E109" s="26">
        <f t="shared" ca="1" si="2"/>
        <v>99.472466104672449</v>
      </c>
      <c r="F109" s="26">
        <f ca="1">'Calculated Trips'!E102*F$3</f>
        <v>37.403842931790074</v>
      </c>
      <c r="G109" s="26">
        <f ca="1">'Calculated Trips'!F102*G$3</f>
        <v>85.155328890509026</v>
      </c>
      <c r="H109" s="26">
        <f ca="1">'Calculated Trips'!G102*H$3</f>
        <v>99.472466104672449</v>
      </c>
    </row>
    <row r="110" spans="1:8" s="12" customFormat="1" x14ac:dyDescent="0.25">
      <c r="A110" s="22">
        <v>251</v>
      </c>
      <c r="B110" s="22" t="s">
        <v>8</v>
      </c>
      <c r="C110" s="26">
        <f ca="1">'Calculated Trips'!B103*C$3</f>
        <v>16.714250942675964</v>
      </c>
      <c r="D110" s="26">
        <f ca="1">'Calculated Trips'!C103*D$3</f>
        <v>31.57543538514977</v>
      </c>
      <c r="E110" s="26">
        <f t="shared" ca="1" si="2"/>
        <v>1.3173101703695964</v>
      </c>
      <c r="F110" s="26">
        <f ca="1">'Calculated Trips'!E103*F$3</f>
        <v>0.72579655665913601</v>
      </c>
      <c r="G110" s="26">
        <f ca="1">'Calculated Trips'!F103*G$3</f>
        <v>1.20447106288938</v>
      </c>
      <c r="H110" s="26">
        <f ca="1">'Calculated Trips'!G103*H$3</f>
        <v>1.3173101703695964</v>
      </c>
    </row>
    <row r="111" spans="1:8" s="12" customFormat="1" x14ac:dyDescent="0.25">
      <c r="A111" s="22">
        <v>252</v>
      </c>
      <c r="B111" s="22" t="s">
        <v>8</v>
      </c>
      <c r="C111" s="26">
        <f ca="1">'Calculated Trips'!B104*C$3</f>
        <v>1.5383335990559399</v>
      </c>
      <c r="D111" s="26">
        <f ca="1">'Calculated Trips'!C104*D$3</f>
        <v>2.9061160637342369</v>
      </c>
      <c r="E111" s="26">
        <f t="shared" ca="1" si="2"/>
        <v>36.114650247668045</v>
      </c>
      <c r="F111" s="26">
        <f ca="1">'Calculated Trips'!E104*F$3</f>
        <v>24.27192258676622</v>
      </c>
      <c r="G111" s="26">
        <f ca="1">'Calculated Trips'!F104*G$3</f>
        <v>32.169261533548308</v>
      </c>
      <c r="H111" s="26">
        <f ca="1">'Calculated Trips'!G104*H$3</f>
        <v>36.114650247668045</v>
      </c>
    </row>
    <row r="112" spans="1:8" s="12" customFormat="1" x14ac:dyDescent="0.25">
      <c r="A112" s="22">
        <v>253</v>
      </c>
      <c r="B112" s="22" t="s">
        <v>8</v>
      </c>
      <c r="C112" s="26">
        <f ca="1">'Calculated Trips'!B105*C$3</f>
        <v>0.64097233293997491</v>
      </c>
      <c r="D112" s="26">
        <f ca="1">'Calculated Trips'!C105*D$3</f>
        <v>1.2108816932225985</v>
      </c>
      <c r="E112" s="26">
        <f t="shared" ca="1" si="2"/>
        <v>75.308704589563675</v>
      </c>
      <c r="F112" s="26">
        <f ca="1">'Calculated Trips'!E105*F$3</f>
        <v>24.419613549074867</v>
      </c>
      <c r="G112" s="26">
        <f ca="1">'Calculated Trips'!F105*G$3</f>
        <v>77.289904221763095</v>
      </c>
      <c r="H112" s="26">
        <f ca="1">'Calculated Trips'!G105*H$3</f>
        <v>75.308704589563675</v>
      </c>
    </row>
    <row r="113" spans="1:8" s="12" customFormat="1" x14ac:dyDescent="0.25">
      <c r="A113" s="22">
        <v>254</v>
      </c>
      <c r="B113" s="22" t="s">
        <v>8</v>
      </c>
      <c r="C113" s="26">
        <f ca="1">'Calculated Trips'!B106*C$3</f>
        <v>4.1022229308158398</v>
      </c>
      <c r="D113" s="26">
        <f ca="1">'Calculated Trips'!C106*D$3</f>
        <v>7.7496428366246315</v>
      </c>
      <c r="E113" s="26">
        <f t="shared" ca="1" si="2"/>
        <v>84.513925679916113</v>
      </c>
      <c r="F113" s="26">
        <f ca="1">'Calculated Trips'!E106*F$3</f>
        <v>57.673285046616442</v>
      </c>
      <c r="G113" s="26">
        <f ca="1">'Calculated Trips'!F106*G$3</f>
        <v>52.529159257783817</v>
      </c>
      <c r="H113" s="26">
        <f ca="1">'Calculated Trips'!G106*H$3</f>
        <v>84.513925679916113</v>
      </c>
    </row>
    <row r="114" spans="1:8" s="12" customFormat="1" x14ac:dyDescent="0.25">
      <c r="A114" s="22">
        <v>255</v>
      </c>
      <c r="B114" s="22" t="s">
        <v>8</v>
      </c>
      <c r="C114" s="26">
        <f ca="1">'Calculated Trips'!B107*C$3</f>
        <v>10.383751793627596</v>
      </c>
      <c r="D114" s="26">
        <f ca="1">'Calculated Trips'!C107*D$3</f>
        <v>19.616283430206103</v>
      </c>
      <c r="E114" s="26">
        <f t="shared" ca="1" si="2"/>
        <v>3.5754614211835669</v>
      </c>
      <c r="F114" s="26">
        <f ca="1">'Calculated Trips'!E107*F$3</f>
        <v>2.5220279067881974</v>
      </c>
      <c r="G114" s="26">
        <f ca="1">'Calculated Trips'!F107*G$3</f>
        <v>2.0747302299969332</v>
      </c>
      <c r="H114" s="26">
        <f ca="1">'Calculated Trips'!G107*H$3</f>
        <v>3.5754614211835669</v>
      </c>
    </row>
    <row r="115" spans="1:8" s="12" customFormat="1" x14ac:dyDescent="0.25">
      <c r="A115" s="22">
        <v>256</v>
      </c>
      <c r="B115" s="22" t="s">
        <v>8</v>
      </c>
      <c r="C115" s="26">
        <f ca="1">'Calculated Trips'!B108*C$3</f>
        <v>9.6145849940996246</v>
      </c>
      <c r="D115" s="26">
        <f ca="1">'Calculated Trips'!C108*D$3</f>
        <v>18.163225398338977</v>
      </c>
      <c r="E115" s="26">
        <f t="shared" ca="1" si="2"/>
        <v>8.7690809578475406</v>
      </c>
      <c r="F115" s="26">
        <f ca="1">'Calculated Trips'!E108*F$3</f>
        <v>2.9633605979754019</v>
      </c>
      <c r="G115" s="26">
        <f ca="1">'Calculated Trips'!F108*G$3</f>
        <v>8.9810459957103408</v>
      </c>
      <c r="H115" s="26">
        <f ca="1">'Calculated Trips'!G108*H$3</f>
        <v>8.7690809578475406</v>
      </c>
    </row>
    <row r="116" spans="1:8" s="12" customFormat="1" x14ac:dyDescent="0.25">
      <c r="A116" s="22">
        <v>257</v>
      </c>
      <c r="B116" s="22" t="s">
        <v>8</v>
      </c>
      <c r="C116" s="26">
        <f ca="1">'Calculated Trips'!B109*C$3</f>
        <v>22.30583718631113</v>
      </c>
      <c r="D116" s="26">
        <f ca="1">'Calculated Trips'!C109*D$3</f>
        <v>42.13868292414643</v>
      </c>
      <c r="E116" s="26">
        <f t="shared" ca="1" si="2"/>
        <v>7.0635647442002361</v>
      </c>
      <c r="F116" s="26">
        <f ca="1">'Calculated Trips'!E109*F$3</f>
        <v>3.6922768840721494</v>
      </c>
      <c r="G116" s="26">
        <f ca="1">'Calculated Trips'!F109*G$3</f>
        <v>7.4601966530208985</v>
      </c>
      <c r="H116" s="26">
        <f ca="1">'Calculated Trips'!G109*H$3</f>
        <v>7.0635647442002361</v>
      </c>
    </row>
    <row r="117" spans="1:8" s="12" customFormat="1" x14ac:dyDescent="0.25">
      <c r="A117" s="22">
        <v>258</v>
      </c>
      <c r="B117" s="22" t="s">
        <v>8</v>
      </c>
      <c r="C117" s="26">
        <f ca="1">'Calculated Trips'!B110*C$3</f>
        <v>21.187853243197225</v>
      </c>
      <c r="D117" s="26">
        <f ca="1">'Calculated Trips'!C110*D$3</f>
        <v>40.026663074827574</v>
      </c>
      <c r="E117" s="26">
        <f t="shared" ca="1" si="2"/>
        <v>3.3922101766033239</v>
      </c>
      <c r="F117" s="26">
        <f ca="1">'Calculated Trips'!E110*F$3</f>
        <v>2.1152240804020326</v>
      </c>
      <c r="G117" s="26">
        <f ca="1">'Calculated Trips'!F110*G$3</f>
        <v>2.9401349150564835</v>
      </c>
      <c r="H117" s="26">
        <f ca="1">'Calculated Trips'!G110*H$3</f>
        <v>3.3922101766033239</v>
      </c>
    </row>
    <row r="118" spans="1:8" s="12" customFormat="1" x14ac:dyDescent="0.25">
      <c r="A118" s="22">
        <v>259</v>
      </c>
      <c r="B118" s="22" t="s">
        <v>8</v>
      </c>
      <c r="C118" s="26">
        <f ca="1">'Calculated Trips'!B111*C$3</f>
        <v>11.152918593155565</v>
      </c>
      <c r="D118" s="26">
        <f ca="1">'Calculated Trips'!C111*D$3</f>
        <v>21.069341462073215</v>
      </c>
      <c r="E118" s="26">
        <f t="shared" ca="1" si="2"/>
        <v>0</v>
      </c>
      <c r="F118" s="26">
        <f ca="1">'Calculated Trips'!E111*F$3</f>
        <v>0</v>
      </c>
      <c r="G118" s="26">
        <f ca="1">'Calculated Trips'!F111*G$3</f>
        <v>0</v>
      </c>
      <c r="H118" s="26">
        <f ca="1">'Calculated Trips'!G111*H$3</f>
        <v>0</v>
      </c>
    </row>
    <row r="119" spans="1:8" s="12" customFormat="1" x14ac:dyDescent="0.25">
      <c r="A119" s="22">
        <v>260</v>
      </c>
      <c r="B119" s="22" t="s">
        <v>8</v>
      </c>
      <c r="C119" s="26">
        <f ca="1">'Calculated Trips'!B112*C$3</f>
        <v>16.665280656439347</v>
      </c>
      <c r="D119" s="26">
        <f ca="1">'Calculated Trips'!C112*D$3</f>
        <v>31.482924023787561</v>
      </c>
      <c r="E119" s="26">
        <f t="shared" ca="1" si="2"/>
        <v>2.3867997575771533</v>
      </c>
      <c r="F119" s="26">
        <f ca="1">'Calculated Trips'!E112*F$3</f>
        <v>2.0722764691942057</v>
      </c>
      <c r="G119" s="26">
        <f ca="1">'Calculated Trips'!F112*G$3</f>
        <v>1.9480040694221152</v>
      </c>
      <c r="H119" s="26">
        <f ca="1">'Calculated Trips'!G112*H$3</f>
        <v>2.3867997575771533</v>
      </c>
    </row>
    <row r="120" spans="1:8" s="12" customFormat="1" x14ac:dyDescent="0.25">
      <c r="A120" s="22">
        <v>261</v>
      </c>
      <c r="B120" s="22" t="s">
        <v>8</v>
      </c>
      <c r="C120" s="26">
        <f ca="1">'Calculated Trips'!B113*C$3</f>
        <v>6.6661122625757399</v>
      </c>
      <c r="D120" s="26">
        <f ca="1">'Calculated Trips'!C113*D$3</f>
        <v>12.593169609515027</v>
      </c>
      <c r="E120" s="26">
        <f t="shared" ca="1" si="2"/>
        <v>0</v>
      </c>
      <c r="F120" s="26">
        <f ca="1">'Calculated Trips'!E113*F$3</f>
        <v>0</v>
      </c>
      <c r="G120" s="26">
        <f ca="1">'Calculated Trips'!F113*G$3</f>
        <v>0</v>
      </c>
      <c r="H120" s="26">
        <f ca="1">'Calculated Trips'!G113*H$3</f>
        <v>0</v>
      </c>
    </row>
    <row r="121" spans="1:8" s="12" customFormat="1" x14ac:dyDescent="0.25">
      <c r="A121" s="22">
        <v>262</v>
      </c>
      <c r="B121" s="22" t="s">
        <v>8</v>
      </c>
      <c r="C121" s="26">
        <f ca="1">'Calculated Trips'!B114*C$3</f>
        <v>18.46000318867128</v>
      </c>
      <c r="D121" s="26">
        <f ca="1">'Calculated Trips'!C114*D$3</f>
        <v>34.873392764810838</v>
      </c>
      <c r="E121" s="26">
        <f t="shared" ca="1" si="2"/>
        <v>7.8993010815865468</v>
      </c>
      <c r="F121" s="26">
        <f ca="1">'Calculated Trips'!E114*F$3</f>
        <v>4.7386370712545594</v>
      </c>
      <c r="G121" s="26">
        <f ca="1">'Calculated Trips'!F114*G$3</f>
        <v>7.747449986692577</v>
      </c>
      <c r="H121" s="26">
        <f ca="1">'Calculated Trips'!G114*H$3</f>
        <v>7.8993010815865468</v>
      </c>
    </row>
    <row r="122" spans="1:8" s="12" customFormat="1" x14ac:dyDescent="0.25">
      <c r="A122" s="22">
        <v>263</v>
      </c>
      <c r="B122" s="22" t="s">
        <v>8</v>
      </c>
      <c r="C122" s="26">
        <f ca="1">'Calculated Trips'!B115*C$3</f>
        <v>7.5094999669145883</v>
      </c>
      <c r="D122" s="26">
        <f ca="1">'Calculated Trips'!C115*D$3</f>
        <v>17.212936403564054</v>
      </c>
      <c r="E122" s="26">
        <f t="shared" ca="1" si="2"/>
        <v>72.223132998236295</v>
      </c>
      <c r="F122" s="26">
        <f ca="1">'Calculated Trips'!E115*F$3</f>
        <v>30.044106993938342</v>
      </c>
      <c r="G122" s="26">
        <f ca="1">'Calculated Trips'!F115*G$3</f>
        <v>66.9769267465539</v>
      </c>
      <c r="H122" s="26">
        <f ca="1">'Calculated Trips'!G115*H$3</f>
        <v>72.223132998236295</v>
      </c>
    </row>
    <row r="123" spans="1:8" s="12" customFormat="1" x14ac:dyDescent="0.25">
      <c r="A123" s="22">
        <v>264</v>
      </c>
      <c r="B123" s="22" t="s">
        <v>8</v>
      </c>
      <c r="C123" s="26">
        <f ca="1">'Calculated Trips'!B116*C$3</f>
        <v>6.4200309117208221</v>
      </c>
      <c r="D123" s="26">
        <f ca="1">'Calculated Trips'!C116*D$3</f>
        <v>14.715704677973367</v>
      </c>
      <c r="E123" s="26">
        <f t="shared" ca="1" si="2"/>
        <v>0.20829966610299508</v>
      </c>
      <c r="F123" s="26">
        <f ca="1">'Calculated Trips'!E116*F$3</f>
        <v>0.1076292051866078</v>
      </c>
      <c r="G123" s="26">
        <f ca="1">'Calculated Trips'!F116*G$3</f>
        <v>0.22350754795409916</v>
      </c>
      <c r="H123" s="26">
        <f ca="1">'Calculated Trips'!G116*H$3</f>
        <v>0.20829966610299508</v>
      </c>
    </row>
    <row r="124" spans="1:8" s="12" customFormat="1" x14ac:dyDescent="0.25">
      <c r="A124" s="22">
        <v>265</v>
      </c>
      <c r="B124" s="22" t="s">
        <v>8</v>
      </c>
      <c r="C124" s="26">
        <f ca="1">'Calculated Trips'!B117*C$3</f>
        <v>9.4666922477163347</v>
      </c>
      <c r="D124" s="26">
        <f ca="1">'Calculated Trips'!C117*D$3</f>
        <v>21.699124086820508</v>
      </c>
      <c r="E124" s="26">
        <f t="shared" ca="1" si="2"/>
        <v>20.039050231276015</v>
      </c>
      <c r="F124" s="26">
        <f ca="1">'Calculated Trips'!E117*F$3</f>
        <v>8.0450993186660789</v>
      </c>
      <c r="G124" s="26">
        <f ca="1">'Calculated Trips'!F117*G$3</f>
        <v>18.504427019709549</v>
      </c>
      <c r="H124" s="26">
        <f ca="1">'Calculated Trips'!G117*H$3</f>
        <v>20.039050231276015</v>
      </c>
    </row>
    <row r="125" spans="1:8" s="12" customFormat="1" x14ac:dyDescent="0.25">
      <c r="A125" s="22">
        <v>266</v>
      </c>
      <c r="B125" s="22" t="s">
        <v>8</v>
      </c>
      <c r="C125" s="26">
        <f ca="1">'Calculated Trips'!B118*C$3</f>
        <v>29.813196880495557</v>
      </c>
      <c r="D125" s="26">
        <f ca="1">'Calculated Trips'!C118*D$3</f>
        <v>68.336462367913214</v>
      </c>
      <c r="E125" s="26">
        <f t="shared" ca="1" si="2"/>
        <v>46.862249273291248</v>
      </c>
      <c r="F125" s="26">
        <f ca="1">'Calculated Trips'!E118*F$3</f>
        <v>17.998014792688767</v>
      </c>
      <c r="G125" s="26">
        <f ca="1">'Calculated Trips'!F118*G$3</f>
        <v>39.144949726753289</v>
      </c>
      <c r="H125" s="26">
        <f ca="1">'Calculated Trips'!G118*H$3</f>
        <v>46.862249273291248</v>
      </c>
    </row>
    <row r="126" spans="1:8" s="12" customFormat="1" x14ac:dyDescent="0.25">
      <c r="A126" s="22">
        <v>267</v>
      </c>
      <c r="B126" s="22" t="s">
        <v>8</v>
      </c>
      <c r="C126" s="26">
        <f ca="1">'Calculated Trips'!B119*C$3</f>
        <v>18.026733463344097</v>
      </c>
      <c r="D126" s="26">
        <f ca="1">'Calculated Trips'!C119*D$3</f>
        <v>41.320063657451662</v>
      </c>
      <c r="E126" s="26">
        <f t="shared" ca="1" si="2"/>
        <v>0.62489899830898521</v>
      </c>
      <c r="F126" s="26">
        <f ca="1">'Calculated Trips'!E119*F$3</f>
        <v>0.32288761555982343</v>
      </c>
      <c r="G126" s="26">
        <f ca="1">'Calculated Trips'!F119*G$3</f>
        <v>0.67052264386229743</v>
      </c>
      <c r="H126" s="26">
        <f ca="1">'Calculated Trips'!G119*H$3</f>
        <v>0.62489899830898521</v>
      </c>
    </row>
    <row r="127" spans="1:8" s="12" customFormat="1" x14ac:dyDescent="0.25">
      <c r="A127" s="22">
        <v>268</v>
      </c>
      <c r="B127" s="22" t="s">
        <v>8</v>
      </c>
      <c r="C127" s="26">
        <f ca="1">'Calculated Trips'!B120*C$3</f>
        <v>15.795314147884561</v>
      </c>
      <c r="D127" s="26">
        <f ca="1">'Calculated Trips'!C120*D$3</f>
        <v>36.205305160093197</v>
      </c>
      <c r="E127" s="26">
        <f t="shared" ca="1" si="2"/>
        <v>17.647770403013723</v>
      </c>
      <c r="F127" s="26">
        <f ca="1">'Calculated Trips'!E120*F$3</f>
        <v>9.2622367529733864</v>
      </c>
      <c r="G127" s="26">
        <f ca="1">'Calculated Trips'!F120*G$3</f>
        <v>12.02927230073651</v>
      </c>
      <c r="H127" s="26">
        <f ca="1">'Calculated Trips'!G120*H$3</f>
        <v>17.647770403013723</v>
      </c>
    </row>
    <row r="128" spans="1:8" s="12" customFormat="1" x14ac:dyDescent="0.25">
      <c r="A128" s="22">
        <v>269</v>
      </c>
      <c r="B128" s="22" t="s">
        <v>8</v>
      </c>
      <c r="C128" s="26">
        <f ca="1">'Calculated Trips'!B121*C$3</f>
        <v>16.080037423556753</v>
      </c>
      <c r="D128" s="26">
        <f ca="1">'Calculated Trips'!C121*D$3</f>
        <v>36.857934983430624</v>
      </c>
      <c r="E128" s="26">
        <f t="shared" ca="1" si="2"/>
        <v>21.124740681640827</v>
      </c>
      <c r="F128" s="26">
        <f ca="1">'Calculated Trips'!E121*F$3</f>
        <v>10.654510988003423</v>
      </c>
      <c r="G128" s="26">
        <f ca="1">'Calculated Trips'!F121*G$3</f>
        <v>22.241437433734355</v>
      </c>
      <c r="H128" s="26">
        <f ca="1">'Calculated Trips'!G121*H$3</f>
        <v>21.124740681640827</v>
      </c>
    </row>
    <row r="129" spans="1:8" s="12" customFormat="1" x14ac:dyDescent="0.25">
      <c r="A129" s="22">
        <v>270</v>
      </c>
      <c r="B129" s="22" t="s">
        <v>8</v>
      </c>
      <c r="C129" s="26">
        <f ca="1">'Calculated Trips'!B122*C$3</f>
        <v>15.936147206932151</v>
      </c>
      <c r="D129" s="26">
        <f ca="1">'Calculated Trips'!C122*D$3</f>
        <v>36.528116332552877</v>
      </c>
      <c r="E129" s="26">
        <f t="shared" ca="1" si="2"/>
        <v>3.8030861884437663</v>
      </c>
      <c r="F129" s="26">
        <f ca="1">'Calculated Trips'!E122*F$3</f>
        <v>2.5708960244018906</v>
      </c>
      <c r="G129" s="26">
        <f ca="1">'Calculated Trips'!F122*G$3</f>
        <v>3.5293130950460379</v>
      </c>
      <c r="H129" s="26">
        <f ca="1">'Calculated Trips'!G122*H$3</f>
        <v>3.8030861884437663</v>
      </c>
    </row>
    <row r="130" spans="1:8" s="12" customFormat="1" x14ac:dyDescent="0.25">
      <c r="A130" s="22">
        <v>271</v>
      </c>
      <c r="B130" s="22" t="s">
        <v>8</v>
      </c>
      <c r="C130" s="26">
        <f ca="1">'Calculated Trips'!B123*C$3</f>
        <v>0.56944655134438016</v>
      </c>
      <c r="D130" s="26">
        <f ca="1">'Calculated Trips'!C123*D$3</f>
        <v>1.3052596466748441</v>
      </c>
      <c r="E130" s="26">
        <f t="shared" ca="1" si="2"/>
        <v>11.630581073407527</v>
      </c>
      <c r="F130" s="26">
        <f ca="1">'Calculated Trips'!E123*F$3</f>
        <v>7.2998472159669898</v>
      </c>
      <c r="G130" s="26">
        <f ca="1">'Calculated Trips'!F123*G$3</f>
        <v>7.7354030091075137</v>
      </c>
      <c r="H130" s="26">
        <f ca="1">'Calculated Trips'!G123*H$3</f>
        <v>11.630581073407527</v>
      </c>
    </row>
    <row r="131" spans="1:8" s="12" customFormat="1" x14ac:dyDescent="0.25">
      <c r="A131" s="22">
        <v>272</v>
      </c>
      <c r="B131" s="22" t="s">
        <v>8</v>
      </c>
      <c r="C131" s="26">
        <f ca="1">'Calculated Trips'!B124*C$3</f>
        <v>2.9426279880570667</v>
      </c>
      <c r="D131" s="26">
        <f ca="1">'Calculated Trips'!C124*D$3</f>
        <v>6.3780649277679942</v>
      </c>
      <c r="E131" s="26">
        <f t="shared" ca="1" si="2"/>
        <v>0.1908960574080423</v>
      </c>
      <c r="F131" s="26">
        <f ca="1">'Calculated Trips'!E124*F$3</f>
        <v>6.1390927896525858E-2</v>
      </c>
      <c r="G131" s="26">
        <f ca="1">'Calculated Trips'!F124*G$3</f>
        <v>0.14403148258499049</v>
      </c>
      <c r="H131" s="26">
        <f ca="1">'Calculated Trips'!G124*H$3</f>
        <v>0.1908960574080423</v>
      </c>
    </row>
    <row r="132" spans="1:8" s="12" customFormat="1" x14ac:dyDescent="0.25">
      <c r="A132" s="22">
        <v>273</v>
      </c>
      <c r="B132" s="22" t="s">
        <v>8</v>
      </c>
      <c r="C132" s="26">
        <f ca="1">'Calculated Trips'!B125*C$3</f>
        <v>13.405305278926635</v>
      </c>
      <c r="D132" s="26">
        <f ca="1">'Calculated Trips'!C125*D$3</f>
        <v>29.055629115387532</v>
      </c>
      <c r="E132" s="26">
        <f t="shared" ca="1" si="2"/>
        <v>137.39170344640274</v>
      </c>
      <c r="F132" s="26">
        <f ca="1">'Calculated Trips'!E125*F$3</f>
        <v>55.186599645461285</v>
      </c>
      <c r="G132" s="26">
        <f ca="1">'Calculated Trips'!F125*G$3</f>
        <v>133.37023299205418</v>
      </c>
      <c r="H132" s="26">
        <f ca="1">'Calculated Trips'!G125*H$3</f>
        <v>137.39170344640274</v>
      </c>
    </row>
    <row r="133" spans="1:8" s="12" customFormat="1" x14ac:dyDescent="0.25">
      <c r="A133" s="22">
        <v>274</v>
      </c>
      <c r="B133" s="22" t="s">
        <v>8</v>
      </c>
      <c r="C133" s="26">
        <f ca="1">'Calculated Trips'!B126*C$3</f>
        <v>19.279335674197441</v>
      </c>
      <c r="D133" s="26">
        <f ca="1">'Calculated Trips'!C126*D$3</f>
        <v>41.787427834347213</v>
      </c>
      <c r="E133" s="26">
        <f t="shared" ca="1" si="2"/>
        <v>0.41537903759934619</v>
      </c>
      <c r="F133" s="26">
        <f ca="1">'Calculated Trips'!E126*F$3</f>
        <v>0.29438059539078176</v>
      </c>
      <c r="G133" s="26">
        <f ca="1">'Calculated Trips'!F126*G$3</f>
        <v>0.38743118385883357</v>
      </c>
      <c r="H133" s="26">
        <f ca="1">'Calculated Trips'!G126*H$3</f>
        <v>0.41537903759934619</v>
      </c>
    </row>
    <row r="134" spans="1:8" s="12" customFormat="1" x14ac:dyDescent="0.25">
      <c r="A134" s="22">
        <v>275</v>
      </c>
      <c r="B134" s="22" t="s">
        <v>8</v>
      </c>
      <c r="C134" s="26">
        <f ca="1">'Calculated Trips'!B127*C$3</f>
        <v>0.87188977423913072</v>
      </c>
      <c r="D134" s="26">
        <f ca="1">'Calculated Trips'!C127*D$3</f>
        <v>1.8897970156349615</v>
      </c>
      <c r="E134" s="26">
        <f t="shared" ca="1" si="2"/>
        <v>5.4412856461160439</v>
      </c>
      <c r="F134" s="26">
        <f ca="1">'Calculated Trips'!E127*F$3</f>
        <v>4.001431805859438</v>
      </c>
      <c r="G134" s="26">
        <f ca="1">'Calculated Trips'!F127*G$3</f>
        <v>2.8780103630826139</v>
      </c>
      <c r="H134" s="26">
        <f ca="1">'Calculated Trips'!G127*H$3</f>
        <v>5.4412856461160439</v>
      </c>
    </row>
    <row r="135" spans="1:8" s="12" customFormat="1" x14ac:dyDescent="0.25">
      <c r="A135" s="22">
        <v>276</v>
      </c>
      <c r="B135" s="22" t="s">
        <v>8</v>
      </c>
      <c r="C135" s="26">
        <f ca="1">'Calculated Trips'!B128*C$3</f>
        <v>1.4168208831385873</v>
      </c>
      <c r="D135" s="26">
        <f ca="1">'Calculated Trips'!C128*D$3</f>
        <v>3.070920150406812</v>
      </c>
      <c r="E135" s="26">
        <f t="shared" ca="1" si="2"/>
        <v>4.2841753960626949</v>
      </c>
      <c r="F135" s="26">
        <f ca="1">'Calculated Trips'!E128*F$3</f>
        <v>1.382631369554042</v>
      </c>
      <c r="G135" s="26">
        <f ca="1">'Calculated Trips'!F128*G$3</f>
        <v>3.7286455598797401</v>
      </c>
      <c r="H135" s="26">
        <f ca="1">'Calculated Trips'!G128*H$3</f>
        <v>4.2841753960626949</v>
      </c>
    </row>
    <row r="136" spans="1:8" s="12" customFormat="1" x14ac:dyDescent="0.25">
      <c r="A136" s="22">
        <v>277</v>
      </c>
      <c r="B136" s="22" t="s">
        <v>8</v>
      </c>
      <c r="C136" s="26">
        <f ca="1">'Calculated Trips'!B129*C$3</f>
        <v>0.10898622177989134</v>
      </c>
      <c r="D136" s="26">
        <f ca="1">'Calculated Trips'!C129*D$3</f>
        <v>0.23622462695437019</v>
      </c>
      <c r="E136" s="26">
        <f t="shared" ca="1" si="2"/>
        <v>116.20332933964508</v>
      </c>
      <c r="F136" s="26">
        <f ca="1">'Calculated Trips'!E129*F$3</f>
        <v>38.733359724297905</v>
      </c>
      <c r="G136" s="26">
        <f ca="1">'Calculated Trips'!F129*G$3</f>
        <v>110.2955127678006</v>
      </c>
      <c r="H136" s="26">
        <f ca="1">'Calculated Trips'!G129*H$3</f>
        <v>116.20332933964508</v>
      </c>
    </row>
    <row r="137" spans="1:8" s="12" customFormat="1" x14ac:dyDescent="0.25">
      <c r="A137" s="22">
        <v>278</v>
      </c>
      <c r="B137" s="22" t="s">
        <v>8</v>
      </c>
      <c r="C137" s="26">
        <f ca="1">'Calculated Trips'!B130*C$3</f>
        <v>0.21797244355978268</v>
      </c>
      <c r="D137" s="26">
        <f ca="1">'Calculated Trips'!C130*D$3</f>
        <v>0.47244925390874037</v>
      </c>
      <c r="E137" s="26">
        <f t="shared" ref="E137:E200" ca="1" si="3">H137*E$3</f>
        <v>308.13710954317276</v>
      </c>
      <c r="F137" s="26">
        <f ca="1">'Calculated Trips'!E130*F$3</f>
        <v>100.31994922563464</v>
      </c>
      <c r="G137" s="26">
        <f ca="1">'Calculated Trips'!F130*G$3</f>
        <v>314.51835316183735</v>
      </c>
      <c r="H137" s="26">
        <f ca="1">'Calculated Trips'!G130*H$3</f>
        <v>308.13710954317276</v>
      </c>
    </row>
    <row r="138" spans="1:8" s="12" customFormat="1" x14ac:dyDescent="0.25">
      <c r="A138" s="22">
        <v>279</v>
      </c>
      <c r="B138" s="22" t="s">
        <v>8</v>
      </c>
      <c r="C138" s="26">
        <f ca="1">'Calculated Trips'!B131*C$3</f>
        <v>0</v>
      </c>
      <c r="D138" s="26">
        <f ca="1">'Calculated Trips'!C131*D$3</f>
        <v>0</v>
      </c>
      <c r="E138" s="26">
        <f t="shared" ca="1" si="3"/>
        <v>88.695956059529038</v>
      </c>
      <c r="F138" s="26">
        <f ca="1">'Calculated Trips'!E131*F$3</f>
        <v>29.775456435119789</v>
      </c>
      <c r="G138" s="26">
        <f ca="1">'Calculated Trips'!F131*G$3</f>
        <v>88.817129958514613</v>
      </c>
      <c r="H138" s="26">
        <f ca="1">'Calculated Trips'!G131*H$3</f>
        <v>88.695956059529038</v>
      </c>
    </row>
    <row r="139" spans="1:8" s="12" customFormat="1" x14ac:dyDescent="0.25">
      <c r="A139" s="22">
        <v>280</v>
      </c>
      <c r="B139" s="22" t="s">
        <v>8</v>
      </c>
      <c r="C139" s="26">
        <f ca="1">'Calculated Trips'!B132*C$3</f>
        <v>0</v>
      </c>
      <c r="D139" s="26">
        <f ca="1">'Calculated Trips'!C132*D$3</f>
        <v>0</v>
      </c>
      <c r="E139" s="26">
        <f t="shared" ca="1" si="3"/>
        <v>135.75926273017106</v>
      </c>
      <c r="F139" s="26">
        <f ca="1">'Calculated Trips'!E132*F$3</f>
        <v>43.994002378904995</v>
      </c>
      <c r="G139" s="26">
        <f ca="1">'Calculated Trips'!F132*G$3</f>
        <v>136.54619660166631</v>
      </c>
      <c r="H139" s="26">
        <f ca="1">'Calculated Trips'!G132*H$3</f>
        <v>135.75926273017106</v>
      </c>
    </row>
    <row r="140" spans="1:8" s="12" customFormat="1" x14ac:dyDescent="0.25">
      <c r="A140" s="22">
        <v>281</v>
      </c>
      <c r="B140" s="22" t="s">
        <v>8</v>
      </c>
      <c r="C140" s="26">
        <f ca="1">'Calculated Trips'!B133*C$3</f>
        <v>0.21797244355978268</v>
      </c>
      <c r="D140" s="26">
        <f ca="1">'Calculated Trips'!C133*D$3</f>
        <v>0.47244925390874037</v>
      </c>
      <c r="E140" s="26">
        <f t="shared" ca="1" si="3"/>
        <v>359.8766857294649</v>
      </c>
      <c r="F140" s="26">
        <f ca="1">'Calculated Trips'!E133*F$3</f>
        <v>117.42991186902285</v>
      </c>
      <c r="G140" s="26">
        <f ca="1">'Calculated Trips'!F133*G$3</f>
        <v>366.79156603793814</v>
      </c>
      <c r="H140" s="26">
        <f ca="1">'Calculated Trips'!G133*H$3</f>
        <v>359.8766857294649</v>
      </c>
    </row>
    <row r="141" spans="1:8" s="12" customFormat="1" x14ac:dyDescent="0.25">
      <c r="A141" s="22">
        <v>282</v>
      </c>
      <c r="B141" s="22" t="s">
        <v>8</v>
      </c>
      <c r="C141" s="26">
        <f ca="1">'Calculated Trips'!B134*C$3</f>
        <v>0</v>
      </c>
      <c r="D141" s="26">
        <f ca="1">'Calculated Trips'!C134*D$3</f>
        <v>0</v>
      </c>
      <c r="E141" s="26">
        <f t="shared" ca="1" si="3"/>
        <v>94.235234412024184</v>
      </c>
      <c r="F141" s="26">
        <f ca="1">'Calculated Trips'!E134*F$3</f>
        <v>30.55738127151653</v>
      </c>
      <c r="G141" s="26">
        <f ca="1">'Calculated Trips'!F134*G$3</f>
        <v>96.780385227649163</v>
      </c>
      <c r="H141" s="26">
        <f ca="1">'Calculated Trips'!G134*H$3</f>
        <v>94.235234412024184</v>
      </c>
    </row>
    <row r="142" spans="1:8" s="12" customFormat="1" x14ac:dyDescent="0.25">
      <c r="A142" s="22">
        <v>283</v>
      </c>
      <c r="B142" s="22" t="s">
        <v>8</v>
      </c>
      <c r="C142" s="26">
        <f ca="1">'Calculated Trips'!B135*C$3</f>
        <v>37.806993376778969</v>
      </c>
      <c r="D142" s="26">
        <f ca="1">'Calculated Trips'!C135*D$3</f>
        <v>81.945614416590132</v>
      </c>
      <c r="E142" s="26">
        <f t="shared" ca="1" si="3"/>
        <v>4.1426375640011024</v>
      </c>
      <c r="F142" s="26">
        <f ca="1">'Calculated Trips'!E135*F$3</f>
        <v>2.2474978518197863</v>
      </c>
      <c r="G142" s="26">
        <f ca="1">'Calculated Trips'!F135*G$3</f>
        <v>3.1982809241935803</v>
      </c>
      <c r="H142" s="26">
        <f ca="1">'Calculated Trips'!G135*H$3</f>
        <v>4.1426375640011024</v>
      </c>
    </row>
    <row r="143" spans="1:8" s="12" customFormat="1" x14ac:dyDescent="0.25">
      <c r="A143" s="22">
        <v>284</v>
      </c>
      <c r="B143" s="22" t="s">
        <v>8</v>
      </c>
      <c r="C143" s="26">
        <f ca="1">'Calculated Trips'!B136*C$3</f>
        <v>3.3785728751766317</v>
      </c>
      <c r="D143" s="26">
        <f ca="1">'Calculated Trips'!C136*D$3</f>
        <v>7.3229634355854749</v>
      </c>
      <c r="E143" s="26">
        <f t="shared" ca="1" si="3"/>
        <v>112.94880861125206</v>
      </c>
      <c r="F143" s="26">
        <f ca="1">'Calculated Trips'!E136*F$3</f>
        <v>42.079987545143737</v>
      </c>
      <c r="G143" s="26">
        <f ca="1">'Calculated Trips'!F136*G$3</f>
        <v>92.771993442169872</v>
      </c>
      <c r="H143" s="26">
        <f ca="1">'Calculated Trips'!G136*H$3</f>
        <v>112.94880861125206</v>
      </c>
    </row>
    <row r="144" spans="1:8" s="12" customFormat="1" x14ac:dyDescent="0.25">
      <c r="A144" s="22">
        <v>285</v>
      </c>
      <c r="B144" s="22" t="s">
        <v>8</v>
      </c>
      <c r="C144" s="26">
        <f ca="1">'Calculated Trips'!B137*C$3</f>
        <v>56.563849103763609</v>
      </c>
      <c r="D144" s="26">
        <f ca="1">'Calculated Trips'!C137*D$3</f>
        <v>122.60058138931811</v>
      </c>
      <c r="E144" s="26">
        <f t="shared" ca="1" si="3"/>
        <v>39.813315488918576</v>
      </c>
      <c r="F144" s="26">
        <f ca="1">'Calculated Trips'!E137*F$3</f>
        <v>20.362477364328164</v>
      </c>
      <c r="G144" s="26">
        <f ca="1">'Calculated Trips'!F137*G$3</f>
        <v>39.373210314449238</v>
      </c>
      <c r="H144" s="26">
        <f ca="1">'Calculated Trips'!G137*H$3</f>
        <v>39.813315488918576</v>
      </c>
    </row>
    <row r="145" spans="1:8" s="12" customFormat="1" x14ac:dyDescent="0.25">
      <c r="A145" s="22">
        <v>286</v>
      </c>
      <c r="B145" s="22" t="s">
        <v>8</v>
      </c>
      <c r="C145" s="26">
        <f ca="1">'Calculated Trips'!B138*C$3</f>
        <v>0.76290355245923946</v>
      </c>
      <c r="D145" s="26">
        <f ca="1">'Calculated Trips'!C138*D$3</f>
        <v>1.6535723886805909</v>
      </c>
      <c r="E145" s="26">
        <f t="shared" ca="1" si="3"/>
        <v>13.278476748032965</v>
      </c>
      <c r="F145" s="26">
        <f ca="1">'Calculated Trips'!E138*F$3</f>
        <v>11.974992847284405</v>
      </c>
      <c r="G145" s="26">
        <f ca="1">'Calculated Trips'!F138*G$3</f>
        <v>10.511216892757432</v>
      </c>
      <c r="H145" s="26">
        <f ca="1">'Calculated Trips'!G138*H$3</f>
        <v>13.278476748032965</v>
      </c>
    </row>
    <row r="146" spans="1:8" s="12" customFormat="1" x14ac:dyDescent="0.25">
      <c r="A146" s="22">
        <v>287</v>
      </c>
      <c r="B146" s="22" t="s">
        <v>8</v>
      </c>
      <c r="C146" s="26">
        <f ca="1">'Calculated Trips'!B139*C$3</f>
        <v>5.9942421978940237</v>
      </c>
      <c r="D146" s="26">
        <f ca="1">'Calculated Trips'!C139*D$3</f>
        <v>12.992354482490358</v>
      </c>
      <c r="E146" s="26">
        <f t="shared" ca="1" si="3"/>
        <v>99.662653814299063</v>
      </c>
      <c r="F146" s="26">
        <f ca="1">'Calculated Trips'!E139*F$3</f>
        <v>35.279031788421811</v>
      </c>
      <c r="G146" s="26">
        <f ca="1">'Calculated Trips'!F139*G$3</f>
        <v>98.344677225038296</v>
      </c>
      <c r="H146" s="26">
        <f ca="1">'Calculated Trips'!G139*H$3</f>
        <v>99.662653814299063</v>
      </c>
    </row>
    <row r="147" spans="1:8" s="12" customFormat="1" x14ac:dyDescent="0.25">
      <c r="A147" s="22">
        <v>288</v>
      </c>
      <c r="B147" s="22" t="s">
        <v>8</v>
      </c>
      <c r="C147" s="26">
        <f ca="1">'Calculated Trips'!B140*C$3</f>
        <v>0</v>
      </c>
      <c r="D147" s="26">
        <f ca="1">'Calculated Trips'!C140*D$3</f>
        <v>0</v>
      </c>
      <c r="E147" s="26">
        <f t="shared" ca="1" si="3"/>
        <v>59.780954022322348</v>
      </c>
      <c r="F147" s="26">
        <f ca="1">'Calculated Trips'!E140*F$3</f>
        <v>34.083020723432618</v>
      </c>
      <c r="G147" s="26">
        <f ca="1">'Calculated Trips'!F140*G$3</f>
        <v>51.181324305764704</v>
      </c>
      <c r="H147" s="26">
        <f ca="1">'Calculated Trips'!G140*H$3</f>
        <v>59.780954022322348</v>
      </c>
    </row>
    <row r="148" spans="1:8" s="12" customFormat="1" x14ac:dyDescent="0.25">
      <c r="A148" s="22">
        <v>289</v>
      </c>
      <c r="B148" s="22" t="s">
        <v>8</v>
      </c>
      <c r="C148" s="26">
        <f ca="1">'Calculated Trips'!B141*C$3</f>
        <v>0</v>
      </c>
      <c r="D148" s="26">
        <f ca="1">'Calculated Trips'!C141*D$3</f>
        <v>0</v>
      </c>
      <c r="E148" s="26">
        <f t="shared" ca="1" si="3"/>
        <v>92.56723143467913</v>
      </c>
      <c r="F148" s="26">
        <f ca="1">'Calculated Trips'!E141*F$3</f>
        <v>30.273806968321608</v>
      </c>
      <c r="G148" s="26">
        <f ca="1">'Calculated Trips'!F141*G$3</f>
        <v>92.760818918865809</v>
      </c>
      <c r="H148" s="26">
        <f ca="1">'Calculated Trips'!G141*H$3</f>
        <v>92.56723143467913</v>
      </c>
    </row>
    <row r="149" spans="1:8" s="12" customFormat="1" x14ac:dyDescent="0.25">
      <c r="A149" s="22">
        <v>290</v>
      </c>
      <c r="B149" s="22" t="s">
        <v>8</v>
      </c>
      <c r="C149" s="26">
        <f ca="1">'Calculated Trips'!B142*C$3</f>
        <v>0.10898622177989134</v>
      </c>
      <c r="D149" s="26">
        <f ca="1">'Calculated Trips'!C142*D$3</f>
        <v>0.23622462695437019</v>
      </c>
      <c r="E149" s="26">
        <f t="shared" ca="1" si="3"/>
        <v>31.886137648257087</v>
      </c>
      <c r="F149" s="26">
        <f ca="1">'Calculated Trips'!E142*F$3</f>
        <v>12.972597920560045</v>
      </c>
      <c r="G149" s="26">
        <f ca="1">'Calculated Trips'!F142*G$3</f>
        <v>15.465046500286535</v>
      </c>
      <c r="H149" s="26">
        <f ca="1">'Calculated Trips'!G142*H$3</f>
        <v>31.886137648257087</v>
      </c>
    </row>
    <row r="150" spans="1:8" s="12" customFormat="1" x14ac:dyDescent="0.25">
      <c r="A150" s="22">
        <v>291</v>
      </c>
      <c r="B150" s="22" t="s">
        <v>8</v>
      </c>
      <c r="C150" s="26">
        <f ca="1">'Calculated Trips'!B143*C$3</f>
        <v>10.320014326559692</v>
      </c>
      <c r="D150" s="26">
        <f ca="1">'Calculated Trips'!C143*D$3</f>
        <v>22.368346150936262</v>
      </c>
      <c r="E150" s="26">
        <f t="shared" ca="1" si="3"/>
        <v>73.011867475699574</v>
      </c>
      <c r="F150" s="26">
        <f ca="1">'Calculated Trips'!E143*F$3</f>
        <v>30.892962572751021</v>
      </c>
      <c r="G150" s="26">
        <f ca="1">'Calculated Trips'!F143*G$3</f>
        <v>65.872789848521109</v>
      </c>
      <c r="H150" s="26">
        <f ca="1">'Calculated Trips'!G143*H$3</f>
        <v>73.011867475699574</v>
      </c>
    </row>
    <row r="151" spans="1:8" s="12" customFormat="1" x14ac:dyDescent="0.25">
      <c r="A151" s="22">
        <v>292</v>
      </c>
      <c r="B151" s="22" t="s">
        <v>8</v>
      </c>
      <c r="C151" s="26">
        <f ca="1">'Calculated Trips'!B144*C$3</f>
        <v>29.415054299727334</v>
      </c>
      <c r="D151" s="26">
        <f ca="1">'Calculated Trips'!C144*D$3</f>
        <v>63.756318141103634</v>
      </c>
      <c r="E151" s="26">
        <f t="shared" ca="1" si="3"/>
        <v>114.54925491754085</v>
      </c>
      <c r="F151" s="26">
        <f ca="1">'Calculated Trips'!E144*F$3</f>
        <v>45.379125797647944</v>
      </c>
      <c r="G151" s="26">
        <f ca="1">'Calculated Trips'!F144*G$3</f>
        <v>110.90620203288975</v>
      </c>
      <c r="H151" s="26">
        <f ca="1">'Calculated Trips'!G144*H$3</f>
        <v>114.54925491754085</v>
      </c>
    </row>
    <row r="152" spans="1:8" s="12" customFormat="1" x14ac:dyDescent="0.25">
      <c r="A152" s="22">
        <v>293</v>
      </c>
      <c r="B152" s="22" t="s">
        <v>8</v>
      </c>
      <c r="C152" s="26">
        <f ca="1">'Calculated Trips'!B145*C$3</f>
        <v>5.6125724492208446</v>
      </c>
      <c r="D152" s="26">
        <f ca="1">'Calculated Trips'!C145*D$3</f>
        <v>12.165095838896153</v>
      </c>
      <c r="E152" s="26">
        <f t="shared" ca="1" si="3"/>
        <v>276.56247106191319</v>
      </c>
      <c r="F152" s="26">
        <f ca="1">'Calculated Trips'!E145*F$3</f>
        <v>96.779124382223557</v>
      </c>
      <c r="G152" s="26">
        <f ca="1">'Calculated Trips'!F145*G$3</f>
        <v>249.3322974106141</v>
      </c>
      <c r="H152" s="26">
        <f ca="1">'Calculated Trips'!G145*H$3</f>
        <v>276.56247106191319</v>
      </c>
    </row>
    <row r="153" spans="1:8" s="12" customFormat="1" x14ac:dyDescent="0.25">
      <c r="A153" s="22">
        <v>294</v>
      </c>
      <c r="B153" s="22" t="s">
        <v>8</v>
      </c>
      <c r="C153" s="26">
        <f ca="1">'Calculated Trips'!B146*C$3</f>
        <v>5.3403248672146759</v>
      </c>
      <c r="D153" s="26">
        <f ca="1">'Calculated Trips'!C146*D$3</f>
        <v>11.575006720764138</v>
      </c>
      <c r="E153" s="26">
        <f t="shared" ca="1" si="3"/>
        <v>91.396836339705231</v>
      </c>
      <c r="F153" s="26">
        <f ca="1">'Calculated Trips'!E146*F$3</f>
        <v>34.485022754953711</v>
      </c>
      <c r="G153" s="26">
        <f ca="1">'Calculated Trips'!F146*G$3</f>
        <v>83.723447658219868</v>
      </c>
      <c r="H153" s="26">
        <f ca="1">'Calculated Trips'!G146*H$3</f>
        <v>91.396836339705231</v>
      </c>
    </row>
    <row r="154" spans="1:8" s="12" customFormat="1" x14ac:dyDescent="0.25">
      <c r="A154" s="22">
        <v>295</v>
      </c>
      <c r="B154" s="22" t="s">
        <v>8</v>
      </c>
      <c r="C154" s="26">
        <f ca="1">'Calculated Trips'!B147*C$3</f>
        <v>1.3078346613586957</v>
      </c>
      <c r="D154" s="26">
        <f ca="1">'Calculated Trips'!C147*D$3</f>
        <v>2.8346955234524418</v>
      </c>
      <c r="E154" s="26">
        <f t="shared" ca="1" si="3"/>
        <v>216.90307562134421</v>
      </c>
      <c r="F154" s="26">
        <f ca="1">'Calculated Trips'!E147*F$3</f>
        <v>72.749079990231436</v>
      </c>
      <c r="G154" s="26">
        <f ca="1">'Calculated Trips'!F147*G$3</f>
        <v>222.18204798590196</v>
      </c>
      <c r="H154" s="26">
        <f ca="1">'Calculated Trips'!G147*H$3</f>
        <v>216.90307562134421</v>
      </c>
    </row>
    <row r="155" spans="1:8" s="12" customFormat="1" x14ac:dyDescent="0.25">
      <c r="A155" s="22">
        <v>301</v>
      </c>
      <c r="B155" s="22" t="s">
        <v>8</v>
      </c>
      <c r="C155" s="26">
        <f ca="1">'Calculated Trips'!B148*C$3</f>
        <v>10.289582459165608</v>
      </c>
      <c r="D155" s="26">
        <f ca="1">'Calculated Trips'!C148*D$3</f>
        <v>21.645766454362349</v>
      </c>
      <c r="E155" s="26">
        <f t="shared" ca="1" si="3"/>
        <v>1.4887588575610617</v>
      </c>
      <c r="F155" s="26">
        <f ca="1">'Calculated Trips'!E148*F$3</f>
        <v>0.89955145033535699</v>
      </c>
      <c r="G155" s="26">
        <f ca="1">'Calculated Trips'!F148*G$3</f>
        <v>1.1501727840511327</v>
      </c>
      <c r="H155" s="26">
        <f ca="1">'Calculated Trips'!G148*H$3</f>
        <v>1.4887588575610617</v>
      </c>
    </row>
    <row r="156" spans="1:8" s="12" customFormat="1" x14ac:dyDescent="0.25">
      <c r="A156" s="22">
        <v>302</v>
      </c>
      <c r="B156" s="22" t="s">
        <v>8</v>
      </c>
      <c r="C156" s="26">
        <f ca="1">'Calculated Trips'!B149*C$3</f>
        <v>2.9708996118638766</v>
      </c>
      <c r="D156" s="26">
        <f ca="1">'Calculated Trips'!C149*D$3</f>
        <v>5.9889005352396039</v>
      </c>
      <c r="E156" s="26">
        <f t="shared" ca="1" si="3"/>
        <v>11.461110747834248</v>
      </c>
      <c r="F156" s="26">
        <f ca="1">'Calculated Trips'!E149*F$3</f>
        <v>8.1726294808481743</v>
      </c>
      <c r="G156" s="26">
        <f ca="1">'Calculated Trips'!F149*G$3</f>
        <v>7.3858527292627922</v>
      </c>
      <c r="H156" s="26">
        <f ca="1">'Calculated Trips'!G149*H$3</f>
        <v>11.461110747834248</v>
      </c>
    </row>
    <row r="157" spans="1:8" s="12" customFormat="1" x14ac:dyDescent="0.25">
      <c r="A157" s="22">
        <v>303</v>
      </c>
      <c r="B157" s="22" t="s">
        <v>8</v>
      </c>
      <c r="C157" s="26">
        <f ca="1">'Calculated Trips'!B150*C$3</f>
        <v>0.22853073937414434</v>
      </c>
      <c r="D157" s="26">
        <f ca="1">'Calculated Trips'!C150*D$3</f>
        <v>0.46068465655689261</v>
      </c>
      <c r="E157" s="26">
        <f t="shared" ca="1" si="3"/>
        <v>266.07292300406408</v>
      </c>
      <c r="F157" s="26">
        <f ca="1">'Calculated Trips'!E150*F$3</f>
        <v>113.78814774763509</v>
      </c>
      <c r="G157" s="26">
        <f ca="1">'Calculated Trips'!F150*G$3</f>
        <v>196.77112634367316</v>
      </c>
      <c r="H157" s="26">
        <f ca="1">'Calculated Trips'!G150*H$3</f>
        <v>266.07292300406408</v>
      </c>
    </row>
    <row r="158" spans="1:8" s="12" customFormat="1" x14ac:dyDescent="0.25">
      <c r="A158" s="22">
        <v>304</v>
      </c>
      <c r="B158" s="22" t="s">
        <v>8</v>
      </c>
      <c r="C158" s="26">
        <f ca="1">'Calculated Trips'!B151*C$3</f>
        <v>42.266417451138935</v>
      </c>
      <c r="D158" s="26">
        <f ca="1">'Calculated Trips'!C151*D$3</f>
        <v>85.202936203212445</v>
      </c>
      <c r="E158" s="26">
        <f t="shared" ca="1" si="3"/>
        <v>25.204418621576639</v>
      </c>
      <c r="F158" s="26">
        <f ca="1">'Calculated Trips'!E151*F$3</f>
        <v>9.1387662581358047</v>
      </c>
      <c r="G158" s="26">
        <f ca="1">'Calculated Trips'!F151*G$3</f>
        <v>22.401667197969868</v>
      </c>
      <c r="H158" s="26">
        <f ca="1">'Calculated Trips'!G151*H$3</f>
        <v>25.204418621576639</v>
      </c>
    </row>
    <row r="159" spans="1:8" s="12" customFormat="1" x14ac:dyDescent="0.25">
      <c r="A159" s="22">
        <v>305</v>
      </c>
      <c r="B159" s="22" t="s">
        <v>8</v>
      </c>
      <c r="C159" s="26">
        <f ca="1">'Calculated Trips'!B152*C$3</f>
        <v>51.006004251654659</v>
      </c>
      <c r="D159" s="26">
        <f ca="1">'Calculated Trips'!C152*D$3</f>
        <v>102.82066918158939</v>
      </c>
      <c r="E159" s="26">
        <f t="shared" ca="1" si="3"/>
        <v>1.64655313091572</v>
      </c>
      <c r="F159" s="26">
        <f ca="1">'Calculated Trips'!E152*F$3</f>
        <v>0.97303973423791268</v>
      </c>
      <c r="G159" s="26">
        <f ca="1">'Calculated Trips'!F152*G$3</f>
        <v>1.5894164941649549</v>
      </c>
      <c r="H159" s="26">
        <f ca="1">'Calculated Trips'!G152*H$3</f>
        <v>1.64655313091572</v>
      </c>
    </row>
    <row r="160" spans="1:8" s="12" customFormat="1" x14ac:dyDescent="0.25">
      <c r="A160" s="22">
        <v>306</v>
      </c>
      <c r="B160" s="22" t="s">
        <v>8</v>
      </c>
      <c r="C160" s="26">
        <f ca="1">'Calculated Trips'!B153*C$3</f>
        <v>14.283171210884021</v>
      </c>
      <c r="D160" s="26">
        <f ca="1">'Calculated Trips'!C153*D$3</f>
        <v>28.792791034805795</v>
      </c>
      <c r="E160" s="26">
        <f t="shared" ca="1" si="3"/>
        <v>11.074252421420777</v>
      </c>
      <c r="F160" s="26">
        <f ca="1">'Calculated Trips'!E153*F$3</f>
        <v>4.457746343140486</v>
      </c>
      <c r="G160" s="26">
        <f ca="1">'Calculated Trips'!F153*G$3</f>
        <v>9.9643429923966327</v>
      </c>
      <c r="H160" s="26">
        <f ca="1">'Calculated Trips'!G153*H$3</f>
        <v>11.074252421420777</v>
      </c>
    </row>
    <row r="161" spans="1:8" s="12" customFormat="1" x14ac:dyDescent="0.25">
      <c r="A161" s="22">
        <v>307</v>
      </c>
      <c r="B161" s="22" t="s">
        <v>8</v>
      </c>
      <c r="C161" s="26">
        <f ca="1">'Calculated Trips'!B154*C$3</f>
        <v>3.7707571996733815</v>
      </c>
      <c r="D161" s="26">
        <f ca="1">'Calculated Trips'!C154*D$3</f>
        <v>7.6012968331887283</v>
      </c>
      <c r="E161" s="26">
        <f t="shared" ca="1" si="3"/>
        <v>267.82345864370177</v>
      </c>
      <c r="F161" s="26">
        <f ca="1">'Calculated Trips'!E154*F$3</f>
        <v>94.200944065764773</v>
      </c>
      <c r="G161" s="26">
        <f ca="1">'Calculated Trips'!F154*G$3</f>
        <v>262.6859302262294</v>
      </c>
      <c r="H161" s="26">
        <f ca="1">'Calculated Trips'!G154*H$3</f>
        <v>267.82345864370177</v>
      </c>
    </row>
    <row r="162" spans="1:8" s="12" customFormat="1" x14ac:dyDescent="0.25">
      <c r="A162" s="22">
        <v>308</v>
      </c>
      <c r="B162" s="22" t="s">
        <v>8</v>
      </c>
      <c r="C162" s="26">
        <f ca="1">'Calculated Trips'!B155*C$3</f>
        <v>15.071259465615757</v>
      </c>
      <c r="D162" s="26">
        <f ca="1">'Calculated Trips'!C155*D$3</f>
        <v>30.381462072942234</v>
      </c>
      <c r="E162" s="26">
        <f t="shared" ca="1" si="3"/>
        <v>52.544333159794604</v>
      </c>
      <c r="F162" s="26">
        <f ca="1">'Calculated Trips'!E155*F$3</f>
        <v>20.481980700138624</v>
      </c>
      <c r="G162" s="26">
        <f ca="1">'Calculated Trips'!F155*G$3</f>
        <v>47.961497146521005</v>
      </c>
      <c r="H162" s="26">
        <f ca="1">'Calculated Trips'!G155*H$3</f>
        <v>52.544333159794604</v>
      </c>
    </row>
    <row r="163" spans="1:8" s="12" customFormat="1" x14ac:dyDescent="0.25">
      <c r="A163" s="22">
        <v>309</v>
      </c>
      <c r="B163" s="22" t="s">
        <v>8</v>
      </c>
      <c r="C163" s="26">
        <f ca="1">'Calculated Trips'!B156*C$3</f>
        <v>22.61277386496252</v>
      </c>
      <c r="D163" s="26">
        <f ca="1">'Calculated Trips'!C156*D$3</f>
        <v>45.584055739319695</v>
      </c>
      <c r="E163" s="26">
        <f t="shared" ca="1" si="3"/>
        <v>10.109163643962523</v>
      </c>
      <c r="F163" s="26">
        <f ca="1">'Calculated Trips'!E156*F$3</f>
        <v>4.8362743769381664</v>
      </c>
      <c r="G163" s="26">
        <f ca="1">'Calculated Trips'!F156*G$3</f>
        <v>9.0156478892161882</v>
      </c>
      <c r="H163" s="26">
        <f ca="1">'Calculated Trips'!G156*H$3</f>
        <v>10.109163643962523</v>
      </c>
    </row>
    <row r="164" spans="1:8" s="12" customFormat="1" x14ac:dyDescent="0.25">
      <c r="A164" s="22">
        <v>310</v>
      </c>
      <c r="B164" s="22" t="s">
        <v>8</v>
      </c>
      <c r="C164" s="26">
        <f ca="1">'Calculated Trips'!B157*C$3</f>
        <v>27.537954094584386</v>
      </c>
      <c r="D164" s="26">
        <f ca="1">'Calculated Trips'!C157*D$3</f>
        <v>55.512501115105565</v>
      </c>
      <c r="E164" s="26">
        <f t="shared" ca="1" si="3"/>
        <v>111.55142269751425</v>
      </c>
      <c r="F164" s="26">
        <f ca="1">'Calculated Trips'!E157*F$3</f>
        <v>51.340623685896318</v>
      </c>
      <c r="G164" s="26">
        <f ca="1">'Calculated Trips'!F157*G$3</f>
        <v>102.39597171514491</v>
      </c>
      <c r="H164" s="26">
        <f ca="1">'Calculated Trips'!G157*H$3</f>
        <v>111.55142269751425</v>
      </c>
    </row>
    <row r="165" spans="1:8" s="12" customFormat="1" x14ac:dyDescent="0.25">
      <c r="A165" s="22">
        <v>311</v>
      </c>
      <c r="B165" s="22" t="s">
        <v>8</v>
      </c>
      <c r="C165" s="26">
        <f ca="1">'Calculated Trips'!B158*C$3</f>
        <v>0.11426536968707217</v>
      </c>
      <c r="D165" s="26">
        <f ca="1">'Calculated Trips'!C158*D$3</f>
        <v>0.23034232827844631</v>
      </c>
      <c r="E165" s="26">
        <f t="shared" ca="1" si="3"/>
        <v>171.89425785841973</v>
      </c>
      <c r="F165" s="26">
        <f ca="1">'Calculated Trips'!E158*F$3</f>
        <v>55.717019472719599</v>
      </c>
      <c r="G165" s="26">
        <f ca="1">'Calculated Trips'!F158*G$3</f>
        <v>174.23087527017353</v>
      </c>
      <c r="H165" s="26">
        <f ca="1">'Calculated Trips'!G158*H$3</f>
        <v>171.89425785841973</v>
      </c>
    </row>
    <row r="166" spans="1:8" s="12" customFormat="1" x14ac:dyDescent="0.25">
      <c r="A166" s="22">
        <v>312</v>
      </c>
      <c r="B166" s="22" t="s">
        <v>8</v>
      </c>
      <c r="C166" s="26">
        <f ca="1">'Calculated Trips'!B159*C$3</f>
        <v>1.4854498059319383</v>
      </c>
      <c r="D166" s="26">
        <f ca="1">'Calculated Trips'!C159*D$3</f>
        <v>2.9944502676198019</v>
      </c>
      <c r="E166" s="26">
        <f t="shared" ca="1" si="3"/>
        <v>164.01328064003181</v>
      </c>
      <c r="F166" s="26">
        <f ca="1">'Calculated Trips'!E159*F$3</f>
        <v>60.058293605141799</v>
      </c>
      <c r="G166" s="26">
        <f ca="1">'Calculated Trips'!F159*G$3</f>
        <v>150.21819246082461</v>
      </c>
      <c r="H166" s="26">
        <f ca="1">'Calculated Trips'!G159*H$3</f>
        <v>164.01328064003181</v>
      </c>
    </row>
    <row r="167" spans="1:8" s="12" customFormat="1" x14ac:dyDescent="0.25">
      <c r="A167" s="22">
        <v>313</v>
      </c>
      <c r="B167" s="22" t="s">
        <v>8</v>
      </c>
      <c r="C167" s="26">
        <f ca="1">'Calculated Trips'!B160*C$3</f>
        <v>0</v>
      </c>
      <c r="D167" s="26">
        <f ca="1">'Calculated Trips'!C160*D$3</f>
        <v>0</v>
      </c>
      <c r="E167" s="26">
        <f t="shared" ca="1" si="3"/>
        <v>71.638054778491835</v>
      </c>
      <c r="F167" s="26">
        <f ca="1">'Calculated Trips'!E160*F$3</f>
        <v>31.224007018457641</v>
      </c>
      <c r="G167" s="26">
        <f ca="1">'Calculated Trips'!F160*G$3</f>
        <v>71.082240601244592</v>
      </c>
      <c r="H167" s="26">
        <f ca="1">'Calculated Trips'!G160*H$3</f>
        <v>71.638054778491835</v>
      </c>
    </row>
    <row r="168" spans="1:8" s="12" customFormat="1" x14ac:dyDescent="0.25">
      <c r="A168" s="22">
        <v>314</v>
      </c>
      <c r="B168" s="22" t="s">
        <v>8</v>
      </c>
      <c r="C168" s="26">
        <f ca="1">'Calculated Trips'!B161*C$3</f>
        <v>2.2853073937414434</v>
      </c>
      <c r="D168" s="26">
        <f ca="1">'Calculated Trips'!C161*D$3</f>
        <v>4.6068465655689268</v>
      </c>
      <c r="E168" s="26">
        <f t="shared" ca="1" si="3"/>
        <v>318.01500858623803</v>
      </c>
      <c r="F168" s="26">
        <f ca="1">'Calculated Trips'!E161*F$3</f>
        <v>105.08409797867776</v>
      </c>
      <c r="G168" s="26">
        <f ca="1">'Calculated Trips'!F161*G$3</f>
        <v>324.38216221786575</v>
      </c>
      <c r="H168" s="26">
        <f ca="1">'Calculated Trips'!G161*H$3</f>
        <v>318.01500858623803</v>
      </c>
    </row>
    <row r="169" spans="1:8" s="12" customFormat="1" x14ac:dyDescent="0.25">
      <c r="A169" s="22">
        <v>315</v>
      </c>
      <c r="B169" s="22" t="s">
        <v>8</v>
      </c>
      <c r="C169" s="26">
        <f ca="1">'Calculated Trips'!B162*C$3</f>
        <v>0</v>
      </c>
      <c r="D169" s="26">
        <f ca="1">'Calculated Trips'!C162*D$3</f>
        <v>0</v>
      </c>
      <c r="E169" s="26">
        <f t="shared" ca="1" si="3"/>
        <v>38.274921764233149</v>
      </c>
      <c r="F169" s="26">
        <f ca="1">'Calculated Trips'!E162*F$3</f>
        <v>15.201241673111372</v>
      </c>
      <c r="G169" s="26">
        <f ca="1">'Calculated Trips'!F162*G$3</f>
        <v>37.11578431188935</v>
      </c>
      <c r="H169" s="26">
        <f ca="1">'Calculated Trips'!G162*H$3</f>
        <v>38.274921764233149</v>
      </c>
    </row>
    <row r="170" spans="1:8" s="12" customFormat="1" x14ac:dyDescent="0.25">
      <c r="A170" s="22">
        <v>316</v>
      </c>
      <c r="B170" s="22" t="s">
        <v>8</v>
      </c>
      <c r="C170" s="26">
        <f ca="1">'Calculated Trips'!B163*C$3</f>
        <v>0</v>
      </c>
      <c r="D170" s="26">
        <f ca="1">'Calculated Trips'!C163*D$3</f>
        <v>0</v>
      </c>
      <c r="E170" s="26">
        <f t="shared" ca="1" si="3"/>
        <v>30.239975668546926</v>
      </c>
      <c r="F170" s="26">
        <f ca="1">'Calculated Trips'!E163*F$3</f>
        <v>14.522375465506167</v>
      </c>
      <c r="G170" s="26">
        <f ca="1">'Calculated Trips'!F163*G$3</f>
        <v>28.06855953920282</v>
      </c>
      <c r="H170" s="26">
        <f ca="1">'Calculated Trips'!G163*H$3</f>
        <v>30.239975668546926</v>
      </c>
    </row>
    <row r="171" spans="1:8" s="12" customFormat="1" x14ac:dyDescent="0.25">
      <c r="A171" s="22">
        <v>317</v>
      </c>
      <c r="B171" s="22" t="s">
        <v>8</v>
      </c>
      <c r="C171" s="26">
        <f ca="1">'Calculated Trips'!B164*C$3</f>
        <v>45.19860643546739</v>
      </c>
      <c r="D171" s="26">
        <f ca="1">'Calculated Trips'!C164*D$3</f>
        <v>94.284578990285681</v>
      </c>
      <c r="E171" s="26">
        <f t="shared" ca="1" si="3"/>
        <v>1.7354681253673336</v>
      </c>
      <c r="F171" s="26">
        <f ca="1">'Calculated Trips'!E164*F$3</f>
        <v>0.5987566283588146</v>
      </c>
      <c r="G171" s="26">
        <f ca="1">'Calculated Trips'!F164*G$3</f>
        <v>1.3757594086340232</v>
      </c>
      <c r="H171" s="26">
        <f ca="1">'Calculated Trips'!G164*H$3</f>
        <v>1.7354681253673336</v>
      </c>
    </row>
    <row r="172" spans="1:8" s="12" customFormat="1" x14ac:dyDescent="0.25">
      <c r="A172" s="22">
        <v>318</v>
      </c>
      <c r="B172" s="22" t="s">
        <v>8</v>
      </c>
      <c r="C172" s="26">
        <f ca="1">'Calculated Trips'!B165*C$3</f>
        <v>41.053230984914514</v>
      </c>
      <c r="D172" s="26">
        <f ca="1">'Calculated Trips'!C165*D$3</f>
        <v>85.637299573163034</v>
      </c>
      <c r="E172" s="26">
        <f t="shared" ca="1" si="3"/>
        <v>4.5246426043103751</v>
      </c>
      <c r="F172" s="26">
        <f ca="1">'Calculated Trips'!E165*F$3</f>
        <v>2.3546053315523201</v>
      </c>
      <c r="G172" s="26">
        <f ca="1">'Calculated Trips'!F165*G$3</f>
        <v>4.730160269089672</v>
      </c>
      <c r="H172" s="26">
        <f ca="1">'Calculated Trips'!G165*H$3</f>
        <v>4.5246426043103751</v>
      </c>
    </row>
    <row r="173" spans="1:8" s="12" customFormat="1" x14ac:dyDescent="0.25">
      <c r="A173" s="22">
        <v>319</v>
      </c>
      <c r="B173" s="22" t="s">
        <v>8</v>
      </c>
      <c r="C173" s="26">
        <f ca="1">'Calculated Trips'!B166*C$3</f>
        <v>2.0879791016384388</v>
      </c>
      <c r="D173" s="26">
        <f ca="1">'Calculated Trips'!C166*D$3</f>
        <v>4.3555376163990669</v>
      </c>
      <c r="E173" s="26">
        <f t="shared" ca="1" si="3"/>
        <v>0.3817921148160846</v>
      </c>
      <c r="F173" s="26">
        <f ca="1">'Calculated Trips'!E166*F$3</f>
        <v>0.12278185579305172</v>
      </c>
      <c r="G173" s="26">
        <f ca="1">'Calculated Trips'!F166*G$3</f>
        <v>0.28806296516998098</v>
      </c>
      <c r="H173" s="26">
        <f ca="1">'Calculated Trips'!G166*H$3</f>
        <v>0.3817921148160846</v>
      </c>
    </row>
    <row r="174" spans="1:8" s="12" customFormat="1" x14ac:dyDescent="0.25">
      <c r="A174" s="22">
        <v>320</v>
      </c>
      <c r="B174" s="22" t="s">
        <v>8</v>
      </c>
      <c r="C174" s="26">
        <f ca="1">'Calculated Trips'!B167*C$3</f>
        <v>39.548780631033964</v>
      </c>
      <c r="D174" s="26">
        <f ca="1">'Calculated Trips'!C167*D$3</f>
        <v>82.499006616499955</v>
      </c>
      <c r="E174" s="26">
        <f t="shared" ca="1" si="3"/>
        <v>120.81837544009102</v>
      </c>
      <c r="F174" s="26">
        <f ca="1">'Calculated Trips'!E167*F$3</f>
        <v>48.520271849096751</v>
      </c>
      <c r="G174" s="26">
        <f ca="1">'Calculated Trips'!F167*G$3</f>
        <v>114.33959133792186</v>
      </c>
      <c r="H174" s="26">
        <f ca="1">'Calculated Trips'!G167*H$3</f>
        <v>120.81837544009102</v>
      </c>
    </row>
    <row r="175" spans="1:8" s="12" customFormat="1" x14ac:dyDescent="0.25">
      <c r="A175" s="22">
        <v>321</v>
      </c>
      <c r="B175" s="22" t="s">
        <v>8</v>
      </c>
      <c r="C175" s="26">
        <f ca="1">'Calculated Trips'!B168*C$3</f>
        <v>32.670731825636757</v>
      </c>
      <c r="D175" s="26">
        <f ca="1">'Calculated Trips'!C168*D$3</f>
        <v>68.151353291891283</v>
      </c>
      <c r="E175" s="26">
        <f t="shared" ca="1" si="3"/>
        <v>3.7977386220675031</v>
      </c>
      <c r="F175" s="26">
        <f ca="1">'Calculated Trips'!E168*F$3</f>
        <v>1.6030008043315387</v>
      </c>
      <c r="G175" s="26">
        <f ca="1">'Calculated Trips'!F168*G$3</f>
        <v>3.0172964244448921</v>
      </c>
      <c r="H175" s="26">
        <f ca="1">'Calculated Trips'!G168*H$3</f>
        <v>3.7977386220675031</v>
      </c>
    </row>
    <row r="176" spans="1:8" s="12" customFormat="1" x14ac:dyDescent="0.25">
      <c r="A176" s="22">
        <v>322</v>
      </c>
      <c r="B176" s="22" t="s">
        <v>8</v>
      </c>
      <c r="C176" s="26">
        <f ca="1">'Calculated Trips'!B169*C$3</f>
        <v>9.161069719588701</v>
      </c>
      <c r="D176" s="26">
        <f ca="1">'Calculated Trips'!C169*D$3</f>
        <v>19.110049395998441</v>
      </c>
      <c r="E176" s="26">
        <f t="shared" ca="1" si="3"/>
        <v>6.8933871464390348</v>
      </c>
      <c r="F176" s="26">
        <f ca="1">'Calculated Trips'!E169*F$3</f>
        <v>3.5690553734509463</v>
      </c>
      <c r="G176" s="26">
        <f ca="1">'Calculated Trips'!F169*G$3</f>
        <v>6.5046571201828396</v>
      </c>
      <c r="H176" s="26">
        <f ca="1">'Calculated Trips'!G169*H$3</f>
        <v>6.8933871464390348</v>
      </c>
    </row>
    <row r="177" spans="1:8" s="12" customFormat="1" x14ac:dyDescent="0.25">
      <c r="A177" s="22">
        <v>323</v>
      </c>
      <c r="B177" s="22" t="s">
        <v>8</v>
      </c>
      <c r="C177" s="26">
        <f ca="1">'Calculated Trips'!B170*C$3</f>
        <v>10.374554044540922</v>
      </c>
      <c r="D177" s="26">
        <f ca="1">'Calculated Trips'!C170*D$3</f>
        <v>21.641385375411549</v>
      </c>
      <c r="E177" s="26">
        <f t="shared" ca="1" si="3"/>
        <v>36.944301991813383</v>
      </c>
      <c r="F177" s="26">
        <f ca="1">'Calculated Trips'!E170*F$3</f>
        <v>13.809807899859635</v>
      </c>
      <c r="G177" s="26">
        <f ca="1">'Calculated Trips'!F170*G$3</f>
        <v>30.342971592070647</v>
      </c>
      <c r="H177" s="26">
        <f ca="1">'Calculated Trips'!G170*H$3</f>
        <v>36.944301991813383</v>
      </c>
    </row>
    <row r="178" spans="1:8" s="12" customFormat="1" x14ac:dyDescent="0.25">
      <c r="A178" s="22">
        <v>324</v>
      </c>
      <c r="B178" s="22" t="s">
        <v>8</v>
      </c>
      <c r="C178" s="26">
        <f ca="1">'Calculated Trips'!B171*C$3</f>
        <v>0</v>
      </c>
      <c r="D178" s="26">
        <f ca="1">'Calculated Trips'!C171*D$3</f>
        <v>0</v>
      </c>
      <c r="E178" s="26">
        <f t="shared" ca="1" si="3"/>
        <v>254.0343659707822</v>
      </c>
      <c r="F178" s="26">
        <f ca="1">'Calculated Trips'!E171*F$3</f>
        <v>97.480851606348594</v>
      </c>
      <c r="G178" s="26">
        <f ca="1">'Calculated Trips'!F171*G$3</f>
        <v>212.19462187656458</v>
      </c>
      <c r="H178" s="26">
        <f ca="1">'Calculated Trips'!G171*H$3</f>
        <v>254.0343659707822</v>
      </c>
    </row>
    <row r="179" spans="1:8" s="12" customFormat="1" x14ac:dyDescent="0.25">
      <c r="A179" s="22">
        <v>325</v>
      </c>
      <c r="B179" s="22" t="s">
        <v>8</v>
      </c>
      <c r="C179" s="26">
        <f ca="1">'Calculated Trips'!B172*C$3</f>
        <v>106.6717786092417</v>
      </c>
      <c r="D179" s="26">
        <f ca="1">'Calculated Trips'!C172*D$3</f>
        <v>224.40098188729897</v>
      </c>
      <c r="E179" s="26">
        <f t="shared" ca="1" si="3"/>
        <v>49.311291648887789</v>
      </c>
      <c r="F179" s="26">
        <f ca="1">'Calculated Trips'!E172*F$3</f>
        <v>20.633180686611059</v>
      </c>
      <c r="G179" s="26">
        <f ca="1">'Calculated Trips'!F172*G$3</f>
        <v>41.726653161858756</v>
      </c>
      <c r="H179" s="26">
        <f ca="1">'Calculated Trips'!G172*H$3</f>
        <v>49.311291648887789</v>
      </c>
    </row>
    <row r="180" spans="1:8" s="12" customFormat="1" x14ac:dyDescent="0.25">
      <c r="A180" s="22">
        <v>326</v>
      </c>
      <c r="B180" s="22" t="s">
        <v>8</v>
      </c>
      <c r="C180" s="26">
        <f ca="1">'Calculated Trips'!B173*C$3</f>
        <v>15.765562211505557</v>
      </c>
      <c r="D180" s="26">
        <f ca="1">'Calculated Trips'!C173*D$3</f>
        <v>32.239796534315978</v>
      </c>
      <c r="E180" s="26">
        <f t="shared" ca="1" si="3"/>
        <v>1.3884832279411545</v>
      </c>
      <c r="F180" s="26">
        <f ca="1">'Calculated Trips'!E173*F$3</f>
        <v>0.56845132714592683</v>
      </c>
      <c r="G180" s="26">
        <f ca="1">'Calculated Trips'!F173*G$3</f>
        <v>1.2466485742022595</v>
      </c>
      <c r="H180" s="26">
        <f ca="1">'Calculated Trips'!G173*H$3</f>
        <v>1.3884832279411545</v>
      </c>
    </row>
    <row r="181" spans="1:8" s="12" customFormat="1" x14ac:dyDescent="0.25">
      <c r="A181" s="22">
        <v>327</v>
      </c>
      <c r="B181" s="22" t="s">
        <v>8</v>
      </c>
      <c r="C181" s="26">
        <f ca="1">'Calculated Trips'!B174*C$3</f>
        <v>14.983308340149314</v>
      </c>
      <c r="D181" s="26">
        <f ca="1">'Calculated Trips'!C174*D$3</f>
        <v>30.640125979446623</v>
      </c>
      <c r="E181" s="26">
        <f t="shared" ca="1" si="3"/>
        <v>96.699003551366857</v>
      </c>
      <c r="F181" s="26">
        <f ca="1">'Calculated Trips'!E174*F$3</f>
        <v>36.228118762766684</v>
      </c>
      <c r="G181" s="26">
        <f ca="1">'Calculated Trips'!F174*G$3</f>
        <v>79.807418016883247</v>
      </c>
      <c r="H181" s="26">
        <f ca="1">'Calculated Trips'!G174*H$3</f>
        <v>96.699003551366857</v>
      </c>
    </row>
    <row r="182" spans="1:8" s="12" customFormat="1" x14ac:dyDescent="0.25">
      <c r="A182" s="22">
        <v>328</v>
      </c>
      <c r="B182" s="22" t="s">
        <v>8</v>
      </c>
      <c r="C182" s="26">
        <f ca="1">'Calculated Trips'!B175*C$3</f>
        <v>65.497579594140987</v>
      </c>
      <c r="D182" s="26">
        <f ca="1">'Calculated Trips'!C175*D$3</f>
        <v>133.93931730923143</v>
      </c>
      <c r="E182" s="26">
        <f t="shared" ca="1" si="3"/>
        <v>4.75264722616844</v>
      </c>
      <c r="F182" s="26">
        <f ca="1">'Calculated Trips'!E175*F$3</f>
        <v>1.9997807654534743</v>
      </c>
      <c r="G182" s="26">
        <f ca="1">'Calculated Trips'!F175*G$3</f>
        <v>4.7493995141081848</v>
      </c>
      <c r="H182" s="26">
        <f ca="1">'Calculated Trips'!G175*H$3</f>
        <v>4.75264722616844</v>
      </c>
    </row>
    <row r="183" spans="1:8" s="12" customFormat="1" x14ac:dyDescent="0.25">
      <c r="A183" s="22">
        <v>329</v>
      </c>
      <c r="B183" s="22" t="s">
        <v>8</v>
      </c>
      <c r="C183" s="26">
        <f ca="1">'Calculated Trips'!B176*C$3</f>
        <v>13.851776769391824</v>
      </c>
      <c r="D183" s="26">
        <f ca="1">'Calculated Trips'!C176*D$3</f>
        <v>28.326199769650355</v>
      </c>
      <c r="E183" s="26">
        <f t="shared" ca="1" si="3"/>
        <v>15.405304356237551</v>
      </c>
      <c r="F183" s="26">
        <f ca="1">'Calculated Trips'!E176*F$3</f>
        <v>7.1156569320812828</v>
      </c>
      <c r="G183" s="26">
        <f ca="1">'Calculated Trips'!F176*G$3</f>
        <v>15.873422565280517</v>
      </c>
      <c r="H183" s="26">
        <f ca="1">'Calculated Trips'!G176*H$3</f>
        <v>15.405304356237551</v>
      </c>
    </row>
    <row r="184" spans="1:8" s="12" customFormat="1" x14ac:dyDescent="0.25">
      <c r="A184" s="22">
        <v>330</v>
      </c>
      <c r="B184" s="22" t="s">
        <v>8</v>
      </c>
      <c r="C184" s="26">
        <f ca="1">'Calculated Trips'!B177*C$3</f>
        <v>12.291626986965436</v>
      </c>
      <c r="D184" s="26">
        <f ca="1">'Calculated Trips'!C177*D$3</f>
        <v>25.135770473587801</v>
      </c>
      <c r="E184" s="26">
        <f t="shared" ca="1" si="3"/>
        <v>61.960361168427106</v>
      </c>
      <c r="F184" s="26">
        <f ca="1">'Calculated Trips'!E177*F$3</f>
        <v>20.449610591218544</v>
      </c>
      <c r="G184" s="26">
        <f ca="1">'Calculated Trips'!F177*G$3</f>
        <v>63.395843910847098</v>
      </c>
      <c r="H184" s="26">
        <f ca="1">'Calculated Trips'!G177*H$3</f>
        <v>61.960361168427106</v>
      </c>
    </row>
    <row r="185" spans="1:8" s="12" customFormat="1" x14ac:dyDescent="0.25">
      <c r="A185" s="22">
        <v>331</v>
      </c>
      <c r="B185" s="22" t="s">
        <v>8</v>
      </c>
      <c r="C185" s="26">
        <f ca="1">'Calculated Trips'!B178*C$3</f>
        <v>19.610821287482526</v>
      </c>
      <c r="D185" s="26">
        <f ca="1">'Calculated Trips'!C178*D$3</f>
        <v>40.103161542685733</v>
      </c>
      <c r="E185" s="26">
        <f t="shared" ca="1" si="3"/>
        <v>0.10353968574817556</v>
      </c>
      <c r="F185" s="26">
        <f ca="1">'Calculated Trips'!E178*F$3</f>
        <v>9.3375695102086972E-2</v>
      </c>
      <c r="G185" s="26">
        <f ca="1">'Calculated Trips'!F178*G$3</f>
        <v>8.1961817952367205E-2</v>
      </c>
      <c r="H185" s="26">
        <f ca="1">'Calculated Trips'!G178*H$3</f>
        <v>0.10353968574817556</v>
      </c>
    </row>
    <row r="186" spans="1:8" s="12" customFormat="1" x14ac:dyDescent="0.25">
      <c r="A186" s="22">
        <v>332</v>
      </c>
      <c r="B186" s="22" t="s">
        <v>8</v>
      </c>
      <c r="C186" s="26">
        <f ca="1">'Calculated Trips'!B179*C$3</f>
        <v>9.9976735975401105</v>
      </c>
      <c r="D186" s="26">
        <f ca="1">'Calculated Trips'!C179*D$3</f>
        <v>20.444749021761353</v>
      </c>
      <c r="E186" s="26">
        <f t="shared" ca="1" si="3"/>
        <v>5.0361107893034269</v>
      </c>
      <c r="F186" s="26">
        <f ca="1">'Calculated Trips'!E179*F$3</f>
        <v>1.8079327777206997</v>
      </c>
      <c r="G186" s="26">
        <f ca="1">'Calculated Trips'!F179*G$3</f>
        <v>3.9548684899382267</v>
      </c>
      <c r="H186" s="26">
        <f ca="1">'Calculated Trips'!G179*H$3</f>
        <v>5.0361107893034269</v>
      </c>
    </row>
    <row r="187" spans="1:8" s="12" customFormat="1" x14ac:dyDescent="0.25">
      <c r="A187" s="22">
        <v>333</v>
      </c>
      <c r="B187" s="22" t="s">
        <v>8</v>
      </c>
      <c r="C187" s="26">
        <f ca="1">'Calculated Trips'!B180*C$3</f>
        <v>31.304510488133548</v>
      </c>
      <c r="D187" s="26">
        <f ca="1">'Calculated Trips'!C180*D$3</f>
        <v>64.016178757472019</v>
      </c>
      <c r="E187" s="26">
        <f t="shared" ca="1" si="3"/>
        <v>6.030919940371458</v>
      </c>
      <c r="F187" s="26">
        <f ca="1">'Calculated Trips'!E180*F$3</f>
        <v>3.4679227260527488</v>
      </c>
      <c r="G187" s="26">
        <f ca="1">'Calculated Trips'!F180*G$3</f>
        <v>5.1580304940345263</v>
      </c>
      <c r="H187" s="26">
        <f ca="1">'Calculated Trips'!G180*H$3</f>
        <v>6.030919940371458</v>
      </c>
    </row>
    <row r="188" spans="1:8" s="12" customFormat="1" x14ac:dyDescent="0.25">
      <c r="A188" s="22">
        <v>334</v>
      </c>
      <c r="B188" s="22" t="s">
        <v>8</v>
      </c>
      <c r="C188" s="26">
        <f ca="1">'Calculated Trips'!B181*C$3</f>
        <v>10.996671905478925</v>
      </c>
      <c r="D188" s="26">
        <f ca="1">'Calculated Trips'!C181*D$3</f>
        <v>22.487651250935812</v>
      </c>
      <c r="E188" s="26">
        <f t="shared" ca="1" si="3"/>
        <v>2.7537724916256288</v>
      </c>
      <c r="F188" s="26">
        <f ca="1">'Calculated Trips'!E181*F$3</f>
        <v>1.4772660340263455</v>
      </c>
      <c r="G188" s="26">
        <f ca="1">'Calculated Trips'!F181*G$3</f>
        <v>1.9687678819870313</v>
      </c>
      <c r="H188" s="26">
        <f ca="1">'Calculated Trips'!G181*H$3</f>
        <v>2.7537724916256288</v>
      </c>
    </row>
    <row r="189" spans="1:8" s="12" customFormat="1" x14ac:dyDescent="0.25">
      <c r="A189" s="22">
        <v>335</v>
      </c>
      <c r="B189" s="22" t="s">
        <v>8</v>
      </c>
      <c r="C189" s="26">
        <f ca="1">'Calculated Trips'!B182*C$3</f>
        <v>32.799675392175921</v>
      </c>
      <c r="D189" s="26">
        <f ca="1">'Calculated Trips'!C182*D$3</f>
        <v>67.073717184893141</v>
      </c>
      <c r="E189" s="26">
        <f t="shared" ca="1" si="3"/>
        <v>0.91933474146520322</v>
      </c>
      <c r="F189" s="26">
        <f ca="1">'Calculated Trips'!E182*F$3</f>
        <v>0.47765423855843631</v>
      </c>
      <c r="G189" s="26">
        <f ca="1">'Calculated Trips'!F182*G$3</f>
        <v>0.89651594439965521</v>
      </c>
      <c r="H189" s="26">
        <f ca="1">'Calculated Trips'!G182*H$3</f>
        <v>0.91933474146520322</v>
      </c>
    </row>
    <row r="190" spans="1:8" s="12" customFormat="1" x14ac:dyDescent="0.25">
      <c r="A190" s="22">
        <v>336</v>
      </c>
      <c r="B190" s="22" t="s">
        <v>8</v>
      </c>
      <c r="C190" s="26">
        <f ca="1">'Calculated Trips'!B183*C$3</f>
        <v>40.8879215078884</v>
      </c>
      <c r="D190" s="26">
        <f ca="1">'Calculated Trips'!C183*D$3</f>
        <v>83.613781255665018</v>
      </c>
      <c r="E190" s="26">
        <f t="shared" ca="1" si="3"/>
        <v>11.87088047605638</v>
      </c>
      <c r="F190" s="26">
        <f ca="1">'Calculated Trips'!E183*F$3</f>
        <v>5.3419829664752863</v>
      </c>
      <c r="G190" s="26">
        <f ca="1">'Calculated Trips'!F183*G$3</f>
        <v>11.472922267568462</v>
      </c>
      <c r="H190" s="26">
        <f ca="1">'Calculated Trips'!G183*H$3</f>
        <v>11.87088047605638</v>
      </c>
    </row>
    <row r="191" spans="1:8" s="12" customFormat="1" x14ac:dyDescent="0.25">
      <c r="A191" s="22">
        <v>337</v>
      </c>
      <c r="B191" s="22" t="s">
        <v>8</v>
      </c>
      <c r="C191" s="26">
        <f ca="1">'Calculated Trips'!B184*C$3</f>
        <v>11.893899023206885</v>
      </c>
      <c r="D191" s="26">
        <f ca="1">'Calculated Trips'!C184*D$3</f>
        <v>24.322436419555423</v>
      </c>
      <c r="E191" s="26">
        <f t="shared" ca="1" si="3"/>
        <v>1.3872629333345106</v>
      </c>
      <c r="F191" s="26">
        <f ca="1">'Calculated Trips'!E184*F$3</f>
        <v>0.64757351216349301</v>
      </c>
      <c r="G191" s="26">
        <f ca="1">'Calculated Trips'!F184*G$3</f>
        <v>1.1870646621528946</v>
      </c>
      <c r="H191" s="26">
        <f ca="1">'Calculated Trips'!G184*H$3</f>
        <v>1.3872629333345106</v>
      </c>
    </row>
    <row r="192" spans="1:8" s="12" customFormat="1" x14ac:dyDescent="0.25">
      <c r="A192" s="22">
        <v>338</v>
      </c>
      <c r="B192" s="22" t="s">
        <v>8</v>
      </c>
      <c r="C192" s="26">
        <f ca="1">'Calculated Trips'!B185*C$3</f>
        <v>31.120194403091716</v>
      </c>
      <c r="D192" s="26">
        <f ca="1">'Calculated Trips'!C185*D$3</f>
        <v>63.639261461404182</v>
      </c>
      <c r="E192" s="26">
        <f t="shared" ca="1" si="3"/>
        <v>18.965948537360276</v>
      </c>
      <c r="F192" s="26">
        <f ca="1">'Calculated Trips'!E185*F$3</f>
        <v>7.7109953335395094</v>
      </c>
      <c r="G192" s="26">
        <f ca="1">'Calculated Trips'!F185*G$3</f>
        <v>16.753081146465419</v>
      </c>
      <c r="H192" s="26">
        <f ca="1">'Calculated Trips'!G185*H$3</f>
        <v>18.965948537360276</v>
      </c>
    </row>
    <row r="193" spans="1:8" s="12" customFormat="1" x14ac:dyDescent="0.25">
      <c r="A193" s="22">
        <v>339</v>
      </c>
      <c r="B193" s="22" t="s">
        <v>8</v>
      </c>
      <c r="C193" s="26">
        <f ca="1">'Calculated Trips'!B186*C$3</f>
        <v>6.921466336758539</v>
      </c>
      <c r="D193" s="26">
        <f ca="1">'Calculated Trips'!C186*D$3</f>
        <v>14.15405701506555</v>
      </c>
      <c r="E193" s="26">
        <f t="shared" ca="1" si="3"/>
        <v>0.81335446650373966</v>
      </c>
      <c r="F193" s="26">
        <f ca="1">'Calculated Trips'!E186*F$3</f>
        <v>0.54252291349148152</v>
      </c>
      <c r="G193" s="26">
        <f ca="1">'Calculated Trips'!F186*G$3</f>
        <v>0.69538630234855858</v>
      </c>
      <c r="H193" s="26">
        <f ca="1">'Calculated Trips'!G186*H$3</f>
        <v>0.81335446650373966</v>
      </c>
    </row>
    <row r="194" spans="1:8" s="12" customFormat="1" x14ac:dyDescent="0.25">
      <c r="A194" s="22">
        <v>340</v>
      </c>
      <c r="B194" s="22" t="s">
        <v>8</v>
      </c>
      <c r="C194" s="26">
        <f ca="1">'Calculated Trips'!B187*C$3</f>
        <v>4.8417158907691329</v>
      </c>
      <c r="D194" s="26">
        <f ca="1">'Calculated Trips'!C187*D$3</f>
        <v>9.5193048587499103</v>
      </c>
      <c r="E194" s="26">
        <f t="shared" ca="1" si="3"/>
        <v>3.5231948007542533</v>
      </c>
      <c r="F194" s="26">
        <f ca="1">'Calculated Trips'!E187*F$3</f>
        <v>2.2476696236445237</v>
      </c>
      <c r="G194" s="26">
        <f ca="1">'Calculated Trips'!F187*G$3</f>
        <v>3.2968532846951502</v>
      </c>
      <c r="H194" s="26">
        <f ca="1">'Calculated Trips'!G187*H$3</f>
        <v>3.5231948007542533</v>
      </c>
    </row>
    <row r="195" spans="1:8" s="12" customFormat="1" x14ac:dyDescent="0.25">
      <c r="A195" s="22">
        <v>341</v>
      </c>
      <c r="B195" s="22" t="s">
        <v>8</v>
      </c>
      <c r="C195" s="26">
        <f ca="1">'Calculated Trips'!B188*C$3</f>
        <v>7.3778527859339178</v>
      </c>
      <c r="D195" s="26">
        <f ca="1">'Calculated Trips'!C188*D$3</f>
        <v>14.505607403809385</v>
      </c>
      <c r="E195" s="26">
        <f t="shared" ca="1" si="3"/>
        <v>294.41258408337762</v>
      </c>
      <c r="F195" s="26">
        <f ca="1">'Calculated Trips'!E188*F$3</f>
        <v>151.25520043230995</v>
      </c>
      <c r="G195" s="26">
        <f ca="1">'Calculated Trips'!F188*G$3</f>
        <v>314.61122695795956</v>
      </c>
      <c r="H195" s="26">
        <f ca="1">'Calculated Trips'!G188*H$3</f>
        <v>294.41258408337762</v>
      </c>
    </row>
    <row r="196" spans="1:8" s="12" customFormat="1" x14ac:dyDescent="0.25">
      <c r="A196" s="22">
        <v>342</v>
      </c>
      <c r="B196" s="22" t="s">
        <v>8</v>
      </c>
      <c r="C196" s="26">
        <f ca="1">'Calculated Trips'!B189*C$3</f>
        <v>22.364116257362188</v>
      </c>
      <c r="D196" s="26">
        <f ca="1">'Calculated Trips'!C189*D$3</f>
        <v>43.970122442797198</v>
      </c>
      <c r="E196" s="26">
        <f t="shared" ca="1" si="3"/>
        <v>41.101524515280836</v>
      </c>
      <c r="F196" s="26">
        <f ca="1">'Calculated Trips'!E189*F$3</f>
        <v>21.362275868836115</v>
      </c>
      <c r="G196" s="26">
        <f ca="1">'Calculated Trips'!F189*G$3</f>
        <v>43.834985874095246</v>
      </c>
      <c r="H196" s="26">
        <f ca="1">'Calculated Trips'!G189*H$3</f>
        <v>41.101524515280836</v>
      </c>
    </row>
    <row r="197" spans="1:8" s="12" customFormat="1" x14ac:dyDescent="0.25">
      <c r="A197" s="22">
        <v>343</v>
      </c>
      <c r="B197" s="22" t="s">
        <v>8</v>
      </c>
      <c r="C197" s="26">
        <f ca="1">'Calculated Trips'!B190*C$3</f>
        <v>27.365147656727583</v>
      </c>
      <c r="D197" s="26">
        <f ca="1">'Calculated Trips'!C190*D$3</f>
        <v>53.802657761423113</v>
      </c>
      <c r="E197" s="26">
        <f t="shared" ca="1" si="3"/>
        <v>1.8175453673522173</v>
      </c>
      <c r="F197" s="26">
        <f ca="1">'Calculated Trips'!E190*F$3</f>
        <v>1.3068283631224908</v>
      </c>
      <c r="G197" s="26">
        <f ca="1">'Calculated Trips'!F190*G$3</f>
        <v>1.4175210314509807</v>
      </c>
      <c r="H197" s="26">
        <f ca="1">'Calculated Trips'!G190*H$3</f>
        <v>1.8175453673522173</v>
      </c>
    </row>
    <row r="198" spans="1:8" s="12" customFormat="1" x14ac:dyDescent="0.25">
      <c r="A198" s="22">
        <v>344</v>
      </c>
      <c r="B198" s="22" t="s">
        <v>8</v>
      </c>
      <c r="C198" s="26">
        <f ca="1">'Calculated Trips'!B191*C$3</f>
        <v>26.168321600109373</v>
      </c>
      <c r="D198" s="26">
        <f ca="1">'Calculated Trips'!C191*D$3</f>
        <v>51.449576260386415</v>
      </c>
      <c r="E198" s="26">
        <f t="shared" ca="1" si="3"/>
        <v>2.9388870840738748</v>
      </c>
      <c r="F198" s="26">
        <f ca="1">'Calculated Trips'!E191*F$3</f>
        <v>1.4798494313193498</v>
      </c>
      <c r="G198" s="26">
        <f ca="1">'Calculated Trips'!F191*G$3</f>
        <v>2.3739818983805723</v>
      </c>
      <c r="H198" s="26">
        <f ca="1">'Calculated Trips'!G191*H$3</f>
        <v>2.9388870840738748</v>
      </c>
    </row>
    <row r="199" spans="1:8" s="12" customFormat="1" x14ac:dyDescent="0.25">
      <c r="A199" s="22">
        <v>345</v>
      </c>
      <c r="B199" s="22" t="s">
        <v>8</v>
      </c>
      <c r="C199" s="26">
        <f ca="1">'Calculated Trips'!B192*C$3</f>
        <v>16.369610868790883</v>
      </c>
      <c r="D199" s="26">
        <f ca="1">'Calculated Trips'!C192*D$3</f>
        <v>32.18431642720207</v>
      </c>
      <c r="E199" s="26">
        <f t="shared" ca="1" si="3"/>
        <v>23.293004201455485</v>
      </c>
      <c r="F199" s="26">
        <f ca="1">'Calculated Trips'!E192*F$3</f>
        <v>8.7778695231974027</v>
      </c>
      <c r="G199" s="26">
        <f ca="1">'Calculated Trips'!F192*G$3</f>
        <v>19.113088924334974</v>
      </c>
      <c r="H199" s="26">
        <f ca="1">'Calculated Trips'!G192*H$3</f>
        <v>23.293004201455485</v>
      </c>
    </row>
    <row r="200" spans="1:8" s="12" customFormat="1" x14ac:dyDescent="0.25">
      <c r="A200" s="22">
        <v>346</v>
      </c>
      <c r="B200" s="22" t="s">
        <v>8</v>
      </c>
      <c r="C200" s="26">
        <f ca="1">'Calculated Trips'!B193*C$3</f>
        <v>22.133558357801753</v>
      </c>
      <c r="D200" s="26">
        <f ca="1">'Calculated Trips'!C193*D$3</f>
        <v>43.516822211428163</v>
      </c>
      <c r="E200" s="26">
        <f t="shared" ca="1" si="3"/>
        <v>48.246221159578646</v>
      </c>
      <c r="F200" s="26">
        <f ca="1">'Calculated Trips'!E193*F$3</f>
        <v>19.647504798086207</v>
      </c>
      <c r="G200" s="26">
        <f ca="1">'Calculated Trips'!F193*G$3</f>
        <v>38.907629915733182</v>
      </c>
      <c r="H200" s="26">
        <f ca="1">'Calculated Trips'!G193*H$3</f>
        <v>48.246221159578646</v>
      </c>
    </row>
    <row r="201" spans="1:8" s="12" customFormat="1" x14ac:dyDescent="0.25">
      <c r="A201" s="22">
        <v>347</v>
      </c>
      <c r="B201" s="22" t="s">
        <v>8</v>
      </c>
      <c r="C201" s="26">
        <f ca="1">'Calculated Trips'!B194*C$3</f>
        <v>45.6265339701283</v>
      </c>
      <c r="D201" s="26">
        <f ca="1">'Calculated Trips'!C194*D$3</f>
        <v>104.35509934250479</v>
      </c>
      <c r="E201" s="26">
        <f t="shared" ref="E201:E264" ca="1" si="4">H201*E$3</f>
        <v>65.265984320359308</v>
      </c>
      <c r="F201" s="26">
        <f ca="1">'Calculated Trips'!E194*F$3</f>
        <v>33.241610241635797</v>
      </c>
      <c r="G201" s="26">
        <f ca="1">'Calculated Trips'!F194*G$3</f>
        <v>69.150666960371979</v>
      </c>
      <c r="H201" s="26">
        <f ca="1">'Calculated Trips'!G194*H$3</f>
        <v>65.265984320359308</v>
      </c>
    </row>
    <row r="202" spans="1:8" s="12" customFormat="1" x14ac:dyDescent="0.25">
      <c r="A202" s="22">
        <v>348</v>
      </c>
      <c r="B202" s="22" t="s">
        <v>8</v>
      </c>
      <c r="C202" s="26">
        <f ca="1">'Calculated Trips'!B195*C$3</f>
        <v>10.84780957435285</v>
      </c>
      <c r="D202" s="26">
        <f ca="1">'Calculated Trips'!C195*D$3</f>
        <v>24.810656152871537</v>
      </c>
      <c r="E202" s="26">
        <f t="shared" ca="1" si="4"/>
        <v>66.561326971279627</v>
      </c>
      <c r="F202" s="26">
        <f ca="1">'Calculated Trips'!E195*F$3</f>
        <v>30.071944289096315</v>
      </c>
      <c r="G202" s="26">
        <f ca="1">'Calculated Trips'!F195*G$3</f>
        <v>63.680733625136789</v>
      </c>
      <c r="H202" s="26">
        <f ca="1">'Calculated Trips'!G195*H$3</f>
        <v>66.561326971279627</v>
      </c>
    </row>
    <row r="203" spans="1:8" s="12" customFormat="1" x14ac:dyDescent="0.25">
      <c r="A203" s="22">
        <v>349</v>
      </c>
      <c r="B203" s="22" t="s">
        <v>8</v>
      </c>
      <c r="C203" s="26">
        <f ca="1">'Calculated Trips'!B196*C$3</f>
        <v>58.939359463718986</v>
      </c>
      <c r="D203" s="26">
        <f ca="1">'Calculated Trips'!C196*D$3</f>
        <v>134.80363676203868</v>
      </c>
      <c r="E203" s="26">
        <f t="shared" ca="1" si="4"/>
        <v>26.690635759403978</v>
      </c>
      <c r="F203" s="26">
        <f ca="1">'Calculated Trips'!E196*F$3</f>
        <v>9.889807698809939</v>
      </c>
      <c r="G203" s="26">
        <f ca="1">'Calculated Trips'!F196*G$3</f>
        <v>26.810099418919325</v>
      </c>
      <c r="H203" s="26">
        <f ca="1">'Calculated Trips'!G196*H$3</f>
        <v>26.690635759403978</v>
      </c>
    </row>
    <row r="204" spans="1:8" s="12" customFormat="1" x14ac:dyDescent="0.25">
      <c r="A204" s="22">
        <v>350</v>
      </c>
      <c r="B204" s="22" t="s">
        <v>8</v>
      </c>
      <c r="C204" s="26">
        <f ca="1">'Calculated Trips'!B197*C$3</f>
        <v>18.855581089824582</v>
      </c>
      <c r="D204" s="26">
        <f ca="1">'Calculated Trips'!C197*D$3</f>
        <v>43.125696093363935</v>
      </c>
      <c r="E204" s="26">
        <f t="shared" ca="1" si="4"/>
        <v>6.7403594630564809</v>
      </c>
      <c r="F204" s="26">
        <f ca="1">'Calculated Trips'!E197*F$3</f>
        <v>3.5015677970407557</v>
      </c>
      <c r="G204" s="26">
        <f ca="1">'Calculated Trips'!F197*G$3</f>
        <v>6.3645092377494015</v>
      </c>
      <c r="H204" s="26">
        <f ca="1">'Calculated Trips'!G197*H$3</f>
        <v>6.7403594630564809</v>
      </c>
    </row>
    <row r="205" spans="1:8" s="12" customFormat="1" x14ac:dyDescent="0.25">
      <c r="A205" s="22">
        <v>351</v>
      </c>
      <c r="B205" s="22" t="s">
        <v>8</v>
      </c>
      <c r="C205" s="26">
        <f ca="1">'Calculated Trips'!B198*C$3</f>
        <v>19.441802600879523</v>
      </c>
      <c r="D205" s="26">
        <f ca="1">'Calculated Trips'!C198*D$3</f>
        <v>44.466477404144698</v>
      </c>
      <c r="E205" s="26">
        <f t="shared" ca="1" si="4"/>
        <v>0.71123348920803997</v>
      </c>
      <c r="F205" s="26">
        <f ca="1">'Calculated Trips'!E198*F$3</f>
        <v>0.37020396988915083</v>
      </c>
      <c r="G205" s="26">
        <f ca="1">'Calculated Trips'!F198*G$3</f>
        <v>0.6731654604678563</v>
      </c>
      <c r="H205" s="26">
        <f ca="1">'Calculated Trips'!G198*H$3</f>
        <v>0.71123348920803997</v>
      </c>
    </row>
    <row r="206" spans="1:8" s="12" customFormat="1" x14ac:dyDescent="0.25">
      <c r="A206" s="22">
        <v>352</v>
      </c>
      <c r="B206" s="22" t="s">
        <v>8</v>
      </c>
      <c r="C206" s="26">
        <f ca="1">'Calculated Trips'!B199*C$3</f>
        <v>37.952138206623232</v>
      </c>
      <c r="D206" s="26">
        <f ca="1">'Calculated Trips'!C199*D$3</f>
        <v>86.802542472447669</v>
      </c>
      <c r="E206" s="26">
        <f t="shared" ca="1" si="4"/>
        <v>2.0630641520834971</v>
      </c>
      <c r="F206" s="26">
        <f ca="1">'Calculated Trips'!E199*F$3</f>
        <v>1.0049599220420136</v>
      </c>
      <c r="G206" s="26">
        <f ca="1">'Calculated Trips'!F199*G$3</f>
        <v>1.6421652719000694</v>
      </c>
      <c r="H206" s="26">
        <f ca="1">'Calculated Trips'!G199*H$3</f>
        <v>2.0630641520834971</v>
      </c>
    </row>
    <row r="207" spans="1:8" s="12" customFormat="1" x14ac:dyDescent="0.25">
      <c r="A207" s="22">
        <v>353</v>
      </c>
      <c r="B207" s="22" t="s">
        <v>8</v>
      </c>
      <c r="C207" s="26">
        <f ca="1">'Calculated Trips'!B200*C$3</f>
        <v>22.938871262393516</v>
      </c>
      <c r="D207" s="26">
        <f ca="1">'Calculated Trips'!C200*D$3</f>
        <v>52.464826518692327</v>
      </c>
      <c r="E207" s="26">
        <f t="shared" ca="1" si="4"/>
        <v>21.803820487721357</v>
      </c>
      <c r="F207" s="26">
        <f ca="1">'Calculated Trips'!E200*F$3</f>
        <v>7.3646928036421562</v>
      </c>
      <c r="G207" s="26">
        <f ca="1">'Calculated Trips'!F200*G$3</f>
        <v>21.804663993066534</v>
      </c>
      <c r="H207" s="26">
        <f ca="1">'Calculated Trips'!G200*H$3</f>
        <v>21.803820487721357</v>
      </c>
    </row>
    <row r="208" spans="1:8" s="12" customFormat="1" x14ac:dyDescent="0.25">
      <c r="A208" s="22">
        <v>354</v>
      </c>
      <c r="B208" s="22" t="s">
        <v>8</v>
      </c>
      <c r="C208" s="26">
        <f ca="1">'Calculated Trips'!B201*C$3</f>
        <v>22.509412075467775</v>
      </c>
      <c r="D208" s="26">
        <f ca="1">'Calculated Trips'!C201*D$3</f>
        <v>51.482585436243923</v>
      </c>
      <c r="E208" s="26">
        <f t="shared" ca="1" si="4"/>
        <v>1.8557863667413137</v>
      </c>
      <c r="F208" s="26">
        <f ca="1">'Calculated Trips'!E201*F$3</f>
        <v>0.81802959532051711</v>
      </c>
      <c r="G208" s="26">
        <f ca="1">'Calculated Trips'!F201*G$3</f>
        <v>1.4780845719730349</v>
      </c>
      <c r="H208" s="26">
        <f ca="1">'Calculated Trips'!G201*H$3</f>
        <v>1.8557863667413137</v>
      </c>
    </row>
    <row r="209" spans="1:8" s="12" customFormat="1" x14ac:dyDescent="0.25">
      <c r="A209" s="22">
        <v>355</v>
      </c>
      <c r="B209" s="22" t="s">
        <v>8</v>
      </c>
      <c r="C209" s="26">
        <f ca="1">'Calculated Trips'!B202*C$3</f>
        <v>25.869876492391377</v>
      </c>
      <c r="D209" s="26">
        <f ca="1">'Calculated Trips'!C202*D$3</f>
        <v>59.168499038504542</v>
      </c>
      <c r="E209" s="26">
        <f t="shared" ca="1" si="4"/>
        <v>3.0526705030068113</v>
      </c>
      <c r="F209" s="26">
        <f ca="1">'Calculated Trips'!E202*F$3</f>
        <v>1.13729696067956</v>
      </c>
      <c r="G209" s="26">
        <f ca="1">'Calculated Trips'!F202*G$3</f>
        <v>2.5073511741126988</v>
      </c>
      <c r="H209" s="26">
        <f ca="1">'Calculated Trips'!G202*H$3</f>
        <v>3.0526705030068113</v>
      </c>
    </row>
    <row r="210" spans="1:8" s="12" customFormat="1" x14ac:dyDescent="0.25">
      <c r="A210" s="22">
        <v>356</v>
      </c>
      <c r="B210" s="22" t="s">
        <v>8</v>
      </c>
      <c r="C210" s="26">
        <f ca="1">'Calculated Trips'!B203*C$3</f>
        <v>1.0232527684673436</v>
      </c>
      <c r="D210" s="26">
        <f ca="1">'Calculated Trips'!C203*D$3</f>
        <v>2.3403409160076154</v>
      </c>
      <c r="E210" s="26">
        <f t="shared" ca="1" si="4"/>
        <v>0</v>
      </c>
      <c r="F210" s="26">
        <f ca="1">'Calculated Trips'!E203*F$3</f>
        <v>0</v>
      </c>
      <c r="G210" s="26">
        <f ca="1">'Calculated Trips'!F203*G$3</f>
        <v>0</v>
      </c>
      <c r="H210" s="26">
        <f ca="1">'Calculated Trips'!G203*H$3</f>
        <v>0</v>
      </c>
    </row>
    <row r="211" spans="1:8" s="12" customFormat="1" x14ac:dyDescent="0.25">
      <c r="A211" s="22">
        <v>357</v>
      </c>
      <c r="B211" s="22" t="s">
        <v>8</v>
      </c>
      <c r="C211" s="26">
        <f ca="1">'Calculated Trips'!B204*C$3</f>
        <v>4.1228900547086207</v>
      </c>
      <c r="D211" s="26">
        <f ca="1">'Calculated Trips'!C204*D$3</f>
        <v>9.4297016187778855</v>
      </c>
      <c r="E211" s="26">
        <f t="shared" ca="1" si="4"/>
        <v>72.119340633535941</v>
      </c>
      <c r="F211" s="26">
        <f ca="1">'Calculated Trips'!E204*F$3</f>
        <v>26.868640696054612</v>
      </c>
      <c r="G211" s="26">
        <f ca="1">'Calculated Trips'!F204*G$3</f>
        <v>59.236171488412523</v>
      </c>
      <c r="H211" s="26">
        <f ca="1">'Calculated Trips'!G204*H$3</f>
        <v>72.119340633535941</v>
      </c>
    </row>
    <row r="212" spans="1:8" s="12" customFormat="1" x14ac:dyDescent="0.25">
      <c r="A212" s="22">
        <v>358</v>
      </c>
      <c r="B212" s="22" t="s">
        <v>8</v>
      </c>
      <c r="C212" s="26">
        <f ca="1">'Calculated Trips'!B205*C$3</f>
        <v>3.7860352433291706</v>
      </c>
      <c r="D212" s="26">
        <f ca="1">'Calculated Trips'!C205*D$3</f>
        <v>8.6592613892281793</v>
      </c>
      <c r="E212" s="26">
        <f t="shared" ca="1" si="4"/>
        <v>0.41577586529101018</v>
      </c>
      <c r="F212" s="26">
        <f ca="1">'Calculated Trips'!E205*F$3</f>
        <v>0.29473846842542667</v>
      </c>
      <c r="G212" s="26">
        <f ca="1">'Calculated Trips'!F205*G$3</f>
        <v>0.38774531190343409</v>
      </c>
      <c r="H212" s="26">
        <f ca="1">'Calculated Trips'!G205*H$3</f>
        <v>0.41577586529101018</v>
      </c>
    </row>
    <row r="213" spans="1:8" s="12" customFormat="1" x14ac:dyDescent="0.25">
      <c r="A213" s="22">
        <v>359</v>
      </c>
      <c r="B213" s="22" t="s">
        <v>8</v>
      </c>
      <c r="C213" s="26">
        <f ca="1">'Calculated Trips'!B206*C$3</f>
        <v>29.755576555369263</v>
      </c>
      <c r="D213" s="26">
        <f ca="1">'Calculated Trips'!C206*D$3</f>
        <v>68.055709632951846</v>
      </c>
      <c r="E213" s="26">
        <f t="shared" ca="1" si="4"/>
        <v>0.41415874299270222</v>
      </c>
      <c r="F213" s="26">
        <f ca="1">'Calculated Trips'!E206*F$3</f>
        <v>0.37350278040834789</v>
      </c>
      <c r="G213" s="26">
        <f ca="1">'Calculated Trips'!F206*G$3</f>
        <v>0.32784727180946882</v>
      </c>
      <c r="H213" s="26">
        <f ca="1">'Calculated Trips'!G206*H$3</f>
        <v>0.41415874299270222</v>
      </c>
    </row>
    <row r="214" spans="1:8" s="12" customFormat="1" x14ac:dyDescent="0.25">
      <c r="A214" s="22">
        <v>360</v>
      </c>
      <c r="B214" s="22" t="s">
        <v>8</v>
      </c>
      <c r="C214" s="26">
        <f ca="1">'Calculated Trips'!B207*C$3</f>
        <v>12.070809365713307</v>
      </c>
      <c r="D214" s="26">
        <f ca="1">'Calculated Trips'!C207*D$3</f>
        <v>25.036164580109606</v>
      </c>
      <c r="E214" s="26">
        <f t="shared" ca="1" si="4"/>
        <v>104.30718442330107</v>
      </c>
      <c r="F214" s="26">
        <f ca="1">'Calculated Trips'!E207*F$3</f>
        <v>51.742139572032926</v>
      </c>
      <c r="G214" s="26">
        <f ca="1">'Calculated Trips'!F207*G$3</f>
        <v>91.656842546537703</v>
      </c>
      <c r="H214" s="26">
        <f ca="1">'Calculated Trips'!G207*H$3</f>
        <v>104.30718442330107</v>
      </c>
    </row>
    <row r="215" spans="1:8" s="12" customFormat="1" x14ac:dyDescent="0.25">
      <c r="A215" s="22">
        <v>361</v>
      </c>
      <c r="B215" s="22" t="s">
        <v>8</v>
      </c>
      <c r="C215" s="26">
        <f ca="1">'Calculated Trips'!B208*C$3</f>
        <v>36.42059469138318</v>
      </c>
      <c r="D215" s="26">
        <f ca="1">'Calculated Trips'!C208*D$3</f>
        <v>75.540253778587612</v>
      </c>
      <c r="E215" s="26">
        <f t="shared" ca="1" si="4"/>
        <v>46.483997551933477</v>
      </c>
      <c r="F215" s="26">
        <f ca="1">'Calculated Trips'!E208*F$3</f>
        <v>19.256951875353451</v>
      </c>
      <c r="G215" s="26">
        <f ca="1">'Calculated Trips'!F208*G$3</f>
        <v>42.473625272807588</v>
      </c>
      <c r="H215" s="26">
        <f ca="1">'Calculated Trips'!G208*H$3</f>
        <v>46.483997551933477</v>
      </c>
    </row>
    <row r="216" spans="1:8" s="12" customFormat="1" x14ac:dyDescent="0.25">
      <c r="A216" s="22">
        <v>362</v>
      </c>
      <c r="B216" s="22" t="s">
        <v>8</v>
      </c>
      <c r="C216" s="26">
        <f ca="1">'Calculated Trips'!B209*C$3</f>
        <v>21.727456858283954</v>
      </c>
      <c r="D216" s="26">
        <f ca="1">'Calculated Trips'!C209*D$3</f>
        <v>45.065096244197285</v>
      </c>
      <c r="E216" s="26">
        <f t="shared" ca="1" si="4"/>
        <v>9.8997166832550221</v>
      </c>
      <c r="F216" s="26">
        <f ca="1">'Calculated Trips'!E209*F$3</f>
        <v>3.5070846490942387</v>
      </c>
      <c r="G216" s="26">
        <f ca="1">'Calculated Trips'!F209*G$3</f>
        <v>9.8561726288713523</v>
      </c>
      <c r="H216" s="26">
        <f ca="1">'Calculated Trips'!G209*H$3</f>
        <v>9.8997166832550221</v>
      </c>
    </row>
    <row r="217" spans="1:8" s="12" customFormat="1" x14ac:dyDescent="0.25">
      <c r="A217" s="22">
        <v>363</v>
      </c>
      <c r="B217" s="22" t="s">
        <v>8</v>
      </c>
      <c r="C217" s="26">
        <f ca="1">'Calculated Trips'!B210*C$3</f>
        <v>0</v>
      </c>
      <c r="D217" s="26">
        <f ca="1">'Calculated Trips'!C210*D$3</f>
        <v>0</v>
      </c>
      <c r="E217" s="26">
        <f t="shared" ca="1" si="4"/>
        <v>73.728734390025565</v>
      </c>
      <c r="F217" s="26">
        <f ca="1">'Calculated Trips'!E210*F$3</f>
        <v>24.439690657795044</v>
      </c>
      <c r="G217" s="26">
        <f ca="1">'Calculated Trips'!F210*G$3</f>
        <v>75.245255228588022</v>
      </c>
      <c r="H217" s="26">
        <f ca="1">'Calculated Trips'!G210*H$3</f>
        <v>73.728734390025565</v>
      </c>
    </row>
    <row r="218" spans="1:8" s="12" customFormat="1" x14ac:dyDescent="0.25">
      <c r="A218" s="22">
        <v>364</v>
      </c>
      <c r="B218" s="22" t="s">
        <v>8</v>
      </c>
      <c r="C218" s="26">
        <f ca="1">'Calculated Trips'!B211*C$3</f>
        <v>1.7445269210822327</v>
      </c>
      <c r="D218" s="26">
        <f ca="1">'Calculated Trips'!C211*D$3</f>
        <v>3.6137598058169482</v>
      </c>
      <c r="E218" s="26">
        <f t="shared" ca="1" si="4"/>
        <v>2.5811369647998776</v>
      </c>
      <c r="F218" s="26">
        <f ca="1">'Calculated Trips'!E211*F$3</f>
        <v>2.0770501091065894</v>
      </c>
      <c r="G218" s="26">
        <f ca="1">'Calculated Trips'!F211*G$3</f>
        <v>1.8327961407932676</v>
      </c>
      <c r="H218" s="26">
        <f ca="1">'Calculated Trips'!G211*H$3</f>
        <v>2.5811369647998776</v>
      </c>
    </row>
    <row r="219" spans="1:8" s="12" customFormat="1" x14ac:dyDescent="0.25">
      <c r="A219" s="22">
        <v>365</v>
      </c>
      <c r="B219" s="22" t="s">
        <v>8</v>
      </c>
      <c r="C219" s="26">
        <f ca="1">'Calculated Trips'!B212*C$3</f>
        <v>27.104453757556243</v>
      </c>
      <c r="D219" s="26">
        <f ca="1">'Calculated Trips'!C212*D$3</f>
        <v>56.217569557155208</v>
      </c>
      <c r="E219" s="26">
        <f t="shared" ca="1" si="4"/>
        <v>3.6352301963565763</v>
      </c>
      <c r="F219" s="26">
        <f ca="1">'Calculated Trips'!E212*F$3</f>
        <v>1.8466418481684013</v>
      </c>
      <c r="G219" s="26">
        <f ca="1">'Calculated Trips'!F212*G$3</f>
        <v>3.4448967273991475</v>
      </c>
      <c r="H219" s="26">
        <f ca="1">'Calculated Trips'!G212*H$3</f>
        <v>3.6352301963565763</v>
      </c>
    </row>
    <row r="220" spans="1:8" s="12" customFormat="1" x14ac:dyDescent="0.25">
      <c r="A220" s="22">
        <v>366</v>
      </c>
      <c r="B220" s="22" t="s">
        <v>8</v>
      </c>
      <c r="C220" s="26">
        <f ca="1">'Calculated Trips'!B213*C$3</f>
        <v>26.116842082179698</v>
      </c>
      <c r="D220" s="26">
        <f ca="1">'Calculated Trips'!C213*D$3</f>
        <v>54.169156091509876</v>
      </c>
      <c r="E220" s="26">
        <f t="shared" ca="1" si="4"/>
        <v>39.944104314420386</v>
      </c>
      <c r="F220" s="26">
        <f ca="1">'Calculated Trips'!E213*F$3</f>
        <v>21.693387830226069</v>
      </c>
      <c r="G220" s="26">
        <f ca="1">'Calculated Trips'!F213*G$3</f>
        <v>34.110724647228139</v>
      </c>
      <c r="H220" s="26">
        <f ca="1">'Calculated Trips'!G213*H$3</f>
        <v>39.944104314420386</v>
      </c>
    </row>
    <row r="221" spans="1:8" s="12" customFormat="1" x14ac:dyDescent="0.25">
      <c r="A221" s="22">
        <v>367</v>
      </c>
      <c r="B221" s="22" t="s">
        <v>8</v>
      </c>
      <c r="C221" s="26">
        <f ca="1">'Calculated Trips'!B214*C$3</f>
        <v>6.2548739440514405</v>
      </c>
      <c r="D221" s="26">
        <f ca="1">'Calculated Trips'!C214*D$3</f>
        <v>12.973285282420433</v>
      </c>
      <c r="E221" s="26">
        <f t="shared" ca="1" si="4"/>
        <v>189.20648523763344</v>
      </c>
      <c r="F221" s="26">
        <f ca="1">'Calculated Trips'!E214*F$3</f>
        <v>63.813719754303314</v>
      </c>
      <c r="G221" s="26">
        <f ca="1">'Calculated Trips'!F214*G$3</f>
        <v>182.26279805929605</v>
      </c>
      <c r="H221" s="26">
        <f ca="1">'Calculated Trips'!G214*H$3</f>
        <v>189.20648523763344</v>
      </c>
    </row>
    <row r="222" spans="1:8" s="12" customFormat="1" x14ac:dyDescent="0.25">
      <c r="A222" s="22">
        <v>368</v>
      </c>
      <c r="B222" s="22" t="s">
        <v>8</v>
      </c>
      <c r="C222" s="26">
        <f ca="1">'Calculated Trips'!B215*C$3</f>
        <v>0</v>
      </c>
      <c r="D222" s="26">
        <f ca="1">'Calculated Trips'!C215*D$3</f>
        <v>0</v>
      </c>
      <c r="E222" s="26">
        <f t="shared" ca="1" si="4"/>
        <v>82.747140752210285</v>
      </c>
      <c r="F222" s="26">
        <f ca="1">'Calculated Trips'!E215*F$3</f>
        <v>41.594809060561182</v>
      </c>
      <c r="G222" s="26">
        <f ca="1">'Calculated Trips'!F215*G$3</f>
        <v>78.747516203237097</v>
      </c>
      <c r="H222" s="26">
        <f ca="1">'Calculated Trips'!G215*H$3</f>
        <v>82.747140752210285</v>
      </c>
    </row>
    <row r="223" spans="1:8" s="12" customFormat="1" x14ac:dyDescent="0.25">
      <c r="A223" s="22">
        <v>369</v>
      </c>
      <c r="B223" s="22" t="s">
        <v>8</v>
      </c>
      <c r="C223" s="26">
        <f ca="1">'Calculated Trips'!B216*C$3</f>
        <v>0.46842368828146141</v>
      </c>
      <c r="D223" s="26">
        <f ca="1">'Calculated Trips'!C216*D$3</f>
        <v>0.9703322295272736</v>
      </c>
      <c r="E223" s="26">
        <f t="shared" ca="1" si="4"/>
        <v>53.661236122917906</v>
      </c>
      <c r="F223" s="26">
        <f ca="1">'Calculated Trips'!E216*F$3</f>
        <v>27.599853984211801</v>
      </c>
      <c r="G223" s="26">
        <f ca="1">'Calculated Trips'!F216*G$3</f>
        <v>48.053256511967795</v>
      </c>
      <c r="H223" s="26">
        <f ca="1">'Calculated Trips'!G216*H$3</f>
        <v>53.661236122917906</v>
      </c>
    </row>
    <row r="224" spans="1:8" s="12" customFormat="1" x14ac:dyDescent="0.25">
      <c r="A224" s="22">
        <v>370</v>
      </c>
      <c r="B224" s="22" t="s">
        <v>8</v>
      </c>
      <c r="C224" s="26">
        <f ca="1">'Calculated Trips'!B217*C$3</f>
        <v>25.105401785289072</v>
      </c>
      <c r="D224" s="26">
        <f ca="1">'Calculated Trips'!C217*D$3</f>
        <v>52.005441007628988</v>
      </c>
      <c r="E224" s="26">
        <f t="shared" ca="1" si="4"/>
        <v>1.8393717517596386</v>
      </c>
      <c r="F224" s="26">
        <f ca="1">'Calculated Trips'!E217*F$3</f>
        <v>0.76842542645379297</v>
      </c>
      <c r="G224" s="26">
        <f ca="1">'Calculated Trips'!F217*G$3</f>
        <v>0.98126053635651034</v>
      </c>
      <c r="H224" s="26">
        <f ca="1">'Calculated Trips'!G217*H$3</f>
        <v>1.8393717517596386</v>
      </c>
    </row>
    <row r="225" spans="1:8" s="12" customFormat="1" x14ac:dyDescent="0.25">
      <c r="A225" s="22">
        <v>371</v>
      </c>
      <c r="B225" s="22" t="s">
        <v>8</v>
      </c>
      <c r="C225" s="26">
        <f ca="1">'Calculated Trips'!B218*C$3</f>
        <v>11.93274214120402</v>
      </c>
      <c r="D225" s="26">
        <f ca="1">'Calculated Trips'!C218*D$3</f>
        <v>24.71848579803515</v>
      </c>
      <c r="E225" s="26">
        <f t="shared" ca="1" si="4"/>
        <v>0.10353968574817556</v>
      </c>
      <c r="F225" s="26">
        <f ca="1">'Calculated Trips'!E218*F$3</f>
        <v>9.3375695102086972E-2</v>
      </c>
      <c r="G225" s="26">
        <f ca="1">'Calculated Trips'!F218*G$3</f>
        <v>8.1961817952367205E-2</v>
      </c>
      <c r="H225" s="26">
        <f ca="1">'Calculated Trips'!G218*H$3</f>
        <v>0.10353968574817556</v>
      </c>
    </row>
    <row r="226" spans="1:8" s="12" customFormat="1" x14ac:dyDescent="0.25">
      <c r="A226" s="22">
        <v>372</v>
      </c>
      <c r="B226" s="22" t="s">
        <v>8</v>
      </c>
      <c r="C226" s="26">
        <f ca="1">'Calculated Trips'!B219*C$3</f>
        <v>4.6721749728413675</v>
      </c>
      <c r="D226" s="26">
        <f ca="1">'Calculated Trips'!C219*D$3</f>
        <v>9.6783362403624054</v>
      </c>
      <c r="E226" s="26">
        <f t="shared" ca="1" si="4"/>
        <v>29.621167240852984</v>
      </c>
      <c r="F226" s="26">
        <f ca="1">'Calculated Trips'!E219*F$3</f>
        <v>9.8854896590269448</v>
      </c>
      <c r="G226" s="26">
        <f ca="1">'Calculated Trips'!F219*G$3</f>
        <v>30.437863883157522</v>
      </c>
      <c r="H226" s="26">
        <f ca="1">'Calculated Trips'!G219*H$3</f>
        <v>29.621167240852984</v>
      </c>
    </row>
    <row r="227" spans="1:8" s="12" customFormat="1" x14ac:dyDescent="0.25">
      <c r="A227" s="22">
        <v>373</v>
      </c>
      <c r="B227" s="22" t="s">
        <v>8</v>
      </c>
      <c r="C227" s="26">
        <f ca="1">'Calculated Trips'!B220*C$3</f>
        <v>25.925143239781633</v>
      </c>
      <c r="D227" s="26">
        <f ca="1">'Calculated Trips'!C220*D$3</f>
        <v>53.703522409301719</v>
      </c>
      <c r="E227" s="26">
        <f t="shared" ca="1" si="4"/>
        <v>10.871249529662986</v>
      </c>
      <c r="F227" s="26">
        <f ca="1">'Calculated Trips'!E220*F$3</f>
        <v>3.8731043787589705</v>
      </c>
      <c r="G227" s="26">
        <f ca="1">'Calculated Trips'!F220*G$3</f>
        <v>9.8382053216960941</v>
      </c>
      <c r="H227" s="26">
        <f ca="1">'Calculated Trips'!G220*H$3</f>
        <v>10.871249529662986</v>
      </c>
    </row>
    <row r="228" spans="1:8" s="12" customFormat="1" x14ac:dyDescent="0.25">
      <c r="A228" s="22">
        <v>374</v>
      </c>
      <c r="B228" s="22" t="s">
        <v>8</v>
      </c>
      <c r="C228" s="26">
        <f ca="1">'Calculated Trips'!B221*C$3</f>
        <v>3.3960717400405955</v>
      </c>
      <c r="D228" s="26">
        <f ca="1">'Calculated Trips'!C221*D$3</f>
        <v>7.0349086640727334</v>
      </c>
      <c r="E228" s="26">
        <f t="shared" ca="1" si="4"/>
        <v>18.757762943583444</v>
      </c>
      <c r="F228" s="26">
        <f ca="1">'Calculated Trips'!E221*F$3</f>
        <v>6.2034219707215525</v>
      </c>
      <c r="G228" s="26">
        <f ca="1">'Calculated Trips'!F221*G$3</f>
        <v>18.517179721670001</v>
      </c>
      <c r="H228" s="26">
        <f ca="1">'Calculated Trips'!G221*H$3</f>
        <v>18.757762943583444</v>
      </c>
    </row>
    <row r="229" spans="1:8" s="12" customFormat="1" x14ac:dyDescent="0.25">
      <c r="A229" s="22">
        <v>375</v>
      </c>
      <c r="B229" s="22" t="s">
        <v>8</v>
      </c>
      <c r="C229" s="26">
        <f ca="1">'Calculated Trips'!B222*C$3</f>
        <v>1.8736947531258457</v>
      </c>
      <c r="D229" s="26">
        <f ca="1">'Calculated Trips'!C222*D$3</f>
        <v>3.8813289181090944</v>
      </c>
      <c r="E229" s="26">
        <f t="shared" ca="1" si="4"/>
        <v>160.60363001743664</v>
      </c>
      <c r="F229" s="26">
        <f ca="1">'Calculated Trips'!E222*F$3</f>
        <v>100.39863726096489</v>
      </c>
      <c r="G229" s="26">
        <f ca="1">'Calculated Trips'!F222*G$3</f>
        <v>118.13070028135949</v>
      </c>
      <c r="H229" s="26">
        <f ca="1">'Calculated Trips'!G222*H$3</f>
        <v>160.60363001743664</v>
      </c>
    </row>
    <row r="230" spans="1:8" s="12" customFormat="1" x14ac:dyDescent="0.25">
      <c r="A230" s="22">
        <v>376</v>
      </c>
      <c r="B230" s="22" t="s">
        <v>8</v>
      </c>
      <c r="C230" s="26">
        <f ca="1">'Calculated Trips'!B223*C$3</f>
        <v>11.593486284966172</v>
      </c>
      <c r="D230" s="26">
        <f ca="1">'Calculated Trips'!C223*D$3</f>
        <v>24.015722680800021</v>
      </c>
      <c r="E230" s="26">
        <f t="shared" ca="1" si="4"/>
        <v>58.646556768625778</v>
      </c>
      <c r="F230" s="26">
        <f ca="1">'Calculated Trips'!E223*F$3</f>
        <v>27.753752013035125</v>
      </c>
      <c r="G230" s="26">
        <f ca="1">'Calculated Trips'!F223*G$3</f>
        <v>51.73434126353699</v>
      </c>
      <c r="H230" s="26">
        <f ca="1">'Calculated Trips'!G223*H$3</f>
        <v>58.646556768625778</v>
      </c>
    </row>
    <row r="231" spans="1:8" s="12" customFormat="1" x14ac:dyDescent="0.25">
      <c r="A231" s="22">
        <v>377</v>
      </c>
      <c r="B231" s="22" t="s">
        <v>8</v>
      </c>
      <c r="C231" s="26">
        <f ca="1">'Calculated Trips'!B224*C$3</f>
        <v>4.8013428048849791</v>
      </c>
      <c r="D231" s="26">
        <f ca="1">'Calculated Trips'!C224*D$3</f>
        <v>9.9459053526545542</v>
      </c>
      <c r="E231" s="26">
        <f t="shared" ca="1" si="4"/>
        <v>72.568514895858783</v>
      </c>
      <c r="F231" s="26">
        <f ca="1">'Calculated Trips'!E224*F$3</f>
        <v>27.315239766751233</v>
      </c>
      <c r="G231" s="26">
        <f ca="1">'Calculated Trips'!F224*G$3</f>
        <v>59.697614959366113</v>
      </c>
      <c r="H231" s="26">
        <f ca="1">'Calculated Trips'!G224*H$3</f>
        <v>72.568514895858783</v>
      </c>
    </row>
    <row r="232" spans="1:8" s="12" customFormat="1" x14ac:dyDescent="0.25">
      <c r="A232" s="22">
        <v>401</v>
      </c>
      <c r="B232" s="22" t="s">
        <v>9</v>
      </c>
      <c r="C232" s="26">
        <f ca="1">'Calculated Trips'!B225*C$3</f>
        <v>2.9044936590677017</v>
      </c>
      <c r="D232" s="26">
        <f ca="1">'Calculated Trips'!C225*D$3</f>
        <v>5.8679049730312727</v>
      </c>
      <c r="E232" s="26">
        <f t="shared" ca="1" si="4"/>
        <v>60.676464834370364</v>
      </c>
      <c r="F232" s="26">
        <f ca="1">'Calculated Trips'!E225*F$3</f>
        <v>27.981175224803824</v>
      </c>
      <c r="G232" s="26">
        <f ca="1">'Calculated Trips'!F225*G$3</f>
        <v>37.987748781877713</v>
      </c>
      <c r="H232" s="26">
        <f ca="1">'Calculated Trips'!G225*H$3</f>
        <v>60.676464834370364</v>
      </c>
    </row>
    <row r="233" spans="1:8" s="12" customFormat="1" x14ac:dyDescent="0.25">
      <c r="A233" s="22">
        <v>402</v>
      </c>
      <c r="B233" s="22" t="s">
        <v>9</v>
      </c>
      <c r="C233" s="26">
        <f ca="1">'Calculated Trips'!B226*C$3</f>
        <v>16.796928871526777</v>
      </c>
      <c r="D233" s="26">
        <f ca="1">'Calculated Trips'!C226*D$3</f>
        <v>33.934583451120943</v>
      </c>
      <c r="E233" s="26">
        <f t="shared" ca="1" si="4"/>
        <v>8.0733282613490172</v>
      </c>
      <c r="F233" s="26">
        <f ca="1">'Calculated Trips'!E226*F$3</f>
        <v>3.1237574141107731</v>
      </c>
      <c r="G233" s="26">
        <f ca="1">'Calculated Trips'!F226*G$3</f>
        <v>7.5864853402858854</v>
      </c>
      <c r="H233" s="26">
        <f ca="1">'Calculated Trips'!G226*H$3</f>
        <v>8.0733282613490172</v>
      </c>
    </row>
    <row r="234" spans="1:8" s="12" customFormat="1" x14ac:dyDescent="0.25">
      <c r="A234" s="22">
        <v>403</v>
      </c>
      <c r="B234" s="22" t="s">
        <v>9</v>
      </c>
      <c r="C234" s="26">
        <f ca="1">'Calculated Trips'!B227*C$3</f>
        <v>6.4747901114138022</v>
      </c>
      <c r="D234" s="26">
        <f ca="1">'Calculated Trips'!C227*D$3</f>
        <v>15.53539531248728</v>
      </c>
      <c r="E234" s="26">
        <f t="shared" ca="1" si="4"/>
        <v>36.206321679488497</v>
      </c>
      <c r="F234" s="26">
        <f ca="1">'Calculated Trips'!E227*F$3</f>
        <v>14.300527549198016</v>
      </c>
      <c r="G234" s="26">
        <f ca="1">'Calculated Trips'!F227*G$3</f>
        <v>29.971010320419627</v>
      </c>
      <c r="H234" s="26">
        <f ca="1">'Calculated Trips'!G227*H$3</f>
        <v>36.206321679488497</v>
      </c>
    </row>
    <row r="235" spans="1:8" s="12" customFormat="1" x14ac:dyDescent="0.25">
      <c r="A235" s="22">
        <v>404</v>
      </c>
      <c r="B235" s="22" t="s">
        <v>9</v>
      </c>
      <c r="C235" s="26">
        <f ca="1">'Calculated Trips'!B228*C$3</f>
        <v>16.53027409664551</v>
      </c>
      <c r="D235" s="26">
        <f ca="1">'Calculated Trips'!C228*D$3</f>
        <v>39.662188008605895</v>
      </c>
      <c r="E235" s="26">
        <f t="shared" ca="1" si="4"/>
        <v>16.901196278163916</v>
      </c>
      <c r="F235" s="26">
        <f ca="1">'Calculated Trips'!E228*F$3</f>
        <v>6.6400692072853076</v>
      </c>
      <c r="G235" s="26">
        <f ca="1">'Calculated Trips'!F228*G$3</f>
        <v>13.581288830764725</v>
      </c>
      <c r="H235" s="26">
        <f ca="1">'Calculated Trips'!G228*H$3</f>
        <v>16.901196278163916</v>
      </c>
    </row>
    <row r="236" spans="1:8" s="12" customFormat="1" x14ac:dyDescent="0.25">
      <c r="A236" s="22">
        <v>405</v>
      </c>
      <c r="B236" s="22" t="s">
        <v>9</v>
      </c>
      <c r="C236" s="26">
        <f ca="1">'Calculated Trips'!B229*C$3</f>
        <v>9.7703028753662586</v>
      </c>
      <c r="D236" s="26">
        <f ca="1">'Calculated Trips'!C229*D$3</f>
        <v>23.442538658353953</v>
      </c>
      <c r="E236" s="26">
        <f t="shared" ca="1" si="4"/>
        <v>8.6523165778401427</v>
      </c>
      <c r="F236" s="26">
        <f ca="1">'Calculated Trips'!E229*F$3</f>
        <v>5.3661131761479535</v>
      </c>
      <c r="G236" s="26">
        <f ca="1">'Calculated Trips'!F229*G$3</f>
        <v>6.6933649168661811</v>
      </c>
      <c r="H236" s="26">
        <f ca="1">'Calculated Trips'!G229*H$3</f>
        <v>8.6523165778401427</v>
      </c>
    </row>
    <row r="237" spans="1:8" s="12" customFormat="1" x14ac:dyDescent="0.25">
      <c r="A237" s="22">
        <v>406</v>
      </c>
      <c r="B237" s="22" t="s">
        <v>9</v>
      </c>
      <c r="C237" s="26">
        <f ca="1">'Calculated Trips'!B230*C$3</f>
        <v>1.7537615229169881</v>
      </c>
      <c r="D237" s="26">
        <f ca="1">'Calculated Trips'!C230*D$3</f>
        <v>4.2079168704351977</v>
      </c>
      <c r="E237" s="26">
        <f t="shared" ca="1" si="4"/>
        <v>22.487280318759669</v>
      </c>
      <c r="F237" s="26">
        <f ca="1">'Calculated Trips'!E230*F$3</f>
        <v>7.7595464739337752</v>
      </c>
      <c r="G237" s="26">
        <f ca="1">'Calculated Trips'!F230*G$3</f>
        <v>17.311257633358458</v>
      </c>
      <c r="H237" s="26">
        <f ca="1">'Calculated Trips'!G230*H$3</f>
        <v>22.487280318759669</v>
      </c>
    </row>
    <row r="238" spans="1:8" s="12" customFormat="1" x14ac:dyDescent="0.25">
      <c r="A238" s="22">
        <v>407</v>
      </c>
      <c r="B238" s="22" t="s">
        <v>9</v>
      </c>
      <c r="C238" s="26">
        <f ca="1">'Calculated Trips'!B231*C$3</f>
        <v>14.659010551693081</v>
      </c>
      <c r="D238" s="26">
        <f ca="1">'Calculated Trips'!C231*D$3</f>
        <v>35.172340707851539</v>
      </c>
      <c r="E238" s="26">
        <f t="shared" ca="1" si="4"/>
        <v>1.3710796192462018</v>
      </c>
      <c r="F238" s="26">
        <f ca="1">'Calculated Trips'!E231*F$3</f>
        <v>0.52221304985584494</v>
      </c>
      <c r="G238" s="26">
        <f ca="1">'Calculated Trips'!F231*G$3</f>
        <v>1.1671725088331508</v>
      </c>
      <c r="H238" s="26">
        <f ca="1">'Calculated Trips'!G231*H$3</f>
        <v>1.3710796192462018</v>
      </c>
    </row>
    <row r="239" spans="1:8" s="12" customFormat="1" x14ac:dyDescent="0.25">
      <c r="A239" s="22">
        <v>408</v>
      </c>
      <c r="B239" s="22" t="s">
        <v>9</v>
      </c>
      <c r="C239" s="26">
        <f ca="1">'Calculated Trips'!B232*C$3</f>
        <v>0</v>
      </c>
      <c r="D239" s="26">
        <f ca="1">'Calculated Trips'!C232*D$3</f>
        <v>0</v>
      </c>
      <c r="E239" s="26">
        <f t="shared" ca="1" si="4"/>
        <v>20.903216989745751</v>
      </c>
      <c r="F239" s="26">
        <f ca="1">'Calculated Trips'!E232*F$3</f>
        <v>10.762478365939565</v>
      </c>
      <c r="G239" s="26">
        <f ca="1">'Calculated Trips'!F232*G$3</f>
        <v>17.420580694352392</v>
      </c>
      <c r="H239" s="26">
        <f ca="1">'Calculated Trips'!G232*H$3</f>
        <v>20.903216989745751</v>
      </c>
    </row>
    <row r="240" spans="1:8" s="12" customFormat="1" x14ac:dyDescent="0.25">
      <c r="A240" s="22">
        <v>409</v>
      </c>
      <c r="B240" s="22" t="s">
        <v>9</v>
      </c>
      <c r="C240" s="26">
        <f ca="1">'Calculated Trips'!B233*C$3</f>
        <v>2.6624525208120602</v>
      </c>
      <c r="D240" s="26">
        <f ca="1">'Calculated Trips'!C233*D$3</f>
        <v>5.3789128919453342</v>
      </c>
      <c r="E240" s="26">
        <f t="shared" ca="1" si="4"/>
        <v>0.48782885108455187</v>
      </c>
      <c r="F240" s="26">
        <f ca="1">'Calculated Trips'!E233*F$3</f>
        <v>0.37600864144478152</v>
      </c>
      <c r="G240" s="26">
        <f ca="1">'Calculated Trips'!F233*G$3</f>
        <v>0.28527255466285201</v>
      </c>
      <c r="H240" s="26">
        <f ca="1">'Calculated Trips'!G233*H$3</f>
        <v>0.48782885108455187</v>
      </c>
    </row>
    <row r="241" spans="1:8" s="12" customFormat="1" x14ac:dyDescent="0.25">
      <c r="A241" s="22">
        <v>410</v>
      </c>
      <c r="B241" s="22" t="s">
        <v>9</v>
      </c>
      <c r="C241" s="26">
        <f ca="1">'Calculated Trips'!B234*C$3</f>
        <v>2.5231756754989578</v>
      </c>
      <c r="D241" s="26">
        <f ca="1">'Calculated Trips'!C234*D$3</f>
        <v>6.0540235107589062</v>
      </c>
      <c r="E241" s="26">
        <f t="shared" ca="1" si="4"/>
        <v>1.6598095935041206</v>
      </c>
      <c r="F241" s="26">
        <f ca="1">'Calculated Trips'!E234*F$3</f>
        <v>1.4968741059105506</v>
      </c>
      <c r="G241" s="26">
        <f ca="1">'Calculated Trips'!F234*G$3</f>
        <v>1.313902111594679</v>
      </c>
      <c r="H241" s="26">
        <f ca="1">'Calculated Trips'!G234*H$3</f>
        <v>1.6598095935041206</v>
      </c>
    </row>
    <row r="242" spans="1:8" s="12" customFormat="1" x14ac:dyDescent="0.25">
      <c r="A242" s="22">
        <v>411</v>
      </c>
      <c r="B242" s="22" t="s">
        <v>9</v>
      </c>
      <c r="C242" s="26">
        <f ca="1">'Calculated Trips'!B235*C$3</f>
        <v>0.19486239143522094</v>
      </c>
      <c r="D242" s="26">
        <f ca="1">'Calculated Trips'!C235*D$3</f>
        <v>0.46754631893724424</v>
      </c>
      <c r="E242" s="26">
        <f t="shared" ca="1" si="4"/>
        <v>0</v>
      </c>
      <c r="F242" s="26">
        <f ca="1">'Calculated Trips'!E235*F$3</f>
        <v>0</v>
      </c>
      <c r="G242" s="26">
        <f ca="1">'Calculated Trips'!F235*G$3</f>
        <v>0</v>
      </c>
      <c r="H242" s="26">
        <f ca="1">'Calculated Trips'!G235*H$3</f>
        <v>0</v>
      </c>
    </row>
    <row r="243" spans="1:8" s="12" customFormat="1" x14ac:dyDescent="0.25">
      <c r="A243" s="22">
        <v>412</v>
      </c>
      <c r="B243" s="22" t="s">
        <v>9</v>
      </c>
      <c r="C243" s="26">
        <f ca="1">'Calculated Trips'!B236*C$3</f>
        <v>8.739578255869658E-2</v>
      </c>
      <c r="D243" s="26">
        <f ca="1">'Calculated Trips'!C236*D$3</f>
        <v>0.20969452404335406</v>
      </c>
      <c r="E243" s="26">
        <f t="shared" ca="1" si="4"/>
        <v>102.44030261058576</v>
      </c>
      <c r="F243" s="26">
        <f ca="1">'Calculated Trips'!E236*F$3</f>
        <v>58.196332692931598</v>
      </c>
      <c r="G243" s="26">
        <f ca="1">'Calculated Trips'!F236*G$3</f>
        <v>53.164653416876448</v>
      </c>
      <c r="H243" s="26">
        <f ca="1">'Calculated Trips'!G236*H$3</f>
        <v>102.44030261058576</v>
      </c>
    </row>
    <row r="244" spans="1:8" s="12" customFormat="1" x14ac:dyDescent="0.25">
      <c r="A244" s="22">
        <v>413</v>
      </c>
      <c r="B244" s="22" t="s">
        <v>9</v>
      </c>
      <c r="C244" s="26">
        <f ca="1">'Calculated Trips'!B237*C$3</f>
        <v>17.024542552520948</v>
      </c>
      <c r="D244" s="26">
        <f ca="1">'Calculated Trips'!C237*D$3</f>
        <v>40.848119246590208</v>
      </c>
      <c r="E244" s="26">
        <f t="shared" ca="1" si="4"/>
        <v>10.826889219501343</v>
      </c>
      <c r="F244" s="26">
        <f ca="1">'Calculated Trips'!E237*F$3</f>
        <v>3.7416269254890522</v>
      </c>
      <c r="G244" s="26">
        <f ca="1">'Calculated Trips'!F237*G$3</f>
        <v>8.297804924588899</v>
      </c>
      <c r="H244" s="26">
        <f ca="1">'Calculated Trips'!G237*H$3</f>
        <v>10.826889219501343</v>
      </c>
    </row>
    <row r="245" spans="1:8" s="12" customFormat="1" x14ac:dyDescent="0.25">
      <c r="A245" s="22">
        <v>414</v>
      </c>
      <c r="B245" s="22" t="s">
        <v>9</v>
      </c>
      <c r="C245" s="26">
        <f ca="1">'Calculated Trips'!B238*C$3</f>
        <v>0</v>
      </c>
      <c r="D245" s="26">
        <f ca="1">'Calculated Trips'!C238*D$3</f>
        <v>0</v>
      </c>
      <c r="E245" s="26">
        <f t="shared" ca="1" si="4"/>
        <v>60.277907789570079</v>
      </c>
      <c r="F245" s="26">
        <f ca="1">'Calculated Trips'!E238*F$3</f>
        <v>27.486782192874202</v>
      </c>
      <c r="G245" s="26">
        <f ca="1">'Calculated Trips'!F238*G$3</f>
        <v>24.614787878504526</v>
      </c>
      <c r="H245" s="26">
        <f ca="1">'Calculated Trips'!G238*H$3</f>
        <v>60.277907789570079</v>
      </c>
    </row>
    <row r="246" spans="1:8" s="12" customFormat="1" x14ac:dyDescent="0.25">
      <c r="A246" s="22">
        <v>415</v>
      </c>
      <c r="B246" s="22" t="s">
        <v>9</v>
      </c>
      <c r="C246" s="26">
        <f ca="1">'Calculated Trips'!B239*C$3</f>
        <v>0</v>
      </c>
      <c r="D246" s="26">
        <f ca="1">'Calculated Trips'!C239*D$3</f>
        <v>0</v>
      </c>
      <c r="E246" s="26">
        <f t="shared" ca="1" si="4"/>
        <v>74.365582347306457</v>
      </c>
      <c r="F246" s="26">
        <f ca="1">'Calculated Trips'!E239*F$3</f>
        <v>24.094936122565013</v>
      </c>
      <c r="G246" s="26">
        <f ca="1">'Calculated Trips'!F239*G$3</f>
        <v>56.7080884646454</v>
      </c>
      <c r="H246" s="26">
        <f ca="1">'Calculated Trips'!G239*H$3</f>
        <v>74.365582347306457</v>
      </c>
    </row>
    <row r="247" spans="1:8" s="12" customFormat="1" x14ac:dyDescent="0.25">
      <c r="A247" s="22">
        <v>416</v>
      </c>
      <c r="B247" s="22" t="s">
        <v>9</v>
      </c>
      <c r="C247" s="26">
        <f ca="1">'Calculated Trips'!B240*C$3</f>
        <v>0</v>
      </c>
      <c r="D247" s="26">
        <f ca="1">'Calculated Trips'!C240*D$3</f>
        <v>0</v>
      </c>
      <c r="E247" s="26">
        <f t="shared" ca="1" si="4"/>
        <v>18.847283244949082</v>
      </c>
      <c r="F247" s="26">
        <f ca="1">'Calculated Trips'!E240*F$3</f>
        <v>8.2492384174046105</v>
      </c>
      <c r="G247" s="26">
        <f ca="1">'Calculated Trips'!F240*G$3</f>
        <v>11.700944611815968</v>
      </c>
      <c r="H247" s="26">
        <f ca="1">'Calculated Trips'!G240*H$3</f>
        <v>18.847283244949082</v>
      </c>
    </row>
    <row r="248" spans="1:8" s="12" customFormat="1" x14ac:dyDescent="0.25">
      <c r="A248" s="22">
        <v>417</v>
      </c>
      <c r="B248" s="22" t="s">
        <v>9</v>
      </c>
      <c r="C248" s="26">
        <f ca="1">'Calculated Trips'!B241*C$3</f>
        <v>7.7944956574088362</v>
      </c>
      <c r="D248" s="26">
        <f ca="1">'Calculated Trips'!C241*D$3</f>
        <v>18.701852757489767</v>
      </c>
      <c r="E248" s="26">
        <f t="shared" ca="1" si="4"/>
        <v>0</v>
      </c>
      <c r="F248" s="26">
        <f ca="1">'Calculated Trips'!E241*F$3</f>
        <v>0</v>
      </c>
      <c r="G248" s="26">
        <f ca="1">'Calculated Trips'!F241*G$3</f>
        <v>0</v>
      </c>
      <c r="H248" s="26">
        <f ca="1">'Calculated Trips'!G241*H$3</f>
        <v>0</v>
      </c>
    </row>
    <row r="249" spans="1:8" s="12" customFormat="1" x14ac:dyDescent="0.25">
      <c r="A249" s="22">
        <v>418</v>
      </c>
      <c r="B249" s="22" t="s">
        <v>9</v>
      </c>
      <c r="C249" s="26">
        <f ca="1">'Calculated Trips'!B242*C$3</f>
        <v>0.87688076145849403</v>
      </c>
      <c r="D249" s="26">
        <f ca="1">'Calculated Trips'!C242*D$3</f>
        <v>2.1039584352175988</v>
      </c>
      <c r="E249" s="26">
        <f t="shared" ca="1" si="4"/>
        <v>2.6971905894441957</v>
      </c>
      <c r="F249" s="26">
        <f ca="1">'Calculated Trips'!E242*F$3</f>
        <v>2.432420422104645</v>
      </c>
      <c r="G249" s="26">
        <f ca="1">'Calculated Trips'!F242*G$3</f>
        <v>2.1350909313413533</v>
      </c>
      <c r="H249" s="26">
        <f ca="1">'Calculated Trips'!G242*H$3</f>
        <v>2.6971905894441957</v>
      </c>
    </row>
    <row r="250" spans="1:8" s="12" customFormat="1" x14ac:dyDescent="0.25">
      <c r="A250" s="22">
        <v>419</v>
      </c>
      <c r="B250" s="22" t="s">
        <v>9</v>
      </c>
      <c r="C250" s="26">
        <f ca="1">'Calculated Trips'!B243*C$3</f>
        <v>47.808610857869994</v>
      </c>
      <c r="D250" s="26">
        <f ca="1">'Calculated Trips'!C243*D$3</f>
        <v>114.71038539281764</v>
      </c>
      <c r="E250" s="26">
        <f t="shared" ca="1" si="4"/>
        <v>12.28084028100689</v>
      </c>
      <c r="F250" s="26">
        <f ca="1">'Calculated Trips'!E243*F$3</f>
        <v>6.6669687022157591</v>
      </c>
      <c r="G250" s="26">
        <f ca="1">'Calculated Trips'!F243*G$3</f>
        <v>9.9311975882366301</v>
      </c>
      <c r="H250" s="26">
        <f ca="1">'Calculated Trips'!G243*H$3</f>
        <v>12.28084028100689</v>
      </c>
    </row>
    <row r="251" spans="1:8" s="12" customFormat="1" x14ac:dyDescent="0.25">
      <c r="A251" s="22">
        <v>431</v>
      </c>
      <c r="B251" s="22" t="s">
        <v>10</v>
      </c>
      <c r="C251" s="26">
        <f ca="1">'Calculated Trips'!B244*C$3</f>
        <v>0.87688076145849403</v>
      </c>
      <c r="D251" s="26">
        <f ca="1">'Calculated Trips'!C244*D$3</f>
        <v>2.1039584352175988</v>
      </c>
      <c r="E251" s="26">
        <f t="shared" ca="1" si="4"/>
        <v>14.916519852570666</v>
      </c>
      <c r="F251" s="26">
        <f ca="1">'Calculated Trips'!E244*F$3</f>
        <v>5.0815310901561617</v>
      </c>
      <c r="G251" s="26">
        <f ca="1">'Calculated Trips'!F244*G$3</f>
        <v>14.415509108165974</v>
      </c>
      <c r="H251" s="26">
        <f ca="1">'Calculated Trips'!G244*H$3</f>
        <v>14.916519852570666</v>
      </c>
    </row>
    <row r="252" spans="1:8" s="12" customFormat="1" x14ac:dyDescent="0.25">
      <c r="A252" s="22">
        <v>432</v>
      </c>
      <c r="B252" s="22" t="s">
        <v>10</v>
      </c>
      <c r="C252" s="26">
        <f ca="1">'Calculated Trips'!B245*C$3</f>
        <v>15.736928019659841</v>
      </c>
      <c r="D252" s="26">
        <f ca="1">'Calculated Trips'!C245*D$3</f>
        <v>32.598796417083513</v>
      </c>
      <c r="E252" s="26">
        <f t="shared" ca="1" si="4"/>
        <v>12.812168695587236</v>
      </c>
      <c r="F252" s="26">
        <f ca="1">'Calculated Trips'!E245*F$3</f>
        <v>7.4898922861180353</v>
      </c>
      <c r="G252" s="26">
        <f ca="1">'Calculated Trips'!F245*G$3</f>
        <v>10.388691626455321</v>
      </c>
      <c r="H252" s="26">
        <f ca="1">'Calculated Trips'!G245*H$3</f>
        <v>12.812168695587236</v>
      </c>
    </row>
    <row r="253" spans="1:8" s="12" customFormat="1" x14ac:dyDescent="0.25">
      <c r="A253" s="22">
        <v>433</v>
      </c>
      <c r="B253" s="22" t="s">
        <v>10</v>
      </c>
      <c r="C253" s="26">
        <f ca="1">'Calculated Trips'!B246*C$3</f>
        <v>5.7484405473390172</v>
      </c>
      <c r="D253" s="26">
        <f ca="1">'Calculated Trips'!C246*D$3</f>
        <v>13.792616408648703</v>
      </c>
      <c r="E253" s="26">
        <f t="shared" ca="1" si="4"/>
        <v>3.8179211481608459</v>
      </c>
      <c r="F253" s="26">
        <f ca="1">'Calculated Trips'!E246*F$3</f>
        <v>1.2278185579305172</v>
      </c>
      <c r="G253" s="26">
        <f ca="1">'Calculated Trips'!F246*G$3</f>
        <v>2.88062965169981</v>
      </c>
      <c r="H253" s="26">
        <f ca="1">'Calculated Trips'!G246*H$3</f>
        <v>3.8179211481608459</v>
      </c>
    </row>
    <row r="254" spans="1:8" s="12" customFormat="1" x14ac:dyDescent="0.25">
      <c r="A254" s="22">
        <v>434</v>
      </c>
      <c r="B254" s="22" t="s">
        <v>10</v>
      </c>
      <c r="C254" s="26">
        <f ca="1">'Calculated Trips'!B247*C$3</f>
        <v>0.47635300282269488</v>
      </c>
      <c r="D254" s="26">
        <f ca="1">'Calculated Trips'!C247*D$3</f>
        <v>1.3098101252205081</v>
      </c>
      <c r="E254" s="26">
        <f t="shared" ca="1" si="4"/>
        <v>0.97162958042402048</v>
      </c>
      <c r="F254" s="26">
        <f ca="1">'Calculated Trips'!E247*F$3</f>
        <v>0.36962148001698797</v>
      </c>
      <c r="G254" s="26">
        <f ca="1">'Calculated Trips'!F247*G$3</f>
        <v>0.30322270128393602</v>
      </c>
      <c r="H254" s="26">
        <f ca="1">'Calculated Trips'!G247*H$3</f>
        <v>0.97162958042402048</v>
      </c>
    </row>
    <row r="255" spans="1:8" s="12" customFormat="1" x14ac:dyDescent="0.25">
      <c r="A255" s="22">
        <v>435</v>
      </c>
      <c r="B255" s="22" t="s">
        <v>10</v>
      </c>
      <c r="C255" s="26">
        <f ca="1">'Calculated Trips'!B248*C$3</f>
        <v>34.75246009244907</v>
      </c>
      <c r="D255" s="26">
        <f ca="1">'Calculated Trips'!C248*D$3</f>
        <v>97.615895468519071</v>
      </c>
      <c r="E255" s="26">
        <f t="shared" ca="1" si="4"/>
        <v>197.69293177979554</v>
      </c>
      <c r="F255" s="26">
        <f ca="1">'Calculated Trips'!E248*F$3</f>
        <v>83.249195068680322</v>
      </c>
      <c r="G255" s="26">
        <f ca="1">'Calculated Trips'!F248*G$3</f>
        <v>221.0794576655189</v>
      </c>
      <c r="H255" s="26">
        <f ca="1">'Calculated Trips'!G248*H$3</f>
        <v>197.69293177979554</v>
      </c>
    </row>
    <row r="256" spans="1:8" s="12" customFormat="1" x14ac:dyDescent="0.25">
      <c r="A256" s="22">
        <v>436</v>
      </c>
      <c r="B256" s="22" t="s">
        <v>10</v>
      </c>
      <c r="C256" s="26">
        <f ca="1">'Calculated Trips'!B249*C$3</f>
        <v>6.4137578813883085</v>
      </c>
      <c r="D256" s="26">
        <f ca="1">'Calculated Trips'!C249*D$3</f>
        <v>16.438045600321477</v>
      </c>
      <c r="E256" s="26">
        <f t="shared" ca="1" si="4"/>
        <v>0.69356049039784107</v>
      </c>
      <c r="F256" s="26">
        <f ca="1">'Calculated Trips'!E249*F$3</f>
        <v>0.48274501811547277</v>
      </c>
      <c r="G256" s="26">
        <f ca="1">'Calculated Trips'!F249*G$3</f>
        <v>0.49149377278618434</v>
      </c>
      <c r="H256" s="26">
        <f ca="1">'Calculated Trips'!G249*H$3</f>
        <v>0.69356049039784107</v>
      </c>
    </row>
    <row r="257" spans="1:8" s="12" customFormat="1" x14ac:dyDescent="0.25">
      <c r="A257" s="22">
        <v>437</v>
      </c>
      <c r="B257" s="22" t="s">
        <v>10</v>
      </c>
      <c r="C257" s="26">
        <f ca="1">'Calculated Trips'!B250*C$3</f>
        <v>2.4051592055206159</v>
      </c>
      <c r="D257" s="26">
        <f ca="1">'Calculated Trips'!C250*D$3</f>
        <v>6.1642671001205533</v>
      </c>
      <c r="E257" s="26">
        <f t="shared" ca="1" si="4"/>
        <v>30.642953045888461</v>
      </c>
      <c r="F257" s="26">
        <f ca="1">'Calculated Trips'!E250*F$3</f>
        <v>9.9373382172864986</v>
      </c>
      <c r="G257" s="26">
        <f ca="1">'Calculated Trips'!F250*G$3</f>
        <v>31.556016866672689</v>
      </c>
      <c r="H257" s="26">
        <f ca="1">'Calculated Trips'!G250*H$3</f>
        <v>30.642953045888461</v>
      </c>
    </row>
    <row r="258" spans="1:8" s="12" customFormat="1" x14ac:dyDescent="0.25">
      <c r="A258" s="22">
        <v>438</v>
      </c>
      <c r="B258" s="22" t="s">
        <v>10</v>
      </c>
      <c r="C258" s="26">
        <f ca="1">'Calculated Trips'!B251*C$3</f>
        <v>3.0195437625752701</v>
      </c>
      <c r="D258" s="26">
        <f ca="1">'Calculated Trips'!C251*D$3</f>
        <v>7.7388948849180155</v>
      </c>
      <c r="E258" s="26">
        <f t="shared" ca="1" si="4"/>
        <v>8.29827425059913</v>
      </c>
      <c r="F258" s="26">
        <f ca="1">'Calculated Trips'!E251*F$3</f>
        <v>5.953990150251963</v>
      </c>
      <c r="G258" s="26">
        <f ca="1">'Calculated Trips'!F251*G$3</f>
        <v>4.7830024422120028</v>
      </c>
      <c r="H258" s="26">
        <f ca="1">'Calculated Trips'!G251*H$3</f>
        <v>8.29827425059913</v>
      </c>
    </row>
    <row r="259" spans="1:8" s="12" customFormat="1" x14ac:dyDescent="0.25">
      <c r="A259" s="22">
        <v>439</v>
      </c>
      <c r="B259" s="22" t="s">
        <v>10</v>
      </c>
      <c r="C259" s="26">
        <f ca="1">'Calculated Trips'!B252*C$3</f>
        <v>3.9696083568557894</v>
      </c>
      <c r="D259" s="26">
        <f ca="1">'Calculated Trips'!C252*D$3</f>
        <v>10.915084376837566</v>
      </c>
      <c r="E259" s="26">
        <f t="shared" ca="1" si="4"/>
        <v>2.9377998514041272</v>
      </c>
      <c r="F259" s="26">
        <f ca="1">'Calculated Trips'!E252*F$3</f>
        <v>1.6864642798975584</v>
      </c>
      <c r="G259" s="26">
        <f ca="1">'Calculated Trips'!F252*G$3</f>
        <v>1.8122393680548043</v>
      </c>
      <c r="H259" s="26">
        <f ca="1">'Calculated Trips'!G252*H$3</f>
        <v>2.9377998514041272</v>
      </c>
    </row>
    <row r="260" spans="1:8" s="12" customFormat="1" x14ac:dyDescent="0.25">
      <c r="A260" s="22">
        <v>440</v>
      </c>
      <c r="B260" s="22" t="s">
        <v>10</v>
      </c>
      <c r="C260" s="26">
        <f ca="1">'Calculated Trips'!B253*C$3</f>
        <v>10.232348980019871</v>
      </c>
      <c r="D260" s="26">
        <f ca="1">'Calculated Trips'!C253*D$3</f>
        <v>26.224846999612879</v>
      </c>
      <c r="E260" s="26">
        <f t="shared" ca="1" si="4"/>
        <v>3.6146394099074604</v>
      </c>
      <c r="F260" s="26">
        <f ca="1">'Calculated Trips'!E253*F$3</f>
        <v>1.6155649513324224</v>
      </c>
      <c r="G260" s="26">
        <f ca="1">'Calculated Trips'!F253*G$3</f>
        <v>3.3599814767131533</v>
      </c>
      <c r="H260" s="26">
        <f ca="1">'Calculated Trips'!G253*H$3</f>
        <v>3.6146394099074604</v>
      </c>
    </row>
    <row r="261" spans="1:8" s="12" customFormat="1" x14ac:dyDescent="0.25">
      <c r="A261" s="22">
        <v>441</v>
      </c>
      <c r="B261" s="22" t="s">
        <v>10</v>
      </c>
      <c r="C261" s="26">
        <f ca="1">'Calculated Trips'!B254*C$3</f>
        <v>5.7011181167896074</v>
      </c>
      <c r="D261" s="26">
        <f ca="1">'Calculated Trips'!C254*D$3</f>
        <v>14.611596089174649</v>
      </c>
      <c r="E261" s="26">
        <f t="shared" ca="1" si="4"/>
        <v>12.784153076427387</v>
      </c>
      <c r="F261" s="26">
        <f ca="1">'Calculated Trips'!E254*F$3</f>
        <v>9.4258686905037461</v>
      </c>
      <c r="G261" s="26">
        <f ca="1">'Calculated Trips'!F254*G$3</f>
        <v>6.9683675732147465</v>
      </c>
      <c r="H261" s="26">
        <f ca="1">'Calculated Trips'!G254*H$3</f>
        <v>12.784153076427387</v>
      </c>
    </row>
    <row r="262" spans="1:8" s="12" customFormat="1" x14ac:dyDescent="0.25">
      <c r="A262" s="22">
        <v>442</v>
      </c>
      <c r="B262" s="22" t="s">
        <v>10</v>
      </c>
      <c r="C262" s="26">
        <f ca="1">'Calculated Trips'!B255*C$3</f>
        <v>3.5631988229935052</v>
      </c>
      <c r="D262" s="26">
        <f ca="1">'Calculated Trips'!C255*D$3</f>
        <v>9.1322475557341569</v>
      </c>
      <c r="E262" s="26">
        <f t="shared" ca="1" si="4"/>
        <v>0.6457286792377257</v>
      </c>
      <c r="F262" s="26">
        <f ca="1">'Calculated Trips'!E255*F$3</f>
        <v>0.56102981211889213</v>
      </c>
      <c r="G262" s="26">
        <f ca="1">'Calculated Trips'!F255*G$3</f>
        <v>0.4775269806578975</v>
      </c>
      <c r="H262" s="26">
        <f ca="1">'Calculated Trips'!G255*H$3</f>
        <v>0.6457286792377257</v>
      </c>
    </row>
    <row r="263" spans="1:8" s="12" customFormat="1" x14ac:dyDescent="0.25">
      <c r="A263" s="22">
        <v>443</v>
      </c>
      <c r="B263" s="22" t="s">
        <v>10</v>
      </c>
      <c r="C263" s="26">
        <f ca="1">'Calculated Trips'!B256*C$3</f>
        <v>10.145941408562281</v>
      </c>
      <c r="D263" s="26">
        <f ca="1">'Calculated Trips'!C256*D$3</f>
        <v>26.003389996386325</v>
      </c>
      <c r="E263" s="26">
        <f t="shared" ca="1" si="4"/>
        <v>2.4578020499701774</v>
      </c>
      <c r="F263" s="26">
        <f ca="1">'Calculated Trips'!E256*F$3</f>
        <v>1.1966402175459427</v>
      </c>
      <c r="G263" s="26">
        <f ca="1">'Calculated Trips'!F256*G$3</f>
        <v>1.7654532594244676</v>
      </c>
      <c r="H263" s="26">
        <f ca="1">'Calculated Trips'!G256*H$3</f>
        <v>2.4578020499701774</v>
      </c>
    </row>
    <row r="264" spans="1:8" s="12" customFormat="1" x14ac:dyDescent="0.25">
      <c r="A264" s="22">
        <v>444</v>
      </c>
      <c r="B264" s="22" t="s">
        <v>10</v>
      </c>
      <c r="C264" s="26">
        <f ca="1">'Calculated Trips'!B257*C$3</f>
        <v>0.35631988229935047</v>
      </c>
      <c r="D264" s="26">
        <f ca="1">'Calculated Trips'!C257*D$3</f>
        <v>0.91322475557341554</v>
      </c>
      <c r="E264" s="26">
        <f t="shared" ca="1" si="4"/>
        <v>11.155524866647784</v>
      </c>
      <c r="F264" s="26">
        <f ca="1">'Calculated Trips'!E257*F$3</f>
        <v>4.9649627955774527</v>
      </c>
      <c r="G264" s="26">
        <f ca="1">'Calculated Trips'!F257*G$3</f>
        <v>7.6659559492822105</v>
      </c>
      <c r="H264" s="26">
        <f ca="1">'Calculated Trips'!G257*H$3</f>
        <v>11.155524866647784</v>
      </c>
    </row>
    <row r="265" spans="1:8" s="12" customFormat="1" x14ac:dyDescent="0.25">
      <c r="A265" s="22">
        <v>445</v>
      </c>
      <c r="B265" s="22" t="s">
        <v>10</v>
      </c>
      <c r="C265" s="26">
        <f ca="1">'Calculated Trips'!B258*C$3</f>
        <v>10.502261290861632</v>
      </c>
      <c r="D265" s="26">
        <f ca="1">'Calculated Trips'!C258*D$3</f>
        <v>26.916614751959742</v>
      </c>
      <c r="E265" s="26">
        <f t="shared" ref="E265:E328" ca="1" si="5">H265*E$3</f>
        <v>45.643848203457559</v>
      </c>
      <c r="F265" s="26">
        <f ca="1">'Calculated Trips'!E258*F$3</f>
        <v>22.110993215067523</v>
      </c>
      <c r="G265" s="26">
        <f ca="1">'Calculated Trips'!F258*G$3</f>
        <v>38.522598460107609</v>
      </c>
      <c r="H265" s="26">
        <f ca="1">'Calculated Trips'!G258*H$3</f>
        <v>45.643848203457559</v>
      </c>
    </row>
    <row r="266" spans="1:8" s="12" customFormat="1" x14ac:dyDescent="0.25">
      <c r="A266" s="22">
        <v>446</v>
      </c>
      <c r="B266" s="22" t="s">
        <v>10</v>
      </c>
      <c r="C266" s="26">
        <f ca="1">'Calculated Trips'!B259*C$3</f>
        <v>13.709140231555784</v>
      </c>
      <c r="D266" s="26">
        <f ca="1">'Calculated Trips'!C259*D$3</f>
        <v>35.135637552120478</v>
      </c>
      <c r="E266" s="26">
        <f t="shared" ca="1" si="5"/>
        <v>52.286635857227701</v>
      </c>
      <c r="F266" s="26">
        <f ca="1">'Calculated Trips'!E259*F$3</f>
        <v>29.634713384255136</v>
      </c>
      <c r="G266" s="26">
        <f ca="1">'Calculated Trips'!F259*G$3</f>
        <v>42.110940839448567</v>
      </c>
      <c r="H266" s="26">
        <f ca="1">'Calculated Trips'!G259*H$3</f>
        <v>52.286635857227701</v>
      </c>
    </row>
    <row r="267" spans="1:8" s="12" customFormat="1" x14ac:dyDescent="0.25">
      <c r="A267" s="22">
        <v>447</v>
      </c>
      <c r="B267" s="22" t="s">
        <v>10</v>
      </c>
      <c r="C267" s="26">
        <f ca="1">'Calculated Trips'!B260*C$3</f>
        <v>4.45399852874188</v>
      </c>
      <c r="D267" s="26">
        <f ca="1">'Calculated Trips'!C260*D$3</f>
        <v>11.415309444667692</v>
      </c>
      <c r="E267" s="26">
        <f t="shared" ca="1" si="5"/>
        <v>6.9172651684505304</v>
      </c>
      <c r="F267" s="26">
        <f ca="1">'Calculated Trips'!E260*F$3</f>
        <v>4.8322215716853529</v>
      </c>
      <c r="G267" s="26">
        <f ca="1">'Calculated Trips'!F260*G$3</f>
        <v>4.9340506396094561</v>
      </c>
      <c r="H267" s="26">
        <f ca="1">'Calculated Trips'!G260*H$3</f>
        <v>6.9172651684505304</v>
      </c>
    </row>
    <row r="268" spans="1:8" s="12" customFormat="1" x14ac:dyDescent="0.25">
      <c r="A268" s="22">
        <v>448</v>
      </c>
      <c r="B268" s="22" t="s">
        <v>10</v>
      </c>
      <c r="C268" s="26">
        <f ca="1">'Calculated Trips'!B261*C$3</f>
        <v>6.4137578813883085</v>
      </c>
      <c r="D268" s="26">
        <f ca="1">'Calculated Trips'!C261*D$3</f>
        <v>16.438045600321477</v>
      </c>
      <c r="E268" s="26">
        <f t="shared" ca="1" si="5"/>
        <v>9.0442576587215715</v>
      </c>
      <c r="F268" s="26">
        <f ca="1">'Calculated Trips'!E261*F$3</f>
        <v>6.975861990208128</v>
      </c>
      <c r="G268" s="26">
        <f ca="1">'Calculated Trips'!F261*G$3</f>
        <v>6.3456928991640185</v>
      </c>
      <c r="H268" s="26">
        <f ca="1">'Calculated Trips'!G261*H$3</f>
        <v>9.0442576587215715</v>
      </c>
    </row>
    <row r="269" spans="1:8" s="12" customFormat="1" x14ac:dyDescent="0.25">
      <c r="A269" s="22">
        <v>449</v>
      </c>
      <c r="B269" s="22" t="s">
        <v>10</v>
      </c>
      <c r="C269" s="26">
        <f ca="1">'Calculated Trips'!B262*C$3</f>
        <v>7.0142934142486757</v>
      </c>
      <c r="D269" s="26">
        <f ca="1">'Calculated Trips'!C262*D$3</f>
        <v>14.529997387998778</v>
      </c>
      <c r="E269" s="26">
        <f t="shared" ca="1" si="5"/>
        <v>1.1985647247998619</v>
      </c>
      <c r="F269" s="26">
        <f ca="1">'Calculated Trips'!E262*F$3</f>
        <v>0.98500880445451477</v>
      </c>
      <c r="G269" s="26">
        <f ca="1">'Calculated Trips'!F262*G$3</f>
        <v>0.79744380088028144</v>
      </c>
      <c r="H269" s="26">
        <f ca="1">'Calculated Trips'!G262*H$3</f>
        <v>1.1985647247998619</v>
      </c>
    </row>
    <row r="270" spans="1:8" s="12" customFormat="1" x14ac:dyDescent="0.25">
      <c r="A270" s="22">
        <v>450</v>
      </c>
      <c r="B270" s="22" t="s">
        <v>10</v>
      </c>
      <c r="C270" s="26">
        <f ca="1">'Calculated Trips'!B263*C$3</f>
        <v>9.9540033759810562</v>
      </c>
      <c r="D270" s="26">
        <f ca="1">'Calculated Trips'!C263*D$3</f>
        <v>20.619559877454559</v>
      </c>
      <c r="E270" s="26">
        <f t="shared" ca="1" si="5"/>
        <v>80.215989586846746</v>
      </c>
      <c r="F270" s="26">
        <f ca="1">'Calculated Trips'!E263*F$3</f>
        <v>29.223605545883437</v>
      </c>
      <c r="G270" s="26">
        <f ca="1">'Calculated Trips'!F263*G$3</f>
        <v>74.700471331952286</v>
      </c>
      <c r="H270" s="26">
        <f ca="1">'Calculated Trips'!G263*H$3</f>
        <v>80.215989586846746</v>
      </c>
    </row>
    <row r="271" spans="1:8" s="12" customFormat="1" x14ac:dyDescent="0.25">
      <c r="A271" s="22">
        <v>451</v>
      </c>
      <c r="B271" s="22" t="s">
        <v>10</v>
      </c>
      <c r="C271" s="26">
        <f ca="1">'Calculated Trips'!B264*C$3</f>
        <v>4.8103184110412318</v>
      </c>
      <c r="D271" s="26">
        <f ca="1">'Calculated Trips'!C264*D$3</f>
        <v>12.328534200241107</v>
      </c>
      <c r="E271" s="26">
        <f t="shared" ca="1" si="5"/>
        <v>1.4083327554653291</v>
      </c>
      <c r="F271" s="26">
        <f ca="1">'Calculated Trips'!E264*F$3</f>
        <v>1.0356647026930312</v>
      </c>
      <c r="G271" s="26">
        <f ca="1">'Calculated Trips'!F264*G$3</f>
        <v>0.74489679985667656</v>
      </c>
      <c r="H271" s="26">
        <f ca="1">'Calculated Trips'!G264*H$3</f>
        <v>1.4083327554653291</v>
      </c>
    </row>
    <row r="272" spans="1:8" s="12" customFormat="1" x14ac:dyDescent="0.25">
      <c r="A272" s="22">
        <v>452</v>
      </c>
      <c r="B272" s="22" t="s">
        <v>10</v>
      </c>
      <c r="C272" s="26">
        <f ca="1">'Calculated Trips'!B265*C$3</f>
        <v>7.0142934142486757</v>
      </c>
      <c r="D272" s="26">
        <f ca="1">'Calculated Trips'!C265*D$3</f>
        <v>14.529997387998778</v>
      </c>
      <c r="E272" s="26">
        <f t="shared" ca="1" si="5"/>
        <v>0.90126332487907246</v>
      </c>
      <c r="F272" s="26">
        <f ca="1">'Calculated Trips'!E265*F$3</f>
        <v>0.29227465344960291</v>
      </c>
      <c r="G272" s="26">
        <f ca="1">'Calculated Trips'!F265*G$3</f>
        <v>0.92811814313743213</v>
      </c>
      <c r="H272" s="26">
        <f ca="1">'Calculated Trips'!G265*H$3</f>
        <v>0.90126332487907246</v>
      </c>
    </row>
    <row r="273" spans="1:8" s="12" customFormat="1" x14ac:dyDescent="0.25">
      <c r="A273" s="22">
        <v>453</v>
      </c>
      <c r="B273" s="22" t="s">
        <v>10</v>
      </c>
      <c r="C273" s="26">
        <f ca="1">'Calculated Trips'!B266*C$3</f>
        <v>13.325951296075157</v>
      </c>
      <c r="D273" s="26">
        <f ca="1">'Calculated Trips'!C266*D$3</f>
        <v>27.604496431706636</v>
      </c>
      <c r="E273" s="26">
        <f t="shared" ca="1" si="5"/>
        <v>36.794390843425546</v>
      </c>
      <c r="F273" s="26">
        <f ca="1">'Calculated Trips'!E266*F$3</f>
        <v>16.200227963830553</v>
      </c>
      <c r="G273" s="26">
        <f ca="1">'Calculated Trips'!F266*G$3</f>
        <v>34.247501872662092</v>
      </c>
      <c r="H273" s="26">
        <f ca="1">'Calculated Trips'!G266*H$3</f>
        <v>36.794390843425546</v>
      </c>
    </row>
    <row r="274" spans="1:8" s="12" customFormat="1" x14ac:dyDescent="0.25">
      <c r="A274" s="22">
        <v>454</v>
      </c>
      <c r="B274" s="22" t="s">
        <v>10</v>
      </c>
      <c r="C274" s="26">
        <f ca="1">'Calculated Trips'!B267*C$3</f>
        <v>19.778838919918499</v>
      </c>
      <c r="D274" s="26">
        <f ca="1">'Calculated Trips'!C267*D$3</f>
        <v>40.971550642616975</v>
      </c>
      <c r="E274" s="26">
        <f t="shared" ca="1" si="5"/>
        <v>22.437124522401312</v>
      </c>
      <c r="F274" s="26">
        <f ca="1">'Calculated Trips'!E267*F$3</f>
        <v>7.500614172939116</v>
      </c>
      <c r="G274" s="26">
        <f ca="1">'Calculated Trips'!F267*G$3</f>
        <v>19.287812513546143</v>
      </c>
      <c r="H274" s="26">
        <f ca="1">'Calculated Trips'!G267*H$3</f>
        <v>22.437124522401312</v>
      </c>
    </row>
    <row r="275" spans="1:8" s="12" customFormat="1" x14ac:dyDescent="0.25">
      <c r="A275" s="22">
        <v>455</v>
      </c>
      <c r="B275" s="22" t="s">
        <v>10</v>
      </c>
      <c r="C275" s="26">
        <f ca="1">'Calculated Trips'!B268*C$3</f>
        <v>13.208845374004794</v>
      </c>
      <c r="D275" s="26">
        <f ca="1">'Calculated Trips'!C268*D$3</f>
        <v>27.361913374324814</v>
      </c>
      <c r="E275" s="26">
        <f t="shared" ca="1" si="5"/>
        <v>2.4949378218187559</v>
      </c>
      <c r="F275" s="26">
        <f ca="1">'Calculated Trips'!E268*F$3</f>
        <v>0.98745824799851845</v>
      </c>
      <c r="G275" s="26">
        <f ca="1">'Calculated Trips'!F268*G$3</f>
        <v>2.3901847053019467</v>
      </c>
      <c r="H275" s="26">
        <f ca="1">'Calculated Trips'!G268*H$3</f>
        <v>2.4949378218187559</v>
      </c>
    </row>
    <row r="276" spans="1:8" s="12" customFormat="1" x14ac:dyDescent="0.25">
      <c r="A276" s="22">
        <v>456</v>
      </c>
      <c r="B276" s="22" t="s">
        <v>10</v>
      </c>
      <c r="C276" s="26">
        <f ca="1">'Calculated Trips'!B269*C$3</f>
        <v>5.8432341935450198</v>
      </c>
      <c r="D276" s="26">
        <f ca="1">'Calculated Trips'!C269*D$3</f>
        <v>12.104166814180589</v>
      </c>
      <c r="E276" s="26">
        <f t="shared" ca="1" si="5"/>
        <v>1.3460159147262818</v>
      </c>
      <c r="F276" s="26">
        <f ca="1">'Calculated Trips'!E269*F$3</f>
        <v>1.2138840363271306</v>
      </c>
      <c r="G276" s="26">
        <f ca="1">'Calculated Trips'!F269*G$3</f>
        <v>1.0655036333807735</v>
      </c>
      <c r="H276" s="26">
        <f ca="1">'Calculated Trips'!G269*H$3</f>
        <v>1.3460159147262818</v>
      </c>
    </row>
    <row r="277" spans="1:8" s="12" customFormat="1" x14ac:dyDescent="0.25">
      <c r="A277" s="22">
        <v>457</v>
      </c>
      <c r="B277" s="22" t="s">
        <v>10</v>
      </c>
      <c r="C277" s="26">
        <f ca="1">'Calculated Trips'!B270*C$3</f>
        <v>4.8637558677711246</v>
      </c>
      <c r="D277" s="26">
        <f ca="1">'Calculated Trips'!C270*D$3</f>
        <v>10.00514033457504</v>
      </c>
      <c r="E277" s="26">
        <f t="shared" ca="1" si="5"/>
        <v>24.952175526718758</v>
      </c>
      <c r="F277" s="26">
        <f ca="1">'Calculated Trips'!E270*F$3</f>
        <v>9.3238828269906797</v>
      </c>
      <c r="G277" s="26">
        <f ca="1">'Calculated Trips'!F270*G$3</f>
        <v>24.339137778645419</v>
      </c>
      <c r="H277" s="26">
        <f ca="1">'Calculated Trips'!G270*H$3</f>
        <v>24.952175526718758</v>
      </c>
    </row>
    <row r="278" spans="1:8" s="12" customFormat="1" x14ac:dyDescent="0.25">
      <c r="A278" s="22">
        <v>458</v>
      </c>
      <c r="B278" s="22" t="s">
        <v>10</v>
      </c>
      <c r="C278" s="26">
        <f ca="1">'Calculated Trips'!B271*C$3</f>
        <v>6.2750754667680289</v>
      </c>
      <c r="D278" s="26">
        <f ca="1">'Calculated Trips'!C271*D$3</f>
        <v>12.908339226293075</v>
      </c>
      <c r="E278" s="26">
        <f t="shared" ca="1" si="5"/>
        <v>0.76818150298108867</v>
      </c>
      <c r="F278" s="26">
        <f ca="1">'Calculated Trips'!E271*F$3</f>
        <v>0.56490801965074422</v>
      </c>
      <c r="G278" s="26">
        <f ca="1">'Calculated Trips'!F271*G$3</f>
        <v>0.40630734537636909</v>
      </c>
      <c r="H278" s="26">
        <f ca="1">'Calculated Trips'!G271*H$3</f>
        <v>0.76818150298108867</v>
      </c>
    </row>
    <row r="279" spans="1:8" s="12" customFormat="1" x14ac:dyDescent="0.25">
      <c r="A279" s="22">
        <v>459</v>
      </c>
      <c r="B279" s="22" t="s">
        <v>10</v>
      </c>
      <c r="C279" s="26">
        <f ca="1">'Calculated Trips'!B272*C$3</f>
        <v>11.007984438876921</v>
      </c>
      <c r="D279" s="26">
        <f ca="1">'Calculated Trips'!C272*D$3</f>
        <v>22.644316883086741</v>
      </c>
      <c r="E279" s="26">
        <f t="shared" ca="1" si="5"/>
        <v>1.3526541297904369</v>
      </c>
      <c r="F279" s="26">
        <f ca="1">'Calculated Trips'!E272*F$3</f>
        <v>0.55527589410065159</v>
      </c>
      <c r="G279" s="26">
        <f ca="1">'Calculated Trips'!F272*G$3</f>
        <v>1.0282695954369776</v>
      </c>
      <c r="H279" s="26">
        <f ca="1">'Calculated Trips'!G272*H$3</f>
        <v>1.3526541297904369</v>
      </c>
    </row>
    <row r="280" spans="1:8" s="12" customFormat="1" x14ac:dyDescent="0.25">
      <c r="A280" s="22">
        <v>460</v>
      </c>
      <c r="B280" s="22" t="s">
        <v>10</v>
      </c>
      <c r="C280" s="26">
        <f ca="1">'Calculated Trips'!B273*C$3</f>
        <v>4.9823840596679814</v>
      </c>
      <c r="D280" s="26">
        <f ca="1">'Calculated Trips'!C273*D$3</f>
        <v>10.249168147613458</v>
      </c>
      <c r="E280" s="26">
        <f t="shared" ca="1" si="5"/>
        <v>32.322202756852086</v>
      </c>
      <c r="F280" s="26">
        <f ca="1">'Calculated Trips'!E273*F$3</f>
        <v>15.808324303859219</v>
      </c>
      <c r="G280" s="26">
        <f ca="1">'Calculated Trips'!F273*G$3</f>
        <v>29.198161450534094</v>
      </c>
      <c r="H280" s="26">
        <f ca="1">'Calculated Trips'!G273*H$3</f>
        <v>32.322202756852086</v>
      </c>
    </row>
    <row r="281" spans="1:8" s="12" customFormat="1" x14ac:dyDescent="0.25">
      <c r="A281" s="22">
        <v>461</v>
      </c>
      <c r="B281" s="22" t="s">
        <v>10</v>
      </c>
      <c r="C281" s="26">
        <f ca="1">'Calculated Trips'!B274*C$3</f>
        <v>9.7152930317768735</v>
      </c>
      <c r="D281" s="26">
        <f ca="1">'Calculated Trips'!C274*D$3</f>
        <v>19.985145804407132</v>
      </c>
      <c r="E281" s="26">
        <f t="shared" ca="1" si="5"/>
        <v>5.2436238687696015</v>
      </c>
      <c r="F281" s="26">
        <f ca="1">'Calculated Trips'!E274*F$3</f>
        <v>3.1718818393117414</v>
      </c>
      <c r="G281" s="26">
        <f ca="1">'Calculated Trips'!F274*G$3</f>
        <v>3.9537689830280356</v>
      </c>
      <c r="H281" s="26">
        <f ca="1">'Calculated Trips'!G274*H$3</f>
        <v>5.2436238687696015</v>
      </c>
    </row>
    <row r="282" spans="1:8" s="12" customFormat="1" x14ac:dyDescent="0.25">
      <c r="A282" s="22">
        <v>462</v>
      </c>
      <c r="B282" s="22" t="s">
        <v>10</v>
      </c>
      <c r="C282" s="26">
        <f ca="1">'Calculated Trips'!B275*C$3</f>
        <v>3.0843329893182743</v>
      </c>
      <c r="D282" s="26">
        <f ca="1">'Calculated Trips'!C275*D$3</f>
        <v>6.3447231389988072</v>
      </c>
      <c r="E282" s="26">
        <f t="shared" ca="1" si="5"/>
        <v>6.9489945266377466</v>
      </c>
      <c r="F282" s="26">
        <f ca="1">'Calculated Trips'!E275*F$3</f>
        <v>2.5166792571895069</v>
      </c>
      <c r="G282" s="26">
        <f ca="1">'Calculated Trips'!F275*G$3</f>
        <v>6.8354164564423323</v>
      </c>
      <c r="H282" s="26">
        <f ca="1">'Calculated Trips'!G275*H$3</f>
        <v>6.9489945266377466</v>
      </c>
    </row>
    <row r="283" spans="1:8" x14ac:dyDescent="0.25">
      <c r="A283" s="55">
        <v>501</v>
      </c>
      <c r="B283" s="55" t="s">
        <v>11</v>
      </c>
      <c r="C283" s="26">
        <f ca="1">'Calculated Trips'!B276*C$3</f>
        <v>11.174389100997098</v>
      </c>
      <c r="D283" s="26">
        <f ca="1">'Calculated Trips'!C276*D$3</f>
        <v>31.88443277063563</v>
      </c>
      <c r="E283" s="57">
        <f t="shared" ca="1" si="5"/>
        <v>1.6972141826878593</v>
      </c>
      <c r="F283" s="26">
        <f ca="1">'Calculated Trips'!E276*F$3</f>
        <v>0.78855928965100253</v>
      </c>
      <c r="G283" s="26">
        <f ca="1">'Calculated Trips'!F276*G$3</f>
        <v>1.5440283801168817</v>
      </c>
      <c r="H283" s="26">
        <f ca="1">'Calculated Trips'!G276*H$3</f>
        <v>1.6972141826878593</v>
      </c>
    </row>
    <row r="284" spans="1:8" x14ac:dyDescent="0.25">
      <c r="A284" s="55">
        <v>502</v>
      </c>
      <c r="B284" s="55" t="s">
        <v>11</v>
      </c>
      <c r="C284" s="26">
        <f ca="1">'Calculated Trips'!B277*C$3</f>
        <v>36.457990952801971</v>
      </c>
      <c r="D284" s="26">
        <f ca="1">'Calculated Trips'!C277*D$3</f>
        <v>104.02737464935163</v>
      </c>
      <c r="E284" s="57">
        <f t="shared" ca="1" si="5"/>
        <v>4.7535134479054504</v>
      </c>
      <c r="F284" s="26">
        <f ca="1">'Calculated Trips'!E277*F$3</f>
        <v>2.1391010097895484</v>
      </c>
      <c r="G284" s="26">
        <f ca="1">'Calculated Trips'!F277*G$3</f>
        <v>4.6384783140235992</v>
      </c>
      <c r="H284" s="26">
        <f ca="1">'Calculated Trips'!G277*H$3</f>
        <v>4.7535134479054504</v>
      </c>
    </row>
    <row r="285" spans="1:8" x14ac:dyDescent="0.25">
      <c r="A285" s="55">
        <v>503</v>
      </c>
      <c r="B285" s="55" t="s">
        <v>11</v>
      </c>
      <c r="C285" s="26">
        <f ca="1">'Calculated Trips'!B278*C$3</f>
        <v>15.589591620636378</v>
      </c>
      <c r="D285" s="26">
        <f ca="1">'Calculated Trips'!C278*D$3</f>
        <v>44.482546782400121</v>
      </c>
      <c r="E285" s="57">
        <f t="shared" ca="1" si="5"/>
        <v>16.635089335752561</v>
      </c>
      <c r="F285" s="26">
        <f ca="1">'Calculated Trips'!E278*F$3</f>
        <v>6.1315261798345491</v>
      </c>
      <c r="G285" s="26">
        <f ca="1">'Calculated Trips'!F278*G$3</f>
        <v>13.294779673754308</v>
      </c>
      <c r="H285" s="26">
        <f ca="1">'Calculated Trips'!G278*H$3</f>
        <v>16.635089335752561</v>
      </c>
    </row>
    <row r="286" spans="1:8" x14ac:dyDescent="0.25">
      <c r="A286" s="55">
        <v>504</v>
      </c>
      <c r="B286" s="55" t="s">
        <v>11</v>
      </c>
      <c r="C286" s="26">
        <f ca="1">'Calculated Trips'!B279*C$3</f>
        <v>16.923290329362331</v>
      </c>
      <c r="D286" s="26">
        <f ca="1">'Calculated Trips'!C279*D$3</f>
        <v>48.288054755168091</v>
      </c>
      <c r="E286" s="57">
        <f t="shared" ca="1" si="5"/>
        <v>1.3148695811563085</v>
      </c>
      <c r="F286" s="26">
        <f ca="1">'Calculated Trips'!E279*F$3</f>
        <v>0.88404092669426826</v>
      </c>
      <c r="G286" s="26">
        <f ca="1">'Calculated Trips'!F279*G$3</f>
        <v>1.0853032387906505</v>
      </c>
      <c r="H286" s="26">
        <f ca="1">'Calculated Trips'!G279*H$3</f>
        <v>1.3148695811563085</v>
      </c>
    </row>
    <row r="287" spans="1:8" x14ac:dyDescent="0.25">
      <c r="A287" s="55">
        <v>505</v>
      </c>
      <c r="B287" s="55" t="s">
        <v>11</v>
      </c>
      <c r="C287" s="26">
        <f ca="1">'Calculated Trips'!B280*C$3</f>
        <v>39.812175543468307</v>
      </c>
      <c r="D287" s="26">
        <f ca="1">'Calculated Trips'!C280*D$3</f>
        <v>96.445077307234627</v>
      </c>
      <c r="E287" s="57">
        <f t="shared" ca="1" si="5"/>
        <v>36.470756824790456</v>
      </c>
      <c r="F287" s="26">
        <f ca="1">'Calculated Trips'!E280*F$3</f>
        <v>15.28185599375897</v>
      </c>
      <c r="G287" s="26">
        <f ca="1">'Calculated Trips'!F280*G$3</f>
        <v>31.238951426218911</v>
      </c>
      <c r="H287" s="26">
        <f ca="1">'Calculated Trips'!G280*H$3</f>
        <v>36.470756824790456</v>
      </c>
    </row>
    <row r="288" spans="1:8" x14ac:dyDescent="0.25">
      <c r="A288" s="55">
        <v>506</v>
      </c>
      <c r="B288" s="55" t="s">
        <v>11</v>
      </c>
      <c r="C288" s="26">
        <f ca="1">'Calculated Trips'!B281*C$3</f>
        <v>26.850804553874628</v>
      </c>
      <c r="D288" s="26">
        <f ca="1">'Calculated Trips'!C281*D$3</f>
        <v>65.046129371464289</v>
      </c>
      <c r="E288" s="57">
        <f t="shared" ca="1" si="5"/>
        <v>3.6777690823443705</v>
      </c>
      <c r="F288" s="26">
        <f ca="1">'Calculated Trips'!E281*F$3</f>
        <v>2.0696879645763109</v>
      </c>
      <c r="G288" s="26">
        <f ca="1">'Calculated Trips'!F281*G$3</f>
        <v>2.8507120417813057</v>
      </c>
      <c r="H288" s="26">
        <f ca="1">'Calculated Trips'!G281*H$3</f>
        <v>3.6777690823443705</v>
      </c>
    </row>
    <row r="289" spans="1:8" x14ac:dyDescent="0.25">
      <c r="A289" s="55">
        <v>507</v>
      </c>
      <c r="B289" s="55" t="s">
        <v>11</v>
      </c>
      <c r="C289" s="26">
        <f ca="1">'Calculated Trips'!B282*C$3</f>
        <v>40.877905666010619</v>
      </c>
      <c r="D289" s="26">
        <f ca="1">'Calculated Trips'!C282*D$3</f>
        <v>99.026810725570883</v>
      </c>
      <c r="E289" s="57">
        <f t="shared" ca="1" si="5"/>
        <v>5.8206194986183375</v>
      </c>
      <c r="F289" s="26">
        <f ca="1">'Calculated Trips'!E282*F$3</f>
        <v>2.4298674061145413</v>
      </c>
      <c r="G289" s="26">
        <f ca="1">'Calculated Trips'!F282*G$3</f>
        <v>5.5493917072780521</v>
      </c>
      <c r="H289" s="26">
        <f ca="1">'Calculated Trips'!G282*H$3</f>
        <v>5.8206194986183375</v>
      </c>
    </row>
    <row r="290" spans="1:8" x14ac:dyDescent="0.25">
      <c r="A290" s="55">
        <v>508</v>
      </c>
      <c r="B290" s="55" t="s">
        <v>11</v>
      </c>
      <c r="C290" s="26">
        <f ca="1">'Calculated Trips'!B283*C$3</f>
        <v>11.068776351120267</v>
      </c>
      <c r="D290" s="26">
        <f ca="1">'Calculated Trips'!C283*D$3</f>
        <v>26.814133523417219</v>
      </c>
      <c r="E290" s="57">
        <f t="shared" ca="1" si="5"/>
        <v>5.3236785448146673</v>
      </c>
      <c r="F290" s="26">
        <f ca="1">'Calculated Trips'!E283*F$3</f>
        <v>1.8383019422760694</v>
      </c>
      <c r="G290" s="26">
        <f ca="1">'Calculated Trips'!F283*G$3</f>
        <v>4.6446912325231722</v>
      </c>
      <c r="H290" s="26">
        <f ca="1">'Calculated Trips'!G283*H$3</f>
        <v>5.3236785448146673</v>
      </c>
    </row>
    <row r="291" spans="1:8" x14ac:dyDescent="0.25">
      <c r="A291" s="55">
        <v>509</v>
      </c>
      <c r="B291" s="55" t="s">
        <v>11</v>
      </c>
      <c r="C291" s="26">
        <f ca="1">'Calculated Trips'!B284*C$3</f>
        <v>0</v>
      </c>
      <c r="D291" s="26">
        <f ca="1">'Calculated Trips'!C284*D$3</f>
        <v>0</v>
      </c>
      <c r="E291" s="57">
        <f t="shared" ca="1" si="5"/>
        <v>0</v>
      </c>
      <c r="F291" s="26">
        <f ca="1">'Calculated Trips'!E284*F$3</f>
        <v>0</v>
      </c>
      <c r="G291" s="26">
        <f ca="1">'Calculated Trips'!F284*G$3</f>
        <v>0</v>
      </c>
      <c r="H291" s="26">
        <f ca="1">'Calculated Trips'!G284*H$3</f>
        <v>0</v>
      </c>
    </row>
    <row r="292" spans="1:8" x14ac:dyDescent="0.25">
      <c r="A292" s="55">
        <v>510</v>
      </c>
      <c r="B292" s="55" t="s">
        <v>11</v>
      </c>
      <c r="C292" s="26">
        <f ca="1">'Calculated Trips'!B285*C$3</f>
        <v>10.488987850340957</v>
      </c>
      <c r="D292" s="26">
        <f ca="1">'Calculated Trips'!C285*D$3</f>
        <v>25.409594685331029</v>
      </c>
      <c r="E292" s="57">
        <f t="shared" ca="1" si="5"/>
        <v>1.5869973037848728</v>
      </c>
      <c r="F292" s="26">
        <f ca="1">'Calculated Trips'!E285*F$3</f>
        <v>0.60435115652628668</v>
      </c>
      <c r="G292" s="26">
        <f ca="1">'Calculated Trips'!F285*G$3</f>
        <v>1.2345553313406921</v>
      </c>
      <c r="H292" s="26">
        <f ca="1">'Calculated Trips'!G285*H$3</f>
        <v>1.5869973037848728</v>
      </c>
    </row>
    <row r="293" spans="1:8" x14ac:dyDescent="0.25">
      <c r="A293" s="55">
        <v>511</v>
      </c>
      <c r="B293" s="55" t="s">
        <v>11</v>
      </c>
      <c r="C293" s="26">
        <f ca="1">'Calculated Trips'!B286*C$3</f>
        <v>5.3631152346086965</v>
      </c>
      <c r="D293" s="26">
        <f ca="1">'Calculated Trips'!C286*D$3</f>
        <v>12.992157709258974</v>
      </c>
      <c r="E293" s="57">
        <f t="shared" ca="1" si="5"/>
        <v>1.4046953455992814</v>
      </c>
      <c r="F293" s="26">
        <f ca="1">'Calculated Trips'!E286*F$3</f>
        <v>0.49185249479121734</v>
      </c>
      <c r="G293" s="26">
        <f ca="1">'Calculated Trips'!F286*G$3</f>
        <v>1.2349283476818813</v>
      </c>
      <c r="H293" s="26">
        <f ca="1">'Calculated Trips'!G286*H$3</f>
        <v>1.4046953455992814</v>
      </c>
    </row>
    <row r="294" spans="1:8" x14ac:dyDescent="0.25">
      <c r="A294" s="55">
        <v>512</v>
      </c>
      <c r="B294" s="55" t="s">
        <v>11</v>
      </c>
      <c r="C294" s="26">
        <f ca="1">'Calculated Trips'!B287*C$3</f>
        <v>2.8542626062570515</v>
      </c>
      <c r="D294" s="26">
        <f ca="1">'Calculated Trips'!C287*D$3</f>
        <v>6.9144570463136494</v>
      </c>
      <c r="E294" s="57">
        <f t="shared" ca="1" si="5"/>
        <v>24.964612179469132</v>
      </c>
      <c r="F294" s="26">
        <f ca="1">'Calculated Trips'!E287*F$3</f>
        <v>8.409612720926523</v>
      </c>
      <c r="G294" s="26">
        <f ca="1">'Calculated Trips'!F287*G$3</f>
        <v>25.113504997289564</v>
      </c>
      <c r="H294" s="26">
        <f ca="1">'Calculated Trips'!G287*H$3</f>
        <v>24.964612179469132</v>
      </c>
    </row>
    <row r="295" spans="1:8" x14ac:dyDescent="0.25">
      <c r="A295" s="55">
        <v>513</v>
      </c>
      <c r="B295" s="55" t="s">
        <v>11</v>
      </c>
      <c r="C295" s="26">
        <f ca="1">'Calculated Trips'!B288*C$3</f>
        <v>14.804798646690301</v>
      </c>
      <c r="D295" s="26">
        <f ca="1">'Calculated Trips'!C288*D$3</f>
        <v>35.864655234404673</v>
      </c>
      <c r="E295" s="57">
        <f t="shared" ca="1" si="5"/>
        <v>4.217116871671883</v>
      </c>
      <c r="F295" s="26">
        <f ca="1">'Calculated Trips'!E288*F$3</f>
        <v>1.3968386910136512</v>
      </c>
      <c r="G295" s="26">
        <f ca="1">'Calculated Trips'!F288*G$3</f>
        <v>3.2481686822388998</v>
      </c>
      <c r="H295" s="26">
        <f ca="1">'Calculated Trips'!G288*H$3</f>
        <v>4.217116871671883</v>
      </c>
    </row>
    <row r="296" spans="1:8" x14ac:dyDescent="0.25">
      <c r="A296" s="55">
        <v>514</v>
      </c>
      <c r="B296" s="55" t="s">
        <v>11</v>
      </c>
      <c r="C296" s="26">
        <f ca="1">'Calculated Trips'!B289*C$3</f>
        <v>2.6506253804769977</v>
      </c>
      <c r="D296" s="26">
        <f ca="1">'Calculated Trips'!C289*D$3</f>
        <v>6.4211454471636671</v>
      </c>
      <c r="E296" s="57">
        <f t="shared" ca="1" si="5"/>
        <v>3.1316212931251979</v>
      </c>
      <c r="F296" s="26">
        <f ca="1">'Calculated Trips'!E289*F$3</f>
        <v>2.1901535437474688</v>
      </c>
      <c r="G296" s="26">
        <f ca="1">'Calculated Trips'!F289*G$3</f>
        <v>2.5021960141524304</v>
      </c>
      <c r="H296" s="26">
        <f ca="1">'Calculated Trips'!G289*H$3</f>
        <v>3.1316212931251979</v>
      </c>
    </row>
    <row r="297" spans="1:8" x14ac:dyDescent="0.25">
      <c r="A297" s="55">
        <v>515</v>
      </c>
      <c r="B297" s="55" t="s">
        <v>11</v>
      </c>
      <c r="C297" s="26">
        <f ca="1">'Calculated Trips'!B290*C$3</f>
        <v>4.6485232819768578</v>
      </c>
      <c r="D297" s="26">
        <f ca="1">'Calculated Trips'!C290*D$3</f>
        <v>11.261057231229152</v>
      </c>
      <c r="E297" s="57">
        <f t="shared" ca="1" si="5"/>
        <v>4.1415874299270206</v>
      </c>
      <c r="F297" s="26">
        <f ca="1">'Calculated Trips'!E290*F$3</f>
        <v>3.7350278040834781</v>
      </c>
      <c r="G297" s="26">
        <f ca="1">'Calculated Trips'!F290*G$3</f>
        <v>3.278472718094688</v>
      </c>
      <c r="H297" s="26">
        <f ca="1">'Calculated Trips'!G290*H$3</f>
        <v>4.1415874299270206</v>
      </c>
    </row>
    <row r="298" spans="1:8" x14ac:dyDescent="0.25">
      <c r="A298" s="55">
        <v>516</v>
      </c>
      <c r="B298" s="55" t="s">
        <v>11</v>
      </c>
      <c r="C298" s="26">
        <f ca="1">'Calculated Trips'!B291*C$3</f>
        <v>17.922939964647338</v>
      </c>
      <c r="D298" s="26">
        <f ca="1">'Calculated Trips'!C291*D$3</f>
        <v>43.418359003667483</v>
      </c>
      <c r="E298" s="57">
        <f t="shared" ca="1" si="5"/>
        <v>2.8600368906530957</v>
      </c>
      <c r="F298" s="26">
        <f ca="1">'Calculated Trips'!E291*F$3</f>
        <v>1.4219434367085246</v>
      </c>
      <c r="G298" s="26">
        <f ca="1">'Calculated Trips'!F291*G$3</f>
        <v>2.3175023569065836</v>
      </c>
      <c r="H298" s="26">
        <f ca="1">'Calculated Trips'!G291*H$3</f>
        <v>2.8600368906530957</v>
      </c>
    </row>
    <row r="299" spans="1:8" x14ac:dyDescent="0.25">
      <c r="A299" s="55">
        <v>517</v>
      </c>
      <c r="B299" s="55" t="s">
        <v>11</v>
      </c>
      <c r="C299" s="26">
        <f ca="1">'Calculated Trips'!B292*C$3</f>
        <v>13.556721078653421</v>
      </c>
      <c r="D299" s="26">
        <f ca="1">'Calculated Trips'!C292*D$3</f>
        <v>32.841184753538421</v>
      </c>
      <c r="E299" s="57">
        <f t="shared" ca="1" si="5"/>
        <v>26.589571893645648</v>
      </c>
      <c r="F299" s="26">
        <f ca="1">'Calculated Trips'!E292*F$3</f>
        <v>9.840469085781729</v>
      </c>
      <c r="G299" s="26">
        <f ca="1">'Calculated Trips'!F292*G$3</f>
        <v>21.936486520088128</v>
      </c>
      <c r="H299" s="26">
        <f ca="1">'Calculated Trips'!G292*H$3</f>
        <v>26.589571893645648</v>
      </c>
    </row>
    <row r="300" spans="1:8" x14ac:dyDescent="0.25">
      <c r="A300" s="55">
        <v>518</v>
      </c>
      <c r="B300" s="55" t="s">
        <v>11</v>
      </c>
      <c r="C300" s="26">
        <f ca="1">'Calculated Trips'!B293*C$3</f>
        <v>22.768131172131422</v>
      </c>
      <c r="D300" s="26">
        <f ca="1">'Calculated Trips'!C293*D$3</f>
        <v>55.155844689771904</v>
      </c>
      <c r="E300" s="57">
        <f t="shared" ca="1" si="5"/>
        <v>5.0010896381214849</v>
      </c>
      <c r="F300" s="26">
        <f ca="1">'Calculated Trips'!E293*F$3</f>
        <v>3.8761052145873851</v>
      </c>
      <c r="G300" s="26">
        <f ca="1">'Calculated Trips'!F293*G$3</f>
        <v>3.9820635939417461</v>
      </c>
      <c r="H300" s="26">
        <f ca="1">'Calculated Trips'!G293*H$3</f>
        <v>5.0010896381214849</v>
      </c>
    </row>
    <row r="301" spans="1:8" x14ac:dyDescent="0.25">
      <c r="A301" s="55">
        <v>519</v>
      </c>
      <c r="B301" s="55" t="s">
        <v>11</v>
      </c>
      <c r="C301" s="26">
        <f ca="1">'Calculated Trips'!B294*C$3</f>
        <v>13.519915017989556</v>
      </c>
      <c r="D301" s="26">
        <f ca="1">'Calculated Trips'!C294*D$3</f>
        <v>32.961357139328499</v>
      </c>
      <c r="E301" s="57">
        <f t="shared" ca="1" si="5"/>
        <v>1.0744017007225279</v>
      </c>
      <c r="F301" s="26">
        <f ca="1">'Calculated Trips'!E294*F$3</f>
        <v>0.52586973340968679</v>
      </c>
      <c r="G301" s="26">
        <f ca="1">'Calculated Trips'!F294*G$3</f>
        <v>0.82216844821936386</v>
      </c>
      <c r="H301" s="26">
        <f ca="1">'Calculated Trips'!G294*H$3</f>
        <v>1.0744017007225279</v>
      </c>
    </row>
    <row r="302" spans="1:8" x14ac:dyDescent="0.25">
      <c r="A302" s="55">
        <v>520</v>
      </c>
      <c r="B302" s="55" t="s">
        <v>11</v>
      </c>
      <c r="C302" s="26">
        <f ca="1">'Calculated Trips'!B295*C$3</f>
        <v>10.506949859270861</v>
      </c>
      <c r="D302" s="26">
        <f ca="1">'Calculated Trips'!C295*D$3</f>
        <v>25.615791689195355</v>
      </c>
      <c r="E302" s="57">
        <f t="shared" ca="1" si="5"/>
        <v>6.8208383575404339</v>
      </c>
      <c r="F302" s="26">
        <f ca="1">'Calculated Trips'!E295*F$3</f>
        <v>4.2083228695621511</v>
      </c>
      <c r="G302" s="26">
        <f ca="1">'Calculated Trips'!F295*G$3</f>
        <v>5.0342975435610295</v>
      </c>
      <c r="H302" s="26">
        <f ca="1">'Calculated Trips'!G295*H$3</f>
        <v>6.8208383575404339</v>
      </c>
    </row>
    <row r="303" spans="1:8" x14ac:dyDescent="0.25">
      <c r="A303" s="55">
        <v>521</v>
      </c>
      <c r="B303" s="55" t="s">
        <v>11</v>
      </c>
      <c r="C303" s="26">
        <f ca="1">'Calculated Trips'!B296*C$3</f>
        <v>55.598303472913948</v>
      </c>
      <c r="D303" s="26">
        <f ca="1">'Calculated Trips'!C296*D$3</f>
        <v>135.54785918942829</v>
      </c>
      <c r="E303" s="57">
        <f t="shared" ca="1" si="5"/>
        <v>3.2078452549942549</v>
      </c>
      <c r="F303" s="26">
        <f ca="1">'Calculated Trips'!E296*F$3</f>
        <v>1.3727686798692014</v>
      </c>
      <c r="G303" s="26">
        <f ca="1">'Calculated Trips'!F296*G$3</f>
        <v>2.5058829753431118</v>
      </c>
      <c r="H303" s="26">
        <f ca="1">'Calculated Trips'!G296*H$3</f>
        <v>3.2078452549942549</v>
      </c>
    </row>
    <row r="304" spans="1:8" x14ac:dyDescent="0.25">
      <c r="A304" s="55">
        <v>522</v>
      </c>
      <c r="B304" s="55" t="s">
        <v>11</v>
      </c>
      <c r="C304" s="26">
        <f ca="1">'Calculated Trips'!B297*C$3</f>
        <v>58.345676287967734</v>
      </c>
      <c r="D304" s="26">
        <f ca="1">'Calculated Trips'!C297*D$3</f>
        <v>142.24591434964012</v>
      </c>
      <c r="E304" s="57">
        <f t="shared" ca="1" si="5"/>
        <v>3.1749418847867021</v>
      </c>
      <c r="F304" s="26">
        <f ca="1">'Calculated Trips'!E297*F$3</f>
        <v>1.3850449723925538</v>
      </c>
      <c r="G304" s="26">
        <f ca="1">'Calculated Trips'!F297*G$3</f>
        <v>2.8012522668942439</v>
      </c>
      <c r="H304" s="26">
        <f ca="1">'Calculated Trips'!G297*H$3</f>
        <v>3.1749418847867021</v>
      </c>
    </row>
    <row r="305" spans="1:8" x14ac:dyDescent="0.25">
      <c r="A305" s="55">
        <v>523</v>
      </c>
      <c r="B305" s="55" t="s">
        <v>11</v>
      </c>
      <c r="C305" s="26">
        <f ca="1">'Calculated Trips'!B298*C$3</f>
        <v>0</v>
      </c>
      <c r="D305" s="26">
        <f ca="1">'Calculated Trips'!C298*D$3</f>
        <v>0</v>
      </c>
      <c r="E305" s="57">
        <f t="shared" ca="1" si="5"/>
        <v>0</v>
      </c>
      <c r="F305" s="26">
        <f ca="1">'Calculated Trips'!E298*F$3</f>
        <v>0</v>
      </c>
      <c r="G305" s="26">
        <f ca="1">'Calculated Trips'!F298*G$3</f>
        <v>0</v>
      </c>
      <c r="H305" s="26">
        <f ca="1">'Calculated Trips'!G298*H$3</f>
        <v>0</v>
      </c>
    </row>
    <row r="306" spans="1:8" x14ac:dyDescent="0.25">
      <c r="A306" s="55">
        <v>524</v>
      </c>
      <c r="B306" s="55" t="s">
        <v>11</v>
      </c>
      <c r="C306" s="26">
        <f ca="1">'Calculated Trips'!B299*C$3</f>
        <v>19.474436991013</v>
      </c>
      <c r="D306" s="26">
        <f ca="1">'Calculated Trips'!C299*D$3</f>
        <v>47.478395529410818</v>
      </c>
      <c r="E306" s="57">
        <f t="shared" ca="1" si="5"/>
        <v>0.95448028704021148</v>
      </c>
      <c r="F306" s="26">
        <f ca="1">'Calculated Trips'!E299*F$3</f>
        <v>0.3069546394826293</v>
      </c>
      <c r="G306" s="26">
        <f ca="1">'Calculated Trips'!F299*G$3</f>
        <v>0.7201574129249525</v>
      </c>
      <c r="H306" s="26">
        <f ca="1">'Calculated Trips'!G299*H$3</f>
        <v>0.95448028704021148</v>
      </c>
    </row>
    <row r="307" spans="1:8" x14ac:dyDescent="0.25">
      <c r="A307" s="55">
        <v>525</v>
      </c>
      <c r="B307" s="55" t="s">
        <v>11</v>
      </c>
      <c r="C307" s="26">
        <f ca="1">'Calculated Trips'!B300*C$3</f>
        <v>25.929595667516153</v>
      </c>
      <c r="D307" s="26">
        <f ca="1">'Calculated Trips'!C300*D$3</f>
        <v>63.215978956832046</v>
      </c>
      <c r="E307" s="57">
        <f t="shared" ca="1" si="5"/>
        <v>4.5573236396946362</v>
      </c>
      <c r="F307" s="26">
        <f ca="1">'Calculated Trips'!E300*F$3</f>
        <v>2.3491072246263114</v>
      </c>
      <c r="G307" s="26">
        <f ca="1">'Calculated Trips'!F300*G$3</f>
        <v>3.7499812808496795</v>
      </c>
      <c r="H307" s="26">
        <f ca="1">'Calculated Trips'!G300*H$3</f>
        <v>4.5573236396946362</v>
      </c>
    </row>
    <row r="308" spans="1:8" x14ac:dyDescent="0.25">
      <c r="A308" s="55">
        <v>526</v>
      </c>
      <c r="B308" s="55" t="s">
        <v>11</v>
      </c>
      <c r="C308" s="26">
        <f ca="1">'Calculated Trips'!B301*C$3</f>
        <v>46.819065859483736</v>
      </c>
      <c r="D308" s="26">
        <f ca="1">'Calculated Trips'!C301*D$3</f>
        <v>114.14420495031091</v>
      </c>
      <c r="E308" s="57">
        <f t="shared" ca="1" si="5"/>
        <v>1.0903866009650045</v>
      </c>
      <c r="F308" s="26">
        <f ca="1">'Calculated Trips'!E301*F$3</f>
        <v>0.65105125920001228</v>
      </c>
      <c r="G308" s="26">
        <f ca="1">'Calculated Trips'!F301*G$3</f>
        <v>0.84190353751680758</v>
      </c>
      <c r="H308" s="26">
        <f ca="1">'Calculated Trips'!G301*H$3</f>
        <v>1.0903866009650045</v>
      </c>
    </row>
    <row r="309" spans="1:8" x14ac:dyDescent="0.25">
      <c r="A309" s="55">
        <v>527</v>
      </c>
      <c r="B309" s="55" t="s">
        <v>11</v>
      </c>
      <c r="C309" s="26">
        <f ca="1">'Calculated Trips'!B302*C$3</f>
        <v>31.32335783508741</v>
      </c>
      <c r="D309" s="26">
        <f ca="1">'Calculated Trips'!C302*D$3</f>
        <v>76.365893057131743</v>
      </c>
      <c r="E309" s="57">
        <f t="shared" ca="1" si="5"/>
        <v>14.900460012349839</v>
      </c>
      <c r="F309" s="26">
        <f ca="1">'Calculated Trips'!E302*F$3</f>
        <v>7.0758498833989432</v>
      </c>
      <c r="G309" s="26">
        <f ca="1">'Calculated Trips'!F302*G$3</f>
        <v>12.771655277802653</v>
      </c>
      <c r="H309" s="26">
        <f ca="1">'Calculated Trips'!G302*H$3</f>
        <v>14.900460012349839</v>
      </c>
    </row>
    <row r="310" spans="1:8" x14ac:dyDescent="0.25">
      <c r="A310" s="55">
        <v>528</v>
      </c>
      <c r="B310" s="55" t="s">
        <v>11</v>
      </c>
      <c r="C310" s="26">
        <f ca="1">'Calculated Trips'!B303*C$3</f>
        <v>20.709100886050095</v>
      </c>
      <c r="D310" s="26">
        <f ca="1">'Calculated Trips'!C303*D$3</f>
        <v>50.488488236147653</v>
      </c>
      <c r="E310" s="57">
        <f t="shared" ca="1" si="5"/>
        <v>95.713911455527722</v>
      </c>
      <c r="F310" s="26">
        <f ca="1">'Calculated Trips'!E303*F$3</f>
        <v>35.42544108382608</v>
      </c>
      <c r="G310" s="26">
        <f ca="1">'Calculated Trips'!F303*G$3</f>
        <v>78.074289824959166</v>
      </c>
      <c r="H310" s="26">
        <f ca="1">'Calculated Trips'!G303*H$3</f>
        <v>95.713911455527722</v>
      </c>
    </row>
    <row r="311" spans="1:8" x14ac:dyDescent="0.25">
      <c r="A311" s="55">
        <v>529</v>
      </c>
      <c r="B311" s="55" t="s">
        <v>11</v>
      </c>
      <c r="C311" s="26">
        <f ca="1">'Calculated Trips'!B304*C$3</f>
        <v>24.842320930227167</v>
      </c>
      <c r="D311" s="26">
        <f ca="1">'Calculated Trips'!C304*D$3</f>
        <v>60.565218883513069</v>
      </c>
      <c r="E311" s="57">
        <f t="shared" ca="1" si="5"/>
        <v>3.5494122319629229</v>
      </c>
      <c r="F311" s="26">
        <f ca="1">'Calculated Trips'!E304*F$3</f>
        <v>1.9825599382910017</v>
      </c>
      <c r="G311" s="26">
        <f ca="1">'Calculated Trips'!F304*G$3</f>
        <v>2.731811759768036</v>
      </c>
      <c r="H311" s="26">
        <f ca="1">'Calculated Trips'!G304*H$3</f>
        <v>3.5494122319629229</v>
      </c>
    </row>
    <row r="312" spans="1:8" x14ac:dyDescent="0.25">
      <c r="A312" s="55">
        <v>530</v>
      </c>
      <c r="B312" s="55" t="s">
        <v>11</v>
      </c>
      <c r="C312" s="26">
        <f ca="1">'Calculated Trips'!B305*C$3</f>
        <v>0</v>
      </c>
      <c r="D312" s="26">
        <f ca="1">'Calculated Trips'!C305*D$3</f>
        <v>0</v>
      </c>
      <c r="E312" s="57">
        <f t="shared" ca="1" si="5"/>
        <v>6.7078481558903045</v>
      </c>
      <c r="F312" s="26">
        <f ca="1">'Calculated Trips'!E305*F$3</f>
        <v>3.4181624337829328</v>
      </c>
      <c r="G312" s="26">
        <f ca="1">'Calculated Trips'!F305*G$3</f>
        <v>6.4006121250153774</v>
      </c>
      <c r="H312" s="26">
        <f ca="1">'Calculated Trips'!G305*H$3</f>
        <v>6.7078481558903045</v>
      </c>
    </row>
    <row r="313" spans="1:8" x14ac:dyDescent="0.25">
      <c r="A313" s="55">
        <v>531</v>
      </c>
      <c r="B313" s="55" t="s">
        <v>11</v>
      </c>
      <c r="C313" s="26">
        <f ca="1">'Calculated Trips'!B306*C$3</f>
        <v>10.320743358987118</v>
      </c>
      <c r="D313" s="26">
        <f ca="1">'Calculated Trips'!C306*D$3</f>
        <v>25.161822936481276</v>
      </c>
      <c r="E313" s="57">
        <f t="shared" ca="1" si="5"/>
        <v>0.1908960574080423</v>
      </c>
      <c r="F313" s="26">
        <f ca="1">'Calculated Trips'!E306*F$3</f>
        <v>6.1390927896525858E-2</v>
      </c>
      <c r="G313" s="26">
        <f ca="1">'Calculated Trips'!F306*G$3</f>
        <v>0.14403148258499049</v>
      </c>
      <c r="H313" s="26">
        <f ca="1">'Calculated Trips'!G306*H$3</f>
        <v>0.1908960574080423</v>
      </c>
    </row>
    <row r="314" spans="1:8" x14ac:dyDescent="0.25">
      <c r="A314" s="55">
        <v>532</v>
      </c>
      <c r="B314" s="55" t="s">
        <v>11</v>
      </c>
      <c r="C314" s="26">
        <f ca="1">'Calculated Trips'!B307*C$3</f>
        <v>42.700397885455196</v>
      </c>
      <c r="D314" s="26">
        <f ca="1">'Calculated Trips'!C307*D$3</f>
        <v>109.36354007721279</v>
      </c>
      <c r="E314" s="57">
        <f t="shared" ca="1" si="5"/>
        <v>24.800076289939994</v>
      </c>
      <c r="F314" s="26">
        <f ca="1">'Calculated Trips'!E307*F$3</f>
        <v>10.232957638959636</v>
      </c>
      <c r="G314" s="26">
        <f ca="1">'Calculated Trips'!F307*G$3</f>
        <v>24.572629440164174</v>
      </c>
      <c r="H314" s="26">
        <f ca="1">'Calculated Trips'!G307*H$3</f>
        <v>24.800076289939994</v>
      </c>
    </row>
    <row r="315" spans="1:8" x14ac:dyDescent="0.25">
      <c r="A315" s="55">
        <v>533</v>
      </c>
      <c r="B315" s="55" t="s">
        <v>11</v>
      </c>
      <c r="C315" s="26">
        <f ca="1">'Calculated Trips'!B308*C$3</f>
        <v>24.694654361922673</v>
      </c>
      <c r="D315" s="26">
        <f ca="1">'Calculated Trips'!C308*D$3</f>
        <v>63.247532944487411</v>
      </c>
      <c r="E315" s="57">
        <f t="shared" ca="1" si="5"/>
        <v>100.23294633639124</v>
      </c>
      <c r="F315" s="26">
        <f ca="1">'Calculated Trips'!E308*F$3</f>
        <v>38.353874423218564</v>
      </c>
      <c r="G315" s="26">
        <f ca="1">'Calculated Trips'!F308*G$3</f>
        <v>95.071994191476406</v>
      </c>
      <c r="H315" s="26">
        <f ca="1">'Calculated Trips'!G308*H$3</f>
        <v>100.23294633639124</v>
      </c>
    </row>
    <row r="316" spans="1:8" x14ac:dyDescent="0.25">
      <c r="A316" s="55">
        <v>534</v>
      </c>
      <c r="B316" s="55" t="s">
        <v>11</v>
      </c>
      <c r="C316" s="26">
        <f ca="1">'Calculated Trips'!B309*C$3</f>
        <v>34.097571654312041</v>
      </c>
      <c r="D316" s="26">
        <f ca="1">'Calculated Trips'!C309*D$3</f>
        <v>87.330126387936758</v>
      </c>
      <c r="E316" s="57">
        <f t="shared" ca="1" si="5"/>
        <v>318.8866916570575</v>
      </c>
      <c r="F316" s="26">
        <f ca="1">'Calculated Trips'!E309*F$3</f>
        <v>154.40899411292193</v>
      </c>
      <c r="G316" s="26">
        <f ca="1">'Calculated Trips'!F309*G$3</f>
        <v>333.41030115469943</v>
      </c>
      <c r="H316" s="26">
        <f ca="1">'Calculated Trips'!G309*H$3</f>
        <v>318.8866916570575</v>
      </c>
    </row>
    <row r="317" spans="1:8" x14ac:dyDescent="0.25">
      <c r="A317" s="55">
        <v>535</v>
      </c>
      <c r="B317" s="55" t="s">
        <v>11</v>
      </c>
      <c r="C317" s="26">
        <f ca="1">'Calculated Trips'!B310*C$3</f>
        <v>14.70247872442074</v>
      </c>
      <c r="D317" s="26">
        <f ca="1">'Calculated Trips'!C310*D$3</f>
        <v>37.134280517956284</v>
      </c>
      <c r="E317" s="57">
        <f t="shared" ca="1" si="5"/>
        <v>216.71458655108282</v>
      </c>
      <c r="F317" s="26">
        <f ca="1">'Calculated Trips'!E310*F$3</f>
        <v>77.833571991482955</v>
      </c>
      <c r="G317" s="26">
        <f ca="1">'Calculated Trips'!F310*G$3</f>
        <v>211.52155532763064</v>
      </c>
      <c r="H317" s="26">
        <f ca="1">'Calculated Trips'!G310*H$3</f>
        <v>216.71458655108282</v>
      </c>
    </row>
    <row r="318" spans="1:8" x14ac:dyDescent="0.25">
      <c r="A318" s="55">
        <v>536</v>
      </c>
      <c r="B318" s="55" t="s">
        <v>11</v>
      </c>
      <c r="C318" s="26">
        <f ca="1">'Calculated Trips'!B311*C$3</f>
        <v>9.8130405929359874</v>
      </c>
      <c r="D318" s="26">
        <f ca="1">'Calculated Trips'!C311*D$3</f>
        <v>24.784950139523772</v>
      </c>
      <c r="E318" s="57">
        <f t="shared" ca="1" si="5"/>
        <v>6.3712389189810592</v>
      </c>
      <c r="F318" s="26">
        <f ca="1">'Calculated Trips'!E311*F$3</f>
        <v>3.3867770954171461</v>
      </c>
      <c r="G318" s="26">
        <f ca="1">'Calculated Trips'!F311*G$3</f>
        <v>6.1117472795717838</v>
      </c>
      <c r="H318" s="26">
        <f ca="1">'Calculated Trips'!G311*H$3</f>
        <v>6.3712389189810592</v>
      </c>
    </row>
    <row r="319" spans="1:8" x14ac:dyDescent="0.25">
      <c r="A319" s="55">
        <v>537</v>
      </c>
      <c r="B319" s="55" t="s">
        <v>11</v>
      </c>
      <c r="C319" s="26">
        <f ca="1">'Calculated Trips'!B312*C$3</f>
        <v>3.7781729609986763</v>
      </c>
      <c r="D319" s="26">
        <f ca="1">'Calculated Trips'!C312*D$3</f>
        <v>9.5425905528463844</v>
      </c>
      <c r="E319" s="57">
        <f t="shared" ca="1" si="5"/>
        <v>98.287427923685044</v>
      </c>
      <c r="F319" s="26">
        <f ca="1">'Calculated Trips'!E312*F$3</f>
        <v>37.950997240046384</v>
      </c>
      <c r="G319" s="26">
        <f ca="1">'Calculated Trips'!F312*G$3</f>
        <v>72.327379805303991</v>
      </c>
      <c r="H319" s="26">
        <f ca="1">'Calculated Trips'!G312*H$3</f>
        <v>98.287427923685044</v>
      </c>
    </row>
    <row r="320" spans="1:8" x14ac:dyDescent="0.25">
      <c r="A320" s="55">
        <v>538</v>
      </c>
      <c r="B320" s="55" t="s">
        <v>11</v>
      </c>
      <c r="C320" s="26">
        <f ca="1">'Calculated Trips'!B313*C$3</f>
        <v>5.9958801024461534</v>
      </c>
      <c r="D320" s="26">
        <f ca="1">'Calculated Trips'!C313*D$3</f>
        <v>15.143888173525662</v>
      </c>
      <c r="E320" s="57">
        <f t="shared" ca="1" si="5"/>
        <v>2.9888033120849227</v>
      </c>
      <c r="F320" s="26">
        <f ca="1">'Calculated Trips'!E313*F$3</f>
        <v>1.0081712490731907</v>
      </c>
      <c r="G320" s="26">
        <f ca="1">'Calculated Trips'!F313*G$3</f>
        <v>2.2736397153977368</v>
      </c>
      <c r="H320" s="26">
        <f ca="1">'Calculated Trips'!G313*H$3</f>
        <v>2.9888033120849227</v>
      </c>
    </row>
    <row r="321" spans="1:8" x14ac:dyDescent="0.25">
      <c r="A321" s="55">
        <v>539</v>
      </c>
      <c r="B321" s="55" t="s">
        <v>11</v>
      </c>
      <c r="C321" s="26">
        <f ca="1">'Calculated Trips'!B314*C$3</f>
        <v>1.2057998811697901</v>
      </c>
      <c r="D321" s="26">
        <f ca="1">'Calculated Trips'!C314*D$3</f>
        <v>3.0455076232488461</v>
      </c>
      <c r="E321" s="57">
        <f t="shared" ca="1" si="5"/>
        <v>68.973714759122359</v>
      </c>
      <c r="F321" s="26">
        <f ca="1">'Calculated Trips'!E314*F$3</f>
        <v>26.927375449528721</v>
      </c>
      <c r="G321" s="26">
        <f ca="1">'Calculated Trips'!F314*G$3</f>
        <v>45.340414314381924</v>
      </c>
      <c r="H321" s="26">
        <f ca="1">'Calculated Trips'!G314*H$3</f>
        <v>68.973714759122359</v>
      </c>
    </row>
    <row r="322" spans="1:8" x14ac:dyDescent="0.25">
      <c r="A322" s="55">
        <v>540</v>
      </c>
      <c r="B322" s="55" t="s">
        <v>11</v>
      </c>
      <c r="C322" s="26">
        <f ca="1">'Calculated Trips'!B315*C$3</f>
        <v>0.32154663497861075</v>
      </c>
      <c r="D322" s="26">
        <f ca="1">'Calculated Trips'!C315*D$3</f>
        <v>0.81213536619969262</v>
      </c>
      <c r="E322" s="57">
        <f t="shared" ca="1" si="5"/>
        <v>99.52085812822385</v>
      </c>
      <c r="F322" s="26">
        <f ca="1">'Calculated Trips'!E315*F$3</f>
        <v>40.375294661298057</v>
      </c>
      <c r="G322" s="26">
        <f ca="1">'Calculated Trips'!F315*G$3</f>
        <v>80.70871536017799</v>
      </c>
      <c r="H322" s="26">
        <f ca="1">'Calculated Trips'!G315*H$3</f>
        <v>99.52085812822385</v>
      </c>
    </row>
    <row r="323" spans="1:8" x14ac:dyDescent="0.25">
      <c r="A323" s="55">
        <v>541</v>
      </c>
      <c r="B323" s="55" t="s">
        <v>11</v>
      </c>
      <c r="C323" s="26">
        <f ca="1">'Calculated Trips'!B316*C$3</f>
        <v>17.699212975762649</v>
      </c>
      <c r="D323" s="26">
        <f ca="1">'Calculated Trips'!C316*D$3</f>
        <v>44.703179097095884</v>
      </c>
      <c r="E323" s="57">
        <f t="shared" ca="1" si="5"/>
        <v>183.96735602182079</v>
      </c>
      <c r="F323" s="26">
        <f ca="1">'Calculated Trips'!E316*F$3</f>
        <v>66.276859432925775</v>
      </c>
      <c r="G323" s="26">
        <f ca="1">'Calculated Trips'!F316*G$3</f>
        <v>186.59807326241997</v>
      </c>
      <c r="H323" s="26">
        <f ca="1">'Calculated Trips'!G316*H$3</f>
        <v>183.96735602182079</v>
      </c>
    </row>
    <row r="324" spans="1:8" x14ac:dyDescent="0.25">
      <c r="A324" s="55">
        <v>542</v>
      </c>
      <c r="B324" s="55" t="s">
        <v>11</v>
      </c>
      <c r="C324" s="26">
        <f ca="1">'Calculated Trips'!B317*C$3</f>
        <v>12.177372999933711</v>
      </c>
      <c r="D324" s="26">
        <f ca="1">'Calculated Trips'!C317*D$3</f>
        <v>30.756581487190108</v>
      </c>
      <c r="E324" s="57">
        <f t="shared" ca="1" si="5"/>
        <v>262.36026715798874</v>
      </c>
      <c r="F324" s="26">
        <f ca="1">'Calculated Trips'!E317*F$3</f>
        <v>90.577062233269473</v>
      </c>
      <c r="G324" s="26">
        <f ca="1">'Calculated Trips'!F317*G$3</f>
        <v>264.20388645529613</v>
      </c>
      <c r="H324" s="26">
        <f ca="1">'Calculated Trips'!G317*H$3</f>
        <v>262.36026715798874</v>
      </c>
    </row>
    <row r="325" spans="1:8" x14ac:dyDescent="0.25">
      <c r="A325" s="55">
        <v>543</v>
      </c>
      <c r="B325" s="55" t="s">
        <v>11</v>
      </c>
      <c r="C325" s="26">
        <f ca="1">'Calculated Trips'!B318*C$3</f>
        <v>9.8182365215346348</v>
      </c>
      <c r="D325" s="26">
        <f ca="1">'Calculated Trips'!C318*D$3</f>
        <v>22.297189478284889</v>
      </c>
      <c r="E325" s="57">
        <f t="shared" ca="1" si="5"/>
        <v>45.110217120225208</v>
      </c>
      <c r="F325" s="26">
        <f ca="1">'Calculated Trips'!E318*F$3</f>
        <v>17.34540211734198</v>
      </c>
      <c r="G325" s="26">
        <f ca="1">'Calculated Trips'!F318*G$3</f>
        <v>37.008236366179425</v>
      </c>
      <c r="H325" s="26">
        <f ca="1">'Calculated Trips'!G318*H$3</f>
        <v>45.110217120225208</v>
      </c>
    </row>
    <row r="326" spans="1:8" x14ac:dyDescent="0.25">
      <c r="A326" s="55">
        <v>544</v>
      </c>
      <c r="B326" s="55" t="s">
        <v>11</v>
      </c>
      <c r="C326" s="26">
        <f ca="1">'Calculated Trips'!B319*C$3</f>
        <v>19.45331824390955</v>
      </c>
      <c r="D326" s="26">
        <f ca="1">'Calculated Trips'!C319*D$3</f>
        <v>44.17843488639339</v>
      </c>
      <c r="E326" s="57">
        <f t="shared" ca="1" si="5"/>
        <v>37.16647939511472</v>
      </c>
      <c r="F326" s="26">
        <f ca="1">'Calculated Trips'!E319*F$3</f>
        <v>15.856235627317513</v>
      </c>
      <c r="G326" s="26">
        <f ca="1">'Calculated Trips'!F319*G$3</f>
        <v>16.316454762170238</v>
      </c>
      <c r="H326" s="26">
        <f ca="1">'Calculated Trips'!G319*H$3</f>
        <v>37.16647939511472</v>
      </c>
    </row>
    <row r="327" spans="1:8" x14ac:dyDescent="0.25">
      <c r="A327" s="55">
        <v>545</v>
      </c>
      <c r="B327" s="55" t="s">
        <v>11</v>
      </c>
      <c r="C327" s="26">
        <f ca="1">'Calculated Trips'!B320*C$3</f>
        <v>19.173613735124249</v>
      </c>
      <c r="D327" s="26">
        <f ca="1">'Calculated Trips'!C320*D$3</f>
        <v>43.543226678011209</v>
      </c>
      <c r="E327" s="57">
        <f t="shared" ca="1" si="5"/>
        <v>22.240172408359406</v>
      </c>
      <c r="F327" s="26">
        <f ca="1">'Calculated Trips'!E320*F$3</f>
        <v>9.1181641603716059</v>
      </c>
      <c r="G327" s="26">
        <f ca="1">'Calculated Trips'!F320*G$3</f>
        <v>19.682106031880018</v>
      </c>
      <c r="H327" s="26">
        <f ca="1">'Calculated Trips'!G320*H$3</f>
        <v>22.240172408359406</v>
      </c>
    </row>
    <row r="328" spans="1:8" x14ac:dyDescent="0.25">
      <c r="A328" s="55">
        <v>546</v>
      </c>
      <c r="B328" s="55" t="s">
        <v>11</v>
      </c>
      <c r="C328" s="26">
        <f ca="1">'Calculated Trips'!B321*C$3</f>
        <v>20.77228382710457</v>
      </c>
      <c r="D328" s="26">
        <f ca="1">'Calculated Trips'!C321*D$3</f>
        <v>47.173802278422663</v>
      </c>
      <c r="E328" s="57">
        <f t="shared" ca="1" si="5"/>
        <v>2.9173494107766107</v>
      </c>
      <c r="F328" s="26">
        <f ca="1">'Calculated Trips'!E321*F$3</f>
        <v>1.9373319025554518</v>
      </c>
      <c r="G328" s="26">
        <f ca="1">'Calculated Trips'!F321*G$3</f>
        <v>2.6789816547918868</v>
      </c>
      <c r="H328" s="26">
        <f ca="1">'Calculated Trips'!G321*H$3</f>
        <v>2.9173494107766107</v>
      </c>
    </row>
    <row r="329" spans="1:8" x14ac:dyDescent="0.25">
      <c r="A329" s="55">
        <v>547</v>
      </c>
      <c r="B329" s="55" t="s">
        <v>11</v>
      </c>
      <c r="C329" s="26">
        <f ca="1">'Calculated Trips'!B322*C$3</f>
        <v>0</v>
      </c>
      <c r="D329" s="26">
        <f ca="1">'Calculated Trips'!C322*D$3</f>
        <v>0</v>
      </c>
      <c r="E329" s="57">
        <f t="shared" ref="E329:E337" ca="1" si="6">H329*E$3</f>
        <v>128.7635265536222</v>
      </c>
      <c r="F329" s="26">
        <f ca="1">'Calculated Trips'!E322*F$3</f>
        <v>41.492275156100796</v>
      </c>
      <c r="G329" s="26">
        <f ca="1">'Calculated Trips'!F322*G$3</f>
        <v>105.58819891535781</v>
      </c>
      <c r="H329" s="26">
        <f ca="1">'Calculated Trips'!G322*H$3</f>
        <v>128.7635265536222</v>
      </c>
    </row>
    <row r="330" spans="1:8" x14ac:dyDescent="0.25">
      <c r="A330" s="55">
        <v>548</v>
      </c>
      <c r="B330" s="55" t="s">
        <v>11</v>
      </c>
      <c r="C330" s="26">
        <f ca="1">'Calculated Trips'!B323*C$3</f>
        <v>3.0799397319172703</v>
      </c>
      <c r="D330" s="26">
        <f ca="1">'Calculated Trips'!C323*D$3</f>
        <v>8.4687956663007302</v>
      </c>
      <c r="E330" s="57">
        <f t="shared" ca="1" si="6"/>
        <v>3.054653029104974</v>
      </c>
      <c r="F330" s="26">
        <f ca="1">'Calculated Trips'!E323*F$3</f>
        <v>1.1396119805281471</v>
      </c>
      <c r="G330" s="26">
        <f ca="1">'Calculated Trips'!F323*G$3</f>
        <v>2.3634728014953752</v>
      </c>
      <c r="H330" s="26">
        <f ca="1">'Calculated Trips'!G323*H$3</f>
        <v>3.054653029104974</v>
      </c>
    </row>
    <row r="331" spans="1:8" x14ac:dyDescent="0.25">
      <c r="A331" s="55">
        <v>549</v>
      </c>
      <c r="B331" s="55" t="s">
        <v>11</v>
      </c>
      <c r="C331" s="26">
        <f ca="1">'Calculated Trips'!B324*C$3</f>
        <v>18.115387128678535</v>
      </c>
      <c r="D331" s="26">
        <f ca="1">'Calculated Trips'!C324*D$3</f>
        <v>49.811205855385765</v>
      </c>
      <c r="E331" s="57">
        <f t="shared" ca="1" si="6"/>
        <v>15.537465274013096</v>
      </c>
      <c r="F331" s="26">
        <f ca="1">'Calculated Trips'!E324*F$3</f>
        <v>7.7192950891864642</v>
      </c>
      <c r="G331" s="26">
        <f ca="1">'Calculated Trips'!F324*G$3</f>
        <v>15.008307243409295</v>
      </c>
      <c r="H331" s="26">
        <f ca="1">'Calculated Trips'!G324*H$3</f>
        <v>15.537465274013096</v>
      </c>
    </row>
    <row r="332" spans="1:8" x14ac:dyDescent="0.25">
      <c r="A332" s="55">
        <v>550</v>
      </c>
      <c r="B332" s="55" t="s">
        <v>11</v>
      </c>
      <c r="C332" s="26">
        <f ca="1">'Calculated Trips'!B325*C$3</f>
        <v>57.287381871030561</v>
      </c>
      <c r="D332" s="26">
        <f ca="1">'Calculated Trips'!C325*D$3</f>
        <v>172.63775531102002</v>
      </c>
      <c r="E332" s="57">
        <f t="shared" ca="1" si="6"/>
        <v>84.855815286966802</v>
      </c>
      <c r="F332" s="26">
        <f ca="1">'Calculated Trips'!E325*F$3</f>
        <v>51.218800797455884</v>
      </c>
      <c r="G332" s="26">
        <f ca="1">'Calculated Trips'!F325*G$3</f>
        <v>96.729913352466937</v>
      </c>
      <c r="H332" s="26">
        <f ca="1">'Calculated Trips'!G325*H$3</f>
        <v>84.855815286966802</v>
      </c>
    </row>
    <row r="333" spans="1:8" x14ac:dyDescent="0.25">
      <c r="A333" s="55">
        <v>551</v>
      </c>
      <c r="B333" s="55" t="s">
        <v>11</v>
      </c>
      <c r="C333" s="26">
        <f ca="1">'Calculated Trips'!B326*C$3</f>
        <v>13.105503205825118</v>
      </c>
      <c r="D333" s="26">
        <f ca="1">'Calculated Trips'!C326*D$3</f>
        <v>36.035714466754158</v>
      </c>
      <c r="E333" s="57">
        <f t="shared" ca="1" si="6"/>
        <v>1.1532742906541005</v>
      </c>
      <c r="F333" s="26">
        <f ca="1">'Calculated Trips'!E326*F$3</f>
        <v>0.66589516226757473</v>
      </c>
      <c r="G333" s="26">
        <f ca="1">'Calculated Trips'!F326*G$3</f>
        <v>1.0633249190565506</v>
      </c>
      <c r="H333" s="26">
        <f ca="1">'Calculated Trips'!G326*H$3</f>
        <v>1.1532742906541005</v>
      </c>
    </row>
    <row r="334" spans="1:8" x14ac:dyDescent="0.25">
      <c r="A334" s="55">
        <v>552</v>
      </c>
      <c r="B334" s="55" t="s">
        <v>11</v>
      </c>
      <c r="C334" s="26">
        <f ca="1">'Calculated Trips'!B327*C$3</f>
        <v>0.68771497045473684</v>
      </c>
      <c r="D334" s="26">
        <f ca="1">'Calculated Trips'!C327*D$3</f>
        <v>2.3572724587170488</v>
      </c>
      <c r="E334" s="57">
        <f t="shared" ca="1" si="6"/>
        <v>130.45452746873605</v>
      </c>
      <c r="F334" s="26">
        <f ca="1">'Calculated Trips'!E327*F$3</f>
        <v>53.808080695818433</v>
      </c>
      <c r="G334" s="26">
        <f ca="1">'Calculated Trips'!F327*G$3</f>
        <v>53.087670159897343</v>
      </c>
      <c r="H334" s="26">
        <f ca="1">'Calculated Trips'!G327*H$3</f>
        <v>130.45452746873605</v>
      </c>
    </row>
    <row r="335" spans="1:8" x14ac:dyDescent="0.25">
      <c r="A335" s="55">
        <v>553</v>
      </c>
      <c r="B335" s="55" t="s">
        <v>11</v>
      </c>
      <c r="C335" s="26">
        <f ca="1">'Calculated Trips'!B328*C$3</f>
        <v>0.85964371306842113</v>
      </c>
      <c r="D335" s="26">
        <f ca="1">'Calculated Trips'!C328*D$3</f>
        <v>2.9465905733963118</v>
      </c>
      <c r="E335" s="57">
        <f t="shared" ca="1" si="6"/>
        <v>10.794721975131608</v>
      </c>
      <c r="F335" s="26">
        <f ca="1">'Calculated Trips'!E328*F$3</f>
        <v>3.7330872782611593</v>
      </c>
      <c r="G335" s="26">
        <f ca="1">'Calculated Trips'!F328*G$3</f>
        <v>6.3103828931080193</v>
      </c>
      <c r="H335" s="26">
        <f ca="1">'Calculated Trips'!G328*H$3</f>
        <v>10.794721975131608</v>
      </c>
    </row>
    <row r="336" spans="1:8" x14ac:dyDescent="0.25">
      <c r="A336" s="55">
        <v>554</v>
      </c>
      <c r="B336" s="55" t="s">
        <v>11</v>
      </c>
      <c r="C336" s="26">
        <f ca="1">'Calculated Trips'!B329*C$3</f>
        <v>1.4327395217807015</v>
      </c>
      <c r="D336" s="26">
        <f ca="1">'Calculated Trips'!C329*D$3</f>
        <v>4.9109842889938529</v>
      </c>
      <c r="E336" s="57">
        <f t="shared" ca="1" si="6"/>
        <v>29.225588486195967</v>
      </c>
      <c r="F336" s="26">
        <f ca="1">'Calculated Trips'!E329*F$3</f>
        <v>14.592452995537815</v>
      </c>
      <c r="G336" s="26">
        <f ca="1">'Calculated Trips'!F329*G$3</f>
        <v>24.841157965475595</v>
      </c>
      <c r="H336" s="26">
        <f ca="1">'Calculated Trips'!G329*H$3</f>
        <v>29.225588486195967</v>
      </c>
    </row>
    <row r="337" spans="1:8" x14ac:dyDescent="0.25">
      <c r="A337" s="55">
        <v>555</v>
      </c>
      <c r="B337" s="55" t="s">
        <v>11</v>
      </c>
      <c r="C337" s="26">
        <f ca="1">'Calculated Trips'!B330*C$3</f>
        <v>1.3754299409094737</v>
      </c>
      <c r="D337" s="26">
        <f ca="1">'Calculated Trips'!C330*D$3</f>
        <v>4.7145449174340976</v>
      </c>
      <c r="E337" s="57">
        <f t="shared" ca="1" si="6"/>
        <v>113.55912275918327</v>
      </c>
      <c r="F337" s="26">
        <f ca="1">'Calculated Trips'!E330*F$3</f>
        <v>50.77899153498538</v>
      </c>
      <c r="G337" s="26">
        <f ca="1">'Calculated Trips'!F330*G$3</f>
        <v>96.255228314841943</v>
      </c>
      <c r="H337" s="26">
        <f ca="1">'Calculated Trips'!G330*H$3</f>
        <v>113.55912275918327</v>
      </c>
    </row>
    <row r="338" spans="1:8" x14ac:dyDescent="0.25">
      <c r="A338" s="63"/>
      <c r="B338" s="63"/>
      <c r="C338" s="26"/>
      <c r="D338" s="26"/>
      <c r="E338" s="26"/>
      <c r="F338" s="26"/>
      <c r="G338" s="26"/>
      <c r="H338" s="26"/>
    </row>
    <row r="339" spans="1:8" x14ac:dyDescent="0.25">
      <c r="C339" s="26"/>
      <c r="D339" s="26"/>
      <c r="E339" s="26"/>
      <c r="F339" s="26"/>
      <c r="G339" s="26"/>
      <c r="H339" s="26"/>
    </row>
    <row r="340" spans="1:8" x14ac:dyDescent="0.25">
      <c r="C340" s="26"/>
      <c r="D340" s="26"/>
      <c r="E340" s="26"/>
      <c r="F340" s="26"/>
      <c r="G340" s="26"/>
      <c r="H340" s="26"/>
    </row>
    <row r="341" spans="1:8" x14ac:dyDescent="0.25">
      <c r="C341" s="26"/>
      <c r="D341" s="26"/>
      <c r="E341" s="26"/>
      <c r="F341" s="26"/>
      <c r="G341" s="26"/>
      <c r="H341" s="26"/>
    </row>
    <row r="342" spans="1:8" x14ac:dyDescent="0.25">
      <c r="C342" s="26"/>
      <c r="D342" s="26"/>
      <c r="E342" s="26"/>
      <c r="F342" s="26"/>
      <c r="G342" s="26"/>
      <c r="H342" s="26"/>
    </row>
    <row r="343" spans="1:8" x14ac:dyDescent="0.25">
      <c r="C343" s="26"/>
      <c r="D343" s="26"/>
      <c r="E343" s="26"/>
      <c r="F343" s="26"/>
      <c r="G343" s="26"/>
      <c r="H343" s="26"/>
    </row>
    <row r="344" spans="1:8" x14ac:dyDescent="0.25">
      <c r="C344" s="26"/>
      <c r="D344" s="26"/>
      <c r="E344" s="26"/>
      <c r="F344" s="26"/>
      <c r="G344" s="26"/>
      <c r="H344" s="26"/>
    </row>
    <row r="345" spans="1:8" x14ac:dyDescent="0.25">
      <c r="C345" s="26"/>
      <c r="D345" s="26"/>
      <c r="E345" s="26"/>
      <c r="F345" s="26"/>
      <c r="G345" s="26"/>
      <c r="H345" s="26"/>
    </row>
    <row r="346" spans="1:8" x14ac:dyDescent="0.25">
      <c r="C346" s="26"/>
      <c r="D346" s="26"/>
      <c r="E346" s="26"/>
      <c r="F346" s="26"/>
      <c r="G346" s="26"/>
      <c r="H346" s="26"/>
    </row>
    <row r="347" spans="1:8" x14ac:dyDescent="0.25">
      <c r="C347" s="26"/>
      <c r="D347" s="26"/>
      <c r="E347" s="26"/>
      <c r="F347" s="26"/>
      <c r="G347" s="26"/>
      <c r="H347" s="26"/>
    </row>
    <row r="348" spans="1:8" x14ac:dyDescent="0.25">
      <c r="C348" s="26"/>
      <c r="D348" s="26"/>
      <c r="E348" s="26"/>
      <c r="F348" s="26"/>
      <c r="G348" s="26"/>
      <c r="H348" s="2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45"/>
  <sheetViews>
    <sheetView zoomScaleNormal="100" workbookViewId="0">
      <pane xSplit="2" ySplit="5" topLeftCell="D310" activePane="bottomRight" state="frozen"/>
      <selection pane="topRight" activeCell="C1" sqref="C1"/>
      <selection pane="bottomLeft" activeCell="A6" sqref="A6"/>
      <selection pane="bottomRight" activeCell="H341" sqref="H341"/>
    </sheetView>
  </sheetViews>
  <sheetFormatPr defaultRowHeight="15" x14ac:dyDescent="0.25"/>
  <cols>
    <col min="1" max="1" width="17.7109375" bestFit="1" customWidth="1"/>
    <col min="2" max="2" width="8.5703125" bestFit="1" customWidth="1"/>
    <col min="3" max="3" width="25.28515625" bestFit="1" customWidth="1"/>
    <col min="4" max="6" width="24.7109375" bestFit="1" customWidth="1"/>
    <col min="7" max="8" width="24.140625" bestFit="1" customWidth="1"/>
  </cols>
  <sheetData>
    <row r="1" spans="1:8" x14ac:dyDescent="0.25">
      <c r="A1" t="s">
        <v>74</v>
      </c>
    </row>
    <row r="2" spans="1:8" x14ac:dyDescent="0.25">
      <c r="A2" t="s">
        <v>75</v>
      </c>
      <c r="B2" t="s">
        <v>76</v>
      </c>
      <c r="C2" t="s">
        <v>77</v>
      </c>
      <c r="D2" t="s">
        <v>78</v>
      </c>
    </row>
    <row r="3" spans="1:8" x14ac:dyDescent="0.25">
      <c r="A3">
        <v>8.2200000000000006</v>
      </c>
      <c r="B3" t="s">
        <v>79</v>
      </c>
      <c r="C3" t="s">
        <v>80</v>
      </c>
      <c r="D3" t="s">
        <v>81</v>
      </c>
    </row>
    <row r="5" spans="1:8" x14ac:dyDescent="0.25">
      <c r="A5" t="s">
        <v>82</v>
      </c>
      <c r="B5" t="s">
        <v>3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</row>
    <row r="6" spans="1:8" x14ac:dyDescent="0.25">
      <c r="A6">
        <v>101</v>
      </c>
      <c r="C6" s="50">
        <f ca="1">'Skagit Co Balance'!C9</f>
        <v>39.044987238277983</v>
      </c>
      <c r="D6" s="50">
        <f ca="1">'Skagit Co Balance'!D9</f>
        <v>78.882002056418855</v>
      </c>
      <c r="E6" s="50">
        <f ca="1">'Skagit Co Balance'!E9</f>
        <v>5.2756902005357107</v>
      </c>
      <c r="F6" s="50">
        <f ca="1">'Skagit Co Balance'!F9</f>
        <v>2.3249176663032038</v>
      </c>
      <c r="G6" s="50">
        <f ca="1">'Skagit Co Balance'!G9</f>
        <v>4.8342524307332821</v>
      </c>
      <c r="H6" s="50">
        <f ca="1">'Skagit Co Balance'!H9</f>
        <v>5.2756902005357107</v>
      </c>
    </row>
    <row r="7" spans="1:8" x14ac:dyDescent="0.25">
      <c r="A7">
        <v>102</v>
      </c>
      <c r="C7" s="50">
        <f ca="1">'Skagit Co Balance'!C10</f>
        <v>31.470551857705932</v>
      </c>
      <c r="D7" s="50">
        <f ca="1">'Skagit Co Balance'!D10</f>
        <v>63.579483870915482</v>
      </c>
      <c r="E7" s="50">
        <f ca="1">'Skagit Co Balance'!E10</f>
        <v>35.541450552013927</v>
      </c>
      <c r="F7" s="50">
        <f ca="1">'Skagit Co Balance'!F10</f>
        <v>14.883390365457421</v>
      </c>
      <c r="G7" s="50">
        <f ca="1">'Skagit Co Balance'!G10</f>
        <v>32.90732136522373</v>
      </c>
      <c r="H7" s="50">
        <f ca="1">'Skagit Co Balance'!H10</f>
        <v>35.541450552013927</v>
      </c>
    </row>
    <row r="8" spans="1:8" x14ac:dyDescent="0.25">
      <c r="A8">
        <v>103</v>
      </c>
      <c r="C8" s="50">
        <f ca="1">'Skagit Co Balance'!C11</f>
        <v>15.841229437124374</v>
      </c>
      <c r="D8" s="50">
        <f ca="1">'Skagit Co Balance'!D11</f>
        <v>32.003798218953108</v>
      </c>
      <c r="E8" s="50">
        <f ca="1">'Skagit Co Balance'!E11</f>
        <v>3.5030595586900732</v>
      </c>
      <c r="F8" s="50">
        <f ca="1">'Skagit Co Balance'!F11</f>
        <v>1.8926352601340548</v>
      </c>
      <c r="G8" s="50">
        <f ca="1">'Skagit Co Balance'!G11</f>
        <v>1.7592882114236759</v>
      </c>
      <c r="H8" s="50">
        <f ca="1">'Skagit Co Balance'!H11</f>
        <v>3.5030595586900732</v>
      </c>
    </row>
    <row r="9" spans="1:8" x14ac:dyDescent="0.25">
      <c r="A9">
        <v>104</v>
      </c>
      <c r="C9" s="50">
        <f ca="1">'Skagit Co Balance'!C12</f>
        <v>18.366565653114616</v>
      </c>
      <c r="D9" s="50">
        <f ca="1">'Skagit Co Balance'!D12</f>
        <v>37.105697096963254</v>
      </c>
      <c r="E9" s="50">
        <f ca="1">'Skagit Co Balance'!E12</f>
        <v>4.6550702524813792</v>
      </c>
      <c r="F9" s="50">
        <f ca="1">'Skagit Co Balance'!F12</f>
        <v>2.3982848332421391</v>
      </c>
      <c r="G9" s="50">
        <f ca="1">'Skagit Co Balance'!G12</f>
        <v>3.4891162453276197</v>
      </c>
      <c r="H9" s="50">
        <f ca="1">'Skagit Co Balance'!H12</f>
        <v>4.6550702524813792</v>
      </c>
    </row>
    <row r="10" spans="1:8" x14ac:dyDescent="0.25">
      <c r="A10">
        <v>105</v>
      </c>
      <c r="C10" s="50">
        <f ca="1">'Skagit Co Balance'!C13</f>
        <v>6.4140901637745094</v>
      </c>
      <c r="D10" s="50">
        <f ca="1">'Skagit Co Balance'!D13</f>
        <v>12.958290148777394</v>
      </c>
      <c r="E10" s="50">
        <f ca="1">'Skagit Co Balance'!E13</f>
        <v>4.8789508765400944</v>
      </c>
      <c r="F10" s="50">
        <f ca="1">'Skagit Co Balance'!F13</f>
        <v>2.4290262041495079</v>
      </c>
      <c r="G10" s="50">
        <f ca="1">'Skagit Co Balance'!G13</f>
        <v>4.3781332808723805</v>
      </c>
      <c r="H10" s="50">
        <f ca="1">'Skagit Co Balance'!H13</f>
        <v>4.8789508765400944</v>
      </c>
    </row>
    <row r="11" spans="1:8" x14ac:dyDescent="0.25">
      <c r="A11">
        <v>106</v>
      </c>
      <c r="C11" s="50">
        <f ca="1">'Skagit Co Balance'!C14</f>
        <v>4.9618433342406565</v>
      </c>
      <c r="D11" s="50">
        <f ca="1">'Skagit Co Balance'!D14</f>
        <v>10.024337662261757</v>
      </c>
      <c r="E11" s="50">
        <f ca="1">'Skagit Co Balance'!E14</f>
        <v>2.4833239048097657</v>
      </c>
      <c r="F11" s="50">
        <f ca="1">'Skagit Co Balance'!F14</f>
        <v>1.1270109279805991</v>
      </c>
      <c r="G11" s="50">
        <f ca="1">'Skagit Co Balance'!G14</f>
        <v>1.2516294973579762</v>
      </c>
      <c r="H11" s="50">
        <f ca="1">'Skagit Co Balance'!H14</f>
        <v>2.4833239048097657</v>
      </c>
    </row>
    <row r="12" spans="1:8" x14ac:dyDescent="0.25">
      <c r="A12">
        <v>107</v>
      </c>
      <c r="C12" s="50">
        <f ca="1">'Skagit Co Balance'!C15</f>
        <v>11.726530086778462</v>
      </c>
      <c r="D12" s="50">
        <f ca="1">'Skagit Co Balance'!D15</f>
        <v>23.690932840492138</v>
      </c>
      <c r="E12" s="50">
        <f ca="1">'Skagit Co Balance'!E15</f>
        <v>51.288705341705636</v>
      </c>
      <c r="F12" s="50">
        <f ca="1">'Skagit Co Balance'!F15</f>
        <v>20.001176095652795</v>
      </c>
      <c r="G12" s="50">
        <f ca="1">'Skagit Co Balance'!G15</f>
        <v>39.819781017133813</v>
      </c>
      <c r="H12" s="50">
        <f ca="1">'Skagit Co Balance'!H15</f>
        <v>51.288705341705636</v>
      </c>
    </row>
    <row r="13" spans="1:8" x14ac:dyDescent="0.25">
      <c r="A13">
        <v>108</v>
      </c>
      <c r="C13" s="50">
        <f ca="1">'Skagit Co Balance'!C16</f>
        <v>2.6624525208120602</v>
      </c>
      <c r="D13" s="50">
        <f ca="1">'Skagit Co Balance'!D16</f>
        <v>5.3789128919453342</v>
      </c>
      <c r="E13" s="50">
        <f ca="1">'Skagit Co Balance'!E16</f>
        <v>0.70071842272097495</v>
      </c>
      <c r="F13" s="50">
        <f ca="1">'Skagit Co Balance'!F16</f>
        <v>0.27832412029803494</v>
      </c>
      <c r="G13" s="50">
        <f ca="1">'Skagit Co Balance'!G16</f>
        <v>0.49981233865103297</v>
      </c>
      <c r="H13" s="50">
        <f ca="1">'Skagit Co Balance'!H16</f>
        <v>0.70071842272097495</v>
      </c>
    </row>
    <row r="14" spans="1:8" x14ac:dyDescent="0.25">
      <c r="A14">
        <v>109</v>
      </c>
      <c r="C14" s="50">
        <f ca="1">'Skagit Co Balance'!C17</f>
        <v>13.662859192823598</v>
      </c>
      <c r="D14" s="50">
        <f ca="1">'Skagit Co Balance'!D17</f>
        <v>27.602869489179653</v>
      </c>
      <c r="E14" s="50">
        <f ca="1">'Skagit Co Balance'!E17</f>
        <v>14.496520111023155</v>
      </c>
      <c r="F14" s="50">
        <f ca="1">'Skagit Co Balance'!F17</f>
        <v>5.1925122902484588</v>
      </c>
      <c r="G14" s="50">
        <f ca="1">'Skagit Co Balance'!G17</f>
        <v>13.12308224572832</v>
      </c>
      <c r="H14" s="50">
        <f ca="1">'Skagit Co Balance'!H17</f>
        <v>14.496520111023155</v>
      </c>
    </row>
    <row r="15" spans="1:8" x14ac:dyDescent="0.25">
      <c r="A15">
        <v>110</v>
      </c>
      <c r="C15" s="50">
        <f ca="1">'Skagit Co Balance'!C18</f>
        <v>13.128916441831652</v>
      </c>
      <c r="D15" s="50">
        <f ca="1">'Skagit Co Balance'!D18</f>
        <v>26.524152958304064</v>
      </c>
      <c r="E15" s="50">
        <f ca="1">'Skagit Co Balance'!E18</f>
        <v>0.10353968574817556</v>
      </c>
      <c r="F15" s="50">
        <f ca="1">'Skagit Co Balance'!F18</f>
        <v>9.3375695102086972E-2</v>
      </c>
      <c r="G15" s="50">
        <f ca="1">'Skagit Co Balance'!G18</f>
        <v>8.1961817952367205E-2</v>
      </c>
      <c r="H15" s="50">
        <f ca="1">'Skagit Co Balance'!H18</f>
        <v>0.10353968574817556</v>
      </c>
    </row>
    <row r="16" spans="1:8" x14ac:dyDescent="0.25">
      <c r="A16">
        <v>111</v>
      </c>
      <c r="C16" s="50">
        <f ca="1">'Skagit Co Balance'!C19</f>
        <v>18.658467265850909</v>
      </c>
      <c r="D16" s="50">
        <f ca="1">'Skagit Co Balance'!D19</f>
        <v>37.69542154675289</v>
      </c>
      <c r="E16" s="50">
        <f ca="1">'Skagit Co Balance'!E19</f>
        <v>1.4283336398631556</v>
      </c>
      <c r="F16" s="50">
        <f ca="1">'Skagit Co Balance'!F19</f>
        <v>0.77406748901215627</v>
      </c>
      <c r="G16" s="50">
        <f ca="1">'Skagit Co Balance'!G19</f>
        <v>1.1930270164609336</v>
      </c>
      <c r="H16" s="50">
        <f ca="1">'Skagit Co Balance'!H19</f>
        <v>1.4283336398631556</v>
      </c>
    </row>
    <row r="17" spans="1:8" x14ac:dyDescent="0.25">
      <c r="A17">
        <v>112</v>
      </c>
      <c r="C17" s="50">
        <f ca="1">'Skagit Co Balance'!C20</f>
        <v>29.124931186870509</v>
      </c>
      <c r="D17" s="50">
        <f ca="1">'Skagit Co Balance'!D20</f>
        <v>58.840661613111635</v>
      </c>
      <c r="E17" s="50">
        <f ca="1">'Skagit Co Balance'!E20</f>
        <v>4.9011934593969544</v>
      </c>
      <c r="F17" s="50">
        <f ca="1">'Skagit Co Balance'!F20</f>
        <v>4.1217157403062039</v>
      </c>
      <c r="G17" s="50">
        <f ca="1">'Skagit Co Balance'!G20</f>
        <v>3.4089468434057797</v>
      </c>
      <c r="H17" s="50">
        <f ca="1">'Skagit Co Balance'!H20</f>
        <v>4.9011934593969544</v>
      </c>
    </row>
    <row r="18" spans="1:8" x14ac:dyDescent="0.25">
      <c r="A18">
        <v>113</v>
      </c>
      <c r="C18" s="50">
        <f ca="1">'Skagit Co Balance'!C21</f>
        <v>33.515436414258723</v>
      </c>
      <c r="D18" s="50">
        <f ca="1">'Skagit Co Balance'!D21</f>
        <v>67.71073346797003</v>
      </c>
      <c r="E18" s="50">
        <f ca="1">'Skagit Co Balance'!E21</f>
        <v>22.277970998117265</v>
      </c>
      <c r="F18" s="50">
        <f ca="1">'Skagit Co Balance'!F21</f>
        <v>9.0194035404101758</v>
      </c>
      <c r="G18" s="50">
        <f ca="1">'Skagit Co Balance'!G21</f>
        <v>20.723190033052276</v>
      </c>
      <c r="H18" s="50">
        <f ca="1">'Skagit Co Balance'!H21</f>
        <v>22.277970998117265</v>
      </c>
    </row>
    <row r="19" spans="1:8" x14ac:dyDescent="0.25">
      <c r="A19">
        <v>114</v>
      </c>
      <c r="C19" s="50">
        <f ca="1">'Skagit Co Balance'!C22</f>
        <v>3.8726582120902693</v>
      </c>
      <c r="D19" s="50">
        <f ca="1">'Skagit Co Balance'!D22</f>
        <v>7.8238732973750302</v>
      </c>
      <c r="E19" s="50">
        <f ca="1">'Skagit Co Balance'!E22</f>
        <v>3.708791399110297</v>
      </c>
      <c r="F19" s="50">
        <f ca="1">'Skagit Co Balance'!F22</f>
        <v>1.2626532454178212</v>
      </c>
      <c r="G19" s="50">
        <f ca="1">'Skagit Co Balance'!G22</f>
        <v>3.7945914545243959</v>
      </c>
      <c r="H19" s="50">
        <f ca="1">'Skagit Co Balance'!H22</f>
        <v>3.708791399110297</v>
      </c>
    </row>
    <row r="20" spans="1:8" x14ac:dyDescent="0.25">
      <c r="A20">
        <v>115</v>
      </c>
      <c r="C20" s="50">
        <f ca="1">'Skagit Co Balance'!C23</f>
        <v>2.4204113825564182</v>
      </c>
      <c r="D20" s="50">
        <f ca="1">'Skagit Co Balance'!D23</f>
        <v>4.8899208108593948</v>
      </c>
      <c r="E20" s="50">
        <f ca="1">'Skagit Co Balance'!E23</f>
        <v>92.021173050364496</v>
      </c>
      <c r="F20" s="50">
        <f ca="1">'Skagit Co Balance'!F23</f>
        <v>29.610449199687334</v>
      </c>
      <c r="G20" s="50">
        <f ca="1">'Skagit Co Balance'!G23</f>
        <v>71.166962682622753</v>
      </c>
      <c r="H20" s="50">
        <f ca="1">'Skagit Co Balance'!H23</f>
        <v>92.021173050364496</v>
      </c>
    </row>
    <row r="21" spans="1:8" x14ac:dyDescent="0.25">
      <c r="A21">
        <v>116</v>
      </c>
      <c r="C21" s="50">
        <f ca="1">'Skagit Co Balance'!C24</f>
        <v>28.569688815712066</v>
      </c>
      <c r="D21" s="50">
        <f ca="1">'Skagit Co Balance'!D24</f>
        <v>57.718913779100497</v>
      </c>
      <c r="E21" s="50">
        <f ca="1">'Skagit Co Balance'!E24</f>
        <v>16.333008277083437</v>
      </c>
      <c r="F21" s="50">
        <f ca="1">'Skagit Co Balance'!F24</f>
        <v>6.7545391861020363</v>
      </c>
      <c r="G21" s="50">
        <f ca="1">'Skagit Co Balance'!G24</f>
        <v>12.419312194928496</v>
      </c>
      <c r="H21" s="50">
        <f ca="1">'Skagit Co Balance'!H24</f>
        <v>16.333008277083437</v>
      </c>
    </row>
    <row r="22" spans="1:8" x14ac:dyDescent="0.25">
      <c r="A22">
        <v>117</v>
      </c>
      <c r="C22" s="50">
        <f ca="1">'Skagit Co Balance'!C25</f>
        <v>1.4101391324679449</v>
      </c>
      <c r="D22" s="50">
        <f ca="1">'Skagit Co Balance'!D25</f>
        <v>2.6639397250897168</v>
      </c>
      <c r="E22" s="50">
        <f ca="1">'Skagit Co Balance'!E25</f>
        <v>60.209517610987945</v>
      </c>
      <c r="F22" s="50">
        <f ca="1">'Skagit Co Balance'!F25</f>
        <v>19.805288495255887</v>
      </c>
      <c r="G22" s="50">
        <f ca="1">'Skagit Co Balance'!G25</f>
        <v>60.652371443563943</v>
      </c>
      <c r="H22" s="50">
        <f ca="1">'Skagit Co Balance'!H25</f>
        <v>60.209517610987945</v>
      </c>
    </row>
    <row r="23" spans="1:8" x14ac:dyDescent="0.25">
      <c r="A23">
        <v>118</v>
      </c>
      <c r="C23" s="50">
        <f ca="1">'Skagit Co Balance'!C26</f>
        <v>10.274283257244612</v>
      </c>
      <c r="D23" s="50">
        <f ca="1">'Skagit Co Balance'!D26</f>
        <v>20.756980353976498</v>
      </c>
      <c r="E23" s="50">
        <f ca="1">'Skagit Co Balance'!E26</f>
        <v>2.0558306954818462</v>
      </c>
      <c r="F23" s="50">
        <f ca="1">'Skagit Co Balance'!F26</f>
        <v>1.6630312547165251</v>
      </c>
      <c r="G23" s="50">
        <f ca="1">'Skagit Co Balance'!G26</f>
        <v>1.6789281177769648</v>
      </c>
      <c r="H23" s="50">
        <f ca="1">'Skagit Co Balance'!H26</f>
        <v>2.0558306954818462</v>
      </c>
    </row>
    <row r="24" spans="1:8" x14ac:dyDescent="0.25">
      <c r="A24">
        <v>119</v>
      </c>
      <c r="C24" s="50">
        <f ca="1">'Skagit Co Balance'!C27</f>
        <v>34.073059166820677</v>
      </c>
      <c r="D24" s="50">
        <f ca="1">'Skagit Co Balance'!D27</f>
        <v>75.534842430641817</v>
      </c>
      <c r="E24" s="50">
        <f ca="1">'Skagit Co Balance'!E27</f>
        <v>3.8769496425908616</v>
      </c>
      <c r="F24" s="50">
        <f ca="1">'Skagit Co Balance'!F27</f>
        <v>1.8684005432439665</v>
      </c>
      <c r="G24" s="50">
        <f ca="1">'Skagit Co Balance'!G27</f>
        <v>3.0116377296774428</v>
      </c>
      <c r="H24" s="50">
        <f ca="1">'Skagit Co Balance'!H27</f>
        <v>3.8769496425908616</v>
      </c>
    </row>
    <row r="25" spans="1:8" x14ac:dyDescent="0.25">
      <c r="A25">
        <v>120</v>
      </c>
      <c r="C25" s="50">
        <f ca="1">'Skagit Co Balance'!C28</f>
        <v>52.475585064579612</v>
      </c>
      <c r="D25" s="50">
        <f ca="1">'Skagit Co Balance'!D28</f>
        <v>100.75215871948318</v>
      </c>
      <c r="E25" s="50">
        <f ca="1">'Skagit Co Balance'!E28</f>
        <v>4.3897960410918735</v>
      </c>
      <c r="F25" s="50">
        <f ca="1">'Skagit Co Balance'!F28</f>
        <v>2.8354796412916436</v>
      </c>
      <c r="G25" s="50">
        <f ca="1">'Skagit Co Balance'!G28</f>
        <v>3.0788726434866742</v>
      </c>
      <c r="H25" s="50">
        <f ca="1">'Skagit Co Balance'!H28</f>
        <v>4.3897960410918735</v>
      </c>
    </row>
    <row r="26" spans="1:8" x14ac:dyDescent="0.25">
      <c r="A26">
        <v>121</v>
      </c>
      <c r="C26" s="50">
        <f ca="1">'Skagit Co Balance'!C29</f>
        <v>35.20989330513617</v>
      </c>
      <c r="D26" s="50">
        <f ca="1">'Skagit Co Balance'!D29</f>
        <v>67.602347918740008</v>
      </c>
      <c r="E26" s="50">
        <f ca="1">'Skagit Co Balance'!E29</f>
        <v>12.712900308195879</v>
      </c>
      <c r="F26" s="50">
        <f ca="1">'Skagit Co Balance'!F29</f>
        <v>5.0569806881175321</v>
      </c>
      <c r="G26" s="50">
        <f ca="1">'Skagit Co Balance'!G29</f>
        <v>10.627852637135279</v>
      </c>
      <c r="H26" s="50">
        <f ca="1">'Skagit Co Balance'!H29</f>
        <v>12.712900308195879</v>
      </c>
    </row>
    <row r="27" spans="1:8" x14ac:dyDescent="0.25">
      <c r="A27">
        <v>122</v>
      </c>
      <c r="C27" s="50">
        <f ca="1">'Skagit Co Balance'!C30</f>
        <v>9.6219834424164006</v>
      </c>
      <c r="D27" s="50">
        <f ca="1">'Skagit Co Balance'!D30</f>
        <v>21.330488690046902</v>
      </c>
      <c r="E27" s="50">
        <f ca="1">'Skagit Co Balance'!E30</f>
        <v>0.45063166243953623</v>
      </c>
      <c r="F27" s="50">
        <f ca="1">'Skagit Co Balance'!F30</f>
        <v>0.14613732672480145</v>
      </c>
      <c r="G27" s="50">
        <f ca="1">'Skagit Co Balance'!G30</f>
        <v>0.46405907156871606</v>
      </c>
      <c r="H27" s="50">
        <f ca="1">'Skagit Co Balance'!H30</f>
        <v>0.45063166243953623</v>
      </c>
    </row>
    <row r="28" spans="1:8" x14ac:dyDescent="0.25">
      <c r="A28">
        <v>123</v>
      </c>
      <c r="C28" s="50">
        <f ca="1">'Skagit Co Balance'!C31</f>
        <v>16.254169472019576</v>
      </c>
      <c r="D28" s="50">
        <f ca="1">'Skagit Co Balance'!D31</f>
        <v>31.207706602659357</v>
      </c>
      <c r="E28" s="50">
        <f ca="1">'Skagit Co Balance'!E31</f>
        <v>1.1263431366921397</v>
      </c>
      <c r="F28" s="50">
        <f ca="1">'Skagit Co Balance'!F31</f>
        <v>0.82336389079633643</v>
      </c>
      <c r="G28" s="50">
        <f ca="1">'Skagit Co Balance'!G31</f>
        <v>0.95840102201412669</v>
      </c>
      <c r="H28" s="50">
        <f ca="1">'Skagit Co Balance'!H31</f>
        <v>1.1263431366921397</v>
      </c>
    </row>
    <row r="29" spans="1:8" x14ac:dyDescent="0.25">
      <c r="A29">
        <v>124</v>
      </c>
      <c r="C29" s="50">
        <f ca="1">'Skagit Co Balance'!C32</f>
        <v>3.2860460808326244</v>
      </c>
      <c r="D29" s="50">
        <f ca="1">'Skagit Co Balance'!D32</f>
        <v>6.3091480712057226</v>
      </c>
      <c r="E29" s="50">
        <f ca="1">'Skagit Co Balance'!E32</f>
        <v>0.41659933220599016</v>
      </c>
      <c r="F29" s="50">
        <f ca="1">'Skagit Co Balance'!F32</f>
        <v>0.21525841037321561</v>
      </c>
      <c r="G29" s="50">
        <f ca="1">'Skagit Co Balance'!G32</f>
        <v>0.44701509590819832</v>
      </c>
      <c r="H29" s="50">
        <f ca="1">'Skagit Co Balance'!H32</f>
        <v>0.41659933220599016</v>
      </c>
    </row>
    <row r="30" spans="1:8" x14ac:dyDescent="0.25">
      <c r="A30">
        <v>125</v>
      </c>
      <c r="C30" s="50">
        <f ca="1">'Skagit Co Balance'!C33</f>
        <v>7.8985367531837918</v>
      </c>
      <c r="D30" s="50">
        <f ca="1">'Skagit Co Balance'!D33</f>
        <v>15.165045375465407</v>
      </c>
      <c r="E30" s="50">
        <f ca="1">'Skagit Co Balance'!E33</f>
        <v>3.8404249416800873</v>
      </c>
      <c r="F30" s="50">
        <f ca="1">'Skagit Co Balance'!F33</f>
        <v>3.4101519749920994</v>
      </c>
      <c r="G30" s="50">
        <f ca="1">'Skagit Co Balance'!G33</f>
        <v>2.9559965376206381</v>
      </c>
      <c r="H30" s="50">
        <f ca="1">'Skagit Co Balance'!H33</f>
        <v>3.8404249416800873</v>
      </c>
    </row>
    <row r="31" spans="1:8" x14ac:dyDescent="0.25">
      <c r="A31">
        <v>126</v>
      </c>
      <c r="C31" s="50">
        <f ca="1">'Skagit Co Balance'!C34</f>
        <v>2.8027065898394099</v>
      </c>
      <c r="D31" s="50">
        <f ca="1">'Skagit Co Balance'!D34</f>
        <v>5.3811451332296603</v>
      </c>
      <c r="E31" s="50">
        <f ca="1">'Skagit Co Balance'!E34</f>
        <v>0.79001322009229669</v>
      </c>
      <c r="F31" s="50">
        <f ca="1">'Skagit Co Balance'!F34</f>
        <v>0.62158334900127132</v>
      </c>
      <c r="G31" s="50">
        <f ca="1">'Skagit Co Balance'!G34</f>
        <v>0.66717558316396597</v>
      </c>
      <c r="H31" s="50">
        <f ca="1">'Skagit Co Balance'!H34</f>
        <v>0.79001322009229669</v>
      </c>
    </row>
    <row r="32" spans="1:8" x14ac:dyDescent="0.25">
      <c r="A32">
        <v>127</v>
      </c>
      <c r="C32" s="50">
        <f ca="1">'Skagit Co Balance'!C35</f>
        <v>0.8973612661159649</v>
      </c>
      <c r="D32" s="50">
        <f ca="1">'Skagit Co Balance'!D35</f>
        <v>1.6952343705116382</v>
      </c>
      <c r="E32" s="50">
        <f ca="1">'Skagit Co Balance'!E35</f>
        <v>5.4510902034360642</v>
      </c>
      <c r="F32" s="50">
        <f ca="1">'Skagit Co Balance'!F35</f>
        <v>3.684950968309376</v>
      </c>
      <c r="G32" s="50">
        <f ca="1">'Skagit Co Balance'!G35</f>
        <v>5.0586821028993203</v>
      </c>
      <c r="H32" s="50">
        <f ca="1">'Skagit Co Balance'!H35</f>
        <v>5.4510902034360642</v>
      </c>
    </row>
    <row r="33" spans="1:8" x14ac:dyDescent="0.25">
      <c r="A33">
        <v>128</v>
      </c>
      <c r="C33" s="50">
        <f ca="1">'Skagit Co Balance'!C36</f>
        <v>8.973612661159649</v>
      </c>
      <c r="D33" s="50">
        <f ca="1">'Skagit Co Balance'!D36</f>
        <v>16.95234370511638</v>
      </c>
      <c r="E33" s="50">
        <f ca="1">'Skagit Co Balance'!E36</f>
        <v>2.6032511114076691</v>
      </c>
      <c r="F33" s="50">
        <f ca="1">'Skagit Co Balance'!F36</f>
        <v>1.7809863395817427</v>
      </c>
      <c r="G33" s="50">
        <f ca="1">'Skagit Co Balance'!G36</f>
        <v>1.6695474754373523</v>
      </c>
      <c r="H33" s="50">
        <f ca="1">'Skagit Co Balance'!H36</f>
        <v>2.6032511114076691</v>
      </c>
    </row>
    <row r="34" spans="1:8" x14ac:dyDescent="0.25">
      <c r="A34">
        <v>129</v>
      </c>
      <c r="C34" s="50">
        <f ca="1">'Skagit Co Balance'!C37</f>
        <v>55.057600482545041</v>
      </c>
      <c r="D34" s="50">
        <f ca="1">'Skagit Co Balance'!D37</f>
        <v>104.01110480274157</v>
      </c>
      <c r="E34" s="50">
        <f ca="1">'Skagit Co Balance'!E37</f>
        <v>11.391643413735677</v>
      </c>
      <c r="F34" s="50">
        <f ca="1">'Skagit Co Balance'!F37</f>
        <v>6.4687568243228997</v>
      </c>
      <c r="G34" s="50">
        <f ca="1">'Skagit Co Balance'!G37</f>
        <v>10.108977935452675</v>
      </c>
      <c r="H34" s="50">
        <f ca="1">'Skagit Co Balance'!H37</f>
        <v>11.391643413735677</v>
      </c>
    </row>
    <row r="35" spans="1:8" x14ac:dyDescent="0.25">
      <c r="A35">
        <v>130</v>
      </c>
      <c r="C35" s="50">
        <f ca="1">'Skagit Co Balance'!C38</f>
        <v>2.4356948651719046</v>
      </c>
      <c r="D35" s="50">
        <f ca="1">'Skagit Co Balance'!D38</f>
        <v>4.6013504342458749</v>
      </c>
      <c r="E35" s="50">
        <f ca="1">'Skagit Co Balance'!E38</f>
        <v>29.062631973733655</v>
      </c>
      <c r="F35" s="50">
        <f ca="1">'Skagit Co Balance'!F38</f>
        <v>10.254068393502061</v>
      </c>
      <c r="G35" s="50">
        <f ca="1">'Skagit Co Balance'!G38</f>
        <v>28.932234769699633</v>
      </c>
      <c r="H35" s="50">
        <f ca="1">'Skagit Co Balance'!H38</f>
        <v>29.062631973733655</v>
      </c>
    </row>
    <row r="36" spans="1:8" x14ac:dyDescent="0.25">
      <c r="A36">
        <v>131</v>
      </c>
      <c r="C36" s="50">
        <f ca="1">'Skagit Co Balance'!C39</f>
        <v>3.3198521012293067</v>
      </c>
      <c r="D36" s="50">
        <f ca="1">'Skagit Co Balance'!D39</f>
        <v>6.2716406418771271</v>
      </c>
      <c r="E36" s="50">
        <f ca="1">'Skagit Co Balance'!E39</f>
        <v>11.58966975840733</v>
      </c>
      <c r="F36" s="50">
        <f ca="1">'Skagit Co Balance'!F39</f>
        <v>4.0275522935089354</v>
      </c>
      <c r="G36" s="50">
        <f ca="1">'Skagit Co Balance'!G39</f>
        <v>8.7636350796912854</v>
      </c>
      <c r="H36" s="50">
        <f ca="1">'Skagit Co Balance'!H39</f>
        <v>11.58966975840733</v>
      </c>
    </row>
    <row r="37" spans="1:8" x14ac:dyDescent="0.25">
      <c r="A37">
        <v>141</v>
      </c>
      <c r="C37" s="50">
        <f ca="1">'Skagit Co Balance'!C40</f>
        <v>25.546567760708538</v>
      </c>
      <c r="D37" s="50">
        <f ca="1">'Skagit Co Balance'!D40</f>
        <v>56.63289465736834</v>
      </c>
      <c r="E37" s="50">
        <f ca="1">'Skagit Co Balance'!E40</f>
        <v>2.2895420192932594</v>
      </c>
      <c r="F37" s="50">
        <f ca="1">'Skagit Co Balance'!F40</f>
        <v>1.931289046029842</v>
      </c>
      <c r="G37" s="50">
        <f ca="1">'Skagit Co Balance'!G40</f>
        <v>1.7869385004959961</v>
      </c>
      <c r="H37" s="50">
        <f ca="1">'Skagit Co Balance'!H40</f>
        <v>2.2895420192932594</v>
      </c>
    </row>
    <row r="38" spans="1:8" x14ac:dyDescent="0.25">
      <c r="A38">
        <v>142</v>
      </c>
      <c r="C38" s="50">
        <f ca="1">'Skagit Co Balance'!C41</f>
        <v>17.505478331343991</v>
      </c>
      <c r="D38" s="50">
        <f ca="1">'Skagit Co Balance'!D41</f>
        <v>43.809272690988372</v>
      </c>
      <c r="E38" s="50">
        <f ca="1">'Skagit Co Balance'!E41</f>
        <v>11.641004593566844</v>
      </c>
      <c r="F38" s="50">
        <f ca="1">'Skagit Co Balance'!F41</f>
        <v>7.3907300720514346</v>
      </c>
      <c r="G38" s="50">
        <f ca="1">'Skagit Co Balance'!G41</f>
        <v>6.1835185130773542</v>
      </c>
      <c r="H38" s="50">
        <f ca="1">'Skagit Co Balance'!H41</f>
        <v>11.641004593566844</v>
      </c>
    </row>
    <row r="39" spans="1:8" x14ac:dyDescent="0.25">
      <c r="A39">
        <v>143</v>
      </c>
      <c r="C39" s="50">
        <f ca="1">'Skagit Co Balance'!C42</f>
        <v>57.686580093864066</v>
      </c>
      <c r="D39" s="50">
        <f ca="1">'Skagit Co Balance'!D42</f>
        <v>144.3666416939665</v>
      </c>
      <c r="E39" s="50">
        <f ca="1">'Skagit Co Balance'!E42</f>
        <v>17.105684700931473</v>
      </c>
      <c r="F39" s="50">
        <f ca="1">'Skagit Co Balance'!F42</f>
        <v>7.2105067595297054</v>
      </c>
      <c r="G39" s="50">
        <f ca="1">'Skagit Co Balance'!G42</f>
        <v>13.294308390644403</v>
      </c>
      <c r="H39" s="50">
        <f ca="1">'Skagit Co Balance'!H42</f>
        <v>17.105684700931473</v>
      </c>
    </row>
    <row r="40" spans="1:8" x14ac:dyDescent="0.25">
      <c r="A40">
        <v>144</v>
      </c>
      <c r="C40" s="50">
        <f ca="1">'Skagit Co Balance'!C43</f>
        <v>15.95311409158348</v>
      </c>
      <c r="D40" s="50">
        <f ca="1">'Skagit Co Balance'!D43</f>
        <v>39.924320391590918</v>
      </c>
      <c r="E40" s="50">
        <f ca="1">'Skagit Co Balance'!E43</f>
        <v>22.590413177259133</v>
      </c>
      <c r="F40" s="50">
        <f ca="1">'Skagit Co Balance'!F43</f>
        <v>8.786798815759413</v>
      </c>
      <c r="G40" s="50">
        <f ca="1">'Skagit Co Balance'!G43</f>
        <v>19.541607368824788</v>
      </c>
      <c r="H40" s="50">
        <f ca="1">'Skagit Co Balance'!H43</f>
        <v>22.590413177259133</v>
      </c>
    </row>
    <row r="41" spans="1:8" x14ac:dyDescent="0.25">
      <c r="A41">
        <v>145</v>
      </c>
      <c r="C41" s="50">
        <f ca="1">'Skagit Co Balance'!C44</f>
        <v>11.47185894128431</v>
      </c>
      <c r="D41" s="50">
        <f ca="1">'Skagit Co Balance'!D44</f>
        <v>28.70951522252361</v>
      </c>
      <c r="E41" s="50">
        <f ca="1">'Skagit Co Balance'!E44</f>
        <v>46.643081990206596</v>
      </c>
      <c r="F41" s="50">
        <f ca="1">'Skagit Co Balance'!F44</f>
        <v>17.780227770066478</v>
      </c>
      <c r="G41" s="50">
        <f ca="1">'Skagit Co Balance'!G44</f>
        <v>15.760735605779349</v>
      </c>
      <c r="H41" s="50">
        <f ca="1">'Skagit Co Balance'!H44</f>
        <v>46.643081990206596</v>
      </c>
    </row>
    <row r="42" spans="1:8" x14ac:dyDescent="0.25">
      <c r="A42">
        <v>146</v>
      </c>
      <c r="C42" s="50">
        <f ca="1">'Skagit Co Balance'!C45</f>
        <v>27.741075767896955</v>
      </c>
      <c r="D42" s="50">
        <f ca="1">'Skagit Co Balance'!D45</f>
        <v>69.424915449531795</v>
      </c>
      <c r="E42" s="50">
        <f ca="1">'Skagit Co Balance'!E45</f>
        <v>21.474396962861846</v>
      </c>
      <c r="F42" s="50">
        <f ca="1">'Skagit Co Balance'!F45</f>
        <v>13.492425790168365</v>
      </c>
      <c r="G42" s="50">
        <f ca="1">'Skagit Co Balance'!G45</f>
        <v>17.018073517266572</v>
      </c>
      <c r="H42" s="50">
        <f ca="1">'Skagit Co Balance'!H45</f>
        <v>21.474396962861846</v>
      </c>
    </row>
    <row r="43" spans="1:8" x14ac:dyDescent="0.25">
      <c r="A43">
        <v>147</v>
      </c>
      <c r="C43" s="50">
        <f ca="1">'Skagit Co Balance'!C46</f>
        <v>45.906458749721224</v>
      </c>
      <c r="D43" s="50">
        <f ca="1">'Skagit Co Balance'!D46</f>
        <v>130.84099819203266</v>
      </c>
      <c r="E43" s="50">
        <f ca="1">'Skagit Co Balance'!E46</f>
        <v>5.8965322958105357</v>
      </c>
      <c r="F43" s="50">
        <f ca="1">'Skagit Co Balance'!F46</f>
        <v>2.3084650830660891</v>
      </c>
      <c r="G43" s="50">
        <f ca="1">'Skagit Co Balance'!G46</f>
        <v>5.665396889720248</v>
      </c>
      <c r="H43" s="50">
        <f ca="1">'Skagit Co Balance'!H46</f>
        <v>5.8965322958105357</v>
      </c>
    </row>
    <row r="44" spans="1:8" x14ac:dyDescent="0.25">
      <c r="A44">
        <v>148</v>
      </c>
      <c r="C44" s="50">
        <f ca="1">'Skagit Co Balance'!C47</f>
        <v>31.771195876709502</v>
      </c>
      <c r="D44" s="50">
        <f ca="1">'Skagit Co Balance'!D47</f>
        <v>90.553161700552806</v>
      </c>
      <c r="E44" s="50">
        <f ca="1">'Skagit Co Balance'!E47</f>
        <v>111.55411732122793</v>
      </c>
      <c r="F44" s="50">
        <f ca="1">'Skagit Co Balance'!F47</f>
        <v>45.07415840882782</v>
      </c>
      <c r="G44" s="50">
        <f ca="1">'Skagit Co Balance'!G47</f>
        <v>100.68205655979935</v>
      </c>
      <c r="H44" s="50">
        <f ca="1">'Skagit Co Balance'!H47</f>
        <v>111.55411732122793</v>
      </c>
    </row>
    <row r="45" spans="1:8" x14ac:dyDescent="0.25">
      <c r="A45">
        <v>149</v>
      </c>
      <c r="C45" s="50">
        <f ca="1">'Skagit Co Balance'!C48</f>
        <v>6.6081539794085327</v>
      </c>
      <c r="D45" s="50">
        <f ca="1">'Skagit Co Balance'!D48</f>
        <v>18.834331517190183</v>
      </c>
      <c r="E45" s="50">
        <f ca="1">'Skagit Co Balance'!E48</f>
        <v>1.0009518892544118</v>
      </c>
      <c r="F45" s="50">
        <f ca="1">'Skagit Co Balance'!F48</f>
        <v>0.57114712067006934</v>
      </c>
      <c r="G45" s="50">
        <f ca="1">'Skagit Co Balance'!G48</f>
        <v>1.0100080192390948</v>
      </c>
      <c r="H45" s="50">
        <f ca="1">'Skagit Co Balance'!H48</f>
        <v>1.0009518892544118</v>
      </c>
    </row>
    <row r="46" spans="1:8" x14ac:dyDescent="0.25">
      <c r="A46">
        <v>150</v>
      </c>
      <c r="C46" s="50">
        <f ca="1">'Skagit Co Balance'!C49</f>
        <v>11.92200977057044</v>
      </c>
      <c r="D46" s="50">
        <f ca="1">'Skagit Co Balance'!D49</f>
        <v>33.979699182221836</v>
      </c>
      <c r="E46" s="50">
        <f ca="1">'Skagit Co Balance'!E49</f>
        <v>0.74707199668886115</v>
      </c>
      <c r="F46" s="50">
        <f ca="1">'Skagit Co Balance'!F49</f>
        <v>0.39227559339760076</v>
      </c>
      <c r="G46" s="50">
        <f ca="1">'Skagit Co Balance'!G49</f>
        <v>0.33253775619588799</v>
      </c>
      <c r="H46" s="50">
        <f ca="1">'Skagit Co Balance'!H49</f>
        <v>0.74707199668886115</v>
      </c>
    </row>
    <row r="47" spans="1:8" x14ac:dyDescent="0.25">
      <c r="A47">
        <v>151</v>
      </c>
      <c r="C47" s="50">
        <f ca="1">'Skagit Co Balance'!C50</f>
        <v>22.56582610426463</v>
      </c>
      <c r="D47" s="50">
        <f ca="1">'Skagit Co Balance'!D50</f>
        <v>45.22056434535881</v>
      </c>
      <c r="E47" s="50">
        <f ca="1">'Skagit Co Balance'!E50</f>
        <v>2.5415936832785251</v>
      </c>
      <c r="F47" s="50">
        <f ca="1">'Skagit Co Balance'!F50</f>
        <v>1.5046587017014603</v>
      </c>
      <c r="G47" s="50">
        <f ca="1">'Skagit Co Balance'!G50</f>
        <v>1.9607885868274699</v>
      </c>
      <c r="H47" s="50">
        <f ca="1">'Skagit Co Balance'!H50</f>
        <v>2.5415936832785251</v>
      </c>
    </row>
    <row r="48" spans="1:8" x14ac:dyDescent="0.25">
      <c r="A48">
        <v>152</v>
      </c>
      <c r="C48" s="50">
        <f ca="1">'Skagit Co Balance'!C51</f>
        <v>3.349092451112893</v>
      </c>
      <c r="D48" s="50">
        <f ca="1">'Skagit Co Balance'!D51</f>
        <v>6.7113807393687441</v>
      </c>
      <c r="E48" s="50">
        <f ca="1">'Skagit Co Balance'!E51</f>
        <v>6.9687873246181233</v>
      </c>
      <c r="F48" s="50">
        <f ca="1">'Skagit Co Balance'!F51</f>
        <v>5.1765333984980115</v>
      </c>
      <c r="G48" s="50">
        <f ca="1">'Skagit Co Balance'!G51</f>
        <v>3.767686972519201</v>
      </c>
      <c r="H48" s="50">
        <f ca="1">'Skagit Co Balance'!H51</f>
        <v>6.9687873246181233</v>
      </c>
    </row>
    <row r="49" spans="1:8" x14ac:dyDescent="0.25">
      <c r="A49">
        <v>153</v>
      </c>
      <c r="C49" s="50">
        <f ca="1">'Skagit Co Balance'!C52</f>
        <v>41.488916115720578</v>
      </c>
      <c r="D49" s="50">
        <f ca="1">'Skagit Co Balance'!D52</f>
        <v>83.141303675807791</v>
      </c>
      <c r="E49" s="50">
        <f ca="1">'Skagit Co Balance'!E52</f>
        <v>21.898019091906754</v>
      </c>
      <c r="F49" s="50">
        <f ca="1">'Skagit Co Balance'!F52</f>
        <v>9.4205305951223135</v>
      </c>
      <c r="G49" s="50">
        <f ca="1">'Skagit Co Balance'!G52</f>
        <v>18.118356433064388</v>
      </c>
      <c r="H49" s="50">
        <f ca="1">'Skagit Co Balance'!H52</f>
        <v>21.898019091906754</v>
      </c>
    </row>
    <row r="50" spans="1:8" x14ac:dyDescent="0.25">
      <c r="A50">
        <v>154</v>
      </c>
      <c r="C50" s="50">
        <f ca="1">'Skagit Co Balance'!C53</f>
        <v>0.83727311277822325</v>
      </c>
      <c r="D50" s="50">
        <f ca="1">'Skagit Co Balance'!D53</f>
        <v>1.677845184842186</v>
      </c>
      <c r="E50" s="50">
        <f ca="1">'Skagit Co Balance'!E53</f>
        <v>0</v>
      </c>
      <c r="F50" s="50">
        <f ca="1">'Skagit Co Balance'!F53</f>
        <v>0</v>
      </c>
      <c r="G50" s="50">
        <f ca="1">'Skagit Co Balance'!G53</f>
        <v>0</v>
      </c>
      <c r="H50" s="50">
        <f ca="1">'Skagit Co Balance'!H53</f>
        <v>0</v>
      </c>
    </row>
    <row r="51" spans="1:8" x14ac:dyDescent="0.25">
      <c r="A51">
        <v>171</v>
      </c>
      <c r="C51" s="50">
        <f ca="1">'Skagit Co Balance'!C54</f>
        <v>14.671262433738924</v>
      </c>
      <c r="D51" s="50">
        <f ca="1">'Skagit Co Balance'!D54</f>
        <v>30.863324288585812</v>
      </c>
      <c r="E51" s="50">
        <f ca="1">'Skagit Co Balance'!E54</f>
        <v>9.5527295349920518</v>
      </c>
      <c r="F51" s="50">
        <f ca="1">'Skagit Co Balance'!F54</f>
        <v>5.9127820314139692</v>
      </c>
      <c r="G51" s="50">
        <f ca="1">'Skagit Co Balance'!G54</f>
        <v>7.5352243729652884</v>
      </c>
      <c r="H51" s="50">
        <f ca="1">'Skagit Co Balance'!H54</f>
        <v>9.5527295349920518</v>
      </c>
    </row>
    <row r="52" spans="1:8" x14ac:dyDescent="0.25">
      <c r="A52">
        <v>172</v>
      </c>
      <c r="C52" s="50">
        <f ca="1">'Skagit Co Balance'!C55</f>
        <v>15.53011955474798</v>
      </c>
      <c r="D52" s="50">
        <f ca="1">'Skagit Co Balance'!D55</f>
        <v>32.670066275717481</v>
      </c>
      <c r="E52" s="50">
        <f ca="1">'Skagit Co Balance'!E55</f>
        <v>1.5218779763832455</v>
      </c>
      <c r="F52" s="50">
        <f ca="1">'Skagit Co Balance'!F55</f>
        <v>1.2297505789321683</v>
      </c>
      <c r="G52" s="50">
        <f ca="1">'Skagit Co Balance'!G55</f>
        <v>1.1471883164051218</v>
      </c>
      <c r="H52" s="50">
        <f ca="1">'Skagit Co Balance'!H55</f>
        <v>1.5218779763832455</v>
      </c>
    </row>
    <row r="53" spans="1:8" x14ac:dyDescent="0.25">
      <c r="A53">
        <v>173</v>
      </c>
      <c r="C53" s="50">
        <f ca="1">'Skagit Co Balance'!C56</f>
        <v>29.898896174349833</v>
      </c>
      <c r="D53" s="50">
        <f ca="1">'Skagit Co Balance'!D56</f>
        <v>62.897063743992305</v>
      </c>
      <c r="E53" s="50">
        <f ca="1">'Skagit Co Balance'!E56</f>
        <v>25.22096381665553</v>
      </c>
      <c r="F53" s="50">
        <f ca="1">'Skagit Co Balance'!F56</f>
        <v>9.2287769913292657</v>
      </c>
      <c r="G53" s="50">
        <f ca="1">'Skagit Co Balance'!G56</f>
        <v>22.014966894521702</v>
      </c>
      <c r="H53" s="50">
        <f ca="1">'Skagit Co Balance'!H56</f>
        <v>25.22096381665553</v>
      </c>
    </row>
    <row r="54" spans="1:8" x14ac:dyDescent="0.25">
      <c r="A54">
        <v>174</v>
      </c>
      <c r="C54" s="50">
        <f ca="1">'Skagit Co Balance'!C57</f>
        <v>33.678406313013667</v>
      </c>
      <c r="D54" s="50">
        <f ca="1">'Skagit Co Balance'!D57</f>
        <v>70.847861951604514</v>
      </c>
      <c r="E54" s="50">
        <f ca="1">'Skagit Co Balance'!E57</f>
        <v>8.9734297954524447</v>
      </c>
      <c r="F54" s="50">
        <f ca="1">'Skagit Co Balance'!F57</f>
        <v>3.6371747144753894</v>
      </c>
      <c r="G54" s="50">
        <f ca="1">'Skagit Co Balance'!G57</f>
        <v>8.5536537996039055</v>
      </c>
      <c r="H54" s="50">
        <f ca="1">'Skagit Co Balance'!H57</f>
        <v>8.9734297954524447</v>
      </c>
    </row>
    <row r="55" spans="1:8" x14ac:dyDescent="0.25">
      <c r="A55">
        <v>175</v>
      </c>
      <c r="C55" s="50">
        <f ca="1">'Skagit Co Balance'!C58</f>
        <v>6.5734359324407201</v>
      </c>
      <c r="D55" s="50">
        <f ca="1">'Skagit Co Balance'!D58</f>
        <v>13.828263640531009</v>
      </c>
      <c r="E55" s="50">
        <f ca="1">'Skagit Co Balance'!E58</f>
        <v>5.4491484185945298</v>
      </c>
      <c r="F55" s="50">
        <f ca="1">'Skagit Co Balance'!F58</f>
        <v>2.8115219114678971</v>
      </c>
      <c r="G55" s="50">
        <f ca="1">'Skagit Co Balance'!G58</f>
        <v>2.2184195884886084</v>
      </c>
      <c r="H55" s="50">
        <f ca="1">'Skagit Co Balance'!H58</f>
        <v>5.4491484185945298</v>
      </c>
    </row>
    <row r="56" spans="1:8" x14ac:dyDescent="0.25">
      <c r="A56">
        <v>176</v>
      </c>
      <c r="C56" s="50">
        <f ca="1">'Skagit Co Balance'!C59</f>
        <v>34.869814635457345</v>
      </c>
      <c r="D56" s="50">
        <f ca="1">'Skagit Co Balance'!D59</f>
        <v>73.354178063239118</v>
      </c>
      <c r="E56" s="50">
        <f ca="1">'Skagit Co Balance'!E59</f>
        <v>2.5410029897501318</v>
      </c>
      <c r="F56" s="50">
        <f ca="1">'Skagit Co Balance'!F59</f>
        <v>1.2094297193261458</v>
      </c>
      <c r="G56" s="50">
        <f ca="1">'Skagit Co Balance'!G59</f>
        <v>1.8131974247285625</v>
      </c>
      <c r="H56" s="50">
        <f ca="1">'Skagit Co Balance'!H59</f>
        <v>2.5410029897501318</v>
      </c>
    </row>
    <row r="57" spans="1:8" x14ac:dyDescent="0.25">
      <c r="A57">
        <v>177</v>
      </c>
      <c r="C57" s="50">
        <f ca="1">'Skagit Co Balance'!C60</f>
        <v>29.218319816621662</v>
      </c>
      <c r="D57" s="50">
        <f ca="1">'Skagit Co Balance'!D60</f>
        <v>58.551763415437769</v>
      </c>
      <c r="E57" s="50">
        <f ca="1">'Skagit Co Balance'!E60</f>
        <v>13.674802137391595</v>
      </c>
      <c r="F57" s="50">
        <f ca="1">'Skagit Co Balance'!F60</f>
        <v>9.8131526678670635</v>
      </c>
      <c r="G57" s="50">
        <f ca="1">'Skagit Co Balance'!G60</f>
        <v>11.542281261167954</v>
      </c>
      <c r="H57" s="50">
        <f ca="1">'Skagit Co Balance'!H60</f>
        <v>13.674802137391595</v>
      </c>
    </row>
    <row r="58" spans="1:8" x14ac:dyDescent="0.25">
      <c r="A58">
        <v>178</v>
      </c>
      <c r="C58" s="50">
        <f ca="1">'Skagit Co Balance'!C61</f>
        <v>8.5996321413451344</v>
      </c>
      <c r="D58" s="50">
        <f ca="1">'Skagit Co Balance'!D61</f>
        <v>17.233147893514094</v>
      </c>
      <c r="E58" s="50">
        <f ca="1">'Skagit Co Balance'!E61</f>
        <v>4.0662990912011789</v>
      </c>
      <c r="F58" s="50">
        <f ca="1">'Skagit Co Balance'!F61</f>
        <v>1.685271743999498</v>
      </c>
      <c r="G58" s="50">
        <f ca="1">'Skagit Co Balance'!G61</f>
        <v>3.5227594118128769</v>
      </c>
      <c r="H58" s="50">
        <f ca="1">'Skagit Co Balance'!H61</f>
        <v>4.0662990912011789</v>
      </c>
    </row>
    <row r="59" spans="1:8" x14ac:dyDescent="0.25">
      <c r="A59">
        <v>179</v>
      </c>
      <c r="C59" s="50">
        <f ca="1">'Skagit Co Balance'!C62</f>
        <v>0.47844177873041333</v>
      </c>
      <c r="D59" s="50">
        <f ca="1">'Skagit Co Balance'!D62</f>
        <v>0.95876867705267776</v>
      </c>
      <c r="E59" s="50">
        <f ca="1">'Skagit Co Balance'!E62</f>
        <v>0.82831748598540444</v>
      </c>
      <c r="F59" s="50">
        <f ca="1">'Skagit Co Balance'!F62</f>
        <v>0.74700556081669578</v>
      </c>
      <c r="G59" s="50">
        <f ca="1">'Skagit Co Balance'!G62</f>
        <v>0.65569454361893764</v>
      </c>
      <c r="H59" s="50">
        <f ca="1">'Skagit Co Balance'!H62</f>
        <v>0.82831748598540444</v>
      </c>
    </row>
    <row r="60" spans="1:8" x14ac:dyDescent="0.25">
      <c r="A60">
        <v>180</v>
      </c>
      <c r="C60" s="50">
        <f ca="1">'Skagit Co Balance'!C63</f>
        <v>5.7546865578045931</v>
      </c>
      <c r="D60" s="50">
        <f ca="1">'Skagit Co Balance'!D63</f>
        <v>11.768049959359224</v>
      </c>
      <c r="E60" s="50">
        <f ca="1">'Skagit Co Balance'!E63</f>
        <v>1.5393525613476122</v>
      </c>
      <c r="F60" s="50">
        <f ca="1">'Skagit Co Balance'!F63</f>
        <v>1.1170305941885239</v>
      </c>
      <c r="G60" s="50">
        <f ca="1">'Skagit Co Balance'!G63</f>
        <v>1.3287029400644934</v>
      </c>
      <c r="H60" s="50">
        <f ca="1">'Skagit Co Balance'!H63</f>
        <v>1.5393525613476122</v>
      </c>
    </row>
    <row r="61" spans="1:8" x14ac:dyDescent="0.25">
      <c r="A61">
        <v>181</v>
      </c>
      <c r="C61" s="50">
        <f ca="1">'Skagit Co Balance'!C64</f>
        <v>8.8604582809681247</v>
      </c>
      <c r="D61" s="50">
        <f ca="1">'Skagit Co Balance'!D64</f>
        <v>18.226681383652302</v>
      </c>
      <c r="E61" s="50">
        <f ca="1">'Skagit Co Balance'!E64</f>
        <v>1.0353968574817551</v>
      </c>
      <c r="F61" s="50">
        <f ca="1">'Skagit Co Balance'!F64</f>
        <v>0.93375695102086953</v>
      </c>
      <c r="G61" s="50">
        <f ca="1">'Skagit Co Balance'!G64</f>
        <v>0.819618179523672</v>
      </c>
      <c r="H61" s="50">
        <f ca="1">'Skagit Co Balance'!H64</f>
        <v>1.0353968574817551</v>
      </c>
    </row>
    <row r="62" spans="1:8" x14ac:dyDescent="0.25">
      <c r="A62">
        <v>182</v>
      </c>
      <c r="C62" s="50">
        <f ca="1">'Skagit Co Balance'!C65</f>
        <v>24.601351691953937</v>
      </c>
      <c r="D62" s="50">
        <f ca="1">'Skagit Co Balance'!D65</f>
        <v>50.60697592353273</v>
      </c>
      <c r="E62" s="50">
        <f ca="1">'Skagit Co Balance'!E65</f>
        <v>15.549966957051099</v>
      </c>
      <c r="F62" s="50">
        <f ca="1">'Skagit Co Balance'!F65</f>
        <v>5.0360645376740782</v>
      </c>
      <c r="G62" s="50">
        <f ca="1">'Skagit Co Balance'!G65</f>
        <v>15.330122349097644</v>
      </c>
      <c r="H62" s="50">
        <f ca="1">'Skagit Co Balance'!H65</f>
        <v>15.549966957051099</v>
      </c>
    </row>
    <row r="63" spans="1:8" x14ac:dyDescent="0.25">
      <c r="A63">
        <v>183</v>
      </c>
      <c r="C63" s="50">
        <f ca="1">'Skagit Co Balance'!C66</f>
        <v>29.997155000382463</v>
      </c>
      <c r="D63" s="50">
        <f ca="1">'Skagit Co Balance'!D66</f>
        <v>61.70658099958505</v>
      </c>
      <c r="E63" s="50">
        <f ca="1">'Skagit Co Balance'!E66</f>
        <v>12.606184251344903</v>
      </c>
      <c r="F63" s="50">
        <f ca="1">'Skagit Co Balance'!F66</f>
        <v>5.4346412366381465</v>
      </c>
      <c r="G63" s="50">
        <f ca="1">'Skagit Co Balance'!G66</f>
        <v>10.093045327066873</v>
      </c>
      <c r="H63" s="50">
        <f ca="1">'Skagit Co Balance'!H66</f>
        <v>12.606184251344903</v>
      </c>
    </row>
    <row r="64" spans="1:8" x14ac:dyDescent="0.25">
      <c r="A64">
        <v>184</v>
      </c>
      <c r="C64" s="50">
        <f ca="1">'Skagit Co Balance'!C67</f>
        <v>29.784336024119504</v>
      </c>
      <c r="D64" s="50">
        <f ca="1">'Skagit Co Balance'!D67</f>
        <v>61.268795102994147</v>
      </c>
      <c r="E64" s="50">
        <f ca="1">'Skagit Co Balance'!E67</f>
        <v>49.199562199990758</v>
      </c>
      <c r="F64" s="50">
        <f ca="1">'Skagit Co Balance'!F67</f>
        <v>19.592058100793363</v>
      </c>
      <c r="G64" s="50">
        <f ca="1">'Skagit Co Balance'!G67</f>
        <v>40.373154004426127</v>
      </c>
      <c r="H64" s="50">
        <f ca="1">'Skagit Co Balance'!H67</f>
        <v>49.199562199990758</v>
      </c>
    </row>
    <row r="65" spans="1:8" x14ac:dyDescent="0.25">
      <c r="A65">
        <v>185</v>
      </c>
      <c r="C65" s="50">
        <f ca="1">'Skagit Co Balance'!C68</f>
        <v>12.431522741639203</v>
      </c>
      <c r="D65" s="50">
        <f ca="1">'Skagit Co Balance'!D68</f>
        <v>25.572650639547739</v>
      </c>
      <c r="E65" s="50">
        <f ca="1">'Skagit Co Balance'!E68</f>
        <v>4.4400241149712132</v>
      </c>
      <c r="F65" s="50">
        <f ca="1">'Skagit Co Balance'!F68</f>
        <v>3.156200003993094</v>
      </c>
      <c r="G65" s="50">
        <f ca="1">'Skagit Co Balance'!G68</f>
        <v>2.8474071209496388</v>
      </c>
      <c r="H65" s="50">
        <f ca="1">'Skagit Co Balance'!H68</f>
        <v>4.4400241149712132</v>
      </c>
    </row>
    <row r="66" spans="1:8" x14ac:dyDescent="0.25">
      <c r="A66">
        <v>186</v>
      </c>
      <c r="C66" s="50">
        <f ca="1">'Skagit Co Balance'!C69</f>
        <v>15.004686852073922</v>
      </c>
      <c r="D66" s="50">
        <f ca="1">'Skagit Co Balance'!D69</f>
        <v>30.865857932164005</v>
      </c>
      <c r="E66" s="50">
        <f ca="1">'Skagit Co Balance'!E69</f>
        <v>6.5090188789056205</v>
      </c>
      <c r="F66" s="50">
        <f ca="1">'Skagit Co Balance'!F69</f>
        <v>2.2133659027881212</v>
      </c>
      <c r="G66" s="50">
        <f ca="1">'Skagit Co Balance'!G69</f>
        <v>4.9340918270178875</v>
      </c>
      <c r="H66" s="50">
        <f ca="1">'Skagit Co Balance'!H69</f>
        <v>6.5090188789056205</v>
      </c>
    </row>
    <row r="67" spans="1:8" x14ac:dyDescent="0.25">
      <c r="A67">
        <v>201</v>
      </c>
      <c r="C67" s="50">
        <f ca="1">'Skagit Co Balance'!C70</f>
        <v>33.255260250231352</v>
      </c>
      <c r="D67" s="50">
        <f ca="1">'Skagit Co Balance'!D70</f>
        <v>63.849488383324427</v>
      </c>
      <c r="E67" s="50">
        <f ca="1">'Skagit Co Balance'!E70</f>
        <v>67.527312505955337</v>
      </c>
      <c r="F67" s="50">
        <f ca="1">'Skagit Co Balance'!F70</f>
        <v>28.274437549386768</v>
      </c>
      <c r="G67" s="50">
        <f ca="1">'Skagit Co Balance'!G70</f>
        <v>61.315294934586213</v>
      </c>
      <c r="H67" s="50">
        <f ca="1">'Skagit Co Balance'!H70</f>
        <v>67.527312505955337</v>
      </c>
    </row>
    <row r="68" spans="1:8" x14ac:dyDescent="0.25">
      <c r="A68">
        <v>202</v>
      </c>
      <c r="C68" s="50">
        <f ca="1">'Skagit Co Balance'!C71</f>
        <v>0</v>
      </c>
      <c r="D68" s="50">
        <f ca="1">'Skagit Co Balance'!D71</f>
        <v>0</v>
      </c>
      <c r="E68" s="50">
        <f ca="1">'Skagit Co Balance'!E71</f>
        <v>0</v>
      </c>
      <c r="F68" s="50">
        <f ca="1">'Skagit Co Balance'!F71</f>
        <v>0</v>
      </c>
      <c r="G68" s="50">
        <f ca="1">'Skagit Co Balance'!G71</f>
        <v>0</v>
      </c>
      <c r="H68" s="50">
        <f ca="1">'Skagit Co Balance'!H71</f>
        <v>0</v>
      </c>
    </row>
    <row r="69" spans="1:8" x14ac:dyDescent="0.25">
      <c r="A69">
        <v>203</v>
      </c>
      <c r="C69" s="50">
        <f ca="1">'Skagit Co Balance'!C72</f>
        <v>33.362132069083579</v>
      </c>
      <c r="D69" s="50">
        <f ca="1">'Skagit Co Balance'!D72</f>
        <v>80.017405193928695</v>
      </c>
      <c r="E69" s="50">
        <f ca="1">'Skagit Co Balance'!E72</f>
        <v>3.6661476544573537</v>
      </c>
      <c r="F69" s="50">
        <f ca="1">'Skagit Co Balance'!F72</f>
        <v>2.4587266200989015</v>
      </c>
      <c r="G69" s="50">
        <f ca="1">'Skagit Co Balance'!G72</f>
        <v>3.4343892078497622</v>
      </c>
      <c r="H69" s="50">
        <f ca="1">'Skagit Co Balance'!H72</f>
        <v>3.6661476544573537</v>
      </c>
    </row>
    <row r="70" spans="1:8" x14ac:dyDescent="0.25">
      <c r="A70">
        <v>204</v>
      </c>
      <c r="C70" s="50">
        <f ca="1">'Skagit Co Balance'!C73</f>
        <v>7.409782059665174</v>
      </c>
      <c r="D70" s="50">
        <f ca="1">'Skagit Co Balance'!D73</f>
        <v>17.771991677245893</v>
      </c>
      <c r="E70" s="50">
        <f ca="1">'Skagit Co Balance'!E73</f>
        <v>2.6768752741275899</v>
      </c>
      <c r="F70" s="50">
        <f ca="1">'Skagit Co Balance'!F73</f>
        <v>1.2882595422148524</v>
      </c>
      <c r="G70" s="50">
        <f ca="1">'Skagit Co Balance'!G73</f>
        <v>1.0836373148372496</v>
      </c>
      <c r="H70" s="50">
        <f ca="1">'Skagit Co Balance'!H73</f>
        <v>2.6768752741275899</v>
      </c>
    </row>
    <row r="71" spans="1:8" x14ac:dyDescent="0.25">
      <c r="A71">
        <v>205</v>
      </c>
      <c r="C71" s="50">
        <f ca="1">'Skagit Co Balance'!C74</f>
        <v>3.8078046695501588</v>
      </c>
      <c r="D71" s="50">
        <f ca="1">'Skagit Co Balance'!D74</f>
        <v>9.1328290563624748</v>
      </c>
      <c r="E71" s="50">
        <f ca="1">'Skagit Co Balance'!E74</f>
        <v>0</v>
      </c>
      <c r="F71" s="50">
        <f ca="1">'Skagit Co Balance'!F74</f>
        <v>0</v>
      </c>
      <c r="G71" s="50">
        <f ca="1">'Skagit Co Balance'!G74</f>
        <v>0</v>
      </c>
      <c r="H71" s="50">
        <f ca="1">'Skagit Co Balance'!H74</f>
        <v>0</v>
      </c>
    </row>
    <row r="72" spans="1:8" x14ac:dyDescent="0.25">
      <c r="A72">
        <v>206</v>
      </c>
      <c r="C72" s="50">
        <f ca="1">'Skagit Co Balance'!C75</f>
        <v>4.076664130675506</v>
      </c>
      <c r="D72" s="50">
        <f ca="1">'Skagit Co Balance'!D75</f>
        <v>7.8271201937885984</v>
      </c>
      <c r="E72" s="50">
        <f ca="1">'Skagit Co Balance'!E75</f>
        <v>32.841100116945377</v>
      </c>
      <c r="F72" s="50">
        <f ca="1">'Skagit Co Balance'!F75</f>
        <v>20.507216493184082</v>
      </c>
      <c r="G72" s="50">
        <f ca="1">'Skagit Co Balance'!G75</f>
        <v>27.366095774519142</v>
      </c>
      <c r="H72" s="50">
        <f ca="1">'Skagit Co Balance'!H75</f>
        <v>32.841100116945377</v>
      </c>
    </row>
    <row r="73" spans="1:8" x14ac:dyDescent="0.25">
      <c r="A73">
        <v>207</v>
      </c>
      <c r="C73" s="50">
        <f ca="1">'Skagit Co Balance'!C76</f>
        <v>9.8691093079959877</v>
      </c>
      <c r="D73" s="50">
        <f ca="1">'Skagit Co Balance'!D76</f>
        <v>23.670565081567361</v>
      </c>
      <c r="E73" s="50">
        <f ca="1">'Skagit Co Balance'!E76</f>
        <v>7.6093751267764418</v>
      </c>
      <c r="F73" s="50">
        <f ca="1">'Skagit Co Balance'!F76</f>
        <v>5.0129853470814183</v>
      </c>
      <c r="G73" s="50">
        <f ca="1">'Skagit Co Balance'!G76</f>
        <v>6.0314640367299344</v>
      </c>
      <c r="H73" s="50">
        <f ca="1">'Skagit Co Balance'!H76</f>
        <v>7.6093751267764418</v>
      </c>
    </row>
    <row r="74" spans="1:8" x14ac:dyDescent="0.25">
      <c r="A74">
        <v>208</v>
      </c>
      <c r="C74" s="50">
        <f ca="1">'Skagit Co Balance'!C77</f>
        <v>22.733314272692468</v>
      </c>
      <c r="D74" s="50">
        <f ca="1">'Skagit Co Balance'!D77</f>
        <v>54.524717299008152</v>
      </c>
      <c r="E74" s="50">
        <f ca="1">'Skagit Co Balance'!E77</f>
        <v>57.218286790240015</v>
      </c>
      <c r="F74" s="50">
        <f ca="1">'Skagit Co Balance'!F77</f>
        <v>21.447153431690605</v>
      </c>
      <c r="G74" s="50">
        <f ca="1">'Skagit Co Balance'!G77</f>
        <v>47.336074449490923</v>
      </c>
      <c r="H74" s="50">
        <f ca="1">'Skagit Co Balance'!H77</f>
        <v>57.218286790240015</v>
      </c>
    </row>
    <row r="75" spans="1:8" x14ac:dyDescent="0.25">
      <c r="A75">
        <v>209</v>
      </c>
      <c r="C75" s="50">
        <f ca="1">'Skagit Co Balance'!C78</f>
        <v>23.978878054194244</v>
      </c>
      <c r="D75" s="50">
        <f ca="1">'Skagit Co Balance'!D78</f>
        <v>57.512139733309645</v>
      </c>
      <c r="E75" s="50">
        <f ca="1">'Skagit Co Balance'!E78</f>
        <v>11.334516460460788</v>
      </c>
      <c r="F75" s="50">
        <f ca="1">'Skagit Co Balance'!F78</f>
        <v>5.8592934344061485</v>
      </c>
      <c r="G75" s="50">
        <f ca="1">'Skagit Co Balance'!G78</f>
        <v>12.072050406126914</v>
      </c>
      <c r="H75" s="50">
        <f ca="1">'Skagit Co Balance'!H78</f>
        <v>11.334516460460788</v>
      </c>
    </row>
    <row r="76" spans="1:8" x14ac:dyDescent="0.25">
      <c r="A76">
        <v>210</v>
      </c>
      <c r="C76" s="50">
        <f ca="1">'Skagit Co Balance'!C79</f>
        <v>25.182041416132375</v>
      </c>
      <c r="D76" s="50">
        <f ca="1">'Skagit Co Balance'!D79</f>
        <v>60.397866881902445</v>
      </c>
      <c r="E76" s="50">
        <f ca="1">'Skagit Co Balance'!E79</f>
        <v>7.3525756706934393</v>
      </c>
      <c r="F76" s="50">
        <f ca="1">'Skagit Co Balance'!F79</f>
        <v>3.7163021248466515</v>
      </c>
      <c r="G76" s="50">
        <f ca="1">'Skagit Co Balance'!G79</f>
        <v>6.7176490688855912</v>
      </c>
      <c r="H76" s="50">
        <f ca="1">'Skagit Co Balance'!H79</f>
        <v>7.3525756706934393</v>
      </c>
    </row>
    <row r="77" spans="1:8" x14ac:dyDescent="0.25">
      <c r="A77">
        <v>211</v>
      </c>
      <c r="C77" s="50">
        <f ca="1">'Skagit Co Balance'!C80</f>
        <v>0.61748183830543113</v>
      </c>
      <c r="D77" s="50">
        <f ca="1">'Skagit Co Balance'!D80</f>
        <v>1.480999306437158</v>
      </c>
      <c r="E77" s="50">
        <f ca="1">'Skagit Co Balance'!E80</f>
        <v>0</v>
      </c>
      <c r="F77" s="50">
        <f ca="1">'Skagit Co Balance'!F80</f>
        <v>0</v>
      </c>
      <c r="G77" s="50">
        <f ca="1">'Skagit Co Balance'!G80</f>
        <v>0</v>
      </c>
      <c r="H77" s="50">
        <f ca="1">'Skagit Co Balance'!H80</f>
        <v>0</v>
      </c>
    </row>
    <row r="78" spans="1:8" x14ac:dyDescent="0.25">
      <c r="A78">
        <v>212</v>
      </c>
      <c r="C78" s="50">
        <f ca="1">'Skagit Co Balance'!C81</f>
        <v>2.3670137135041527</v>
      </c>
      <c r="D78" s="50">
        <f ca="1">'Skagit Co Balance'!D81</f>
        <v>5.6771640080091066</v>
      </c>
      <c r="E78" s="50">
        <f ca="1">'Skagit Co Balance'!E81</f>
        <v>0</v>
      </c>
      <c r="F78" s="50">
        <f ca="1">'Skagit Co Balance'!F81</f>
        <v>0</v>
      </c>
      <c r="G78" s="50">
        <f ca="1">'Skagit Co Balance'!G81</f>
        <v>0</v>
      </c>
      <c r="H78" s="50">
        <f ca="1">'Skagit Co Balance'!H81</f>
        <v>0</v>
      </c>
    </row>
    <row r="79" spans="1:8" x14ac:dyDescent="0.25">
      <c r="A79">
        <v>213</v>
      </c>
      <c r="C79" s="50">
        <f ca="1">'Skagit Co Balance'!C82</f>
        <v>12.866971162444564</v>
      </c>
      <c r="D79" s="50">
        <f ca="1">'Skagit Co Balance'!D82</f>
        <v>24.70434811164526</v>
      </c>
      <c r="E79" s="50">
        <f ca="1">'Skagit Co Balance'!E82</f>
        <v>116.21891425321874</v>
      </c>
      <c r="F79" s="50">
        <f ca="1">'Skagit Co Balance'!F82</f>
        <v>43.97835952038465</v>
      </c>
      <c r="G79" s="50">
        <f ca="1">'Skagit Co Balance'!G82</f>
        <v>114.69344270298804</v>
      </c>
      <c r="H79" s="50">
        <f ca="1">'Skagit Co Balance'!H82</f>
        <v>116.21891425321874</v>
      </c>
    </row>
    <row r="80" spans="1:8" x14ac:dyDescent="0.25">
      <c r="A80">
        <v>214</v>
      </c>
      <c r="C80" s="50">
        <f ca="1">'Skagit Co Balance'!C83</f>
        <v>20.510716407461135</v>
      </c>
      <c r="D80" s="50">
        <f ca="1">'Skagit Co Balance'!D83</f>
        <v>39.380198474998885</v>
      </c>
      <c r="E80" s="50">
        <f ca="1">'Skagit Co Balance'!E83</f>
        <v>53.60647461276703</v>
      </c>
      <c r="F80" s="50">
        <f ca="1">'Skagit Co Balance'!F83</f>
        <v>19.780556685455288</v>
      </c>
      <c r="G80" s="50">
        <f ca="1">'Skagit Co Balance'!G83</f>
        <v>45.886284691583043</v>
      </c>
      <c r="H80" s="50">
        <f ca="1">'Skagit Co Balance'!H83</f>
        <v>53.60647461276703</v>
      </c>
    </row>
    <row r="81" spans="1:8" x14ac:dyDescent="0.25">
      <c r="A81">
        <v>215</v>
      </c>
      <c r="C81" s="50">
        <f ca="1">'Skagit Co Balance'!C84</f>
        <v>11.847805129775688</v>
      </c>
      <c r="D81" s="50">
        <f ca="1">'Skagit Co Balance'!D84</f>
        <v>22.747568063198113</v>
      </c>
      <c r="E81" s="50">
        <f ca="1">'Skagit Co Balance'!E84</f>
        <v>175.23576679898076</v>
      </c>
      <c r="F81" s="50">
        <f ca="1">'Skagit Co Balance'!F84</f>
        <v>88.810852273409054</v>
      </c>
      <c r="G81" s="50">
        <f ca="1">'Skagit Co Balance'!G84</f>
        <v>187.64020469874544</v>
      </c>
      <c r="H81" s="50">
        <f ca="1">'Skagit Co Balance'!H84</f>
        <v>175.23576679898076</v>
      </c>
    </row>
    <row r="82" spans="1:8" x14ac:dyDescent="0.25">
      <c r="A82">
        <v>216</v>
      </c>
      <c r="C82" s="50">
        <f ca="1">'Skagit Co Balance'!C85</f>
        <v>0</v>
      </c>
      <c r="D82" s="50">
        <f ca="1">'Skagit Co Balance'!D85</f>
        <v>0</v>
      </c>
      <c r="E82" s="50">
        <f ca="1">'Skagit Co Balance'!E85</f>
        <v>31.684451376403434</v>
      </c>
      <c r="F82" s="50">
        <f ca="1">'Skagit Co Balance'!F85</f>
        <v>10.475484243219539</v>
      </c>
      <c r="G82" s="50">
        <f ca="1">'Skagit Co Balance'!G85</f>
        <v>32.673554606443183</v>
      </c>
      <c r="H82" s="50">
        <f ca="1">'Skagit Co Balance'!H85</f>
        <v>31.684451376403434</v>
      </c>
    </row>
    <row r="83" spans="1:8" x14ac:dyDescent="0.25">
      <c r="A83">
        <v>217</v>
      </c>
      <c r="C83" s="50">
        <f ca="1">'Skagit Co Balance'!C86</f>
        <v>7.1079187033409106</v>
      </c>
      <c r="D83" s="50">
        <f ca="1">'Skagit Co Balance'!D86</f>
        <v>13.647073252882532</v>
      </c>
      <c r="E83" s="50">
        <f ca="1">'Skagit Co Balance'!E86</f>
        <v>1.5781589907425526</v>
      </c>
      <c r="F83" s="50">
        <f ca="1">'Skagit Co Balance'!F86</f>
        <v>0.70896444006001891</v>
      </c>
      <c r="G83" s="50">
        <f ca="1">'Skagit Co Balance'!G86</f>
        <v>1.3310961447378855</v>
      </c>
      <c r="H83" s="50">
        <f ca="1">'Skagit Co Balance'!H86</f>
        <v>1.5781589907425526</v>
      </c>
    </row>
    <row r="84" spans="1:8" x14ac:dyDescent="0.25">
      <c r="A84">
        <v>218</v>
      </c>
      <c r="C84" s="50">
        <f ca="1">'Skagit Co Balance'!C87</f>
        <v>19.452185086780425</v>
      </c>
      <c r="D84" s="50">
        <f ca="1">'Skagit Co Balance'!D87</f>
        <v>37.34783779718046</v>
      </c>
      <c r="E84" s="50">
        <f ca="1">'Skagit Co Balance'!E87</f>
        <v>0.20829966610299508</v>
      </c>
      <c r="F84" s="50">
        <f ca="1">'Skagit Co Balance'!F87</f>
        <v>0.1076292051866078</v>
      </c>
      <c r="G84" s="50">
        <f ca="1">'Skagit Co Balance'!G87</f>
        <v>0.22350754795409916</v>
      </c>
      <c r="H84" s="50">
        <f ca="1">'Skagit Co Balance'!H87</f>
        <v>0.20829966610299508</v>
      </c>
    </row>
    <row r="85" spans="1:8" x14ac:dyDescent="0.25">
      <c r="A85">
        <v>219</v>
      </c>
      <c r="C85" s="50">
        <f ca="1">'Skagit Co Balance'!C88</f>
        <v>13.605102161604997</v>
      </c>
      <c r="D85" s="50">
        <f ca="1">'Skagit Co Balance'!D88</f>
        <v>26.12154606173311</v>
      </c>
      <c r="E85" s="50">
        <f ca="1">'Skagit Co Balance'!E88</f>
        <v>2.7967619982757315</v>
      </c>
      <c r="F85" s="50">
        <f ca="1">'Skagit Co Balance'!F88</f>
        <v>2.5222173868602824</v>
      </c>
      <c r="G85" s="50">
        <f ca="1">'Skagit Co Balance'!G88</f>
        <v>2.2139114688477157</v>
      </c>
      <c r="H85" s="50">
        <f ca="1">'Skagit Co Balance'!H88</f>
        <v>2.7967619982757315</v>
      </c>
    </row>
    <row r="86" spans="1:8" x14ac:dyDescent="0.25">
      <c r="A86">
        <v>220</v>
      </c>
      <c r="C86" s="50">
        <f ca="1">'Skagit Co Balance'!C89</f>
        <v>7.3982536268974579</v>
      </c>
      <c r="D86" s="50">
        <f ca="1">'Skagit Co Balance'!D89</f>
        <v>14.204510969183914</v>
      </c>
      <c r="E86" s="50">
        <f ca="1">'Skagit Co Balance'!E89</f>
        <v>2.8991112009489148</v>
      </c>
      <c r="F86" s="50">
        <f ca="1">'Skagit Co Balance'!F89</f>
        <v>2.6145194628584347</v>
      </c>
      <c r="G86" s="50">
        <f ca="1">'Skagit Co Balance'!G89</f>
        <v>2.2949309026662816</v>
      </c>
      <c r="H86" s="50">
        <f ca="1">'Skagit Co Balance'!H89</f>
        <v>2.8991112009489148</v>
      </c>
    </row>
    <row r="87" spans="1:8" x14ac:dyDescent="0.25">
      <c r="A87">
        <v>221</v>
      </c>
      <c r="C87" s="50">
        <f ca="1">'Skagit Co Balance'!C90</f>
        <v>0.38218726225082861</v>
      </c>
      <c r="D87" s="50">
        <f ca="1">'Skagit Co Balance'!D90</f>
        <v>0.73379251816768098</v>
      </c>
      <c r="E87" s="50">
        <f ca="1">'Skagit Co Balance'!E90</f>
        <v>1.4580976627209656</v>
      </c>
      <c r="F87" s="50">
        <f ca="1">'Skagit Co Balance'!F90</f>
        <v>0.75340443630625475</v>
      </c>
      <c r="G87" s="50">
        <f ca="1">'Skagit Co Balance'!G90</f>
        <v>1.564552835678694</v>
      </c>
      <c r="H87" s="50">
        <f ca="1">'Skagit Co Balance'!H90</f>
        <v>1.4580976627209656</v>
      </c>
    </row>
    <row r="88" spans="1:8" x14ac:dyDescent="0.25">
      <c r="A88">
        <v>222</v>
      </c>
      <c r="C88" s="50">
        <f ca="1">'Skagit Co Balance'!C91</f>
        <v>38.421030682567633</v>
      </c>
      <c r="D88" s="50">
        <f ca="1">'Skagit Co Balance'!D91</f>
        <v>73.76767265638486</v>
      </c>
      <c r="E88" s="50">
        <f ca="1">'Skagit Co Balance'!E91</f>
        <v>4.3337226259248736</v>
      </c>
      <c r="F88" s="50">
        <f ca="1">'Skagit Co Balance'!F91</f>
        <v>2.3001715257704598</v>
      </c>
      <c r="G88" s="50">
        <f ca="1">'Skagit Co Balance'!G91</f>
        <v>3.9014761538381206</v>
      </c>
      <c r="H88" s="50">
        <f ca="1">'Skagit Co Balance'!H91</f>
        <v>4.3337226259248736</v>
      </c>
    </row>
    <row r="89" spans="1:8" x14ac:dyDescent="0.25">
      <c r="A89">
        <v>223</v>
      </c>
      <c r="C89" s="50">
        <f ca="1">'Skagit Co Balance'!C92</f>
        <v>20.25592489929392</v>
      </c>
      <c r="D89" s="50">
        <f ca="1">'Skagit Co Balance'!D92</f>
        <v>38.891003462887092</v>
      </c>
      <c r="E89" s="50">
        <f ca="1">'Skagit Co Balance'!E92</f>
        <v>0.62123811448905308</v>
      </c>
      <c r="F89" s="50">
        <f ca="1">'Skagit Co Balance'!F92</f>
        <v>0.5602541706125217</v>
      </c>
      <c r="G89" s="50">
        <f ca="1">'Skagit Co Balance'!G92</f>
        <v>0.49177090771420306</v>
      </c>
      <c r="H89" s="50">
        <f ca="1">'Skagit Co Balance'!H92</f>
        <v>0.62123811448905308</v>
      </c>
    </row>
    <row r="90" spans="1:8" x14ac:dyDescent="0.25">
      <c r="A90">
        <v>224</v>
      </c>
      <c r="C90" s="50">
        <f ca="1">'Skagit Co Balance'!C93</f>
        <v>36.303968041206218</v>
      </c>
      <c r="D90" s="50">
        <f ca="1">'Skagit Co Balance'!D93</f>
        <v>69.702951300748026</v>
      </c>
      <c r="E90" s="50">
        <f ca="1">'Skagit Co Balance'!E93</f>
        <v>2.6883897896157984</v>
      </c>
      <c r="F90" s="50">
        <f ca="1">'Skagit Co Balance'!F93</f>
        <v>1.2480096065149808</v>
      </c>
      <c r="G90" s="50">
        <f ca="1">'Skagit Co Balance'!G93</f>
        <v>2.3716435717225308</v>
      </c>
      <c r="H90" s="50">
        <f ca="1">'Skagit Co Balance'!H93</f>
        <v>2.6883897896157984</v>
      </c>
    </row>
    <row r="91" spans="1:8" x14ac:dyDescent="0.25">
      <c r="A91">
        <v>225</v>
      </c>
      <c r="C91" s="50">
        <f ca="1">'Skagit Co Balance'!C94</f>
        <v>13.333367018144656</v>
      </c>
      <c r="D91" s="50">
        <f ca="1">'Skagit Co Balance'!D94</f>
        <v>25.599819581315888</v>
      </c>
      <c r="E91" s="50">
        <f ca="1">'Skagit Co Balance'!E94</f>
        <v>17.629864517437866</v>
      </c>
      <c r="F91" s="50">
        <f ca="1">'Skagit Co Balance'!F94</f>
        <v>7.4745570577394931</v>
      </c>
      <c r="G91" s="50">
        <f ca="1">'Skagit Co Balance'!G94</f>
        <v>17.38070777973499</v>
      </c>
      <c r="H91" s="50">
        <f ca="1">'Skagit Co Balance'!H94</f>
        <v>17.629864517437866</v>
      </c>
    </row>
    <row r="92" spans="1:8" x14ac:dyDescent="0.25">
      <c r="A92">
        <v>226</v>
      </c>
      <c r="C92" s="50">
        <f ca="1">'Skagit Co Balance'!C95</f>
        <v>3.5670811143410668</v>
      </c>
      <c r="D92" s="50">
        <f ca="1">'Skagit Co Balance'!D95</f>
        <v>6.848730169565024</v>
      </c>
      <c r="E92" s="50">
        <f ca="1">'Skagit Co Balance'!E95</f>
        <v>86.894377090424342</v>
      </c>
      <c r="F92" s="50">
        <f ca="1">'Skagit Co Balance'!F95</f>
        <v>32.952010513687924</v>
      </c>
      <c r="G92" s="50">
        <f ca="1">'Skagit Co Balance'!G95</f>
        <v>70.163527234090637</v>
      </c>
      <c r="H92" s="50">
        <f ca="1">'Skagit Co Balance'!H95</f>
        <v>86.894377090424342</v>
      </c>
    </row>
    <row r="93" spans="1:8" x14ac:dyDescent="0.25">
      <c r="A93">
        <v>227</v>
      </c>
      <c r="C93" s="50">
        <f ca="1">'Skagit Co Balance'!C96</f>
        <v>8.0259325072674024</v>
      </c>
      <c r="D93" s="50">
        <f ca="1">'Skagit Co Balance'!D96</f>
        <v>15.409642881521304</v>
      </c>
      <c r="E93" s="50">
        <f ca="1">'Skagit Co Balance'!E96</f>
        <v>47.673302413974291</v>
      </c>
      <c r="F93" s="50">
        <f ca="1">'Skagit Co Balance'!F96</f>
        <v>17.728910966054482</v>
      </c>
      <c r="G93" s="50">
        <f ca="1">'Skagit Co Balance'!G96</f>
        <v>20.524586547625372</v>
      </c>
      <c r="H93" s="50">
        <f ca="1">'Skagit Co Balance'!H96</f>
        <v>47.673302413974291</v>
      </c>
    </row>
    <row r="94" spans="1:8" x14ac:dyDescent="0.25">
      <c r="A94">
        <v>228</v>
      </c>
      <c r="C94" s="50">
        <f ca="1">'Skagit Co Balance'!C97</f>
        <v>11.465617867524859</v>
      </c>
      <c r="D94" s="50">
        <f ca="1">'Skagit Co Balance'!D97</f>
        <v>22.01377554503043</v>
      </c>
      <c r="E94" s="50">
        <f ca="1">'Skagit Co Balance'!E97</f>
        <v>1.145038016263151</v>
      </c>
      <c r="F94" s="50">
        <f ca="1">'Skagit Co Balance'!F97</f>
        <v>0.63152172103512605</v>
      </c>
      <c r="G94" s="50">
        <f ca="1">'Skagit Co Balance'!G97</f>
        <v>1.1994995577228629</v>
      </c>
      <c r="H94" s="50">
        <f ca="1">'Skagit Co Balance'!H97</f>
        <v>1.145038016263151</v>
      </c>
    </row>
    <row r="95" spans="1:8" x14ac:dyDescent="0.25">
      <c r="A95">
        <v>229</v>
      </c>
      <c r="C95" s="50">
        <f ca="1">'Skagit Co Balance'!C98</f>
        <v>7.7711409991001839</v>
      </c>
      <c r="D95" s="50">
        <f ca="1">'Skagit Co Balance'!D98</f>
        <v>14.920447869409514</v>
      </c>
      <c r="E95" s="50">
        <f ca="1">'Skagit Co Balance'!E98</f>
        <v>18.405446580006792</v>
      </c>
      <c r="F95" s="50">
        <f ca="1">'Skagit Co Balance'!F98</f>
        <v>12.33040349747113</v>
      </c>
      <c r="G95" s="50">
        <f ca="1">'Skagit Co Balance'!G98</f>
        <v>17.098110484354955</v>
      </c>
      <c r="H95" s="50">
        <f ca="1">'Skagit Co Balance'!H98</f>
        <v>18.405446580006792</v>
      </c>
    </row>
    <row r="96" spans="1:8" x14ac:dyDescent="0.25">
      <c r="A96">
        <v>230</v>
      </c>
      <c r="C96" s="50">
        <f ca="1">'Skagit Co Balance'!C99</f>
        <v>37.045920912989153</v>
      </c>
      <c r="D96" s="50">
        <f ca="1">'Skagit Co Balance'!D99</f>
        <v>71.127487176017553</v>
      </c>
      <c r="E96" s="50">
        <f ca="1">'Skagit Co Balance'!E99</f>
        <v>35.387270687545097</v>
      </c>
      <c r="F96" s="50">
        <f ca="1">'Skagit Co Balance'!F99</f>
        <v>12.547805072160241</v>
      </c>
      <c r="G96" s="50">
        <f ca="1">'Skagit Co Balance'!G99</f>
        <v>31.638041099224495</v>
      </c>
      <c r="H96" s="50">
        <f ca="1">'Skagit Co Balance'!H99</f>
        <v>35.387270687545097</v>
      </c>
    </row>
    <row r="97" spans="1:8" x14ac:dyDescent="0.25">
      <c r="A97">
        <v>231</v>
      </c>
      <c r="C97" s="50">
        <f ca="1">'Skagit Co Balance'!C100</f>
        <v>30.95716824231712</v>
      </c>
      <c r="D97" s="50">
        <f ca="1">'Skagit Co Balance'!D100</f>
        <v>59.437193971582161</v>
      </c>
      <c r="E97" s="50">
        <f ca="1">'Skagit Co Balance'!E100</f>
        <v>13.546120247732086</v>
      </c>
      <c r="F97" s="50">
        <f ca="1">'Skagit Co Balance'!F100</f>
        <v>5.1153896378849266</v>
      </c>
      <c r="G97" s="50">
        <f ca="1">'Skagit Co Balance'!G100</f>
        <v>11.844890186785392</v>
      </c>
      <c r="H97" s="50">
        <f ca="1">'Skagit Co Balance'!H100</f>
        <v>13.546120247732086</v>
      </c>
    </row>
    <row r="98" spans="1:8" x14ac:dyDescent="0.25">
      <c r="A98">
        <v>232</v>
      </c>
      <c r="C98" s="50">
        <f ca="1">'Skagit Co Balance'!C101</f>
        <v>0</v>
      </c>
      <c r="D98" s="50">
        <f ca="1">'Skagit Co Balance'!D101</f>
        <v>0</v>
      </c>
      <c r="E98" s="50">
        <f ca="1">'Skagit Co Balance'!E101</f>
        <v>2.4079884908028322</v>
      </c>
      <c r="F98" s="50">
        <f ca="1">'Skagit Co Balance'!F101</f>
        <v>0.88234669038833247</v>
      </c>
      <c r="G98" s="50">
        <f ca="1">'Skagit Co Balance'!G101</f>
        <v>1.0048484390690728</v>
      </c>
      <c r="H98" s="50">
        <f ca="1">'Skagit Co Balance'!H101</f>
        <v>2.4079884908028322</v>
      </c>
    </row>
    <row r="99" spans="1:8" x14ac:dyDescent="0.25">
      <c r="A99">
        <v>233</v>
      </c>
      <c r="C99" s="50">
        <f ca="1">'Skagit Co Balance'!C102</f>
        <v>10.82863909710681</v>
      </c>
      <c r="D99" s="50">
        <f ca="1">'Skagit Co Balance'!D102</f>
        <v>20.790788014750969</v>
      </c>
      <c r="E99" s="50">
        <f ca="1">'Skagit Co Balance'!E102</f>
        <v>26.237804169819714</v>
      </c>
      <c r="F99" s="50">
        <f ca="1">'Skagit Co Balance'!F102</f>
        <v>9.1816972165118358</v>
      </c>
      <c r="G99" s="50">
        <f ca="1">'Skagit Co Balance'!G102</f>
        <v>26.647899803792171</v>
      </c>
      <c r="H99" s="50">
        <f ca="1">'Skagit Co Balance'!H102</f>
        <v>26.237804169819714</v>
      </c>
    </row>
    <row r="100" spans="1:8" x14ac:dyDescent="0.25">
      <c r="A100">
        <v>234</v>
      </c>
      <c r="C100" s="50">
        <f ca="1">'Skagit Co Balance'!C103</f>
        <v>16.943635293120071</v>
      </c>
      <c r="D100" s="50">
        <f ca="1">'Skagit Co Balance'!D103</f>
        <v>32.531468305433862</v>
      </c>
      <c r="E100" s="50">
        <f ca="1">'Skagit Co Balance'!E103</f>
        <v>29.58616160961725</v>
      </c>
      <c r="F100" s="50">
        <f ca="1">'Skagit Co Balance'!F103</f>
        <v>9.7928341679294579</v>
      </c>
      <c r="G100" s="50">
        <f ca="1">'Skagit Co Balance'!G103</f>
        <v>30.278754688397012</v>
      </c>
      <c r="H100" s="50">
        <f ca="1">'Skagit Co Balance'!H103</f>
        <v>29.58616160961725</v>
      </c>
    </row>
    <row r="101" spans="1:8" x14ac:dyDescent="0.25">
      <c r="A101">
        <v>235</v>
      </c>
      <c r="C101" s="50">
        <f ca="1">'Skagit Co Balance'!C104</f>
        <v>5.3374999088409902</v>
      </c>
      <c r="D101" s="50">
        <f ca="1">'Skagit Co Balance'!D104</f>
        <v>10.247901711223776</v>
      </c>
      <c r="E101" s="50">
        <f ca="1">'Skagit Co Balance'!E104</f>
        <v>94.448745464652518</v>
      </c>
      <c r="F101" s="50">
        <f ca="1">'Skagit Co Balance'!F104</f>
        <v>32.380288379618477</v>
      </c>
      <c r="G101" s="50">
        <f ca="1">'Skagit Co Balance'!G104</f>
        <v>92.401706730037745</v>
      </c>
      <c r="H101" s="50">
        <f ca="1">'Skagit Co Balance'!H104</f>
        <v>94.448745464652518</v>
      </c>
    </row>
    <row r="102" spans="1:8" x14ac:dyDescent="0.25">
      <c r="A102">
        <v>236</v>
      </c>
      <c r="C102" s="50">
        <f ca="1">'Skagit Co Balance'!C105</f>
        <v>12.612179654277346</v>
      </c>
      <c r="D102" s="50">
        <f ca="1">'Skagit Co Balance'!D105</f>
        <v>24.215153099533477</v>
      </c>
      <c r="E102" s="50">
        <f ca="1">'Skagit Co Balance'!E105</f>
        <v>35.093910403779411</v>
      </c>
      <c r="F102" s="50">
        <f ca="1">'Skagit Co Balance'!F105</f>
        <v>16.521023383560177</v>
      </c>
      <c r="G102" s="50">
        <f ca="1">'Skagit Co Balance'!G105</f>
        <v>27.632799395202738</v>
      </c>
      <c r="H102" s="50">
        <f ca="1">'Skagit Co Balance'!H105</f>
        <v>35.093910403779411</v>
      </c>
    </row>
    <row r="103" spans="1:8" x14ac:dyDescent="0.25">
      <c r="A103">
        <v>237</v>
      </c>
      <c r="C103" s="50">
        <f ca="1">'Skagit Co Balance'!C106</f>
        <v>42.906125600835189</v>
      </c>
      <c r="D103" s="50">
        <f ca="1">'Skagit Co Balance'!D106</f>
        <v>82.378972454588663</v>
      </c>
      <c r="E103" s="50">
        <f ca="1">'Skagit Co Balance'!E106</f>
        <v>3.134915160785118</v>
      </c>
      <c r="F103" s="50">
        <f ca="1">'Skagit Co Balance'!F106</f>
        <v>1.8722333115386247</v>
      </c>
      <c r="G103" s="50">
        <f ca="1">'Skagit Co Balance'!G106</f>
        <v>2.7392751501714874</v>
      </c>
      <c r="H103" s="50">
        <f ca="1">'Skagit Co Balance'!H106</f>
        <v>3.134915160785118</v>
      </c>
    </row>
    <row r="104" spans="1:8" x14ac:dyDescent="0.25">
      <c r="A104">
        <v>238</v>
      </c>
      <c r="C104" s="50">
        <f ca="1">'Skagit Co Balance'!C107</f>
        <v>12.349636766108622</v>
      </c>
      <c r="D104" s="50">
        <f ca="1">'Skagit Co Balance'!D107</f>
        <v>29.619986128743164</v>
      </c>
      <c r="E104" s="50">
        <f ca="1">'Skagit Co Balance'!E107</f>
        <v>0.50273540925921301</v>
      </c>
      <c r="F104" s="50">
        <f ca="1">'Skagit Co Balance'!F107</f>
        <v>0.26239582818522067</v>
      </c>
      <c r="G104" s="50">
        <f ca="1">'Skagit Co Balance'!G107</f>
        <v>0.44950084849145688</v>
      </c>
      <c r="H104" s="50">
        <f ca="1">'Skagit Co Balance'!H107</f>
        <v>0.50273540925921301</v>
      </c>
    </row>
    <row r="105" spans="1:8" x14ac:dyDescent="0.25">
      <c r="A105">
        <v>240</v>
      </c>
      <c r="C105" s="50">
        <f ca="1">'Skagit Co Balance'!C108</f>
        <v>7.9243502582530336</v>
      </c>
      <c r="D105" s="50">
        <f ca="1">'Skagit Co Balance'!D108</f>
        <v>19.006157765943531</v>
      </c>
      <c r="E105" s="50">
        <f ca="1">'Skagit Co Balance'!E108</f>
        <v>4.8655021077258755</v>
      </c>
      <c r="F105" s="50">
        <f ca="1">'Skagit Co Balance'!F108</f>
        <v>2.7874786799677036</v>
      </c>
      <c r="G105" s="50">
        <f ca="1">'Skagit Co Balance'!G108</f>
        <v>3.8766989106080509</v>
      </c>
      <c r="H105" s="50">
        <f ca="1">'Skagit Co Balance'!H108</f>
        <v>4.8655021077258755</v>
      </c>
    </row>
    <row r="106" spans="1:8" x14ac:dyDescent="0.25">
      <c r="A106">
        <v>241</v>
      </c>
      <c r="C106" s="50">
        <f ca="1">'Skagit Co Balance'!C109</f>
        <v>14.088568536416435</v>
      </c>
      <c r="D106" s="50">
        <f ca="1">'Skagit Co Balance'!D109</f>
        <v>33.790727008887941</v>
      </c>
      <c r="E106" s="50">
        <f ca="1">'Skagit Co Balance'!E109</f>
        <v>99.472466104672449</v>
      </c>
      <c r="F106" s="50">
        <f ca="1">'Skagit Co Balance'!F109</f>
        <v>37.403842931790074</v>
      </c>
      <c r="G106" s="50">
        <f ca="1">'Skagit Co Balance'!G109</f>
        <v>85.155328890509026</v>
      </c>
      <c r="H106" s="50">
        <f ca="1">'Skagit Co Balance'!H109</f>
        <v>99.472466104672449</v>
      </c>
    </row>
    <row r="107" spans="1:8" x14ac:dyDescent="0.25">
      <c r="A107">
        <v>251</v>
      </c>
      <c r="C107" s="50">
        <f ca="1">'Skagit Co Balance'!C110</f>
        <v>16.714250942675964</v>
      </c>
      <c r="D107" s="50">
        <f ca="1">'Skagit Co Balance'!D110</f>
        <v>31.57543538514977</v>
      </c>
      <c r="E107" s="50">
        <f ca="1">'Skagit Co Balance'!E110</f>
        <v>1.3173101703695964</v>
      </c>
      <c r="F107" s="50">
        <f ca="1">'Skagit Co Balance'!F110</f>
        <v>0.72579655665913601</v>
      </c>
      <c r="G107" s="50">
        <f ca="1">'Skagit Co Balance'!G110</f>
        <v>1.20447106288938</v>
      </c>
      <c r="H107" s="50">
        <f ca="1">'Skagit Co Balance'!H110</f>
        <v>1.3173101703695964</v>
      </c>
    </row>
    <row r="108" spans="1:8" x14ac:dyDescent="0.25">
      <c r="A108">
        <v>252</v>
      </c>
      <c r="C108" s="50">
        <f ca="1">'Skagit Co Balance'!C111</f>
        <v>1.5383335990559399</v>
      </c>
      <c r="D108" s="50">
        <f ca="1">'Skagit Co Balance'!D111</f>
        <v>2.9061160637342369</v>
      </c>
      <c r="E108" s="50">
        <f ca="1">'Skagit Co Balance'!E111</f>
        <v>36.114650247668045</v>
      </c>
      <c r="F108" s="50">
        <f ca="1">'Skagit Co Balance'!F111</f>
        <v>24.27192258676622</v>
      </c>
      <c r="G108" s="50">
        <f ca="1">'Skagit Co Balance'!G111</f>
        <v>32.169261533548308</v>
      </c>
      <c r="H108" s="50">
        <f ca="1">'Skagit Co Balance'!H111</f>
        <v>36.114650247668045</v>
      </c>
    </row>
    <row r="109" spans="1:8" x14ac:dyDescent="0.25">
      <c r="A109">
        <v>253</v>
      </c>
      <c r="C109" s="50">
        <f ca="1">'Skagit Co Balance'!C112</f>
        <v>0.64097233293997491</v>
      </c>
      <c r="D109" s="50">
        <f ca="1">'Skagit Co Balance'!D112</f>
        <v>1.2108816932225985</v>
      </c>
      <c r="E109" s="50">
        <f ca="1">'Skagit Co Balance'!E112</f>
        <v>75.308704589563675</v>
      </c>
      <c r="F109" s="50">
        <f ca="1">'Skagit Co Balance'!F112</f>
        <v>24.419613549074867</v>
      </c>
      <c r="G109" s="50">
        <f ca="1">'Skagit Co Balance'!G112</f>
        <v>77.289904221763095</v>
      </c>
      <c r="H109" s="50">
        <f ca="1">'Skagit Co Balance'!H112</f>
        <v>75.308704589563675</v>
      </c>
    </row>
    <row r="110" spans="1:8" x14ac:dyDescent="0.25">
      <c r="A110">
        <v>254</v>
      </c>
      <c r="C110" s="50">
        <f ca="1">'Skagit Co Balance'!C113</f>
        <v>4.1022229308158398</v>
      </c>
      <c r="D110" s="50">
        <f ca="1">'Skagit Co Balance'!D113</f>
        <v>7.7496428366246315</v>
      </c>
      <c r="E110" s="50">
        <f ca="1">'Skagit Co Balance'!E113</f>
        <v>84.513925679916113</v>
      </c>
      <c r="F110" s="50">
        <f ca="1">'Skagit Co Balance'!F113</f>
        <v>57.673285046616442</v>
      </c>
      <c r="G110" s="50">
        <f ca="1">'Skagit Co Balance'!G113</f>
        <v>52.529159257783817</v>
      </c>
      <c r="H110" s="50">
        <f ca="1">'Skagit Co Balance'!H113</f>
        <v>84.513925679916113</v>
      </c>
    </row>
    <row r="111" spans="1:8" x14ac:dyDescent="0.25">
      <c r="A111">
        <v>255</v>
      </c>
      <c r="C111" s="50">
        <f ca="1">'Skagit Co Balance'!C114</f>
        <v>10.383751793627596</v>
      </c>
      <c r="D111" s="50">
        <f ca="1">'Skagit Co Balance'!D114</f>
        <v>19.616283430206103</v>
      </c>
      <c r="E111" s="50">
        <f ca="1">'Skagit Co Balance'!E114</f>
        <v>3.5754614211835669</v>
      </c>
      <c r="F111" s="50">
        <f ca="1">'Skagit Co Balance'!F114</f>
        <v>2.5220279067881974</v>
      </c>
      <c r="G111" s="50">
        <f ca="1">'Skagit Co Balance'!G114</f>
        <v>2.0747302299969332</v>
      </c>
      <c r="H111" s="50">
        <f ca="1">'Skagit Co Balance'!H114</f>
        <v>3.5754614211835669</v>
      </c>
    </row>
    <row r="112" spans="1:8" x14ac:dyDescent="0.25">
      <c r="A112">
        <v>256</v>
      </c>
      <c r="C112" s="50">
        <f ca="1">'Skagit Co Balance'!C115</f>
        <v>9.6145849940996246</v>
      </c>
      <c r="D112" s="50">
        <f ca="1">'Skagit Co Balance'!D115</f>
        <v>18.163225398338977</v>
      </c>
      <c r="E112" s="50">
        <f ca="1">'Skagit Co Balance'!E115</f>
        <v>8.7690809578475406</v>
      </c>
      <c r="F112" s="50">
        <f ca="1">'Skagit Co Balance'!F115</f>
        <v>2.9633605979754019</v>
      </c>
      <c r="G112" s="50">
        <f ca="1">'Skagit Co Balance'!G115</f>
        <v>8.9810459957103408</v>
      </c>
      <c r="H112" s="50">
        <f ca="1">'Skagit Co Balance'!H115</f>
        <v>8.7690809578475406</v>
      </c>
    </row>
    <row r="113" spans="1:8" x14ac:dyDescent="0.25">
      <c r="A113">
        <v>257</v>
      </c>
      <c r="C113" s="50">
        <f ca="1">'Skagit Co Balance'!C116</f>
        <v>22.30583718631113</v>
      </c>
      <c r="D113" s="50">
        <f ca="1">'Skagit Co Balance'!D116</f>
        <v>42.13868292414643</v>
      </c>
      <c r="E113" s="50">
        <f ca="1">'Skagit Co Balance'!E116</f>
        <v>7.0635647442002361</v>
      </c>
      <c r="F113" s="50">
        <f ca="1">'Skagit Co Balance'!F116</f>
        <v>3.6922768840721494</v>
      </c>
      <c r="G113" s="50">
        <f ca="1">'Skagit Co Balance'!G116</f>
        <v>7.4601966530208985</v>
      </c>
      <c r="H113" s="50">
        <f ca="1">'Skagit Co Balance'!H116</f>
        <v>7.0635647442002361</v>
      </c>
    </row>
    <row r="114" spans="1:8" x14ac:dyDescent="0.25">
      <c r="A114">
        <v>258</v>
      </c>
      <c r="C114" s="50">
        <f ca="1">'Skagit Co Balance'!C117</f>
        <v>21.187853243197225</v>
      </c>
      <c r="D114" s="50">
        <f ca="1">'Skagit Co Balance'!D117</f>
        <v>40.026663074827574</v>
      </c>
      <c r="E114" s="50">
        <f ca="1">'Skagit Co Balance'!E117</f>
        <v>3.3922101766033239</v>
      </c>
      <c r="F114" s="50">
        <f ca="1">'Skagit Co Balance'!F117</f>
        <v>2.1152240804020326</v>
      </c>
      <c r="G114" s="50">
        <f ca="1">'Skagit Co Balance'!G117</f>
        <v>2.9401349150564835</v>
      </c>
      <c r="H114" s="50">
        <f ca="1">'Skagit Co Balance'!H117</f>
        <v>3.3922101766033239</v>
      </c>
    </row>
    <row r="115" spans="1:8" x14ac:dyDescent="0.25">
      <c r="A115">
        <v>259</v>
      </c>
      <c r="C115" s="50">
        <f ca="1">'Skagit Co Balance'!C118</f>
        <v>11.152918593155565</v>
      </c>
      <c r="D115" s="50">
        <f ca="1">'Skagit Co Balance'!D118</f>
        <v>21.069341462073215</v>
      </c>
      <c r="E115" s="50">
        <f ca="1">'Skagit Co Balance'!E118</f>
        <v>0</v>
      </c>
      <c r="F115" s="50">
        <f ca="1">'Skagit Co Balance'!F118</f>
        <v>0</v>
      </c>
      <c r="G115" s="50">
        <f ca="1">'Skagit Co Balance'!G118</f>
        <v>0</v>
      </c>
      <c r="H115" s="50">
        <f ca="1">'Skagit Co Balance'!H118</f>
        <v>0</v>
      </c>
    </row>
    <row r="116" spans="1:8" x14ac:dyDescent="0.25">
      <c r="A116">
        <v>260</v>
      </c>
      <c r="C116" s="50">
        <f ca="1">'Skagit Co Balance'!C119</f>
        <v>16.665280656439347</v>
      </c>
      <c r="D116" s="50">
        <f ca="1">'Skagit Co Balance'!D119</f>
        <v>31.482924023787561</v>
      </c>
      <c r="E116" s="50">
        <f ca="1">'Skagit Co Balance'!E119</f>
        <v>2.3867997575771533</v>
      </c>
      <c r="F116" s="50">
        <f ca="1">'Skagit Co Balance'!F119</f>
        <v>2.0722764691942057</v>
      </c>
      <c r="G116" s="50">
        <f ca="1">'Skagit Co Balance'!G119</f>
        <v>1.9480040694221152</v>
      </c>
      <c r="H116" s="50">
        <f ca="1">'Skagit Co Balance'!H119</f>
        <v>2.3867997575771533</v>
      </c>
    </row>
    <row r="117" spans="1:8" x14ac:dyDescent="0.25">
      <c r="A117">
        <v>261</v>
      </c>
      <c r="C117" s="50">
        <f ca="1">'Skagit Co Balance'!C120</f>
        <v>6.6661122625757399</v>
      </c>
      <c r="D117" s="50">
        <f ca="1">'Skagit Co Balance'!D120</f>
        <v>12.593169609515027</v>
      </c>
      <c r="E117" s="50">
        <f ca="1">'Skagit Co Balance'!E120</f>
        <v>0</v>
      </c>
      <c r="F117" s="50">
        <f ca="1">'Skagit Co Balance'!F120</f>
        <v>0</v>
      </c>
      <c r="G117" s="50">
        <f ca="1">'Skagit Co Balance'!G120</f>
        <v>0</v>
      </c>
      <c r="H117" s="50">
        <f ca="1">'Skagit Co Balance'!H120</f>
        <v>0</v>
      </c>
    </row>
    <row r="118" spans="1:8" x14ac:dyDescent="0.25">
      <c r="A118">
        <v>262</v>
      </c>
      <c r="C118" s="50">
        <f ca="1">'Skagit Co Balance'!C121</f>
        <v>18.46000318867128</v>
      </c>
      <c r="D118" s="50">
        <f ca="1">'Skagit Co Balance'!D121</f>
        <v>34.873392764810838</v>
      </c>
      <c r="E118" s="50">
        <f ca="1">'Skagit Co Balance'!E121</f>
        <v>7.8993010815865468</v>
      </c>
      <c r="F118" s="50">
        <f ca="1">'Skagit Co Balance'!F121</f>
        <v>4.7386370712545594</v>
      </c>
      <c r="G118" s="50">
        <f ca="1">'Skagit Co Balance'!G121</f>
        <v>7.747449986692577</v>
      </c>
      <c r="H118" s="50">
        <f ca="1">'Skagit Co Balance'!H121</f>
        <v>7.8993010815865468</v>
      </c>
    </row>
    <row r="119" spans="1:8" x14ac:dyDescent="0.25">
      <c r="A119">
        <v>263</v>
      </c>
      <c r="C119" s="50">
        <f ca="1">'Skagit Co Balance'!C122</f>
        <v>7.5094999669145883</v>
      </c>
      <c r="D119" s="50">
        <f ca="1">'Skagit Co Balance'!D122</f>
        <v>17.212936403564054</v>
      </c>
      <c r="E119" s="50">
        <f ca="1">'Skagit Co Balance'!E122</f>
        <v>72.223132998236295</v>
      </c>
      <c r="F119" s="50">
        <f ca="1">'Skagit Co Balance'!F122</f>
        <v>30.044106993938342</v>
      </c>
      <c r="G119" s="50">
        <f ca="1">'Skagit Co Balance'!G122</f>
        <v>66.9769267465539</v>
      </c>
      <c r="H119" s="50">
        <f ca="1">'Skagit Co Balance'!H122</f>
        <v>72.223132998236295</v>
      </c>
    </row>
    <row r="120" spans="1:8" x14ac:dyDescent="0.25">
      <c r="A120">
        <v>264</v>
      </c>
      <c r="C120" s="50">
        <f ca="1">'Skagit Co Balance'!C123</f>
        <v>6.4200309117208221</v>
      </c>
      <c r="D120" s="50">
        <f ca="1">'Skagit Co Balance'!D123</f>
        <v>14.715704677973367</v>
      </c>
      <c r="E120" s="50">
        <f ca="1">'Skagit Co Balance'!E123</f>
        <v>0.20829966610299508</v>
      </c>
      <c r="F120" s="50">
        <f ca="1">'Skagit Co Balance'!F123</f>
        <v>0.1076292051866078</v>
      </c>
      <c r="G120" s="50">
        <f ca="1">'Skagit Co Balance'!G123</f>
        <v>0.22350754795409916</v>
      </c>
      <c r="H120" s="50">
        <f ca="1">'Skagit Co Balance'!H123</f>
        <v>0.20829966610299508</v>
      </c>
    </row>
    <row r="121" spans="1:8" x14ac:dyDescent="0.25">
      <c r="A121">
        <v>265</v>
      </c>
      <c r="C121" s="50">
        <f ca="1">'Skagit Co Balance'!C124</f>
        <v>9.4666922477163347</v>
      </c>
      <c r="D121" s="50">
        <f ca="1">'Skagit Co Balance'!D124</f>
        <v>21.699124086820508</v>
      </c>
      <c r="E121" s="50">
        <f ca="1">'Skagit Co Balance'!E124</f>
        <v>20.039050231276015</v>
      </c>
      <c r="F121" s="50">
        <f ca="1">'Skagit Co Balance'!F124</f>
        <v>8.0450993186660789</v>
      </c>
      <c r="G121" s="50">
        <f ca="1">'Skagit Co Balance'!G124</f>
        <v>18.504427019709549</v>
      </c>
      <c r="H121" s="50">
        <f ca="1">'Skagit Co Balance'!H124</f>
        <v>20.039050231276015</v>
      </c>
    </row>
    <row r="122" spans="1:8" x14ac:dyDescent="0.25">
      <c r="A122">
        <v>266</v>
      </c>
      <c r="C122" s="50">
        <f ca="1">'Skagit Co Balance'!C125</f>
        <v>29.813196880495557</v>
      </c>
      <c r="D122" s="50">
        <f ca="1">'Skagit Co Balance'!D125</f>
        <v>68.336462367913214</v>
      </c>
      <c r="E122" s="50">
        <f ca="1">'Skagit Co Balance'!E125</f>
        <v>46.862249273291248</v>
      </c>
      <c r="F122" s="50">
        <f ca="1">'Skagit Co Balance'!F125</f>
        <v>17.998014792688767</v>
      </c>
      <c r="G122" s="50">
        <f ca="1">'Skagit Co Balance'!G125</f>
        <v>39.144949726753289</v>
      </c>
      <c r="H122" s="50">
        <f ca="1">'Skagit Co Balance'!H125</f>
        <v>46.862249273291248</v>
      </c>
    </row>
    <row r="123" spans="1:8" x14ac:dyDescent="0.25">
      <c r="A123">
        <v>267</v>
      </c>
      <c r="C123" s="50">
        <f ca="1">'Skagit Co Balance'!C126</f>
        <v>18.026733463344097</v>
      </c>
      <c r="D123" s="50">
        <f ca="1">'Skagit Co Balance'!D126</f>
        <v>41.320063657451662</v>
      </c>
      <c r="E123" s="50">
        <f ca="1">'Skagit Co Balance'!E126</f>
        <v>0.62489899830898521</v>
      </c>
      <c r="F123" s="50">
        <f ca="1">'Skagit Co Balance'!F126</f>
        <v>0.32288761555982343</v>
      </c>
      <c r="G123" s="50">
        <f ca="1">'Skagit Co Balance'!G126</f>
        <v>0.67052264386229743</v>
      </c>
      <c r="H123" s="50">
        <f ca="1">'Skagit Co Balance'!H126</f>
        <v>0.62489899830898521</v>
      </c>
    </row>
    <row r="124" spans="1:8" x14ac:dyDescent="0.25">
      <c r="A124">
        <v>268</v>
      </c>
      <c r="C124" s="50">
        <f ca="1">'Skagit Co Balance'!C127</f>
        <v>15.795314147884561</v>
      </c>
      <c r="D124" s="50">
        <f ca="1">'Skagit Co Balance'!D127</f>
        <v>36.205305160093197</v>
      </c>
      <c r="E124" s="50">
        <f ca="1">'Skagit Co Balance'!E127</f>
        <v>17.647770403013723</v>
      </c>
      <c r="F124" s="50">
        <f ca="1">'Skagit Co Balance'!F127</f>
        <v>9.2622367529733864</v>
      </c>
      <c r="G124" s="50">
        <f ca="1">'Skagit Co Balance'!G127</f>
        <v>12.02927230073651</v>
      </c>
      <c r="H124" s="50">
        <f ca="1">'Skagit Co Balance'!H127</f>
        <v>17.647770403013723</v>
      </c>
    </row>
    <row r="125" spans="1:8" x14ac:dyDescent="0.25">
      <c r="A125">
        <v>269</v>
      </c>
      <c r="C125" s="50">
        <f ca="1">'Skagit Co Balance'!C128</f>
        <v>16.080037423556753</v>
      </c>
      <c r="D125" s="50">
        <f ca="1">'Skagit Co Balance'!D128</f>
        <v>36.857934983430624</v>
      </c>
      <c r="E125" s="50">
        <f ca="1">'Skagit Co Balance'!E128</f>
        <v>21.124740681640827</v>
      </c>
      <c r="F125" s="50">
        <f ca="1">'Skagit Co Balance'!F128</f>
        <v>10.654510988003423</v>
      </c>
      <c r="G125" s="50">
        <f ca="1">'Skagit Co Balance'!G128</f>
        <v>22.241437433734355</v>
      </c>
      <c r="H125" s="50">
        <f ca="1">'Skagit Co Balance'!H128</f>
        <v>21.124740681640827</v>
      </c>
    </row>
    <row r="126" spans="1:8" x14ac:dyDescent="0.25">
      <c r="A126">
        <v>270</v>
      </c>
      <c r="C126" s="50">
        <f ca="1">'Skagit Co Balance'!C129</f>
        <v>15.936147206932151</v>
      </c>
      <c r="D126" s="50">
        <f ca="1">'Skagit Co Balance'!D129</f>
        <v>36.528116332552877</v>
      </c>
      <c r="E126" s="50">
        <f ca="1">'Skagit Co Balance'!E129</f>
        <v>3.8030861884437663</v>
      </c>
      <c r="F126" s="50">
        <f ca="1">'Skagit Co Balance'!F129</f>
        <v>2.5708960244018906</v>
      </c>
      <c r="G126" s="50">
        <f ca="1">'Skagit Co Balance'!G129</f>
        <v>3.5293130950460379</v>
      </c>
      <c r="H126" s="50">
        <f ca="1">'Skagit Co Balance'!H129</f>
        <v>3.8030861884437663</v>
      </c>
    </row>
    <row r="127" spans="1:8" x14ac:dyDescent="0.25">
      <c r="A127">
        <v>271</v>
      </c>
      <c r="C127" s="50">
        <f ca="1">'Skagit Co Balance'!C130</f>
        <v>0.56944655134438016</v>
      </c>
      <c r="D127" s="50">
        <f ca="1">'Skagit Co Balance'!D130</f>
        <v>1.3052596466748441</v>
      </c>
      <c r="E127" s="50">
        <f ca="1">'Skagit Co Balance'!E130</f>
        <v>11.630581073407527</v>
      </c>
      <c r="F127" s="50">
        <f ca="1">'Skagit Co Balance'!F130</f>
        <v>7.2998472159669898</v>
      </c>
      <c r="G127" s="50">
        <f ca="1">'Skagit Co Balance'!G130</f>
        <v>7.7354030091075137</v>
      </c>
      <c r="H127" s="50">
        <f ca="1">'Skagit Co Balance'!H130</f>
        <v>11.630581073407527</v>
      </c>
    </row>
    <row r="128" spans="1:8" x14ac:dyDescent="0.25">
      <c r="A128">
        <v>272</v>
      </c>
      <c r="C128" s="50">
        <f ca="1">'Skagit Co Balance'!C131</f>
        <v>2.9426279880570667</v>
      </c>
      <c r="D128" s="50">
        <f ca="1">'Skagit Co Balance'!D131</f>
        <v>6.3780649277679942</v>
      </c>
      <c r="E128" s="50">
        <f ca="1">'Skagit Co Balance'!E131</f>
        <v>0.1908960574080423</v>
      </c>
      <c r="F128" s="50">
        <f ca="1">'Skagit Co Balance'!F131</f>
        <v>6.1390927896525858E-2</v>
      </c>
      <c r="G128" s="50">
        <f ca="1">'Skagit Co Balance'!G131</f>
        <v>0.14403148258499049</v>
      </c>
      <c r="H128" s="50">
        <f ca="1">'Skagit Co Balance'!H131</f>
        <v>0.1908960574080423</v>
      </c>
    </row>
    <row r="129" spans="1:8" x14ac:dyDescent="0.25">
      <c r="A129">
        <v>273</v>
      </c>
      <c r="C129" s="50">
        <f ca="1">'Skagit Co Balance'!C132</f>
        <v>13.405305278926635</v>
      </c>
      <c r="D129" s="50">
        <f ca="1">'Skagit Co Balance'!D132</f>
        <v>29.055629115387532</v>
      </c>
      <c r="E129" s="50">
        <f ca="1">'Skagit Co Balance'!E132</f>
        <v>137.39170344640274</v>
      </c>
      <c r="F129" s="50">
        <f ca="1">'Skagit Co Balance'!F132</f>
        <v>55.186599645461285</v>
      </c>
      <c r="G129" s="50">
        <f ca="1">'Skagit Co Balance'!G132</f>
        <v>133.37023299205418</v>
      </c>
      <c r="H129" s="50">
        <f ca="1">'Skagit Co Balance'!H132</f>
        <v>137.39170344640274</v>
      </c>
    </row>
    <row r="130" spans="1:8" x14ac:dyDescent="0.25">
      <c r="A130">
        <v>274</v>
      </c>
      <c r="C130" s="50">
        <f ca="1">'Skagit Co Balance'!C133</f>
        <v>19.279335674197441</v>
      </c>
      <c r="D130" s="50">
        <f ca="1">'Skagit Co Balance'!D133</f>
        <v>41.787427834347213</v>
      </c>
      <c r="E130" s="50">
        <f ca="1">'Skagit Co Balance'!E133</f>
        <v>0.41537903759934619</v>
      </c>
      <c r="F130" s="50">
        <f ca="1">'Skagit Co Balance'!F133</f>
        <v>0.29438059539078176</v>
      </c>
      <c r="G130" s="50">
        <f ca="1">'Skagit Co Balance'!G133</f>
        <v>0.38743118385883357</v>
      </c>
      <c r="H130" s="50">
        <f ca="1">'Skagit Co Balance'!H133</f>
        <v>0.41537903759934619</v>
      </c>
    </row>
    <row r="131" spans="1:8" x14ac:dyDescent="0.25">
      <c r="A131">
        <v>275</v>
      </c>
      <c r="C131" s="50">
        <f ca="1">'Skagit Co Balance'!C134</f>
        <v>0.87188977423913072</v>
      </c>
      <c r="D131" s="50">
        <f ca="1">'Skagit Co Balance'!D134</f>
        <v>1.8897970156349615</v>
      </c>
      <c r="E131" s="50">
        <f ca="1">'Skagit Co Balance'!E134</f>
        <v>5.4412856461160439</v>
      </c>
      <c r="F131" s="50">
        <f ca="1">'Skagit Co Balance'!F134</f>
        <v>4.001431805859438</v>
      </c>
      <c r="G131" s="50">
        <f ca="1">'Skagit Co Balance'!G134</f>
        <v>2.8780103630826139</v>
      </c>
      <c r="H131" s="50">
        <f ca="1">'Skagit Co Balance'!H134</f>
        <v>5.4412856461160439</v>
      </c>
    </row>
    <row r="132" spans="1:8" x14ac:dyDescent="0.25">
      <c r="A132">
        <v>276</v>
      </c>
      <c r="C132" s="50">
        <f ca="1">'Skagit Co Balance'!C135</f>
        <v>1.4168208831385873</v>
      </c>
      <c r="D132" s="50">
        <f ca="1">'Skagit Co Balance'!D135</f>
        <v>3.070920150406812</v>
      </c>
      <c r="E132" s="50">
        <f ca="1">'Skagit Co Balance'!E135</f>
        <v>4.2841753960626949</v>
      </c>
      <c r="F132" s="50">
        <f ca="1">'Skagit Co Balance'!F135</f>
        <v>1.382631369554042</v>
      </c>
      <c r="G132" s="50">
        <f ca="1">'Skagit Co Balance'!G135</f>
        <v>3.7286455598797401</v>
      </c>
      <c r="H132" s="50">
        <f ca="1">'Skagit Co Balance'!H135</f>
        <v>4.2841753960626949</v>
      </c>
    </row>
    <row r="133" spans="1:8" x14ac:dyDescent="0.25">
      <c r="A133">
        <v>277</v>
      </c>
      <c r="C133" s="50">
        <f ca="1">'Skagit Co Balance'!C136</f>
        <v>0.10898622177989134</v>
      </c>
      <c r="D133" s="50">
        <f ca="1">'Skagit Co Balance'!D136</f>
        <v>0.23622462695437019</v>
      </c>
      <c r="E133" s="50">
        <f ca="1">'Skagit Co Balance'!E136</f>
        <v>116.20332933964508</v>
      </c>
      <c r="F133" s="50">
        <f ca="1">'Skagit Co Balance'!F136</f>
        <v>38.733359724297905</v>
      </c>
      <c r="G133" s="50">
        <f ca="1">'Skagit Co Balance'!G136</f>
        <v>110.2955127678006</v>
      </c>
      <c r="H133" s="50">
        <f ca="1">'Skagit Co Balance'!H136</f>
        <v>116.20332933964508</v>
      </c>
    </row>
    <row r="134" spans="1:8" x14ac:dyDescent="0.25">
      <c r="A134">
        <v>278</v>
      </c>
      <c r="C134" s="50">
        <f ca="1">'Skagit Co Balance'!C137</f>
        <v>0.21797244355978268</v>
      </c>
      <c r="D134" s="50">
        <f ca="1">'Skagit Co Balance'!D137</f>
        <v>0.47244925390874037</v>
      </c>
      <c r="E134" s="50">
        <f ca="1">'Skagit Co Balance'!E137</f>
        <v>308.13710954317276</v>
      </c>
      <c r="F134" s="50">
        <f ca="1">'Skagit Co Balance'!F137</f>
        <v>100.31994922563464</v>
      </c>
      <c r="G134" s="50">
        <f ca="1">'Skagit Co Balance'!G137</f>
        <v>314.51835316183735</v>
      </c>
      <c r="H134" s="50">
        <f ca="1">'Skagit Co Balance'!H137</f>
        <v>308.13710954317276</v>
      </c>
    </row>
    <row r="135" spans="1:8" x14ac:dyDescent="0.25">
      <c r="A135">
        <v>279</v>
      </c>
      <c r="C135" s="50">
        <f ca="1">'Skagit Co Balance'!C138</f>
        <v>0</v>
      </c>
      <c r="D135" s="50">
        <f ca="1">'Skagit Co Balance'!D138</f>
        <v>0</v>
      </c>
      <c r="E135" s="50">
        <f ca="1">'Skagit Co Balance'!E138</f>
        <v>88.695956059529038</v>
      </c>
      <c r="F135" s="50">
        <f ca="1">'Skagit Co Balance'!F138</f>
        <v>29.775456435119789</v>
      </c>
      <c r="G135" s="50">
        <f ca="1">'Skagit Co Balance'!G138</f>
        <v>88.817129958514613</v>
      </c>
      <c r="H135" s="50">
        <f ca="1">'Skagit Co Balance'!H138</f>
        <v>88.695956059529038</v>
      </c>
    </row>
    <row r="136" spans="1:8" x14ac:dyDescent="0.25">
      <c r="A136">
        <v>280</v>
      </c>
      <c r="C136" s="50">
        <f ca="1">'Skagit Co Balance'!C139</f>
        <v>0</v>
      </c>
      <c r="D136" s="50">
        <f ca="1">'Skagit Co Balance'!D139</f>
        <v>0</v>
      </c>
      <c r="E136" s="50">
        <f ca="1">'Skagit Co Balance'!E139</f>
        <v>135.75926273017106</v>
      </c>
      <c r="F136" s="50">
        <f ca="1">'Skagit Co Balance'!F139</f>
        <v>43.994002378904995</v>
      </c>
      <c r="G136" s="50">
        <f ca="1">'Skagit Co Balance'!G139</f>
        <v>136.54619660166631</v>
      </c>
      <c r="H136" s="50">
        <f ca="1">'Skagit Co Balance'!H139</f>
        <v>135.75926273017106</v>
      </c>
    </row>
    <row r="137" spans="1:8" x14ac:dyDescent="0.25">
      <c r="A137">
        <v>281</v>
      </c>
      <c r="C137" s="50">
        <f ca="1">'Skagit Co Balance'!C140</f>
        <v>0.21797244355978268</v>
      </c>
      <c r="D137" s="50">
        <f ca="1">'Skagit Co Balance'!D140</f>
        <v>0.47244925390874037</v>
      </c>
      <c r="E137" s="50">
        <f ca="1">'Skagit Co Balance'!E140</f>
        <v>359.8766857294649</v>
      </c>
      <c r="F137" s="50">
        <f ca="1">'Skagit Co Balance'!F140</f>
        <v>117.42991186902285</v>
      </c>
      <c r="G137" s="50">
        <f ca="1">'Skagit Co Balance'!G140</f>
        <v>366.79156603793814</v>
      </c>
      <c r="H137" s="50">
        <f ca="1">'Skagit Co Balance'!H140</f>
        <v>359.8766857294649</v>
      </c>
    </row>
    <row r="138" spans="1:8" x14ac:dyDescent="0.25">
      <c r="A138">
        <v>282</v>
      </c>
      <c r="C138" s="50">
        <f ca="1">'Skagit Co Balance'!C141</f>
        <v>0</v>
      </c>
      <c r="D138" s="50">
        <f ca="1">'Skagit Co Balance'!D141</f>
        <v>0</v>
      </c>
      <c r="E138" s="50">
        <f ca="1">'Skagit Co Balance'!E141</f>
        <v>94.235234412024184</v>
      </c>
      <c r="F138" s="50">
        <f ca="1">'Skagit Co Balance'!F141</f>
        <v>30.55738127151653</v>
      </c>
      <c r="G138" s="50">
        <f ca="1">'Skagit Co Balance'!G141</f>
        <v>96.780385227649163</v>
      </c>
      <c r="H138" s="50">
        <f ca="1">'Skagit Co Balance'!H141</f>
        <v>94.235234412024184</v>
      </c>
    </row>
    <row r="139" spans="1:8" x14ac:dyDescent="0.25">
      <c r="A139">
        <v>283</v>
      </c>
      <c r="C139" s="50">
        <f ca="1">'Skagit Co Balance'!C142</f>
        <v>37.806993376778969</v>
      </c>
      <c r="D139" s="50">
        <f ca="1">'Skagit Co Balance'!D142</f>
        <v>81.945614416590132</v>
      </c>
      <c r="E139" s="50">
        <f ca="1">'Skagit Co Balance'!E142</f>
        <v>4.1426375640011024</v>
      </c>
      <c r="F139" s="50">
        <f ca="1">'Skagit Co Balance'!F142</f>
        <v>2.2474978518197863</v>
      </c>
      <c r="G139" s="50">
        <f ca="1">'Skagit Co Balance'!G142</f>
        <v>3.1982809241935803</v>
      </c>
      <c r="H139" s="50">
        <f ca="1">'Skagit Co Balance'!H142</f>
        <v>4.1426375640011024</v>
      </c>
    </row>
    <row r="140" spans="1:8" x14ac:dyDescent="0.25">
      <c r="A140">
        <v>284</v>
      </c>
      <c r="C140" s="50">
        <f ca="1">'Skagit Co Balance'!C143</f>
        <v>3.3785728751766317</v>
      </c>
      <c r="D140" s="50">
        <f ca="1">'Skagit Co Balance'!D143</f>
        <v>7.3229634355854749</v>
      </c>
      <c r="E140" s="50">
        <f ca="1">'Skagit Co Balance'!E143</f>
        <v>112.94880861125206</v>
      </c>
      <c r="F140" s="50">
        <f ca="1">'Skagit Co Balance'!F143</f>
        <v>42.079987545143737</v>
      </c>
      <c r="G140" s="50">
        <f ca="1">'Skagit Co Balance'!G143</f>
        <v>92.771993442169872</v>
      </c>
      <c r="H140" s="50">
        <f ca="1">'Skagit Co Balance'!H143</f>
        <v>112.94880861125206</v>
      </c>
    </row>
    <row r="141" spans="1:8" x14ac:dyDescent="0.25">
      <c r="A141">
        <v>285</v>
      </c>
      <c r="C141" s="50">
        <f ca="1">'Skagit Co Balance'!C144</f>
        <v>56.563849103763609</v>
      </c>
      <c r="D141" s="50">
        <f ca="1">'Skagit Co Balance'!D144</f>
        <v>122.60058138931811</v>
      </c>
      <c r="E141" s="50">
        <f ca="1">'Skagit Co Balance'!E144</f>
        <v>39.813315488918576</v>
      </c>
      <c r="F141" s="50">
        <f ca="1">'Skagit Co Balance'!F144</f>
        <v>20.362477364328164</v>
      </c>
      <c r="G141" s="50">
        <f ca="1">'Skagit Co Balance'!G144</f>
        <v>39.373210314449238</v>
      </c>
      <c r="H141" s="50">
        <f ca="1">'Skagit Co Balance'!H144</f>
        <v>39.813315488918576</v>
      </c>
    </row>
    <row r="142" spans="1:8" x14ac:dyDescent="0.25">
      <c r="A142">
        <v>286</v>
      </c>
      <c r="C142" s="50">
        <f ca="1">'Skagit Co Balance'!C145</f>
        <v>0.76290355245923946</v>
      </c>
      <c r="D142" s="50">
        <f ca="1">'Skagit Co Balance'!D145</f>
        <v>1.6535723886805909</v>
      </c>
      <c r="E142" s="50">
        <f ca="1">'Skagit Co Balance'!E145</f>
        <v>13.278476748032965</v>
      </c>
      <c r="F142" s="50">
        <f ca="1">'Skagit Co Balance'!F145</f>
        <v>11.974992847284405</v>
      </c>
      <c r="G142" s="50">
        <f ca="1">'Skagit Co Balance'!G145</f>
        <v>10.511216892757432</v>
      </c>
      <c r="H142" s="50">
        <f ca="1">'Skagit Co Balance'!H145</f>
        <v>13.278476748032965</v>
      </c>
    </row>
    <row r="143" spans="1:8" x14ac:dyDescent="0.25">
      <c r="A143">
        <v>287</v>
      </c>
      <c r="C143" s="50">
        <f ca="1">'Skagit Co Balance'!C146</f>
        <v>5.9942421978940237</v>
      </c>
      <c r="D143" s="50">
        <f ca="1">'Skagit Co Balance'!D146</f>
        <v>12.992354482490358</v>
      </c>
      <c r="E143" s="50">
        <f ca="1">'Skagit Co Balance'!E146</f>
        <v>99.662653814299063</v>
      </c>
      <c r="F143" s="50">
        <f ca="1">'Skagit Co Balance'!F146</f>
        <v>35.279031788421811</v>
      </c>
      <c r="G143" s="50">
        <f ca="1">'Skagit Co Balance'!G146</f>
        <v>98.344677225038296</v>
      </c>
      <c r="H143" s="50">
        <f ca="1">'Skagit Co Balance'!H146</f>
        <v>99.662653814299063</v>
      </c>
    </row>
    <row r="144" spans="1:8" x14ac:dyDescent="0.25">
      <c r="A144">
        <v>288</v>
      </c>
      <c r="C144" s="50">
        <f ca="1">'Skagit Co Balance'!C147</f>
        <v>0</v>
      </c>
      <c r="D144" s="50">
        <f ca="1">'Skagit Co Balance'!D147</f>
        <v>0</v>
      </c>
      <c r="E144" s="50">
        <f ca="1">'Skagit Co Balance'!E147</f>
        <v>59.780954022322348</v>
      </c>
      <c r="F144" s="50">
        <f ca="1">'Skagit Co Balance'!F147</f>
        <v>34.083020723432618</v>
      </c>
      <c r="G144" s="50">
        <f ca="1">'Skagit Co Balance'!G147</f>
        <v>51.181324305764704</v>
      </c>
      <c r="H144" s="50">
        <f ca="1">'Skagit Co Balance'!H147</f>
        <v>59.780954022322348</v>
      </c>
    </row>
    <row r="145" spans="1:8" x14ac:dyDescent="0.25">
      <c r="A145">
        <v>289</v>
      </c>
      <c r="C145" s="50">
        <f ca="1">'Skagit Co Balance'!C148</f>
        <v>0</v>
      </c>
      <c r="D145" s="50">
        <f ca="1">'Skagit Co Balance'!D148</f>
        <v>0</v>
      </c>
      <c r="E145" s="50">
        <f ca="1">'Skagit Co Balance'!E148</f>
        <v>92.56723143467913</v>
      </c>
      <c r="F145" s="50">
        <f ca="1">'Skagit Co Balance'!F148</f>
        <v>30.273806968321608</v>
      </c>
      <c r="G145" s="50">
        <f ca="1">'Skagit Co Balance'!G148</f>
        <v>92.760818918865809</v>
      </c>
      <c r="H145" s="50">
        <f ca="1">'Skagit Co Balance'!H148</f>
        <v>92.56723143467913</v>
      </c>
    </row>
    <row r="146" spans="1:8" x14ac:dyDescent="0.25">
      <c r="A146">
        <v>290</v>
      </c>
      <c r="C146" s="50">
        <f ca="1">'Skagit Co Balance'!C149</f>
        <v>0.10898622177989134</v>
      </c>
      <c r="D146" s="50">
        <f ca="1">'Skagit Co Balance'!D149</f>
        <v>0.23622462695437019</v>
      </c>
      <c r="E146" s="50">
        <f ca="1">'Skagit Co Balance'!E149</f>
        <v>31.886137648257087</v>
      </c>
      <c r="F146" s="50">
        <f ca="1">'Skagit Co Balance'!F149</f>
        <v>12.972597920560045</v>
      </c>
      <c r="G146" s="50">
        <f ca="1">'Skagit Co Balance'!G149</f>
        <v>15.465046500286535</v>
      </c>
      <c r="H146" s="50">
        <f ca="1">'Skagit Co Balance'!H149</f>
        <v>31.886137648257087</v>
      </c>
    </row>
    <row r="147" spans="1:8" x14ac:dyDescent="0.25">
      <c r="A147">
        <v>291</v>
      </c>
      <c r="C147" s="50">
        <f ca="1">'Skagit Co Balance'!C150</f>
        <v>10.320014326559692</v>
      </c>
      <c r="D147" s="50">
        <f ca="1">'Skagit Co Balance'!D150</f>
        <v>22.368346150936262</v>
      </c>
      <c r="E147" s="50">
        <f ca="1">'Skagit Co Balance'!E150</f>
        <v>73.011867475699574</v>
      </c>
      <c r="F147" s="50">
        <f ca="1">'Skagit Co Balance'!F150</f>
        <v>30.892962572751021</v>
      </c>
      <c r="G147" s="50">
        <f ca="1">'Skagit Co Balance'!G150</f>
        <v>65.872789848521109</v>
      </c>
      <c r="H147" s="50">
        <f ca="1">'Skagit Co Balance'!H150</f>
        <v>73.011867475699574</v>
      </c>
    </row>
    <row r="148" spans="1:8" x14ac:dyDescent="0.25">
      <c r="A148">
        <v>292</v>
      </c>
      <c r="C148" s="50">
        <f ca="1">'Skagit Co Balance'!C151</f>
        <v>29.415054299727334</v>
      </c>
      <c r="D148" s="50">
        <f ca="1">'Skagit Co Balance'!D151</f>
        <v>63.756318141103634</v>
      </c>
      <c r="E148" s="50">
        <f ca="1">'Skagit Co Balance'!E151</f>
        <v>114.54925491754085</v>
      </c>
      <c r="F148" s="50">
        <f ca="1">'Skagit Co Balance'!F151</f>
        <v>45.379125797647944</v>
      </c>
      <c r="G148" s="50">
        <f ca="1">'Skagit Co Balance'!G151</f>
        <v>110.90620203288975</v>
      </c>
      <c r="H148" s="50">
        <f ca="1">'Skagit Co Balance'!H151</f>
        <v>114.54925491754085</v>
      </c>
    </row>
    <row r="149" spans="1:8" x14ac:dyDescent="0.25">
      <c r="A149">
        <v>293</v>
      </c>
      <c r="C149" s="50">
        <f ca="1">'Skagit Co Balance'!C152</f>
        <v>5.6125724492208446</v>
      </c>
      <c r="D149" s="50">
        <f ca="1">'Skagit Co Balance'!D152</f>
        <v>12.165095838896153</v>
      </c>
      <c r="E149" s="50">
        <f ca="1">'Skagit Co Balance'!E152</f>
        <v>276.56247106191319</v>
      </c>
      <c r="F149" s="50">
        <f ca="1">'Skagit Co Balance'!F152</f>
        <v>96.779124382223557</v>
      </c>
      <c r="G149" s="50">
        <f ca="1">'Skagit Co Balance'!G152</f>
        <v>249.3322974106141</v>
      </c>
      <c r="H149" s="50">
        <f ca="1">'Skagit Co Balance'!H152</f>
        <v>276.56247106191319</v>
      </c>
    </row>
    <row r="150" spans="1:8" x14ac:dyDescent="0.25">
      <c r="A150">
        <v>294</v>
      </c>
      <c r="C150" s="50">
        <f ca="1">'Skagit Co Balance'!C153</f>
        <v>5.3403248672146759</v>
      </c>
      <c r="D150" s="50">
        <f ca="1">'Skagit Co Balance'!D153</f>
        <v>11.575006720764138</v>
      </c>
      <c r="E150" s="50">
        <f ca="1">'Skagit Co Balance'!E153</f>
        <v>91.396836339705231</v>
      </c>
      <c r="F150" s="50">
        <f ca="1">'Skagit Co Balance'!F153</f>
        <v>34.485022754953711</v>
      </c>
      <c r="G150" s="50">
        <f ca="1">'Skagit Co Balance'!G153</f>
        <v>83.723447658219868</v>
      </c>
      <c r="H150" s="50">
        <f ca="1">'Skagit Co Balance'!H153</f>
        <v>91.396836339705231</v>
      </c>
    </row>
    <row r="151" spans="1:8" x14ac:dyDescent="0.25">
      <c r="A151">
        <v>295</v>
      </c>
      <c r="C151" s="50">
        <f ca="1">'Skagit Co Balance'!C154</f>
        <v>1.3078346613586957</v>
      </c>
      <c r="D151" s="50">
        <f ca="1">'Skagit Co Balance'!D154</f>
        <v>2.8346955234524418</v>
      </c>
      <c r="E151" s="50">
        <f ca="1">'Skagit Co Balance'!E154</f>
        <v>216.90307562134421</v>
      </c>
      <c r="F151" s="50">
        <f ca="1">'Skagit Co Balance'!F154</f>
        <v>72.749079990231436</v>
      </c>
      <c r="G151" s="50">
        <f ca="1">'Skagit Co Balance'!G154</f>
        <v>222.18204798590196</v>
      </c>
      <c r="H151" s="50">
        <f ca="1">'Skagit Co Balance'!H154</f>
        <v>216.90307562134421</v>
      </c>
    </row>
    <row r="152" spans="1:8" x14ac:dyDescent="0.25">
      <c r="A152">
        <v>301</v>
      </c>
      <c r="C152" s="50">
        <f ca="1">'Skagit Co Balance'!C155</f>
        <v>10.289582459165608</v>
      </c>
      <c r="D152" s="50">
        <f ca="1">'Skagit Co Balance'!D155</f>
        <v>21.645766454362349</v>
      </c>
      <c r="E152" s="50">
        <f ca="1">'Skagit Co Balance'!E155</f>
        <v>1.4887588575610617</v>
      </c>
      <c r="F152" s="50">
        <f ca="1">'Skagit Co Balance'!F155</f>
        <v>0.89955145033535699</v>
      </c>
      <c r="G152" s="50">
        <f ca="1">'Skagit Co Balance'!G155</f>
        <v>1.1501727840511327</v>
      </c>
      <c r="H152" s="50">
        <f ca="1">'Skagit Co Balance'!H155</f>
        <v>1.4887588575610617</v>
      </c>
    </row>
    <row r="153" spans="1:8" x14ac:dyDescent="0.25">
      <c r="A153">
        <v>302</v>
      </c>
      <c r="C153" s="50">
        <f ca="1">'Skagit Co Balance'!C156</f>
        <v>2.9708996118638766</v>
      </c>
      <c r="D153" s="50">
        <f ca="1">'Skagit Co Balance'!D156</f>
        <v>5.9889005352396039</v>
      </c>
      <c r="E153" s="50">
        <f ca="1">'Skagit Co Balance'!E156</f>
        <v>11.461110747834248</v>
      </c>
      <c r="F153" s="50">
        <f ca="1">'Skagit Co Balance'!F156</f>
        <v>8.1726294808481743</v>
      </c>
      <c r="G153" s="50">
        <f ca="1">'Skagit Co Balance'!G156</f>
        <v>7.3858527292627922</v>
      </c>
      <c r="H153" s="50">
        <f ca="1">'Skagit Co Balance'!H156</f>
        <v>11.461110747834248</v>
      </c>
    </row>
    <row r="154" spans="1:8" x14ac:dyDescent="0.25">
      <c r="A154">
        <v>303</v>
      </c>
      <c r="C154" s="50">
        <f ca="1">'Skagit Co Balance'!C157</f>
        <v>0.22853073937414434</v>
      </c>
      <c r="D154" s="50">
        <f ca="1">'Skagit Co Balance'!D157</f>
        <v>0.46068465655689261</v>
      </c>
      <c r="E154" s="50">
        <f ca="1">'Skagit Co Balance'!E157</f>
        <v>266.07292300406408</v>
      </c>
      <c r="F154" s="50">
        <f ca="1">'Skagit Co Balance'!F157</f>
        <v>113.78814774763509</v>
      </c>
      <c r="G154" s="50">
        <f ca="1">'Skagit Co Balance'!G157</f>
        <v>196.77112634367316</v>
      </c>
      <c r="H154" s="50">
        <f ca="1">'Skagit Co Balance'!H157</f>
        <v>266.07292300406408</v>
      </c>
    </row>
    <row r="155" spans="1:8" x14ac:dyDescent="0.25">
      <c r="A155">
        <v>304</v>
      </c>
      <c r="C155" s="50">
        <f ca="1">'Skagit Co Balance'!C158</f>
        <v>42.266417451138935</v>
      </c>
      <c r="D155" s="50">
        <f ca="1">'Skagit Co Balance'!D158</f>
        <v>85.202936203212445</v>
      </c>
      <c r="E155" s="50">
        <f ca="1">'Skagit Co Balance'!E158</f>
        <v>25.204418621576639</v>
      </c>
      <c r="F155" s="50">
        <f ca="1">'Skagit Co Balance'!F158</f>
        <v>9.1387662581358047</v>
      </c>
      <c r="G155" s="50">
        <f ca="1">'Skagit Co Balance'!G158</f>
        <v>22.401667197969868</v>
      </c>
      <c r="H155" s="50">
        <f ca="1">'Skagit Co Balance'!H158</f>
        <v>25.204418621576639</v>
      </c>
    </row>
    <row r="156" spans="1:8" x14ac:dyDescent="0.25">
      <c r="A156">
        <v>305</v>
      </c>
      <c r="C156" s="50">
        <f ca="1">'Skagit Co Balance'!C159</f>
        <v>51.006004251654659</v>
      </c>
      <c r="D156" s="50">
        <f ca="1">'Skagit Co Balance'!D159</f>
        <v>102.82066918158939</v>
      </c>
      <c r="E156" s="50">
        <f ca="1">'Skagit Co Balance'!E159</f>
        <v>1.64655313091572</v>
      </c>
      <c r="F156" s="50">
        <f ca="1">'Skagit Co Balance'!F159</f>
        <v>0.97303973423791268</v>
      </c>
      <c r="G156" s="50">
        <f ca="1">'Skagit Co Balance'!G159</f>
        <v>1.5894164941649549</v>
      </c>
      <c r="H156" s="50">
        <f ca="1">'Skagit Co Balance'!H159</f>
        <v>1.64655313091572</v>
      </c>
    </row>
    <row r="157" spans="1:8" x14ac:dyDescent="0.25">
      <c r="A157">
        <v>306</v>
      </c>
      <c r="C157" s="50">
        <f ca="1">'Skagit Co Balance'!C160</f>
        <v>14.283171210884021</v>
      </c>
      <c r="D157" s="50">
        <f ca="1">'Skagit Co Balance'!D160</f>
        <v>28.792791034805795</v>
      </c>
      <c r="E157" s="50">
        <f ca="1">'Skagit Co Balance'!E160</f>
        <v>11.074252421420777</v>
      </c>
      <c r="F157" s="50">
        <f ca="1">'Skagit Co Balance'!F160</f>
        <v>4.457746343140486</v>
      </c>
      <c r="G157" s="50">
        <f ca="1">'Skagit Co Balance'!G160</f>
        <v>9.9643429923966327</v>
      </c>
      <c r="H157" s="50">
        <f ca="1">'Skagit Co Balance'!H160</f>
        <v>11.074252421420777</v>
      </c>
    </row>
    <row r="158" spans="1:8" x14ac:dyDescent="0.25">
      <c r="A158">
        <v>307</v>
      </c>
      <c r="C158" s="50">
        <f ca="1">'Skagit Co Balance'!C161</f>
        <v>3.7707571996733815</v>
      </c>
      <c r="D158" s="50">
        <f ca="1">'Skagit Co Balance'!D161</f>
        <v>7.6012968331887283</v>
      </c>
      <c r="E158" s="50">
        <f ca="1">'Skagit Co Balance'!E161</f>
        <v>267.82345864370177</v>
      </c>
      <c r="F158" s="50">
        <f ca="1">'Skagit Co Balance'!F161</f>
        <v>94.200944065764773</v>
      </c>
      <c r="G158" s="50">
        <f ca="1">'Skagit Co Balance'!G161</f>
        <v>262.6859302262294</v>
      </c>
      <c r="H158" s="50">
        <f ca="1">'Skagit Co Balance'!H161</f>
        <v>267.82345864370177</v>
      </c>
    </row>
    <row r="159" spans="1:8" x14ac:dyDescent="0.25">
      <c r="A159">
        <v>308</v>
      </c>
      <c r="C159" s="50">
        <f ca="1">'Skagit Co Balance'!C162</f>
        <v>15.071259465615757</v>
      </c>
      <c r="D159" s="50">
        <f ca="1">'Skagit Co Balance'!D162</f>
        <v>30.381462072942234</v>
      </c>
      <c r="E159" s="50">
        <f ca="1">'Skagit Co Balance'!E162</f>
        <v>52.544333159794604</v>
      </c>
      <c r="F159" s="50">
        <f ca="1">'Skagit Co Balance'!F162</f>
        <v>20.481980700138624</v>
      </c>
      <c r="G159" s="50">
        <f ca="1">'Skagit Co Balance'!G162</f>
        <v>47.961497146521005</v>
      </c>
      <c r="H159" s="50">
        <f ca="1">'Skagit Co Balance'!H162</f>
        <v>52.544333159794604</v>
      </c>
    </row>
    <row r="160" spans="1:8" x14ac:dyDescent="0.25">
      <c r="A160">
        <v>309</v>
      </c>
      <c r="C160" s="50">
        <f ca="1">'Skagit Co Balance'!C163</f>
        <v>22.61277386496252</v>
      </c>
      <c r="D160" s="50">
        <f ca="1">'Skagit Co Balance'!D163</f>
        <v>45.584055739319695</v>
      </c>
      <c r="E160" s="50">
        <f ca="1">'Skagit Co Balance'!E163</f>
        <v>10.109163643962523</v>
      </c>
      <c r="F160" s="50">
        <f ca="1">'Skagit Co Balance'!F163</f>
        <v>4.8362743769381664</v>
      </c>
      <c r="G160" s="50">
        <f ca="1">'Skagit Co Balance'!G163</f>
        <v>9.0156478892161882</v>
      </c>
      <c r="H160" s="50">
        <f ca="1">'Skagit Co Balance'!H163</f>
        <v>10.109163643962523</v>
      </c>
    </row>
    <row r="161" spans="1:8" x14ac:dyDescent="0.25">
      <c r="A161">
        <v>310</v>
      </c>
      <c r="C161" s="50">
        <f ca="1">'Skagit Co Balance'!C164</f>
        <v>27.537954094584386</v>
      </c>
      <c r="D161" s="50">
        <f ca="1">'Skagit Co Balance'!D164</f>
        <v>55.512501115105565</v>
      </c>
      <c r="E161" s="50">
        <f ca="1">'Skagit Co Balance'!E164</f>
        <v>111.55142269751425</v>
      </c>
      <c r="F161" s="50">
        <f ca="1">'Skagit Co Balance'!F164</f>
        <v>51.340623685896318</v>
      </c>
      <c r="G161" s="50">
        <f ca="1">'Skagit Co Balance'!G164</f>
        <v>102.39597171514491</v>
      </c>
      <c r="H161" s="50">
        <f ca="1">'Skagit Co Balance'!H164</f>
        <v>111.55142269751425</v>
      </c>
    </row>
    <row r="162" spans="1:8" x14ac:dyDescent="0.25">
      <c r="A162">
        <v>311</v>
      </c>
      <c r="C162" s="50">
        <f ca="1">'Skagit Co Balance'!C165</f>
        <v>0.11426536968707217</v>
      </c>
      <c r="D162" s="50">
        <f ca="1">'Skagit Co Balance'!D165</f>
        <v>0.23034232827844631</v>
      </c>
      <c r="E162" s="50">
        <f ca="1">'Skagit Co Balance'!E165</f>
        <v>171.89425785841973</v>
      </c>
      <c r="F162" s="50">
        <f ca="1">'Skagit Co Balance'!F165</f>
        <v>55.717019472719599</v>
      </c>
      <c r="G162" s="50">
        <f ca="1">'Skagit Co Balance'!G165</f>
        <v>174.23087527017353</v>
      </c>
      <c r="H162" s="50">
        <f ca="1">'Skagit Co Balance'!H165</f>
        <v>171.89425785841973</v>
      </c>
    </row>
    <row r="163" spans="1:8" x14ac:dyDescent="0.25">
      <c r="A163">
        <v>312</v>
      </c>
      <c r="C163" s="50">
        <f ca="1">'Skagit Co Balance'!C166</f>
        <v>1.4854498059319383</v>
      </c>
      <c r="D163" s="50">
        <f ca="1">'Skagit Co Balance'!D166</f>
        <v>2.9944502676198019</v>
      </c>
      <c r="E163" s="50">
        <f ca="1">'Skagit Co Balance'!E166</f>
        <v>164.01328064003181</v>
      </c>
      <c r="F163" s="50">
        <f ca="1">'Skagit Co Balance'!F166</f>
        <v>60.058293605141799</v>
      </c>
      <c r="G163" s="50">
        <f ca="1">'Skagit Co Balance'!G166</f>
        <v>150.21819246082461</v>
      </c>
      <c r="H163" s="50">
        <f ca="1">'Skagit Co Balance'!H166</f>
        <v>164.01328064003181</v>
      </c>
    </row>
    <row r="164" spans="1:8" x14ac:dyDescent="0.25">
      <c r="A164">
        <v>313</v>
      </c>
      <c r="C164" s="50">
        <f ca="1">'Skagit Co Balance'!C167</f>
        <v>0</v>
      </c>
      <c r="D164" s="50">
        <f ca="1">'Skagit Co Balance'!D167</f>
        <v>0</v>
      </c>
      <c r="E164" s="50">
        <f ca="1">'Skagit Co Balance'!E167</f>
        <v>71.638054778491835</v>
      </c>
      <c r="F164" s="50">
        <f ca="1">'Skagit Co Balance'!F167</f>
        <v>31.224007018457641</v>
      </c>
      <c r="G164" s="50">
        <f ca="1">'Skagit Co Balance'!G167</f>
        <v>71.082240601244592</v>
      </c>
      <c r="H164" s="50">
        <f ca="1">'Skagit Co Balance'!H167</f>
        <v>71.638054778491835</v>
      </c>
    </row>
    <row r="165" spans="1:8" x14ac:dyDescent="0.25">
      <c r="A165">
        <v>314</v>
      </c>
      <c r="C165" s="50">
        <f ca="1">'Skagit Co Balance'!C168</f>
        <v>2.2853073937414434</v>
      </c>
      <c r="D165" s="50">
        <f ca="1">'Skagit Co Balance'!D168</f>
        <v>4.6068465655689268</v>
      </c>
      <c r="E165" s="50">
        <f ca="1">'Skagit Co Balance'!E168</f>
        <v>318.01500858623803</v>
      </c>
      <c r="F165" s="50">
        <f ca="1">'Skagit Co Balance'!F168</f>
        <v>105.08409797867776</v>
      </c>
      <c r="G165" s="50">
        <f ca="1">'Skagit Co Balance'!G168</f>
        <v>324.38216221786575</v>
      </c>
      <c r="H165" s="50">
        <f ca="1">'Skagit Co Balance'!H168</f>
        <v>318.01500858623803</v>
      </c>
    </row>
    <row r="166" spans="1:8" x14ac:dyDescent="0.25">
      <c r="A166">
        <v>315</v>
      </c>
      <c r="C166" s="50">
        <f ca="1">'Skagit Co Balance'!C169</f>
        <v>0</v>
      </c>
      <c r="D166" s="50">
        <f ca="1">'Skagit Co Balance'!D169</f>
        <v>0</v>
      </c>
      <c r="E166" s="50">
        <f ca="1">'Skagit Co Balance'!E169</f>
        <v>38.274921764233149</v>
      </c>
      <c r="F166" s="50">
        <f ca="1">'Skagit Co Balance'!F169</f>
        <v>15.201241673111372</v>
      </c>
      <c r="G166" s="50">
        <f ca="1">'Skagit Co Balance'!G169</f>
        <v>37.11578431188935</v>
      </c>
      <c r="H166" s="50">
        <f ca="1">'Skagit Co Balance'!H169</f>
        <v>38.274921764233149</v>
      </c>
    </row>
    <row r="167" spans="1:8" x14ac:dyDescent="0.25">
      <c r="A167">
        <v>316</v>
      </c>
      <c r="C167" s="50">
        <f ca="1">'Skagit Co Balance'!C170</f>
        <v>0</v>
      </c>
      <c r="D167" s="50">
        <f ca="1">'Skagit Co Balance'!D170</f>
        <v>0</v>
      </c>
      <c r="E167" s="50">
        <f ca="1">'Skagit Co Balance'!E170</f>
        <v>30.239975668546926</v>
      </c>
      <c r="F167" s="50">
        <f ca="1">'Skagit Co Balance'!F170</f>
        <v>14.522375465506167</v>
      </c>
      <c r="G167" s="50">
        <f ca="1">'Skagit Co Balance'!G170</f>
        <v>28.06855953920282</v>
      </c>
      <c r="H167" s="50">
        <f ca="1">'Skagit Co Balance'!H170</f>
        <v>30.239975668546926</v>
      </c>
    </row>
    <row r="168" spans="1:8" x14ac:dyDescent="0.25">
      <c r="A168">
        <v>317</v>
      </c>
      <c r="C168" s="50">
        <f ca="1">'Skagit Co Balance'!C171</f>
        <v>45.19860643546739</v>
      </c>
      <c r="D168" s="50">
        <f ca="1">'Skagit Co Balance'!D171</f>
        <v>94.284578990285681</v>
      </c>
      <c r="E168" s="50">
        <f ca="1">'Skagit Co Balance'!E171</f>
        <v>1.7354681253673336</v>
      </c>
      <c r="F168" s="50">
        <f ca="1">'Skagit Co Balance'!F171</f>
        <v>0.5987566283588146</v>
      </c>
      <c r="G168" s="50">
        <f ca="1">'Skagit Co Balance'!G171</f>
        <v>1.3757594086340232</v>
      </c>
      <c r="H168" s="50">
        <f ca="1">'Skagit Co Balance'!H171</f>
        <v>1.7354681253673336</v>
      </c>
    </row>
    <row r="169" spans="1:8" x14ac:dyDescent="0.25">
      <c r="A169">
        <v>318</v>
      </c>
      <c r="C169" s="50">
        <f ca="1">'Skagit Co Balance'!C172</f>
        <v>41.053230984914514</v>
      </c>
      <c r="D169" s="50">
        <f ca="1">'Skagit Co Balance'!D172</f>
        <v>85.637299573163034</v>
      </c>
      <c r="E169" s="50">
        <f ca="1">'Skagit Co Balance'!E172</f>
        <v>4.5246426043103751</v>
      </c>
      <c r="F169" s="50">
        <f ca="1">'Skagit Co Balance'!F172</f>
        <v>2.3546053315523201</v>
      </c>
      <c r="G169" s="50">
        <f ca="1">'Skagit Co Balance'!G172</f>
        <v>4.730160269089672</v>
      </c>
      <c r="H169" s="50">
        <f ca="1">'Skagit Co Balance'!H172</f>
        <v>4.5246426043103751</v>
      </c>
    </row>
    <row r="170" spans="1:8" x14ac:dyDescent="0.25">
      <c r="A170">
        <v>319</v>
      </c>
      <c r="C170" s="50">
        <f ca="1">'Skagit Co Balance'!C173</f>
        <v>2.0879791016384388</v>
      </c>
      <c r="D170" s="50">
        <f ca="1">'Skagit Co Balance'!D173</f>
        <v>4.3555376163990669</v>
      </c>
      <c r="E170" s="50">
        <f ca="1">'Skagit Co Balance'!E173</f>
        <v>0.3817921148160846</v>
      </c>
      <c r="F170" s="50">
        <f ca="1">'Skagit Co Balance'!F173</f>
        <v>0.12278185579305172</v>
      </c>
      <c r="G170" s="50">
        <f ca="1">'Skagit Co Balance'!G173</f>
        <v>0.28806296516998098</v>
      </c>
      <c r="H170" s="50">
        <f ca="1">'Skagit Co Balance'!H173</f>
        <v>0.3817921148160846</v>
      </c>
    </row>
    <row r="171" spans="1:8" x14ac:dyDescent="0.25">
      <c r="A171">
        <v>320</v>
      </c>
      <c r="C171" s="50">
        <f ca="1">'Skagit Co Balance'!C174</f>
        <v>39.548780631033964</v>
      </c>
      <c r="D171" s="50">
        <f ca="1">'Skagit Co Balance'!D174</f>
        <v>82.499006616499955</v>
      </c>
      <c r="E171" s="50">
        <f ca="1">'Skagit Co Balance'!E174</f>
        <v>120.81837544009102</v>
      </c>
      <c r="F171" s="50">
        <f ca="1">'Skagit Co Balance'!F174</f>
        <v>48.520271849096751</v>
      </c>
      <c r="G171" s="50">
        <f ca="1">'Skagit Co Balance'!G174</f>
        <v>114.33959133792186</v>
      </c>
      <c r="H171" s="50">
        <f ca="1">'Skagit Co Balance'!H174</f>
        <v>120.81837544009102</v>
      </c>
    </row>
    <row r="172" spans="1:8" x14ac:dyDescent="0.25">
      <c r="A172">
        <v>321</v>
      </c>
      <c r="C172" s="50">
        <f ca="1">'Skagit Co Balance'!C175</f>
        <v>32.670731825636757</v>
      </c>
      <c r="D172" s="50">
        <f ca="1">'Skagit Co Balance'!D175</f>
        <v>68.151353291891283</v>
      </c>
      <c r="E172" s="50">
        <f ca="1">'Skagit Co Balance'!E175</f>
        <v>3.7977386220675031</v>
      </c>
      <c r="F172" s="50">
        <f ca="1">'Skagit Co Balance'!F175</f>
        <v>1.6030008043315387</v>
      </c>
      <c r="G172" s="50">
        <f ca="1">'Skagit Co Balance'!G175</f>
        <v>3.0172964244448921</v>
      </c>
      <c r="H172" s="50">
        <f ca="1">'Skagit Co Balance'!H175</f>
        <v>3.7977386220675031</v>
      </c>
    </row>
    <row r="173" spans="1:8" x14ac:dyDescent="0.25">
      <c r="A173">
        <v>322</v>
      </c>
      <c r="C173" s="50">
        <f ca="1">'Skagit Co Balance'!C176</f>
        <v>9.161069719588701</v>
      </c>
      <c r="D173" s="50">
        <f ca="1">'Skagit Co Balance'!D176</f>
        <v>19.110049395998441</v>
      </c>
      <c r="E173" s="50">
        <f ca="1">'Skagit Co Balance'!E176</f>
        <v>6.8933871464390348</v>
      </c>
      <c r="F173" s="50">
        <f ca="1">'Skagit Co Balance'!F176</f>
        <v>3.5690553734509463</v>
      </c>
      <c r="G173" s="50">
        <f ca="1">'Skagit Co Balance'!G176</f>
        <v>6.5046571201828396</v>
      </c>
      <c r="H173" s="50">
        <f ca="1">'Skagit Co Balance'!H176</f>
        <v>6.8933871464390348</v>
      </c>
    </row>
    <row r="174" spans="1:8" x14ac:dyDescent="0.25">
      <c r="A174">
        <v>323</v>
      </c>
      <c r="C174" s="50">
        <f ca="1">'Skagit Co Balance'!C177</f>
        <v>10.374554044540922</v>
      </c>
      <c r="D174" s="50">
        <f ca="1">'Skagit Co Balance'!D177</f>
        <v>21.641385375411549</v>
      </c>
      <c r="E174" s="50">
        <f ca="1">'Skagit Co Balance'!E177</f>
        <v>36.944301991813383</v>
      </c>
      <c r="F174" s="50">
        <f ca="1">'Skagit Co Balance'!F177</f>
        <v>13.809807899859635</v>
      </c>
      <c r="G174" s="50">
        <f ca="1">'Skagit Co Balance'!G177</f>
        <v>30.342971592070647</v>
      </c>
      <c r="H174" s="50">
        <f ca="1">'Skagit Co Balance'!H177</f>
        <v>36.944301991813383</v>
      </c>
    </row>
    <row r="175" spans="1:8" x14ac:dyDescent="0.25">
      <c r="A175">
        <v>324</v>
      </c>
      <c r="C175" s="50">
        <f ca="1">'Skagit Co Balance'!C178</f>
        <v>0</v>
      </c>
      <c r="D175" s="50">
        <f ca="1">'Skagit Co Balance'!D178</f>
        <v>0</v>
      </c>
      <c r="E175" s="50">
        <f ca="1">'Skagit Co Balance'!E178</f>
        <v>254.0343659707822</v>
      </c>
      <c r="F175" s="50">
        <f ca="1">'Skagit Co Balance'!F178</f>
        <v>97.480851606348594</v>
      </c>
      <c r="G175" s="50">
        <f ca="1">'Skagit Co Balance'!G178</f>
        <v>212.19462187656458</v>
      </c>
      <c r="H175" s="50">
        <f ca="1">'Skagit Co Balance'!H178</f>
        <v>254.0343659707822</v>
      </c>
    </row>
    <row r="176" spans="1:8" x14ac:dyDescent="0.25">
      <c r="A176">
        <v>325</v>
      </c>
      <c r="C176" s="50">
        <f ca="1">'Skagit Co Balance'!C179</f>
        <v>106.6717786092417</v>
      </c>
      <c r="D176" s="50">
        <f ca="1">'Skagit Co Balance'!D179</f>
        <v>224.40098188729897</v>
      </c>
      <c r="E176" s="50">
        <f ca="1">'Skagit Co Balance'!E179</f>
        <v>49.311291648887789</v>
      </c>
      <c r="F176" s="50">
        <f ca="1">'Skagit Co Balance'!F179</f>
        <v>20.633180686611059</v>
      </c>
      <c r="G176" s="50">
        <f ca="1">'Skagit Co Balance'!G179</f>
        <v>41.726653161858756</v>
      </c>
      <c r="H176" s="50">
        <f ca="1">'Skagit Co Balance'!H179</f>
        <v>49.311291648887789</v>
      </c>
    </row>
    <row r="177" spans="1:8" x14ac:dyDescent="0.25">
      <c r="A177">
        <v>326</v>
      </c>
      <c r="C177" s="50">
        <f ca="1">'Skagit Co Balance'!C180</f>
        <v>15.765562211505557</v>
      </c>
      <c r="D177" s="50">
        <f ca="1">'Skagit Co Balance'!D180</f>
        <v>32.239796534315978</v>
      </c>
      <c r="E177" s="50">
        <f ca="1">'Skagit Co Balance'!E180</f>
        <v>1.3884832279411545</v>
      </c>
      <c r="F177" s="50">
        <f ca="1">'Skagit Co Balance'!F180</f>
        <v>0.56845132714592683</v>
      </c>
      <c r="G177" s="50">
        <f ca="1">'Skagit Co Balance'!G180</f>
        <v>1.2466485742022595</v>
      </c>
      <c r="H177" s="50">
        <f ca="1">'Skagit Co Balance'!H180</f>
        <v>1.3884832279411545</v>
      </c>
    </row>
    <row r="178" spans="1:8" x14ac:dyDescent="0.25">
      <c r="A178">
        <v>327</v>
      </c>
      <c r="C178" s="50">
        <f ca="1">'Skagit Co Balance'!C181</f>
        <v>14.983308340149314</v>
      </c>
      <c r="D178" s="50">
        <f ca="1">'Skagit Co Balance'!D181</f>
        <v>30.640125979446623</v>
      </c>
      <c r="E178" s="50">
        <f ca="1">'Skagit Co Balance'!E181</f>
        <v>96.699003551366857</v>
      </c>
      <c r="F178" s="50">
        <f ca="1">'Skagit Co Balance'!F181</f>
        <v>36.228118762766684</v>
      </c>
      <c r="G178" s="50">
        <f ca="1">'Skagit Co Balance'!G181</f>
        <v>79.807418016883247</v>
      </c>
      <c r="H178" s="50">
        <f ca="1">'Skagit Co Balance'!H181</f>
        <v>96.699003551366857</v>
      </c>
    </row>
    <row r="179" spans="1:8" x14ac:dyDescent="0.25">
      <c r="A179">
        <v>328</v>
      </c>
      <c r="C179" s="50">
        <f ca="1">'Skagit Co Balance'!C182</f>
        <v>65.497579594140987</v>
      </c>
      <c r="D179" s="50">
        <f ca="1">'Skagit Co Balance'!D182</f>
        <v>133.93931730923143</v>
      </c>
      <c r="E179" s="50">
        <f ca="1">'Skagit Co Balance'!E182</f>
        <v>4.75264722616844</v>
      </c>
      <c r="F179" s="50">
        <f ca="1">'Skagit Co Balance'!F182</f>
        <v>1.9997807654534743</v>
      </c>
      <c r="G179" s="50">
        <f ca="1">'Skagit Co Balance'!G182</f>
        <v>4.7493995141081848</v>
      </c>
      <c r="H179" s="50">
        <f ca="1">'Skagit Co Balance'!H182</f>
        <v>4.75264722616844</v>
      </c>
    </row>
    <row r="180" spans="1:8" x14ac:dyDescent="0.25">
      <c r="A180">
        <v>329</v>
      </c>
      <c r="C180" s="50">
        <f ca="1">'Skagit Co Balance'!C183</f>
        <v>13.851776769391824</v>
      </c>
      <c r="D180" s="50">
        <f ca="1">'Skagit Co Balance'!D183</f>
        <v>28.326199769650355</v>
      </c>
      <c r="E180" s="50">
        <f ca="1">'Skagit Co Balance'!E183</f>
        <v>15.405304356237551</v>
      </c>
      <c r="F180" s="50">
        <f ca="1">'Skagit Co Balance'!F183</f>
        <v>7.1156569320812828</v>
      </c>
      <c r="G180" s="50">
        <f ca="1">'Skagit Co Balance'!G183</f>
        <v>15.873422565280517</v>
      </c>
      <c r="H180" s="50">
        <f ca="1">'Skagit Co Balance'!H183</f>
        <v>15.405304356237551</v>
      </c>
    </row>
    <row r="181" spans="1:8" x14ac:dyDescent="0.25">
      <c r="A181">
        <v>330</v>
      </c>
      <c r="C181" s="50">
        <f ca="1">'Skagit Co Balance'!C184</f>
        <v>12.291626986965436</v>
      </c>
      <c r="D181" s="50">
        <f ca="1">'Skagit Co Balance'!D184</f>
        <v>25.135770473587801</v>
      </c>
      <c r="E181" s="50">
        <f ca="1">'Skagit Co Balance'!E184</f>
        <v>61.960361168427106</v>
      </c>
      <c r="F181" s="50">
        <f ca="1">'Skagit Co Balance'!F184</f>
        <v>20.449610591218544</v>
      </c>
      <c r="G181" s="50">
        <f ca="1">'Skagit Co Balance'!G184</f>
        <v>63.395843910847098</v>
      </c>
      <c r="H181" s="50">
        <f ca="1">'Skagit Co Balance'!H184</f>
        <v>61.960361168427106</v>
      </c>
    </row>
    <row r="182" spans="1:8" x14ac:dyDescent="0.25">
      <c r="A182">
        <v>331</v>
      </c>
      <c r="C182" s="50">
        <f ca="1">'Skagit Co Balance'!C185</f>
        <v>19.610821287482526</v>
      </c>
      <c r="D182" s="50">
        <f ca="1">'Skagit Co Balance'!D185</f>
        <v>40.103161542685733</v>
      </c>
      <c r="E182" s="50">
        <f ca="1">'Skagit Co Balance'!E185</f>
        <v>0.10353968574817556</v>
      </c>
      <c r="F182" s="50">
        <f ca="1">'Skagit Co Balance'!F185</f>
        <v>9.3375695102086972E-2</v>
      </c>
      <c r="G182" s="50">
        <f ca="1">'Skagit Co Balance'!G185</f>
        <v>8.1961817952367205E-2</v>
      </c>
      <c r="H182" s="50">
        <f ca="1">'Skagit Co Balance'!H185</f>
        <v>0.10353968574817556</v>
      </c>
    </row>
    <row r="183" spans="1:8" x14ac:dyDescent="0.25">
      <c r="A183">
        <v>332</v>
      </c>
      <c r="C183" s="50">
        <f ca="1">'Skagit Co Balance'!C186</f>
        <v>9.9976735975401105</v>
      </c>
      <c r="D183" s="50">
        <f ca="1">'Skagit Co Balance'!D186</f>
        <v>20.444749021761353</v>
      </c>
      <c r="E183" s="50">
        <f ca="1">'Skagit Co Balance'!E186</f>
        <v>5.0361107893034269</v>
      </c>
      <c r="F183" s="50">
        <f ca="1">'Skagit Co Balance'!F186</f>
        <v>1.8079327777206997</v>
      </c>
      <c r="G183" s="50">
        <f ca="1">'Skagit Co Balance'!G186</f>
        <v>3.9548684899382267</v>
      </c>
      <c r="H183" s="50">
        <f ca="1">'Skagit Co Balance'!H186</f>
        <v>5.0361107893034269</v>
      </c>
    </row>
    <row r="184" spans="1:8" x14ac:dyDescent="0.25">
      <c r="A184">
        <v>333</v>
      </c>
      <c r="C184" s="50">
        <f ca="1">'Skagit Co Balance'!C187</f>
        <v>31.304510488133548</v>
      </c>
      <c r="D184" s="50">
        <f ca="1">'Skagit Co Balance'!D187</f>
        <v>64.016178757472019</v>
      </c>
      <c r="E184" s="50">
        <f ca="1">'Skagit Co Balance'!E187</f>
        <v>6.030919940371458</v>
      </c>
      <c r="F184" s="50">
        <f ca="1">'Skagit Co Balance'!F187</f>
        <v>3.4679227260527488</v>
      </c>
      <c r="G184" s="50">
        <f ca="1">'Skagit Co Balance'!G187</f>
        <v>5.1580304940345263</v>
      </c>
      <c r="H184" s="50">
        <f ca="1">'Skagit Co Balance'!H187</f>
        <v>6.030919940371458</v>
      </c>
    </row>
    <row r="185" spans="1:8" x14ac:dyDescent="0.25">
      <c r="A185">
        <v>334</v>
      </c>
      <c r="C185" s="50">
        <f ca="1">'Skagit Co Balance'!C188</f>
        <v>10.996671905478925</v>
      </c>
      <c r="D185" s="50">
        <f ca="1">'Skagit Co Balance'!D188</f>
        <v>22.487651250935812</v>
      </c>
      <c r="E185" s="50">
        <f ca="1">'Skagit Co Balance'!E188</f>
        <v>2.7537724916256288</v>
      </c>
      <c r="F185" s="50">
        <f ca="1">'Skagit Co Balance'!F188</f>
        <v>1.4772660340263455</v>
      </c>
      <c r="G185" s="50">
        <f ca="1">'Skagit Co Balance'!G188</f>
        <v>1.9687678819870313</v>
      </c>
      <c r="H185" s="50">
        <f ca="1">'Skagit Co Balance'!H188</f>
        <v>2.7537724916256288</v>
      </c>
    </row>
    <row r="186" spans="1:8" x14ac:dyDescent="0.25">
      <c r="A186">
        <v>335</v>
      </c>
      <c r="C186" s="50">
        <f ca="1">'Skagit Co Balance'!C189</f>
        <v>32.799675392175921</v>
      </c>
      <c r="D186" s="50">
        <f ca="1">'Skagit Co Balance'!D189</f>
        <v>67.073717184893141</v>
      </c>
      <c r="E186" s="50">
        <f ca="1">'Skagit Co Balance'!E189</f>
        <v>0.91933474146520322</v>
      </c>
      <c r="F186" s="50">
        <f ca="1">'Skagit Co Balance'!F189</f>
        <v>0.47765423855843631</v>
      </c>
      <c r="G186" s="50">
        <f ca="1">'Skagit Co Balance'!G189</f>
        <v>0.89651594439965521</v>
      </c>
      <c r="H186" s="50">
        <f ca="1">'Skagit Co Balance'!H189</f>
        <v>0.91933474146520322</v>
      </c>
    </row>
    <row r="187" spans="1:8" x14ac:dyDescent="0.25">
      <c r="A187">
        <v>336</v>
      </c>
      <c r="C187" s="50">
        <f ca="1">'Skagit Co Balance'!C190</f>
        <v>40.8879215078884</v>
      </c>
      <c r="D187" s="50">
        <f ca="1">'Skagit Co Balance'!D190</f>
        <v>83.613781255665018</v>
      </c>
      <c r="E187" s="50">
        <f ca="1">'Skagit Co Balance'!E190</f>
        <v>11.87088047605638</v>
      </c>
      <c r="F187" s="50">
        <f ca="1">'Skagit Co Balance'!F190</f>
        <v>5.3419829664752863</v>
      </c>
      <c r="G187" s="50">
        <f ca="1">'Skagit Co Balance'!G190</f>
        <v>11.472922267568462</v>
      </c>
      <c r="H187" s="50">
        <f ca="1">'Skagit Co Balance'!H190</f>
        <v>11.87088047605638</v>
      </c>
    </row>
    <row r="188" spans="1:8" x14ac:dyDescent="0.25">
      <c r="A188">
        <v>337</v>
      </c>
      <c r="C188" s="50">
        <f ca="1">'Skagit Co Balance'!C191</f>
        <v>11.893899023206885</v>
      </c>
      <c r="D188" s="50">
        <f ca="1">'Skagit Co Balance'!D191</f>
        <v>24.322436419555423</v>
      </c>
      <c r="E188" s="50">
        <f ca="1">'Skagit Co Balance'!E191</f>
        <v>1.3872629333345106</v>
      </c>
      <c r="F188" s="50">
        <f ca="1">'Skagit Co Balance'!F191</f>
        <v>0.64757351216349301</v>
      </c>
      <c r="G188" s="50">
        <f ca="1">'Skagit Co Balance'!G191</f>
        <v>1.1870646621528946</v>
      </c>
      <c r="H188" s="50">
        <f ca="1">'Skagit Co Balance'!H191</f>
        <v>1.3872629333345106</v>
      </c>
    </row>
    <row r="189" spans="1:8" x14ac:dyDescent="0.25">
      <c r="A189">
        <v>338</v>
      </c>
      <c r="C189" s="50">
        <f ca="1">'Skagit Co Balance'!C192</f>
        <v>31.120194403091716</v>
      </c>
      <c r="D189" s="50">
        <f ca="1">'Skagit Co Balance'!D192</f>
        <v>63.639261461404182</v>
      </c>
      <c r="E189" s="50">
        <f ca="1">'Skagit Co Balance'!E192</f>
        <v>18.965948537360276</v>
      </c>
      <c r="F189" s="50">
        <f ca="1">'Skagit Co Balance'!F192</f>
        <v>7.7109953335395094</v>
      </c>
      <c r="G189" s="50">
        <f ca="1">'Skagit Co Balance'!G192</f>
        <v>16.753081146465419</v>
      </c>
      <c r="H189" s="50">
        <f ca="1">'Skagit Co Balance'!H192</f>
        <v>18.965948537360276</v>
      </c>
    </row>
    <row r="190" spans="1:8" x14ac:dyDescent="0.25">
      <c r="A190">
        <v>339</v>
      </c>
      <c r="C190" s="50">
        <f ca="1">'Skagit Co Balance'!C193</f>
        <v>6.921466336758539</v>
      </c>
      <c r="D190" s="50">
        <f ca="1">'Skagit Co Balance'!D193</f>
        <v>14.15405701506555</v>
      </c>
      <c r="E190" s="50">
        <f ca="1">'Skagit Co Balance'!E193</f>
        <v>0.81335446650373966</v>
      </c>
      <c r="F190" s="50">
        <f ca="1">'Skagit Co Balance'!F193</f>
        <v>0.54252291349148152</v>
      </c>
      <c r="G190" s="50">
        <f ca="1">'Skagit Co Balance'!G193</f>
        <v>0.69538630234855858</v>
      </c>
      <c r="H190" s="50">
        <f ca="1">'Skagit Co Balance'!H193</f>
        <v>0.81335446650373966</v>
      </c>
    </row>
    <row r="191" spans="1:8" x14ac:dyDescent="0.25">
      <c r="A191">
        <v>340</v>
      </c>
      <c r="C191" s="50">
        <f ca="1">'Skagit Co Balance'!C194</f>
        <v>4.8417158907691329</v>
      </c>
      <c r="D191" s="50">
        <f ca="1">'Skagit Co Balance'!D194</f>
        <v>9.5193048587499103</v>
      </c>
      <c r="E191" s="50">
        <f ca="1">'Skagit Co Balance'!E194</f>
        <v>3.5231948007542533</v>
      </c>
      <c r="F191" s="50">
        <f ca="1">'Skagit Co Balance'!F194</f>
        <v>2.2476696236445237</v>
      </c>
      <c r="G191" s="50">
        <f ca="1">'Skagit Co Balance'!G194</f>
        <v>3.2968532846951502</v>
      </c>
      <c r="H191" s="50">
        <f ca="1">'Skagit Co Balance'!H194</f>
        <v>3.5231948007542533</v>
      </c>
    </row>
    <row r="192" spans="1:8" x14ac:dyDescent="0.25">
      <c r="A192">
        <v>341</v>
      </c>
      <c r="C192" s="50">
        <f ca="1">'Skagit Co Balance'!C195</f>
        <v>7.3778527859339178</v>
      </c>
      <c r="D192" s="50">
        <f ca="1">'Skagit Co Balance'!D195</f>
        <v>14.505607403809385</v>
      </c>
      <c r="E192" s="50">
        <f ca="1">'Skagit Co Balance'!E195</f>
        <v>294.41258408337762</v>
      </c>
      <c r="F192" s="50">
        <f ca="1">'Skagit Co Balance'!F195</f>
        <v>151.25520043230995</v>
      </c>
      <c r="G192" s="50">
        <f ca="1">'Skagit Co Balance'!G195</f>
        <v>314.61122695795956</v>
      </c>
      <c r="H192" s="50">
        <f ca="1">'Skagit Co Balance'!H195</f>
        <v>294.41258408337762</v>
      </c>
    </row>
    <row r="193" spans="1:8" x14ac:dyDescent="0.25">
      <c r="A193">
        <v>342</v>
      </c>
      <c r="C193" s="50">
        <f ca="1">'Skagit Co Balance'!C196</f>
        <v>22.364116257362188</v>
      </c>
      <c r="D193" s="50">
        <f ca="1">'Skagit Co Balance'!D196</f>
        <v>43.970122442797198</v>
      </c>
      <c r="E193" s="50">
        <f ca="1">'Skagit Co Balance'!E196</f>
        <v>41.101524515280836</v>
      </c>
      <c r="F193" s="50">
        <f ca="1">'Skagit Co Balance'!F196</f>
        <v>21.362275868836115</v>
      </c>
      <c r="G193" s="50">
        <f ca="1">'Skagit Co Balance'!G196</f>
        <v>43.834985874095246</v>
      </c>
      <c r="H193" s="50">
        <f ca="1">'Skagit Co Balance'!H196</f>
        <v>41.101524515280836</v>
      </c>
    </row>
    <row r="194" spans="1:8" x14ac:dyDescent="0.25">
      <c r="A194">
        <v>343</v>
      </c>
      <c r="C194" s="50">
        <f ca="1">'Skagit Co Balance'!C197</f>
        <v>27.365147656727583</v>
      </c>
      <c r="D194" s="50">
        <f ca="1">'Skagit Co Balance'!D197</f>
        <v>53.802657761423113</v>
      </c>
      <c r="E194" s="50">
        <f ca="1">'Skagit Co Balance'!E197</f>
        <v>1.8175453673522173</v>
      </c>
      <c r="F194" s="50">
        <f ca="1">'Skagit Co Balance'!F197</f>
        <v>1.3068283631224908</v>
      </c>
      <c r="G194" s="50">
        <f ca="1">'Skagit Co Balance'!G197</f>
        <v>1.4175210314509807</v>
      </c>
      <c r="H194" s="50">
        <f ca="1">'Skagit Co Balance'!H197</f>
        <v>1.8175453673522173</v>
      </c>
    </row>
    <row r="195" spans="1:8" x14ac:dyDescent="0.25">
      <c r="A195">
        <v>344</v>
      </c>
      <c r="C195" s="50">
        <f ca="1">'Skagit Co Balance'!C198</f>
        <v>26.168321600109373</v>
      </c>
      <c r="D195" s="50">
        <f ca="1">'Skagit Co Balance'!D198</f>
        <v>51.449576260386415</v>
      </c>
      <c r="E195" s="50">
        <f ca="1">'Skagit Co Balance'!E198</f>
        <v>2.9388870840738748</v>
      </c>
      <c r="F195" s="50">
        <f ca="1">'Skagit Co Balance'!F198</f>
        <v>1.4798494313193498</v>
      </c>
      <c r="G195" s="50">
        <f ca="1">'Skagit Co Balance'!G198</f>
        <v>2.3739818983805723</v>
      </c>
      <c r="H195" s="50">
        <f ca="1">'Skagit Co Balance'!H198</f>
        <v>2.9388870840738748</v>
      </c>
    </row>
    <row r="196" spans="1:8" x14ac:dyDescent="0.25">
      <c r="A196">
        <v>345</v>
      </c>
      <c r="C196" s="50">
        <f ca="1">'Skagit Co Balance'!C199</f>
        <v>16.369610868790883</v>
      </c>
      <c r="D196" s="50">
        <f ca="1">'Skagit Co Balance'!D199</f>
        <v>32.18431642720207</v>
      </c>
      <c r="E196" s="50">
        <f ca="1">'Skagit Co Balance'!E199</f>
        <v>23.293004201455485</v>
      </c>
      <c r="F196" s="50">
        <f ca="1">'Skagit Co Balance'!F199</f>
        <v>8.7778695231974027</v>
      </c>
      <c r="G196" s="50">
        <f ca="1">'Skagit Co Balance'!G199</f>
        <v>19.113088924334974</v>
      </c>
      <c r="H196" s="50">
        <f ca="1">'Skagit Co Balance'!H199</f>
        <v>23.293004201455485</v>
      </c>
    </row>
    <row r="197" spans="1:8" x14ac:dyDescent="0.25">
      <c r="A197">
        <v>346</v>
      </c>
      <c r="C197" s="50">
        <f ca="1">'Skagit Co Balance'!C200</f>
        <v>22.133558357801753</v>
      </c>
      <c r="D197" s="50">
        <f ca="1">'Skagit Co Balance'!D200</f>
        <v>43.516822211428163</v>
      </c>
      <c r="E197" s="50">
        <f ca="1">'Skagit Co Balance'!E200</f>
        <v>48.246221159578646</v>
      </c>
      <c r="F197" s="50">
        <f ca="1">'Skagit Co Balance'!F200</f>
        <v>19.647504798086207</v>
      </c>
      <c r="G197" s="50">
        <f ca="1">'Skagit Co Balance'!G200</f>
        <v>38.907629915733182</v>
      </c>
      <c r="H197" s="50">
        <f ca="1">'Skagit Co Balance'!H200</f>
        <v>48.246221159578646</v>
      </c>
    </row>
    <row r="198" spans="1:8" x14ac:dyDescent="0.25">
      <c r="A198">
        <v>347</v>
      </c>
      <c r="C198" s="50">
        <f ca="1">'Skagit Co Balance'!C201</f>
        <v>45.6265339701283</v>
      </c>
      <c r="D198" s="50">
        <f ca="1">'Skagit Co Balance'!D201</f>
        <v>104.35509934250479</v>
      </c>
      <c r="E198" s="50">
        <f ca="1">'Skagit Co Balance'!E201</f>
        <v>65.265984320359308</v>
      </c>
      <c r="F198" s="50">
        <f ca="1">'Skagit Co Balance'!F201</f>
        <v>33.241610241635797</v>
      </c>
      <c r="G198" s="50">
        <f ca="1">'Skagit Co Balance'!G201</f>
        <v>69.150666960371979</v>
      </c>
      <c r="H198" s="50">
        <f ca="1">'Skagit Co Balance'!H201</f>
        <v>65.265984320359308</v>
      </c>
    </row>
    <row r="199" spans="1:8" x14ac:dyDescent="0.25">
      <c r="A199">
        <v>348</v>
      </c>
      <c r="C199" s="50">
        <f ca="1">'Skagit Co Balance'!C202</f>
        <v>10.84780957435285</v>
      </c>
      <c r="D199" s="50">
        <f ca="1">'Skagit Co Balance'!D202</f>
        <v>24.810656152871537</v>
      </c>
      <c r="E199" s="50">
        <f ca="1">'Skagit Co Balance'!E202</f>
        <v>66.561326971279627</v>
      </c>
      <c r="F199" s="50">
        <f ca="1">'Skagit Co Balance'!F202</f>
        <v>30.071944289096315</v>
      </c>
      <c r="G199" s="50">
        <f ca="1">'Skagit Co Balance'!G202</f>
        <v>63.680733625136789</v>
      </c>
      <c r="H199" s="50">
        <f ca="1">'Skagit Co Balance'!H202</f>
        <v>66.561326971279627</v>
      </c>
    </row>
    <row r="200" spans="1:8" x14ac:dyDescent="0.25">
      <c r="A200">
        <v>349</v>
      </c>
      <c r="C200" s="50">
        <f ca="1">'Skagit Co Balance'!C203</f>
        <v>58.939359463718986</v>
      </c>
      <c r="D200" s="50">
        <f ca="1">'Skagit Co Balance'!D203</f>
        <v>134.80363676203868</v>
      </c>
      <c r="E200" s="50">
        <f ca="1">'Skagit Co Balance'!E203</f>
        <v>26.690635759403978</v>
      </c>
      <c r="F200" s="50">
        <f ca="1">'Skagit Co Balance'!F203</f>
        <v>9.889807698809939</v>
      </c>
      <c r="G200" s="50">
        <f ca="1">'Skagit Co Balance'!G203</f>
        <v>26.810099418919325</v>
      </c>
      <c r="H200" s="50">
        <f ca="1">'Skagit Co Balance'!H203</f>
        <v>26.690635759403978</v>
      </c>
    </row>
    <row r="201" spans="1:8" x14ac:dyDescent="0.25">
      <c r="A201">
        <v>350</v>
      </c>
      <c r="C201" s="50">
        <f ca="1">'Skagit Co Balance'!C204</f>
        <v>18.855581089824582</v>
      </c>
      <c r="D201" s="50">
        <f ca="1">'Skagit Co Balance'!D204</f>
        <v>43.125696093363935</v>
      </c>
      <c r="E201" s="50">
        <f ca="1">'Skagit Co Balance'!E204</f>
        <v>6.7403594630564809</v>
      </c>
      <c r="F201" s="50">
        <f ca="1">'Skagit Co Balance'!F204</f>
        <v>3.5015677970407557</v>
      </c>
      <c r="G201" s="50">
        <f ca="1">'Skagit Co Balance'!G204</f>
        <v>6.3645092377494015</v>
      </c>
      <c r="H201" s="50">
        <f ca="1">'Skagit Co Balance'!H204</f>
        <v>6.7403594630564809</v>
      </c>
    </row>
    <row r="202" spans="1:8" x14ac:dyDescent="0.25">
      <c r="A202">
        <v>351</v>
      </c>
      <c r="C202" s="50">
        <f ca="1">'Skagit Co Balance'!C205</f>
        <v>19.441802600879523</v>
      </c>
      <c r="D202" s="50">
        <f ca="1">'Skagit Co Balance'!D205</f>
        <v>44.466477404144698</v>
      </c>
      <c r="E202" s="50">
        <f ca="1">'Skagit Co Balance'!E205</f>
        <v>0.71123348920803997</v>
      </c>
      <c r="F202" s="50">
        <f ca="1">'Skagit Co Balance'!F205</f>
        <v>0.37020396988915083</v>
      </c>
      <c r="G202" s="50">
        <f ca="1">'Skagit Co Balance'!G205</f>
        <v>0.6731654604678563</v>
      </c>
      <c r="H202" s="50">
        <f ca="1">'Skagit Co Balance'!H205</f>
        <v>0.71123348920803997</v>
      </c>
    </row>
    <row r="203" spans="1:8" x14ac:dyDescent="0.25">
      <c r="A203">
        <v>352</v>
      </c>
      <c r="C203" s="50">
        <f ca="1">'Skagit Co Balance'!C206</f>
        <v>37.952138206623232</v>
      </c>
      <c r="D203" s="50">
        <f ca="1">'Skagit Co Balance'!D206</f>
        <v>86.802542472447669</v>
      </c>
      <c r="E203" s="50">
        <f ca="1">'Skagit Co Balance'!E206</f>
        <v>2.0630641520834971</v>
      </c>
      <c r="F203" s="50">
        <f ca="1">'Skagit Co Balance'!F206</f>
        <v>1.0049599220420136</v>
      </c>
      <c r="G203" s="50">
        <f ca="1">'Skagit Co Balance'!G206</f>
        <v>1.6421652719000694</v>
      </c>
      <c r="H203" s="50">
        <f ca="1">'Skagit Co Balance'!H206</f>
        <v>2.0630641520834971</v>
      </c>
    </row>
    <row r="204" spans="1:8" x14ac:dyDescent="0.25">
      <c r="A204">
        <v>353</v>
      </c>
      <c r="C204" s="50">
        <f ca="1">'Skagit Co Balance'!C207</f>
        <v>22.938871262393516</v>
      </c>
      <c r="D204" s="50">
        <f ca="1">'Skagit Co Balance'!D207</f>
        <v>52.464826518692327</v>
      </c>
      <c r="E204" s="50">
        <f ca="1">'Skagit Co Balance'!E207</f>
        <v>21.803820487721357</v>
      </c>
      <c r="F204" s="50">
        <f ca="1">'Skagit Co Balance'!F207</f>
        <v>7.3646928036421562</v>
      </c>
      <c r="G204" s="50">
        <f ca="1">'Skagit Co Balance'!G207</f>
        <v>21.804663993066534</v>
      </c>
      <c r="H204" s="50">
        <f ca="1">'Skagit Co Balance'!H207</f>
        <v>21.803820487721357</v>
      </c>
    </row>
    <row r="205" spans="1:8" x14ac:dyDescent="0.25">
      <c r="A205">
        <v>354</v>
      </c>
      <c r="C205" s="50">
        <f ca="1">'Skagit Co Balance'!C208</f>
        <v>22.509412075467775</v>
      </c>
      <c r="D205" s="50">
        <f ca="1">'Skagit Co Balance'!D208</f>
        <v>51.482585436243923</v>
      </c>
      <c r="E205" s="50">
        <f ca="1">'Skagit Co Balance'!E208</f>
        <v>1.8557863667413137</v>
      </c>
      <c r="F205" s="50">
        <f ca="1">'Skagit Co Balance'!F208</f>
        <v>0.81802959532051711</v>
      </c>
      <c r="G205" s="50">
        <f ca="1">'Skagit Co Balance'!G208</f>
        <v>1.4780845719730349</v>
      </c>
      <c r="H205" s="50">
        <f ca="1">'Skagit Co Balance'!H208</f>
        <v>1.8557863667413137</v>
      </c>
    </row>
    <row r="206" spans="1:8" x14ac:dyDescent="0.25">
      <c r="A206">
        <v>355</v>
      </c>
      <c r="C206" s="50">
        <f ca="1">'Skagit Co Balance'!C209</f>
        <v>25.869876492391377</v>
      </c>
      <c r="D206" s="50">
        <f ca="1">'Skagit Co Balance'!D209</f>
        <v>59.168499038504542</v>
      </c>
      <c r="E206" s="50">
        <f ca="1">'Skagit Co Balance'!E209</f>
        <v>3.0526705030068113</v>
      </c>
      <c r="F206" s="50">
        <f ca="1">'Skagit Co Balance'!F209</f>
        <v>1.13729696067956</v>
      </c>
      <c r="G206" s="50">
        <f ca="1">'Skagit Co Balance'!G209</f>
        <v>2.5073511741126988</v>
      </c>
      <c r="H206" s="50">
        <f ca="1">'Skagit Co Balance'!H209</f>
        <v>3.0526705030068113</v>
      </c>
    </row>
    <row r="207" spans="1:8" x14ac:dyDescent="0.25">
      <c r="A207">
        <v>356</v>
      </c>
      <c r="C207" s="50">
        <f ca="1">'Skagit Co Balance'!C210</f>
        <v>1.0232527684673436</v>
      </c>
      <c r="D207" s="50">
        <f ca="1">'Skagit Co Balance'!D210</f>
        <v>2.3403409160076154</v>
      </c>
      <c r="E207" s="50">
        <f ca="1">'Skagit Co Balance'!E210</f>
        <v>0</v>
      </c>
      <c r="F207" s="50">
        <f ca="1">'Skagit Co Balance'!F210</f>
        <v>0</v>
      </c>
      <c r="G207" s="50">
        <f ca="1">'Skagit Co Balance'!G210</f>
        <v>0</v>
      </c>
      <c r="H207" s="50">
        <f ca="1">'Skagit Co Balance'!H210</f>
        <v>0</v>
      </c>
    </row>
    <row r="208" spans="1:8" x14ac:dyDescent="0.25">
      <c r="A208">
        <v>357</v>
      </c>
      <c r="C208" s="50">
        <f ca="1">'Skagit Co Balance'!C211</f>
        <v>4.1228900547086207</v>
      </c>
      <c r="D208" s="50">
        <f ca="1">'Skagit Co Balance'!D211</f>
        <v>9.4297016187778855</v>
      </c>
      <c r="E208" s="50">
        <f ca="1">'Skagit Co Balance'!E211</f>
        <v>72.119340633535941</v>
      </c>
      <c r="F208" s="50">
        <f ca="1">'Skagit Co Balance'!F211</f>
        <v>26.868640696054612</v>
      </c>
      <c r="G208" s="50">
        <f ca="1">'Skagit Co Balance'!G211</f>
        <v>59.236171488412523</v>
      </c>
      <c r="H208" s="50">
        <f ca="1">'Skagit Co Balance'!H211</f>
        <v>72.119340633535941</v>
      </c>
    </row>
    <row r="209" spans="1:8" x14ac:dyDescent="0.25">
      <c r="A209">
        <v>358</v>
      </c>
      <c r="C209" s="50">
        <f ca="1">'Skagit Co Balance'!C212</f>
        <v>3.7860352433291706</v>
      </c>
      <c r="D209" s="50">
        <f ca="1">'Skagit Co Balance'!D212</f>
        <v>8.6592613892281793</v>
      </c>
      <c r="E209" s="50">
        <f ca="1">'Skagit Co Balance'!E212</f>
        <v>0.41577586529101018</v>
      </c>
      <c r="F209" s="50">
        <f ca="1">'Skagit Co Balance'!F212</f>
        <v>0.29473846842542667</v>
      </c>
      <c r="G209" s="50">
        <f ca="1">'Skagit Co Balance'!G212</f>
        <v>0.38774531190343409</v>
      </c>
      <c r="H209" s="50">
        <f ca="1">'Skagit Co Balance'!H212</f>
        <v>0.41577586529101018</v>
      </c>
    </row>
    <row r="210" spans="1:8" x14ac:dyDescent="0.25">
      <c r="A210">
        <v>359</v>
      </c>
      <c r="C210" s="50">
        <f ca="1">'Skagit Co Balance'!C213</f>
        <v>29.755576555369263</v>
      </c>
      <c r="D210" s="50">
        <f ca="1">'Skagit Co Balance'!D213</f>
        <v>68.055709632951846</v>
      </c>
      <c r="E210" s="50">
        <f ca="1">'Skagit Co Balance'!E213</f>
        <v>0.41415874299270222</v>
      </c>
      <c r="F210" s="50">
        <f ca="1">'Skagit Co Balance'!F213</f>
        <v>0.37350278040834789</v>
      </c>
      <c r="G210" s="50">
        <f ca="1">'Skagit Co Balance'!G213</f>
        <v>0.32784727180946882</v>
      </c>
      <c r="H210" s="50">
        <f ca="1">'Skagit Co Balance'!H213</f>
        <v>0.41415874299270222</v>
      </c>
    </row>
    <row r="211" spans="1:8" x14ac:dyDescent="0.25">
      <c r="A211">
        <v>360</v>
      </c>
      <c r="C211" s="50">
        <f ca="1">'Skagit Co Balance'!C214</f>
        <v>12.070809365713307</v>
      </c>
      <c r="D211" s="50">
        <f ca="1">'Skagit Co Balance'!D214</f>
        <v>25.036164580109606</v>
      </c>
      <c r="E211" s="50">
        <f ca="1">'Skagit Co Balance'!E214</f>
        <v>104.30718442330107</v>
      </c>
      <c r="F211" s="50">
        <f ca="1">'Skagit Co Balance'!F214</f>
        <v>51.742139572032926</v>
      </c>
      <c r="G211" s="50">
        <f ca="1">'Skagit Co Balance'!G214</f>
        <v>91.656842546537703</v>
      </c>
      <c r="H211" s="50">
        <f ca="1">'Skagit Co Balance'!H214</f>
        <v>104.30718442330107</v>
      </c>
    </row>
    <row r="212" spans="1:8" x14ac:dyDescent="0.25">
      <c r="A212">
        <v>361</v>
      </c>
      <c r="C212" s="50">
        <f ca="1">'Skagit Co Balance'!C215</f>
        <v>36.42059469138318</v>
      </c>
      <c r="D212" s="50">
        <f ca="1">'Skagit Co Balance'!D215</f>
        <v>75.540253778587612</v>
      </c>
      <c r="E212" s="50">
        <f ca="1">'Skagit Co Balance'!E215</f>
        <v>46.483997551933477</v>
      </c>
      <c r="F212" s="50">
        <f ca="1">'Skagit Co Balance'!F215</f>
        <v>19.256951875353451</v>
      </c>
      <c r="G212" s="50">
        <f ca="1">'Skagit Co Balance'!G215</f>
        <v>42.473625272807588</v>
      </c>
      <c r="H212" s="50">
        <f ca="1">'Skagit Co Balance'!H215</f>
        <v>46.483997551933477</v>
      </c>
    </row>
    <row r="213" spans="1:8" x14ac:dyDescent="0.25">
      <c r="A213">
        <v>362</v>
      </c>
      <c r="C213" s="50">
        <f ca="1">'Skagit Co Balance'!C216</f>
        <v>21.727456858283954</v>
      </c>
      <c r="D213" s="50">
        <f ca="1">'Skagit Co Balance'!D216</f>
        <v>45.065096244197285</v>
      </c>
      <c r="E213" s="50">
        <f ca="1">'Skagit Co Balance'!E216</f>
        <v>9.8997166832550221</v>
      </c>
      <c r="F213" s="50">
        <f ca="1">'Skagit Co Balance'!F216</f>
        <v>3.5070846490942387</v>
      </c>
      <c r="G213" s="50">
        <f ca="1">'Skagit Co Balance'!G216</f>
        <v>9.8561726288713523</v>
      </c>
      <c r="H213" s="50">
        <f ca="1">'Skagit Co Balance'!H216</f>
        <v>9.8997166832550221</v>
      </c>
    </row>
    <row r="214" spans="1:8" x14ac:dyDescent="0.25">
      <c r="A214">
        <v>363</v>
      </c>
      <c r="C214" s="50">
        <f ca="1">'Skagit Co Balance'!C217</f>
        <v>0</v>
      </c>
      <c r="D214" s="50">
        <f ca="1">'Skagit Co Balance'!D217</f>
        <v>0</v>
      </c>
      <c r="E214" s="50">
        <f ca="1">'Skagit Co Balance'!E217</f>
        <v>73.728734390025565</v>
      </c>
      <c r="F214" s="50">
        <f ca="1">'Skagit Co Balance'!F217</f>
        <v>24.439690657795044</v>
      </c>
      <c r="G214" s="50">
        <f ca="1">'Skagit Co Balance'!G217</f>
        <v>75.245255228588022</v>
      </c>
      <c r="H214" s="50">
        <f ca="1">'Skagit Co Balance'!H217</f>
        <v>73.728734390025565</v>
      </c>
    </row>
    <row r="215" spans="1:8" x14ac:dyDescent="0.25">
      <c r="A215">
        <v>364</v>
      </c>
      <c r="C215" s="50">
        <f ca="1">'Skagit Co Balance'!C218</f>
        <v>1.7445269210822327</v>
      </c>
      <c r="D215" s="50">
        <f ca="1">'Skagit Co Balance'!D218</f>
        <v>3.6137598058169482</v>
      </c>
      <c r="E215" s="50">
        <f ca="1">'Skagit Co Balance'!E218</f>
        <v>2.5811369647998776</v>
      </c>
      <c r="F215" s="50">
        <f ca="1">'Skagit Co Balance'!F218</f>
        <v>2.0770501091065894</v>
      </c>
      <c r="G215" s="50">
        <f ca="1">'Skagit Co Balance'!G218</f>
        <v>1.8327961407932676</v>
      </c>
      <c r="H215" s="50">
        <f ca="1">'Skagit Co Balance'!H218</f>
        <v>2.5811369647998776</v>
      </c>
    </row>
    <row r="216" spans="1:8" x14ac:dyDescent="0.25">
      <c r="A216">
        <v>365</v>
      </c>
      <c r="C216" s="50">
        <f ca="1">'Skagit Co Balance'!C219</f>
        <v>27.104453757556243</v>
      </c>
      <c r="D216" s="50">
        <f ca="1">'Skagit Co Balance'!D219</f>
        <v>56.217569557155208</v>
      </c>
      <c r="E216" s="50">
        <f ca="1">'Skagit Co Balance'!E219</f>
        <v>3.6352301963565763</v>
      </c>
      <c r="F216" s="50">
        <f ca="1">'Skagit Co Balance'!F219</f>
        <v>1.8466418481684013</v>
      </c>
      <c r="G216" s="50">
        <f ca="1">'Skagit Co Balance'!G219</f>
        <v>3.4448967273991475</v>
      </c>
      <c r="H216" s="50">
        <f ca="1">'Skagit Co Balance'!H219</f>
        <v>3.6352301963565763</v>
      </c>
    </row>
    <row r="217" spans="1:8" x14ac:dyDescent="0.25">
      <c r="A217">
        <v>366</v>
      </c>
      <c r="C217" s="50">
        <f ca="1">'Skagit Co Balance'!C220</f>
        <v>26.116842082179698</v>
      </c>
      <c r="D217" s="50">
        <f ca="1">'Skagit Co Balance'!D220</f>
        <v>54.169156091509876</v>
      </c>
      <c r="E217" s="50">
        <f ca="1">'Skagit Co Balance'!E220</f>
        <v>39.944104314420386</v>
      </c>
      <c r="F217" s="50">
        <f ca="1">'Skagit Co Balance'!F220</f>
        <v>21.693387830226069</v>
      </c>
      <c r="G217" s="50">
        <f ca="1">'Skagit Co Balance'!G220</f>
        <v>34.110724647228139</v>
      </c>
      <c r="H217" s="50">
        <f ca="1">'Skagit Co Balance'!H220</f>
        <v>39.944104314420386</v>
      </c>
    </row>
    <row r="218" spans="1:8" x14ac:dyDescent="0.25">
      <c r="A218">
        <v>367</v>
      </c>
      <c r="C218" s="50">
        <f ca="1">'Skagit Co Balance'!C221</f>
        <v>6.2548739440514405</v>
      </c>
      <c r="D218" s="50">
        <f ca="1">'Skagit Co Balance'!D221</f>
        <v>12.973285282420433</v>
      </c>
      <c r="E218" s="50">
        <f ca="1">'Skagit Co Balance'!E221</f>
        <v>189.20648523763344</v>
      </c>
      <c r="F218" s="50">
        <f ca="1">'Skagit Co Balance'!F221</f>
        <v>63.813719754303314</v>
      </c>
      <c r="G218" s="50">
        <f ca="1">'Skagit Co Balance'!G221</f>
        <v>182.26279805929605</v>
      </c>
      <c r="H218" s="50">
        <f ca="1">'Skagit Co Balance'!H221</f>
        <v>189.20648523763344</v>
      </c>
    </row>
    <row r="219" spans="1:8" x14ac:dyDescent="0.25">
      <c r="A219">
        <v>368</v>
      </c>
      <c r="C219" s="50">
        <f ca="1">'Skagit Co Balance'!C222</f>
        <v>0</v>
      </c>
      <c r="D219" s="50">
        <f ca="1">'Skagit Co Balance'!D222</f>
        <v>0</v>
      </c>
      <c r="E219" s="50">
        <f ca="1">'Skagit Co Balance'!E222</f>
        <v>82.747140752210285</v>
      </c>
      <c r="F219" s="50">
        <f ca="1">'Skagit Co Balance'!F222</f>
        <v>41.594809060561182</v>
      </c>
      <c r="G219" s="50">
        <f ca="1">'Skagit Co Balance'!G222</f>
        <v>78.747516203237097</v>
      </c>
      <c r="H219" s="50">
        <f ca="1">'Skagit Co Balance'!H222</f>
        <v>82.747140752210285</v>
      </c>
    </row>
    <row r="220" spans="1:8" x14ac:dyDescent="0.25">
      <c r="A220">
        <v>369</v>
      </c>
      <c r="C220" s="50">
        <f ca="1">'Skagit Co Balance'!C223</f>
        <v>0.46842368828146141</v>
      </c>
      <c r="D220" s="50">
        <f ca="1">'Skagit Co Balance'!D223</f>
        <v>0.9703322295272736</v>
      </c>
      <c r="E220" s="50">
        <f ca="1">'Skagit Co Balance'!E223</f>
        <v>53.661236122917906</v>
      </c>
      <c r="F220" s="50">
        <f ca="1">'Skagit Co Balance'!F223</f>
        <v>27.599853984211801</v>
      </c>
      <c r="G220" s="50">
        <f ca="1">'Skagit Co Balance'!G223</f>
        <v>48.053256511967795</v>
      </c>
      <c r="H220" s="50">
        <f ca="1">'Skagit Co Balance'!H223</f>
        <v>53.661236122917906</v>
      </c>
    </row>
    <row r="221" spans="1:8" x14ac:dyDescent="0.25">
      <c r="A221">
        <v>370</v>
      </c>
      <c r="C221" s="50">
        <f ca="1">'Skagit Co Balance'!C224</f>
        <v>25.105401785289072</v>
      </c>
      <c r="D221" s="50">
        <f ca="1">'Skagit Co Balance'!D224</f>
        <v>52.005441007628988</v>
      </c>
      <c r="E221" s="50">
        <f ca="1">'Skagit Co Balance'!E224</f>
        <v>1.8393717517596386</v>
      </c>
      <c r="F221" s="50">
        <f ca="1">'Skagit Co Balance'!F224</f>
        <v>0.76842542645379297</v>
      </c>
      <c r="G221" s="50">
        <f ca="1">'Skagit Co Balance'!G224</f>
        <v>0.98126053635651034</v>
      </c>
      <c r="H221" s="50">
        <f ca="1">'Skagit Co Balance'!H224</f>
        <v>1.8393717517596386</v>
      </c>
    </row>
    <row r="222" spans="1:8" x14ac:dyDescent="0.25">
      <c r="A222">
        <v>371</v>
      </c>
      <c r="C222" s="50">
        <f ca="1">'Skagit Co Balance'!C225</f>
        <v>11.93274214120402</v>
      </c>
      <c r="D222" s="50">
        <f ca="1">'Skagit Co Balance'!D225</f>
        <v>24.71848579803515</v>
      </c>
      <c r="E222" s="50">
        <f ca="1">'Skagit Co Balance'!E225</f>
        <v>0.10353968574817556</v>
      </c>
      <c r="F222" s="50">
        <f ca="1">'Skagit Co Balance'!F225</f>
        <v>9.3375695102086972E-2</v>
      </c>
      <c r="G222" s="50">
        <f ca="1">'Skagit Co Balance'!G225</f>
        <v>8.1961817952367205E-2</v>
      </c>
      <c r="H222" s="50">
        <f ca="1">'Skagit Co Balance'!H225</f>
        <v>0.10353968574817556</v>
      </c>
    </row>
    <row r="223" spans="1:8" x14ac:dyDescent="0.25">
      <c r="A223">
        <v>372</v>
      </c>
      <c r="C223" s="50">
        <f ca="1">'Skagit Co Balance'!C226</f>
        <v>4.6721749728413675</v>
      </c>
      <c r="D223" s="50">
        <f ca="1">'Skagit Co Balance'!D226</f>
        <v>9.6783362403624054</v>
      </c>
      <c r="E223" s="50">
        <f ca="1">'Skagit Co Balance'!E226</f>
        <v>29.621167240852984</v>
      </c>
      <c r="F223" s="50">
        <f ca="1">'Skagit Co Balance'!F226</f>
        <v>9.8854896590269448</v>
      </c>
      <c r="G223" s="50">
        <f ca="1">'Skagit Co Balance'!G226</f>
        <v>30.437863883157522</v>
      </c>
      <c r="H223" s="50">
        <f ca="1">'Skagit Co Balance'!H226</f>
        <v>29.621167240852984</v>
      </c>
    </row>
    <row r="224" spans="1:8" x14ac:dyDescent="0.25">
      <c r="A224">
        <v>373</v>
      </c>
      <c r="C224" s="50">
        <f ca="1">'Skagit Co Balance'!C227</f>
        <v>25.925143239781633</v>
      </c>
      <c r="D224" s="50">
        <f ca="1">'Skagit Co Balance'!D227</f>
        <v>53.703522409301719</v>
      </c>
      <c r="E224" s="50">
        <f ca="1">'Skagit Co Balance'!E227</f>
        <v>10.871249529662986</v>
      </c>
      <c r="F224" s="50">
        <f ca="1">'Skagit Co Balance'!F227</f>
        <v>3.8731043787589705</v>
      </c>
      <c r="G224" s="50">
        <f ca="1">'Skagit Co Balance'!G227</f>
        <v>9.8382053216960941</v>
      </c>
      <c r="H224" s="50">
        <f ca="1">'Skagit Co Balance'!H227</f>
        <v>10.871249529662986</v>
      </c>
    </row>
    <row r="225" spans="1:8" x14ac:dyDescent="0.25">
      <c r="A225">
        <v>374</v>
      </c>
      <c r="C225" s="50">
        <f ca="1">'Skagit Co Balance'!C228</f>
        <v>3.3960717400405955</v>
      </c>
      <c r="D225" s="50">
        <f ca="1">'Skagit Co Balance'!D228</f>
        <v>7.0349086640727334</v>
      </c>
      <c r="E225" s="50">
        <f ca="1">'Skagit Co Balance'!E228</f>
        <v>18.757762943583444</v>
      </c>
      <c r="F225" s="50">
        <f ca="1">'Skagit Co Balance'!F228</f>
        <v>6.2034219707215525</v>
      </c>
      <c r="G225" s="50">
        <f ca="1">'Skagit Co Balance'!G228</f>
        <v>18.517179721670001</v>
      </c>
      <c r="H225" s="50">
        <f ca="1">'Skagit Co Balance'!H228</f>
        <v>18.757762943583444</v>
      </c>
    </row>
    <row r="226" spans="1:8" x14ac:dyDescent="0.25">
      <c r="A226">
        <v>375</v>
      </c>
      <c r="C226" s="50">
        <f ca="1">'Skagit Co Balance'!C229</f>
        <v>1.8736947531258457</v>
      </c>
      <c r="D226" s="50">
        <f ca="1">'Skagit Co Balance'!D229</f>
        <v>3.8813289181090944</v>
      </c>
      <c r="E226" s="50">
        <f ca="1">'Skagit Co Balance'!E229</f>
        <v>160.60363001743664</v>
      </c>
      <c r="F226" s="50">
        <f ca="1">'Skagit Co Balance'!F229</f>
        <v>100.39863726096489</v>
      </c>
      <c r="G226" s="50">
        <f ca="1">'Skagit Co Balance'!G229</f>
        <v>118.13070028135949</v>
      </c>
      <c r="H226" s="50">
        <f ca="1">'Skagit Co Balance'!H229</f>
        <v>160.60363001743664</v>
      </c>
    </row>
    <row r="227" spans="1:8" x14ac:dyDescent="0.25">
      <c r="A227">
        <v>376</v>
      </c>
      <c r="C227" s="50">
        <f ca="1">'Skagit Co Balance'!C230</f>
        <v>11.593486284966172</v>
      </c>
      <c r="D227" s="50">
        <f ca="1">'Skagit Co Balance'!D230</f>
        <v>24.015722680800021</v>
      </c>
      <c r="E227" s="50">
        <f ca="1">'Skagit Co Balance'!E230</f>
        <v>58.646556768625778</v>
      </c>
      <c r="F227" s="50">
        <f ca="1">'Skagit Co Balance'!F230</f>
        <v>27.753752013035125</v>
      </c>
      <c r="G227" s="50">
        <f ca="1">'Skagit Co Balance'!G230</f>
        <v>51.73434126353699</v>
      </c>
      <c r="H227" s="50">
        <f ca="1">'Skagit Co Balance'!H230</f>
        <v>58.646556768625778</v>
      </c>
    </row>
    <row r="228" spans="1:8" x14ac:dyDescent="0.25">
      <c r="A228">
        <v>377</v>
      </c>
      <c r="C228" s="50">
        <f ca="1">'Skagit Co Balance'!C231</f>
        <v>4.8013428048849791</v>
      </c>
      <c r="D228" s="50">
        <f ca="1">'Skagit Co Balance'!D231</f>
        <v>9.9459053526545542</v>
      </c>
      <c r="E228" s="50">
        <f ca="1">'Skagit Co Balance'!E231</f>
        <v>72.568514895858783</v>
      </c>
      <c r="F228" s="50">
        <f ca="1">'Skagit Co Balance'!F231</f>
        <v>27.315239766751233</v>
      </c>
      <c r="G228" s="50">
        <f ca="1">'Skagit Co Balance'!G231</f>
        <v>59.697614959366113</v>
      </c>
      <c r="H228" s="50">
        <f ca="1">'Skagit Co Balance'!H231</f>
        <v>72.568514895858783</v>
      </c>
    </row>
    <row r="229" spans="1:8" x14ac:dyDescent="0.25">
      <c r="A229">
        <v>401</v>
      </c>
      <c r="C229" s="50">
        <f ca="1">'Skagit Co Balance'!C232</f>
        <v>2.9044936590677017</v>
      </c>
      <c r="D229" s="50">
        <f ca="1">'Skagit Co Balance'!D232</f>
        <v>5.8679049730312727</v>
      </c>
      <c r="E229" s="50">
        <f ca="1">'Skagit Co Balance'!E232</f>
        <v>60.676464834370364</v>
      </c>
      <c r="F229" s="50">
        <f ca="1">'Skagit Co Balance'!F232</f>
        <v>27.981175224803824</v>
      </c>
      <c r="G229" s="50">
        <f ca="1">'Skagit Co Balance'!G232</f>
        <v>37.987748781877713</v>
      </c>
      <c r="H229" s="50">
        <f ca="1">'Skagit Co Balance'!H232</f>
        <v>60.676464834370364</v>
      </c>
    </row>
    <row r="230" spans="1:8" x14ac:dyDescent="0.25">
      <c r="A230">
        <v>402</v>
      </c>
      <c r="C230" s="50">
        <f ca="1">'Skagit Co Balance'!C233</f>
        <v>16.796928871526777</v>
      </c>
      <c r="D230" s="50">
        <f ca="1">'Skagit Co Balance'!D233</f>
        <v>33.934583451120943</v>
      </c>
      <c r="E230" s="50">
        <f ca="1">'Skagit Co Balance'!E233</f>
        <v>8.0733282613490172</v>
      </c>
      <c r="F230" s="50">
        <f ca="1">'Skagit Co Balance'!F233</f>
        <v>3.1237574141107731</v>
      </c>
      <c r="G230" s="50">
        <f ca="1">'Skagit Co Balance'!G233</f>
        <v>7.5864853402858854</v>
      </c>
      <c r="H230" s="50">
        <f ca="1">'Skagit Co Balance'!H233</f>
        <v>8.0733282613490172</v>
      </c>
    </row>
    <row r="231" spans="1:8" x14ac:dyDescent="0.25">
      <c r="A231">
        <v>403</v>
      </c>
      <c r="C231" s="50">
        <f ca="1">'Skagit Co Balance'!C234</f>
        <v>6.4747901114138022</v>
      </c>
      <c r="D231" s="50">
        <f ca="1">'Skagit Co Balance'!D234</f>
        <v>15.53539531248728</v>
      </c>
      <c r="E231" s="50">
        <f ca="1">'Skagit Co Balance'!E234</f>
        <v>36.206321679488497</v>
      </c>
      <c r="F231" s="50">
        <f ca="1">'Skagit Co Balance'!F234</f>
        <v>14.300527549198016</v>
      </c>
      <c r="G231" s="50">
        <f ca="1">'Skagit Co Balance'!G234</f>
        <v>29.971010320419627</v>
      </c>
      <c r="H231" s="50">
        <f ca="1">'Skagit Co Balance'!H234</f>
        <v>36.206321679488497</v>
      </c>
    </row>
    <row r="232" spans="1:8" x14ac:dyDescent="0.25">
      <c r="A232">
        <v>404</v>
      </c>
      <c r="C232" s="50">
        <f ca="1">'Skagit Co Balance'!C235</f>
        <v>16.53027409664551</v>
      </c>
      <c r="D232" s="50">
        <f ca="1">'Skagit Co Balance'!D235</f>
        <v>39.662188008605895</v>
      </c>
      <c r="E232" s="50">
        <f ca="1">'Skagit Co Balance'!E235</f>
        <v>16.901196278163916</v>
      </c>
      <c r="F232" s="50">
        <f ca="1">'Skagit Co Balance'!F235</f>
        <v>6.6400692072853076</v>
      </c>
      <c r="G232" s="50">
        <f ca="1">'Skagit Co Balance'!G235</f>
        <v>13.581288830764725</v>
      </c>
      <c r="H232" s="50">
        <f ca="1">'Skagit Co Balance'!H235</f>
        <v>16.901196278163916</v>
      </c>
    </row>
    <row r="233" spans="1:8" x14ac:dyDescent="0.25">
      <c r="A233">
        <v>405</v>
      </c>
      <c r="C233" s="50">
        <f ca="1">'Skagit Co Balance'!C236</f>
        <v>9.7703028753662586</v>
      </c>
      <c r="D233" s="50">
        <f ca="1">'Skagit Co Balance'!D236</f>
        <v>23.442538658353953</v>
      </c>
      <c r="E233" s="50">
        <f ca="1">'Skagit Co Balance'!E236</f>
        <v>8.6523165778401427</v>
      </c>
      <c r="F233" s="50">
        <f ca="1">'Skagit Co Balance'!F236</f>
        <v>5.3661131761479535</v>
      </c>
      <c r="G233" s="50">
        <f ca="1">'Skagit Co Balance'!G236</f>
        <v>6.6933649168661811</v>
      </c>
      <c r="H233" s="50">
        <f ca="1">'Skagit Co Balance'!H236</f>
        <v>8.6523165778401427</v>
      </c>
    </row>
    <row r="234" spans="1:8" x14ac:dyDescent="0.25">
      <c r="A234">
        <v>406</v>
      </c>
      <c r="C234" s="50">
        <f ca="1">'Skagit Co Balance'!C237</f>
        <v>1.7537615229169881</v>
      </c>
      <c r="D234" s="50">
        <f ca="1">'Skagit Co Balance'!D237</f>
        <v>4.2079168704351977</v>
      </c>
      <c r="E234" s="50">
        <f ca="1">'Skagit Co Balance'!E237</f>
        <v>22.487280318759669</v>
      </c>
      <c r="F234" s="50">
        <f ca="1">'Skagit Co Balance'!F237</f>
        <v>7.7595464739337752</v>
      </c>
      <c r="G234" s="50">
        <f ca="1">'Skagit Co Balance'!G237</f>
        <v>17.311257633358458</v>
      </c>
      <c r="H234" s="50">
        <f ca="1">'Skagit Co Balance'!H237</f>
        <v>22.487280318759669</v>
      </c>
    </row>
    <row r="235" spans="1:8" x14ac:dyDescent="0.25">
      <c r="A235">
        <v>407</v>
      </c>
      <c r="C235" s="50">
        <f ca="1">'Skagit Co Balance'!C238</f>
        <v>14.659010551693081</v>
      </c>
      <c r="D235" s="50">
        <f ca="1">'Skagit Co Balance'!D238</f>
        <v>35.172340707851539</v>
      </c>
      <c r="E235" s="50">
        <f ca="1">'Skagit Co Balance'!E238</f>
        <v>1.3710796192462018</v>
      </c>
      <c r="F235" s="50">
        <f ca="1">'Skagit Co Balance'!F238</f>
        <v>0.52221304985584494</v>
      </c>
      <c r="G235" s="50">
        <f ca="1">'Skagit Co Balance'!G238</f>
        <v>1.1671725088331508</v>
      </c>
      <c r="H235" s="50">
        <f ca="1">'Skagit Co Balance'!H238</f>
        <v>1.3710796192462018</v>
      </c>
    </row>
    <row r="236" spans="1:8" x14ac:dyDescent="0.25">
      <c r="A236">
        <v>408</v>
      </c>
      <c r="C236" s="50">
        <f ca="1">'Skagit Co Balance'!C239</f>
        <v>0</v>
      </c>
      <c r="D236" s="50">
        <f ca="1">'Skagit Co Balance'!D239</f>
        <v>0</v>
      </c>
      <c r="E236" s="50">
        <f ca="1">'Skagit Co Balance'!E239</f>
        <v>20.903216989745751</v>
      </c>
      <c r="F236" s="50">
        <f ca="1">'Skagit Co Balance'!F239</f>
        <v>10.762478365939565</v>
      </c>
      <c r="G236" s="50">
        <f ca="1">'Skagit Co Balance'!G239</f>
        <v>17.420580694352392</v>
      </c>
      <c r="H236" s="50">
        <f ca="1">'Skagit Co Balance'!H239</f>
        <v>20.903216989745751</v>
      </c>
    </row>
    <row r="237" spans="1:8" x14ac:dyDescent="0.25">
      <c r="A237">
        <v>409</v>
      </c>
      <c r="C237" s="50">
        <f ca="1">'Skagit Co Balance'!C240</f>
        <v>2.6624525208120602</v>
      </c>
      <c r="D237" s="50">
        <f ca="1">'Skagit Co Balance'!D240</f>
        <v>5.3789128919453342</v>
      </c>
      <c r="E237" s="50">
        <f ca="1">'Skagit Co Balance'!E240</f>
        <v>0.48782885108455187</v>
      </c>
      <c r="F237" s="50">
        <f ca="1">'Skagit Co Balance'!F240</f>
        <v>0.37600864144478152</v>
      </c>
      <c r="G237" s="50">
        <f ca="1">'Skagit Co Balance'!G240</f>
        <v>0.28527255466285201</v>
      </c>
      <c r="H237" s="50">
        <f ca="1">'Skagit Co Balance'!H240</f>
        <v>0.48782885108455187</v>
      </c>
    </row>
    <row r="238" spans="1:8" x14ac:dyDescent="0.25">
      <c r="A238">
        <v>410</v>
      </c>
      <c r="C238" s="50">
        <f ca="1">'Skagit Co Balance'!C241</f>
        <v>2.5231756754989578</v>
      </c>
      <c r="D238" s="50">
        <f ca="1">'Skagit Co Balance'!D241</f>
        <v>6.0540235107589062</v>
      </c>
      <c r="E238" s="50">
        <f ca="1">'Skagit Co Balance'!E241</f>
        <v>1.6598095935041206</v>
      </c>
      <c r="F238" s="50">
        <f ca="1">'Skagit Co Balance'!F241</f>
        <v>1.4968741059105506</v>
      </c>
      <c r="G238" s="50">
        <f ca="1">'Skagit Co Balance'!G241</f>
        <v>1.313902111594679</v>
      </c>
      <c r="H238" s="50">
        <f ca="1">'Skagit Co Balance'!H241</f>
        <v>1.6598095935041206</v>
      </c>
    </row>
    <row r="239" spans="1:8" x14ac:dyDescent="0.25">
      <c r="A239">
        <v>411</v>
      </c>
      <c r="C239" s="50">
        <f ca="1">'Skagit Co Balance'!C242</f>
        <v>0.19486239143522094</v>
      </c>
      <c r="D239" s="50">
        <f ca="1">'Skagit Co Balance'!D242</f>
        <v>0.46754631893724424</v>
      </c>
      <c r="E239" s="50">
        <f ca="1">'Skagit Co Balance'!E242</f>
        <v>0</v>
      </c>
      <c r="F239" s="50">
        <f ca="1">'Skagit Co Balance'!F242</f>
        <v>0</v>
      </c>
      <c r="G239" s="50">
        <f ca="1">'Skagit Co Balance'!G242</f>
        <v>0</v>
      </c>
      <c r="H239" s="50">
        <f ca="1">'Skagit Co Balance'!H242</f>
        <v>0</v>
      </c>
    </row>
    <row r="240" spans="1:8" x14ac:dyDescent="0.25">
      <c r="A240">
        <v>412</v>
      </c>
      <c r="C240" s="50">
        <f ca="1">'Skagit Co Balance'!C243</f>
        <v>8.739578255869658E-2</v>
      </c>
      <c r="D240" s="50">
        <f ca="1">'Skagit Co Balance'!D243</f>
        <v>0.20969452404335406</v>
      </c>
      <c r="E240" s="50">
        <f ca="1">'Skagit Co Balance'!E243</f>
        <v>102.44030261058576</v>
      </c>
      <c r="F240" s="50">
        <f ca="1">'Skagit Co Balance'!F243</f>
        <v>58.196332692931598</v>
      </c>
      <c r="G240" s="50">
        <f ca="1">'Skagit Co Balance'!G243</f>
        <v>53.164653416876448</v>
      </c>
      <c r="H240" s="50">
        <f ca="1">'Skagit Co Balance'!H243</f>
        <v>102.44030261058576</v>
      </c>
    </row>
    <row r="241" spans="1:8" x14ac:dyDescent="0.25">
      <c r="A241">
        <v>413</v>
      </c>
      <c r="C241" s="50">
        <f ca="1">'Skagit Co Balance'!C244</f>
        <v>17.024542552520948</v>
      </c>
      <c r="D241" s="50">
        <f ca="1">'Skagit Co Balance'!D244</f>
        <v>40.848119246590208</v>
      </c>
      <c r="E241" s="50">
        <f ca="1">'Skagit Co Balance'!E244</f>
        <v>10.826889219501343</v>
      </c>
      <c r="F241" s="50">
        <f ca="1">'Skagit Co Balance'!F244</f>
        <v>3.7416269254890522</v>
      </c>
      <c r="G241" s="50">
        <f ca="1">'Skagit Co Balance'!G244</f>
        <v>8.297804924588899</v>
      </c>
      <c r="H241" s="50">
        <f ca="1">'Skagit Co Balance'!H244</f>
        <v>10.826889219501343</v>
      </c>
    </row>
    <row r="242" spans="1:8" x14ac:dyDescent="0.25">
      <c r="A242">
        <v>414</v>
      </c>
      <c r="C242" s="50">
        <f ca="1">'Skagit Co Balance'!C245</f>
        <v>0</v>
      </c>
      <c r="D242" s="50">
        <f ca="1">'Skagit Co Balance'!D245</f>
        <v>0</v>
      </c>
      <c r="E242" s="50">
        <f ca="1">'Skagit Co Balance'!E245</f>
        <v>60.277907789570079</v>
      </c>
      <c r="F242" s="50">
        <f ca="1">'Skagit Co Balance'!F245</f>
        <v>27.486782192874202</v>
      </c>
      <c r="G242" s="50">
        <f ca="1">'Skagit Co Balance'!G245</f>
        <v>24.614787878504526</v>
      </c>
      <c r="H242" s="50">
        <f ca="1">'Skagit Co Balance'!H245</f>
        <v>60.277907789570079</v>
      </c>
    </row>
    <row r="243" spans="1:8" x14ac:dyDescent="0.25">
      <c r="A243">
        <v>415</v>
      </c>
      <c r="C243" s="50">
        <f ca="1">'Skagit Co Balance'!C246</f>
        <v>0</v>
      </c>
      <c r="D243" s="50">
        <f ca="1">'Skagit Co Balance'!D246</f>
        <v>0</v>
      </c>
      <c r="E243" s="50">
        <f ca="1">'Skagit Co Balance'!E246</f>
        <v>74.365582347306457</v>
      </c>
      <c r="F243" s="50">
        <f ca="1">'Skagit Co Balance'!F246</f>
        <v>24.094936122565013</v>
      </c>
      <c r="G243" s="50">
        <f ca="1">'Skagit Co Balance'!G246</f>
        <v>56.7080884646454</v>
      </c>
      <c r="H243" s="50">
        <f ca="1">'Skagit Co Balance'!H246</f>
        <v>74.365582347306457</v>
      </c>
    </row>
    <row r="244" spans="1:8" x14ac:dyDescent="0.25">
      <c r="A244">
        <v>416</v>
      </c>
      <c r="C244" s="50">
        <f ca="1">'Skagit Co Balance'!C247</f>
        <v>0</v>
      </c>
      <c r="D244" s="50">
        <f ca="1">'Skagit Co Balance'!D247</f>
        <v>0</v>
      </c>
      <c r="E244" s="50">
        <f ca="1">'Skagit Co Balance'!E247</f>
        <v>18.847283244949082</v>
      </c>
      <c r="F244" s="50">
        <f ca="1">'Skagit Co Balance'!F247</f>
        <v>8.2492384174046105</v>
      </c>
      <c r="G244" s="50">
        <f ca="1">'Skagit Co Balance'!G247</f>
        <v>11.700944611815968</v>
      </c>
      <c r="H244" s="50">
        <f ca="1">'Skagit Co Balance'!H247</f>
        <v>18.847283244949082</v>
      </c>
    </row>
    <row r="245" spans="1:8" x14ac:dyDescent="0.25">
      <c r="A245">
        <v>417</v>
      </c>
      <c r="C245" s="50">
        <f ca="1">'Skagit Co Balance'!C248</f>
        <v>7.7944956574088362</v>
      </c>
      <c r="D245" s="50">
        <f ca="1">'Skagit Co Balance'!D248</f>
        <v>18.701852757489767</v>
      </c>
      <c r="E245" s="50">
        <f ca="1">'Skagit Co Balance'!E248</f>
        <v>0</v>
      </c>
      <c r="F245" s="50">
        <f ca="1">'Skagit Co Balance'!F248</f>
        <v>0</v>
      </c>
      <c r="G245" s="50">
        <f ca="1">'Skagit Co Balance'!G248</f>
        <v>0</v>
      </c>
      <c r="H245" s="50">
        <f ca="1">'Skagit Co Balance'!H248</f>
        <v>0</v>
      </c>
    </row>
    <row r="246" spans="1:8" x14ac:dyDescent="0.25">
      <c r="A246">
        <v>418</v>
      </c>
      <c r="C246" s="50">
        <f ca="1">'Skagit Co Balance'!C249</f>
        <v>0.87688076145849403</v>
      </c>
      <c r="D246" s="50">
        <f ca="1">'Skagit Co Balance'!D249</f>
        <v>2.1039584352175988</v>
      </c>
      <c r="E246" s="50">
        <f ca="1">'Skagit Co Balance'!E249</f>
        <v>2.6971905894441957</v>
      </c>
      <c r="F246" s="50">
        <f ca="1">'Skagit Co Balance'!F249</f>
        <v>2.432420422104645</v>
      </c>
      <c r="G246" s="50">
        <f ca="1">'Skagit Co Balance'!G249</f>
        <v>2.1350909313413533</v>
      </c>
      <c r="H246" s="50">
        <f ca="1">'Skagit Co Balance'!H249</f>
        <v>2.6971905894441957</v>
      </c>
    </row>
    <row r="247" spans="1:8" x14ac:dyDescent="0.25">
      <c r="A247">
        <v>419</v>
      </c>
      <c r="C247" s="50">
        <f ca="1">'Skagit Co Balance'!C250</f>
        <v>47.808610857869994</v>
      </c>
      <c r="D247" s="50">
        <f ca="1">'Skagit Co Balance'!D250</f>
        <v>114.71038539281764</v>
      </c>
      <c r="E247" s="50">
        <f ca="1">'Skagit Co Balance'!E250</f>
        <v>12.28084028100689</v>
      </c>
      <c r="F247" s="50">
        <f ca="1">'Skagit Co Balance'!F250</f>
        <v>6.6669687022157591</v>
      </c>
      <c r="G247" s="50">
        <f ca="1">'Skagit Co Balance'!G250</f>
        <v>9.9311975882366301</v>
      </c>
      <c r="H247" s="50">
        <f ca="1">'Skagit Co Balance'!H250</f>
        <v>12.28084028100689</v>
      </c>
    </row>
    <row r="248" spans="1:8" x14ac:dyDescent="0.25">
      <c r="A248">
        <v>431</v>
      </c>
      <c r="C248" s="50">
        <f ca="1">'Skagit Co Balance'!C251</f>
        <v>0.87688076145849403</v>
      </c>
      <c r="D248" s="50">
        <f ca="1">'Skagit Co Balance'!D251</f>
        <v>2.1039584352175988</v>
      </c>
      <c r="E248" s="50">
        <f ca="1">'Skagit Co Balance'!E251</f>
        <v>14.916519852570666</v>
      </c>
      <c r="F248" s="50">
        <f ca="1">'Skagit Co Balance'!F251</f>
        <v>5.0815310901561617</v>
      </c>
      <c r="G248" s="50">
        <f ca="1">'Skagit Co Balance'!G251</f>
        <v>14.415509108165974</v>
      </c>
      <c r="H248" s="50">
        <f ca="1">'Skagit Co Balance'!H251</f>
        <v>14.916519852570666</v>
      </c>
    </row>
    <row r="249" spans="1:8" x14ac:dyDescent="0.25">
      <c r="A249">
        <v>432</v>
      </c>
      <c r="C249" s="50">
        <f ca="1">'Skagit Co Balance'!C252</f>
        <v>15.736928019659841</v>
      </c>
      <c r="D249" s="50">
        <f ca="1">'Skagit Co Balance'!D252</f>
        <v>32.598796417083513</v>
      </c>
      <c r="E249" s="50">
        <f ca="1">'Skagit Co Balance'!E252</f>
        <v>12.812168695587236</v>
      </c>
      <c r="F249" s="50">
        <f ca="1">'Skagit Co Balance'!F252</f>
        <v>7.4898922861180353</v>
      </c>
      <c r="G249" s="50">
        <f ca="1">'Skagit Co Balance'!G252</f>
        <v>10.388691626455321</v>
      </c>
      <c r="H249" s="50">
        <f ca="1">'Skagit Co Balance'!H252</f>
        <v>12.812168695587236</v>
      </c>
    </row>
    <row r="250" spans="1:8" x14ac:dyDescent="0.25">
      <c r="A250">
        <v>433</v>
      </c>
      <c r="C250" s="50">
        <f ca="1">'Skagit Co Balance'!C253</f>
        <v>5.7484405473390172</v>
      </c>
      <c r="D250" s="50">
        <f ca="1">'Skagit Co Balance'!D253</f>
        <v>13.792616408648703</v>
      </c>
      <c r="E250" s="50">
        <f ca="1">'Skagit Co Balance'!E253</f>
        <v>3.8179211481608459</v>
      </c>
      <c r="F250" s="50">
        <f ca="1">'Skagit Co Balance'!F253</f>
        <v>1.2278185579305172</v>
      </c>
      <c r="G250" s="50">
        <f ca="1">'Skagit Co Balance'!G253</f>
        <v>2.88062965169981</v>
      </c>
      <c r="H250" s="50">
        <f ca="1">'Skagit Co Balance'!H253</f>
        <v>3.8179211481608459</v>
      </c>
    </row>
    <row r="251" spans="1:8" x14ac:dyDescent="0.25">
      <c r="A251">
        <v>434</v>
      </c>
      <c r="C251" s="50">
        <f ca="1">'Skagit Co Balance'!C254</f>
        <v>0.47635300282269488</v>
      </c>
      <c r="D251" s="50">
        <f ca="1">'Skagit Co Balance'!D254</f>
        <v>1.3098101252205081</v>
      </c>
      <c r="E251" s="50">
        <f ca="1">'Skagit Co Balance'!E254</f>
        <v>0.97162958042402048</v>
      </c>
      <c r="F251" s="50">
        <f ca="1">'Skagit Co Balance'!F254</f>
        <v>0.36962148001698797</v>
      </c>
      <c r="G251" s="50">
        <f ca="1">'Skagit Co Balance'!G254</f>
        <v>0.30322270128393602</v>
      </c>
      <c r="H251" s="50">
        <f ca="1">'Skagit Co Balance'!H254</f>
        <v>0.97162958042402048</v>
      </c>
    </row>
    <row r="252" spans="1:8" x14ac:dyDescent="0.25">
      <c r="A252">
        <v>435</v>
      </c>
      <c r="C252" s="50">
        <f ca="1">'Skagit Co Balance'!C255</f>
        <v>34.75246009244907</v>
      </c>
      <c r="D252" s="50">
        <f ca="1">'Skagit Co Balance'!D255</f>
        <v>97.615895468519071</v>
      </c>
      <c r="E252" s="50">
        <f ca="1">'Skagit Co Balance'!E255</f>
        <v>197.69293177979554</v>
      </c>
      <c r="F252" s="50">
        <f ca="1">'Skagit Co Balance'!F255</f>
        <v>83.249195068680322</v>
      </c>
      <c r="G252" s="50">
        <f ca="1">'Skagit Co Balance'!G255</f>
        <v>221.0794576655189</v>
      </c>
      <c r="H252" s="50">
        <f ca="1">'Skagit Co Balance'!H255</f>
        <v>197.69293177979554</v>
      </c>
    </row>
    <row r="253" spans="1:8" x14ac:dyDescent="0.25">
      <c r="A253">
        <v>436</v>
      </c>
      <c r="C253" s="50">
        <f ca="1">'Skagit Co Balance'!C256</f>
        <v>6.4137578813883085</v>
      </c>
      <c r="D253" s="50">
        <f ca="1">'Skagit Co Balance'!D256</f>
        <v>16.438045600321477</v>
      </c>
      <c r="E253" s="50">
        <f ca="1">'Skagit Co Balance'!E256</f>
        <v>0.69356049039784107</v>
      </c>
      <c r="F253" s="50">
        <f ca="1">'Skagit Co Balance'!F256</f>
        <v>0.48274501811547277</v>
      </c>
      <c r="G253" s="50">
        <f ca="1">'Skagit Co Balance'!G256</f>
        <v>0.49149377278618434</v>
      </c>
      <c r="H253" s="50">
        <f ca="1">'Skagit Co Balance'!H256</f>
        <v>0.69356049039784107</v>
      </c>
    </row>
    <row r="254" spans="1:8" x14ac:dyDescent="0.25">
      <c r="A254">
        <v>437</v>
      </c>
      <c r="C254" s="50">
        <f ca="1">'Skagit Co Balance'!C257</f>
        <v>2.4051592055206159</v>
      </c>
      <c r="D254" s="50">
        <f ca="1">'Skagit Co Balance'!D257</f>
        <v>6.1642671001205533</v>
      </c>
      <c r="E254" s="50">
        <f ca="1">'Skagit Co Balance'!E257</f>
        <v>30.642953045888461</v>
      </c>
      <c r="F254" s="50">
        <f ca="1">'Skagit Co Balance'!F257</f>
        <v>9.9373382172864986</v>
      </c>
      <c r="G254" s="50">
        <f ca="1">'Skagit Co Balance'!G257</f>
        <v>31.556016866672689</v>
      </c>
      <c r="H254" s="50">
        <f ca="1">'Skagit Co Balance'!H257</f>
        <v>30.642953045888461</v>
      </c>
    </row>
    <row r="255" spans="1:8" x14ac:dyDescent="0.25">
      <c r="A255">
        <v>438</v>
      </c>
      <c r="C255" s="50">
        <f ca="1">'Skagit Co Balance'!C258</f>
        <v>3.0195437625752701</v>
      </c>
      <c r="D255" s="50">
        <f ca="1">'Skagit Co Balance'!D258</f>
        <v>7.7388948849180155</v>
      </c>
      <c r="E255" s="50">
        <f ca="1">'Skagit Co Balance'!E258</f>
        <v>8.29827425059913</v>
      </c>
      <c r="F255" s="50">
        <f ca="1">'Skagit Co Balance'!F258</f>
        <v>5.953990150251963</v>
      </c>
      <c r="G255" s="50">
        <f ca="1">'Skagit Co Balance'!G258</f>
        <v>4.7830024422120028</v>
      </c>
      <c r="H255" s="50">
        <f ca="1">'Skagit Co Balance'!H258</f>
        <v>8.29827425059913</v>
      </c>
    </row>
    <row r="256" spans="1:8" x14ac:dyDescent="0.25">
      <c r="A256">
        <v>439</v>
      </c>
      <c r="C256" s="50">
        <f ca="1">'Skagit Co Balance'!C259</f>
        <v>3.9696083568557894</v>
      </c>
      <c r="D256" s="50">
        <f ca="1">'Skagit Co Balance'!D259</f>
        <v>10.915084376837566</v>
      </c>
      <c r="E256" s="50">
        <f ca="1">'Skagit Co Balance'!E259</f>
        <v>2.9377998514041272</v>
      </c>
      <c r="F256" s="50">
        <f ca="1">'Skagit Co Balance'!F259</f>
        <v>1.6864642798975584</v>
      </c>
      <c r="G256" s="50">
        <f ca="1">'Skagit Co Balance'!G259</f>
        <v>1.8122393680548043</v>
      </c>
      <c r="H256" s="50">
        <f ca="1">'Skagit Co Balance'!H259</f>
        <v>2.9377998514041272</v>
      </c>
    </row>
    <row r="257" spans="1:8" x14ac:dyDescent="0.25">
      <c r="A257">
        <v>440</v>
      </c>
      <c r="C257" s="50">
        <f ca="1">'Skagit Co Balance'!C260</f>
        <v>10.232348980019871</v>
      </c>
      <c r="D257" s="50">
        <f ca="1">'Skagit Co Balance'!D260</f>
        <v>26.224846999612879</v>
      </c>
      <c r="E257" s="50">
        <f ca="1">'Skagit Co Balance'!E260</f>
        <v>3.6146394099074604</v>
      </c>
      <c r="F257" s="50">
        <f ca="1">'Skagit Co Balance'!F260</f>
        <v>1.6155649513324224</v>
      </c>
      <c r="G257" s="50">
        <f ca="1">'Skagit Co Balance'!G260</f>
        <v>3.3599814767131533</v>
      </c>
      <c r="H257" s="50">
        <f ca="1">'Skagit Co Balance'!H260</f>
        <v>3.6146394099074604</v>
      </c>
    </row>
    <row r="258" spans="1:8" x14ac:dyDescent="0.25">
      <c r="A258">
        <v>441</v>
      </c>
      <c r="C258" s="50">
        <f ca="1">'Skagit Co Balance'!C261</f>
        <v>5.7011181167896074</v>
      </c>
      <c r="D258" s="50">
        <f ca="1">'Skagit Co Balance'!D261</f>
        <v>14.611596089174649</v>
      </c>
      <c r="E258" s="50">
        <f ca="1">'Skagit Co Balance'!E261</f>
        <v>12.784153076427387</v>
      </c>
      <c r="F258" s="50">
        <f ca="1">'Skagit Co Balance'!F261</f>
        <v>9.4258686905037461</v>
      </c>
      <c r="G258" s="50">
        <f ca="1">'Skagit Co Balance'!G261</f>
        <v>6.9683675732147465</v>
      </c>
      <c r="H258" s="50">
        <f ca="1">'Skagit Co Balance'!H261</f>
        <v>12.784153076427387</v>
      </c>
    </row>
    <row r="259" spans="1:8" x14ac:dyDescent="0.25">
      <c r="A259">
        <v>442</v>
      </c>
      <c r="C259" s="50">
        <f ca="1">'Skagit Co Balance'!C262</f>
        <v>3.5631988229935052</v>
      </c>
      <c r="D259" s="50">
        <f ca="1">'Skagit Co Balance'!D262</f>
        <v>9.1322475557341569</v>
      </c>
      <c r="E259" s="50">
        <f ca="1">'Skagit Co Balance'!E262</f>
        <v>0.6457286792377257</v>
      </c>
      <c r="F259" s="50">
        <f ca="1">'Skagit Co Balance'!F262</f>
        <v>0.56102981211889213</v>
      </c>
      <c r="G259" s="50">
        <f ca="1">'Skagit Co Balance'!G262</f>
        <v>0.4775269806578975</v>
      </c>
      <c r="H259" s="50">
        <f ca="1">'Skagit Co Balance'!H262</f>
        <v>0.6457286792377257</v>
      </c>
    </row>
    <row r="260" spans="1:8" x14ac:dyDescent="0.25">
      <c r="A260">
        <v>443</v>
      </c>
      <c r="C260" s="50">
        <f ca="1">'Skagit Co Balance'!C263</f>
        <v>10.145941408562281</v>
      </c>
      <c r="D260" s="50">
        <f ca="1">'Skagit Co Balance'!D263</f>
        <v>26.003389996386325</v>
      </c>
      <c r="E260" s="50">
        <f ca="1">'Skagit Co Balance'!E263</f>
        <v>2.4578020499701774</v>
      </c>
      <c r="F260" s="50">
        <f ca="1">'Skagit Co Balance'!F263</f>
        <v>1.1966402175459427</v>
      </c>
      <c r="G260" s="50">
        <f ca="1">'Skagit Co Balance'!G263</f>
        <v>1.7654532594244676</v>
      </c>
      <c r="H260" s="50">
        <f ca="1">'Skagit Co Balance'!H263</f>
        <v>2.4578020499701774</v>
      </c>
    </row>
    <row r="261" spans="1:8" x14ac:dyDescent="0.25">
      <c r="A261">
        <v>444</v>
      </c>
      <c r="C261" s="50">
        <f ca="1">'Skagit Co Balance'!C264</f>
        <v>0.35631988229935047</v>
      </c>
      <c r="D261" s="50">
        <f ca="1">'Skagit Co Balance'!D264</f>
        <v>0.91322475557341554</v>
      </c>
      <c r="E261" s="50">
        <f ca="1">'Skagit Co Balance'!E264</f>
        <v>11.155524866647784</v>
      </c>
      <c r="F261" s="50">
        <f ca="1">'Skagit Co Balance'!F264</f>
        <v>4.9649627955774527</v>
      </c>
      <c r="G261" s="50">
        <f ca="1">'Skagit Co Balance'!G264</f>
        <v>7.6659559492822105</v>
      </c>
      <c r="H261" s="50">
        <f ca="1">'Skagit Co Balance'!H264</f>
        <v>11.155524866647784</v>
      </c>
    </row>
    <row r="262" spans="1:8" x14ac:dyDescent="0.25">
      <c r="A262">
        <v>445</v>
      </c>
      <c r="C262" s="50">
        <f ca="1">'Skagit Co Balance'!C265</f>
        <v>10.502261290861632</v>
      </c>
      <c r="D262" s="50">
        <f ca="1">'Skagit Co Balance'!D265</f>
        <v>26.916614751959742</v>
      </c>
      <c r="E262" s="50">
        <f ca="1">'Skagit Co Balance'!E265</f>
        <v>45.643848203457559</v>
      </c>
      <c r="F262" s="50">
        <f ca="1">'Skagit Co Balance'!F265</f>
        <v>22.110993215067523</v>
      </c>
      <c r="G262" s="50">
        <f ca="1">'Skagit Co Balance'!G265</f>
        <v>38.522598460107609</v>
      </c>
      <c r="H262" s="50">
        <f ca="1">'Skagit Co Balance'!H265</f>
        <v>45.643848203457559</v>
      </c>
    </row>
    <row r="263" spans="1:8" x14ac:dyDescent="0.25">
      <c r="A263">
        <v>446</v>
      </c>
      <c r="C263" s="50">
        <f ca="1">'Skagit Co Balance'!C266</f>
        <v>13.709140231555784</v>
      </c>
      <c r="D263" s="50">
        <f ca="1">'Skagit Co Balance'!D266</f>
        <v>35.135637552120478</v>
      </c>
      <c r="E263" s="50">
        <f ca="1">'Skagit Co Balance'!E266</f>
        <v>52.286635857227701</v>
      </c>
      <c r="F263" s="50">
        <f ca="1">'Skagit Co Balance'!F266</f>
        <v>29.634713384255136</v>
      </c>
      <c r="G263" s="50">
        <f ca="1">'Skagit Co Balance'!G266</f>
        <v>42.110940839448567</v>
      </c>
      <c r="H263" s="50">
        <f ca="1">'Skagit Co Balance'!H266</f>
        <v>52.286635857227701</v>
      </c>
    </row>
    <row r="264" spans="1:8" x14ac:dyDescent="0.25">
      <c r="A264">
        <v>447</v>
      </c>
      <c r="C264" s="50">
        <f ca="1">'Skagit Co Balance'!C267</f>
        <v>4.45399852874188</v>
      </c>
      <c r="D264" s="50">
        <f ca="1">'Skagit Co Balance'!D267</f>
        <v>11.415309444667692</v>
      </c>
      <c r="E264" s="50">
        <f ca="1">'Skagit Co Balance'!E267</f>
        <v>6.9172651684505304</v>
      </c>
      <c r="F264" s="50">
        <f ca="1">'Skagit Co Balance'!F267</f>
        <v>4.8322215716853529</v>
      </c>
      <c r="G264" s="50">
        <f ca="1">'Skagit Co Balance'!G267</f>
        <v>4.9340506396094561</v>
      </c>
      <c r="H264" s="50">
        <f ca="1">'Skagit Co Balance'!H267</f>
        <v>6.9172651684505304</v>
      </c>
    </row>
    <row r="265" spans="1:8" x14ac:dyDescent="0.25">
      <c r="A265">
        <v>448</v>
      </c>
      <c r="C265" s="50">
        <f ca="1">'Skagit Co Balance'!C268</f>
        <v>6.4137578813883085</v>
      </c>
      <c r="D265" s="50">
        <f ca="1">'Skagit Co Balance'!D268</f>
        <v>16.438045600321477</v>
      </c>
      <c r="E265" s="50">
        <f ca="1">'Skagit Co Balance'!E268</f>
        <v>9.0442576587215715</v>
      </c>
      <c r="F265" s="50">
        <f ca="1">'Skagit Co Balance'!F268</f>
        <v>6.975861990208128</v>
      </c>
      <c r="G265" s="50">
        <f ca="1">'Skagit Co Balance'!G268</f>
        <v>6.3456928991640185</v>
      </c>
      <c r="H265" s="50">
        <f ca="1">'Skagit Co Balance'!H268</f>
        <v>9.0442576587215715</v>
      </c>
    </row>
    <row r="266" spans="1:8" x14ac:dyDescent="0.25">
      <c r="A266">
        <v>449</v>
      </c>
      <c r="C266" s="50">
        <f ca="1">'Skagit Co Balance'!C269</f>
        <v>7.0142934142486757</v>
      </c>
      <c r="D266" s="50">
        <f ca="1">'Skagit Co Balance'!D269</f>
        <v>14.529997387998778</v>
      </c>
      <c r="E266" s="50">
        <f ca="1">'Skagit Co Balance'!E269</f>
        <v>1.1985647247998619</v>
      </c>
      <c r="F266" s="50">
        <f ca="1">'Skagit Co Balance'!F269</f>
        <v>0.98500880445451477</v>
      </c>
      <c r="G266" s="50">
        <f ca="1">'Skagit Co Balance'!G269</f>
        <v>0.79744380088028144</v>
      </c>
      <c r="H266" s="50">
        <f ca="1">'Skagit Co Balance'!H269</f>
        <v>1.1985647247998619</v>
      </c>
    </row>
    <row r="267" spans="1:8" x14ac:dyDescent="0.25">
      <c r="A267">
        <v>450</v>
      </c>
      <c r="C267" s="50">
        <f ca="1">'Skagit Co Balance'!C270</f>
        <v>9.9540033759810562</v>
      </c>
      <c r="D267" s="50">
        <f ca="1">'Skagit Co Balance'!D270</f>
        <v>20.619559877454559</v>
      </c>
      <c r="E267" s="50">
        <f ca="1">'Skagit Co Balance'!E270</f>
        <v>80.215989586846746</v>
      </c>
      <c r="F267" s="50">
        <f ca="1">'Skagit Co Balance'!F270</f>
        <v>29.223605545883437</v>
      </c>
      <c r="G267" s="50">
        <f ca="1">'Skagit Co Balance'!G270</f>
        <v>74.700471331952286</v>
      </c>
      <c r="H267" s="50">
        <f ca="1">'Skagit Co Balance'!H270</f>
        <v>80.215989586846746</v>
      </c>
    </row>
    <row r="268" spans="1:8" x14ac:dyDescent="0.25">
      <c r="A268">
        <v>451</v>
      </c>
      <c r="C268" s="50">
        <f ca="1">'Skagit Co Balance'!C271</f>
        <v>4.8103184110412318</v>
      </c>
      <c r="D268" s="50">
        <f ca="1">'Skagit Co Balance'!D271</f>
        <v>12.328534200241107</v>
      </c>
      <c r="E268" s="50">
        <f ca="1">'Skagit Co Balance'!E271</f>
        <v>1.4083327554653291</v>
      </c>
      <c r="F268" s="50">
        <f ca="1">'Skagit Co Balance'!F271</f>
        <v>1.0356647026930312</v>
      </c>
      <c r="G268" s="50">
        <f ca="1">'Skagit Co Balance'!G271</f>
        <v>0.74489679985667656</v>
      </c>
      <c r="H268" s="50">
        <f ca="1">'Skagit Co Balance'!H271</f>
        <v>1.4083327554653291</v>
      </c>
    </row>
    <row r="269" spans="1:8" x14ac:dyDescent="0.25">
      <c r="A269">
        <v>452</v>
      </c>
      <c r="C269" s="50">
        <f ca="1">'Skagit Co Balance'!C272</f>
        <v>7.0142934142486757</v>
      </c>
      <c r="D269" s="50">
        <f ca="1">'Skagit Co Balance'!D272</f>
        <v>14.529997387998778</v>
      </c>
      <c r="E269" s="50">
        <f ca="1">'Skagit Co Balance'!E272</f>
        <v>0.90126332487907246</v>
      </c>
      <c r="F269" s="50">
        <f ca="1">'Skagit Co Balance'!F272</f>
        <v>0.29227465344960291</v>
      </c>
      <c r="G269" s="50">
        <f ca="1">'Skagit Co Balance'!G272</f>
        <v>0.92811814313743213</v>
      </c>
      <c r="H269" s="50">
        <f ca="1">'Skagit Co Balance'!H272</f>
        <v>0.90126332487907246</v>
      </c>
    </row>
    <row r="270" spans="1:8" x14ac:dyDescent="0.25">
      <c r="A270">
        <v>453</v>
      </c>
      <c r="C270" s="50">
        <f ca="1">'Skagit Co Balance'!C273</f>
        <v>13.325951296075157</v>
      </c>
      <c r="D270" s="50">
        <f ca="1">'Skagit Co Balance'!D273</f>
        <v>27.604496431706636</v>
      </c>
      <c r="E270" s="50">
        <f ca="1">'Skagit Co Balance'!E273</f>
        <v>36.794390843425546</v>
      </c>
      <c r="F270" s="50">
        <f ca="1">'Skagit Co Balance'!F273</f>
        <v>16.200227963830553</v>
      </c>
      <c r="G270" s="50">
        <f ca="1">'Skagit Co Balance'!G273</f>
        <v>34.247501872662092</v>
      </c>
      <c r="H270" s="50">
        <f ca="1">'Skagit Co Balance'!H273</f>
        <v>36.794390843425546</v>
      </c>
    </row>
    <row r="271" spans="1:8" x14ac:dyDescent="0.25">
      <c r="A271">
        <v>454</v>
      </c>
      <c r="C271" s="50">
        <f ca="1">'Skagit Co Balance'!C274</f>
        <v>19.778838919918499</v>
      </c>
      <c r="D271" s="50">
        <f ca="1">'Skagit Co Balance'!D274</f>
        <v>40.971550642616975</v>
      </c>
      <c r="E271" s="50">
        <f ca="1">'Skagit Co Balance'!E274</f>
        <v>22.437124522401312</v>
      </c>
      <c r="F271" s="50">
        <f ca="1">'Skagit Co Balance'!F274</f>
        <v>7.500614172939116</v>
      </c>
      <c r="G271" s="50">
        <f ca="1">'Skagit Co Balance'!G274</f>
        <v>19.287812513546143</v>
      </c>
      <c r="H271" s="50">
        <f ca="1">'Skagit Co Balance'!H274</f>
        <v>22.437124522401312</v>
      </c>
    </row>
    <row r="272" spans="1:8" x14ac:dyDescent="0.25">
      <c r="A272">
        <v>455</v>
      </c>
      <c r="C272" s="50">
        <f ca="1">'Skagit Co Balance'!C275</f>
        <v>13.208845374004794</v>
      </c>
      <c r="D272" s="50">
        <f ca="1">'Skagit Co Balance'!D275</f>
        <v>27.361913374324814</v>
      </c>
      <c r="E272" s="50">
        <f ca="1">'Skagit Co Balance'!E275</f>
        <v>2.4949378218187559</v>
      </c>
      <c r="F272" s="50">
        <f ca="1">'Skagit Co Balance'!F275</f>
        <v>0.98745824799851845</v>
      </c>
      <c r="G272" s="50">
        <f ca="1">'Skagit Co Balance'!G275</f>
        <v>2.3901847053019467</v>
      </c>
      <c r="H272" s="50">
        <f ca="1">'Skagit Co Balance'!H275</f>
        <v>2.4949378218187559</v>
      </c>
    </row>
    <row r="273" spans="1:8" x14ac:dyDescent="0.25">
      <c r="A273">
        <v>456</v>
      </c>
      <c r="C273" s="50">
        <f ca="1">'Skagit Co Balance'!C276</f>
        <v>5.8432341935450198</v>
      </c>
      <c r="D273" s="50">
        <f ca="1">'Skagit Co Balance'!D276</f>
        <v>12.104166814180589</v>
      </c>
      <c r="E273" s="50">
        <f ca="1">'Skagit Co Balance'!E276</f>
        <v>1.3460159147262818</v>
      </c>
      <c r="F273" s="50">
        <f ca="1">'Skagit Co Balance'!F276</f>
        <v>1.2138840363271306</v>
      </c>
      <c r="G273" s="50">
        <f ca="1">'Skagit Co Balance'!G276</f>
        <v>1.0655036333807735</v>
      </c>
      <c r="H273" s="50">
        <f ca="1">'Skagit Co Balance'!H276</f>
        <v>1.3460159147262818</v>
      </c>
    </row>
    <row r="274" spans="1:8" x14ac:dyDescent="0.25">
      <c r="A274">
        <v>457</v>
      </c>
      <c r="C274" s="50">
        <f ca="1">'Skagit Co Balance'!C277</f>
        <v>4.8637558677711246</v>
      </c>
      <c r="D274" s="50">
        <f ca="1">'Skagit Co Balance'!D277</f>
        <v>10.00514033457504</v>
      </c>
      <c r="E274" s="50">
        <f ca="1">'Skagit Co Balance'!E277</f>
        <v>24.952175526718758</v>
      </c>
      <c r="F274" s="50">
        <f ca="1">'Skagit Co Balance'!F277</f>
        <v>9.3238828269906797</v>
      </c>
      <c r="G274" s="50">
        <f ca="1">'Skagit Co Balance'!G277</f>
        <v>24.339137778645419</v>
      </c>
      <c r="H274" s="50">
        <f ca="1">'Skagit Co Balance'!H277</f>
        <v>24.952175526718758</v>
      </c>
    </row>
    <row r="275" spans="1:8" x14ac:dyDescent="0.25">
      <c r="A275">
        <v>458</v>
      </c>
      <c r="C275" s="50">
        <f ca="1">'Skagit Co Balance'!C278</f>
        <v>6.2750754667680289</v>
      </c>
      <c r="D275" s="50">
        <f ca="1">'Skagit Co Balance'!D278</f>
        <v>12.908339226293075</v>
      </c>
      <c r="E275" s="50">
        <f ca="1">'Skagit Co Balance'!E278</f>
        <v>0.76818150298108867</v>
      </c>
      <c r="F275" s="50">
        <f ca="1">'Skagit Co Balance'!F278</f>
        <v>0.56490801965074422</v>
      </c>
      <c r="G275" s="50">
        <f ca="1">'Skagit Co Balance'!G278</f>
        <v>0.40630734537636909</v>
      </c>
      <c r="H275" s="50">
        <f ca="1">'Skagit Co Balance'!H278</f>
        <v>0.76818150298108867</v>
      </c>
    </row>
    <row r="276" spans="1:8" x14ac:dyDescent="0.25">
      <c r="A276">
        <v>459</v>
      </c>
      <c r="C276" s="50">
        <f ca="1">'Skagit Co Balance'!C279</f>
        <v>11.007984438876921</v>
      </c>
      <c r="D276" s="50">
        <f ca="1">'Skagit Co Balance'!D279</f>
        <v>22.644316883086741</v>
      </c>
      <c r="E276" s="50">
        <f ca="1">'Skagit Co Balance'!E279</f>
        <v>1.3526541297904369</v>
      </c>
      <c r="F276" s="50">
        <f ca="1">'Skagit Co Balance'!F279</f>
        <v>0.55527589410065159</v>
      </c>
      <c r="G276" s="50">
        <f ca="1">'Skagit Co Balance'!G279</f>
        <v>1.0282695954369776</v>
      </c>
      <c r="H276" s="50">
        <f ca="1">'Skagit Co Balance'!H279</f>
        <v>1.3526541297904369</v>
      </c>
    </row>
    <row r="277" spans="1:8" x14ac:dyDescent="0.25">
      <c r="A277">
        <v>460</v>
      </c>
      <c r="C277" s="50">
        <f ca="1">'Skagit Co Balance'!C280</f>
        <v>4.9823840596679814</v>
      </c>
      <c r="D277" s="50">
        <f ca="1">'Skagit Co Balance'!D280</f>
        <v>10.249168147613458</v>
      </c>
      <c r="E277" s="50">
        <f ca="1">'Skagit Co Balance'!E280</f>
        <v>32.322202756852086</v>
      </c>
      <c r="F277" s="50">
        <f ca="1">'Skagit Co Balance'!F280</f>
        <v>15.808324303859219</v>
      </c>
      <c r="G277" s="50">
        <f ca="1">'Skagit Co Balance'!G280</f>
        <v>29.198161450534094</v>
      </c>
      <c r="H277" s="50">
        <f ca="1">'Skagit Co Balance'!H280</f>
        <v>32.322202756852086</v>
      </c>
    </row>
    <row r="278" spans="1:8" x14ac:dyDescent="0.25">
      <c r="A278">
        <v>461</v>
      </c>
      <c r="C278" s="50">
        <f ca="1">'Skagit Co Balance'!C281</f>
        <v>9.7152930317768735</v>
      </c>
      <c r="D278" s="50">
        <f ca="1">'Skagit Co Balance'!D281</f>
        <v>19.985145804407132</v>
      </c>
      <c r="E278" s="50">
        <f ca="1">'Skagit Co Balance'!E281</f>
        <v>5.2436238687696015</v>
      </c>
      <c r="F278" s="50">
        <f ca="1">'Skagit Co Balance'!F281</f>
        <v>3.1718818393117414</v>
      </c>
      <c r="G278" s="50">
        <f ca="1">'Skagit Co Balance'!G281</f>
        <v>3.9537689830280356</v>
      </c>
      <c r="H278" s="50">
        <f ca="1">'Skagit Co Balance'!H281</f>
        <v>5.2436238687696015</v>
      </c>
    </row>
    <row r="279" spans="1:8" x14ac:dyDescent="0.25">
      <c r="A279">
        <v>462</v>
      </c>
      <c r="C279" s="50">
        <f ca="1">'Skagit Co Balance'!C282</f>
        <v>3.0843329893182743</v>
      </c>
      <c r="D279" s="50">
        <f ca="1">'Skagit Co Balance'!D282</f>
        <v>6.3447231389988072</v>
      </c>
      <c r="E279" s="50">
        <f ca="1">'Skagit Co Balance'!E282</f>
        <v>6.9489945266377466</v>
      </c>
      <c r="F279" s="50">
        <f ca="1">'Skagit Co Balance'!F282</f>
        <v>2.5166792571895069</v>
      </c>
      <c r="G279" s="50">
        <f ca="1">'Skagit Co Balance'!G282</f>
        <v>6.8354164564423323</v>
      </c>
      <c r="H279" s="50">
        <f ca="1">'Skagit Co Balance'!H282</f>
        <v>6.9489945266377466</v>
      </c>
    </row>
    <row r="280" spans="1:8" x14ac:dyDescent="0.25">
      <c r="A280">
        <v>501</v>
      </c>
      <c r="B280" t="s">
        <v>11</v>
      </c>
      <c r="C280" s="50">
        <f ca="1">'Skagit Co Balance'!C283</f>
        <v>11.174389100997098</v>
      </c>
      <c r="D280" s="50">
        <f ca="1">'Skagit Co Balance'!D283</f>
        <v>31.88443277063563</v>
      </c>
      <c r="E280" s="50">
        <f ca="1">'Skagit Co Balance'!E283</f>
        <v>1.6972141826878593</v>
      </c>
      <c r="F280" s="50">
        <f ca="1">'Skagit Co Balance'!F283</f>
        <v>0.78855928965100253</v>
      </c>
      <c r="G280" s="50">
        <f ca="1">'Skagit Co Balance'!G283</f>
        <v>1.5440283801168817</v>
      </c>
      <c r="H280" s="50">
        <f ca="1">'Skagit Co Balance'!H283</f>
        <v>1.6972141826878593</v>
      </c>
    </row>
    <row r="281" spans="1:8" x14ac:dyDescent="0.25">
      <c r="A281">
        <v>502</v>
      </c>
      <c r="B281" t="s">
        <v>11</v>
      </c>
      <c r="C281" s="50">
        <f ca="1">'Skagit Co Balance'!C284</f>
        <v>36.457990952801971</v>
      </c>
      <c r="D281" s="50">
        <f ca="1">'Skagit Co Balance'!D284</f>
        <v>104.02737464935163</v>
      </c>
      <c r="E281" s="50">
        <f ca="1">'Skagit Co Balance'!E284</f>
        <v>4.7535134479054504</v>
      </c>
      <c r="F281" s="50">
        <f ca="1">'Skagit Co Balance'!F284</f>
        <v>2.1391010097895484</v>
      </c>
      <c r="G281" s="50">
        <f ca="1">'Skagit Co Balance'!G284</f>
        <v>4.6384783140235992</v>
      </c>
      <c r="H281" s="50">
        <f ca="1">'Skagit Co Balance'!H284</f>
        <v>4.7535134479054504</v>
      </c>
    </row>
    <row r="282" spans="1:8" x14ac:dyDescent="0.25">
      <c r="A282">
        <v>503</v>
      </c>
      <c r="B282" t="s">
        <v>11</v>
      </c>
      <c r="C282" s="50">
        <f ca="1">'Skagit Co Balance'!C285</f>
        <v>15.589591620636378</v>
      </c>
      <c r="D282" s="50">
        <f ca="1">'Skagit Co Balance'!D285</f>
        <v>44.482546782400121</v>
      </c>
      <c r="E282" s="50">
        <f ca="1">'Skagit Co Balance'!E285</f>
        <v>16.635089335752561</v>
      </c>
      <c r="F282" s="50">
        <f ca="1">'Skagit Co Balance'!F285</f>
        <v>6.1315261798345491</v>
      </c>
      <c r="G282" s="50">
        <f ca="1">'Skagit Co Balance'!G285</f>
        <v>13.294779673754308</v>
      </c>
      <c r="H282" s="50">
        <f ca="1">'Skagit Co Balance'!H285</f>
        <v>16.635089335752561</v>
      </c>
    </row>
    <row r="283" spans="1:8" x14ac:dyDescent="0.25">
      <c r="A283">
        <v>504</v>
      </c>
      <c r="B283" t="s">
        <v>11</v>
      </c>
      <c r="C283" s="50">
        <f ca="1">'Skagit Co Balance'!C286</f>
        <v>16.923290329362331</v>
      </c>
      <c r="D283" s="50">
        <f ca="1">'Skagit Co Balance'!D286</f>
        <v>48.288054755168091</v>
      </c>
      <c r="E283" s="50">
        <f ca="1">'Skagit Co Balance'!E286</f>
        <v>1.3148695811563085</v>
      </c>
      <c r="F283" s="50">
        <f ca="1">'Skagit Co Balance'!F286</f>
        <v>0.88404092669426826</v>
      </c>
      <c r="G283" s="50">
        <f ca="1">'Skagit Co Balance'!G286</f>
        <v>1.0853032387906505</v>
      </c>
      <c r="H283" s="50">
        <f ca="1">'Skagit Co Balance'!H286</f>
        <v>1.3148695811563085</v>
      </c>
    </row>
    <row r="284" spans="1:8" x14ac:dyDescent="0.25">
      <c r="A284">
        <v>505</v>
      </c>
      <c r="B284" t="s">
        <v>11</v>
      </c>
      <c r="C284" s="50">
        <f ca="1">'Skagit Co Balance'!C287</f>
        <v>39.812175543468307</v>
      </c>
      <c r="D284" s="50">
        <f ca="1">'Skagit Co Balance'!D287</f>
        <v>96.445077307234627</v>
      </c>
      <c r="E284" s="50">
        <f ca="1">'Skagit Co Balance'!E287</f>
        <v>36.470756824790456</v>
      </c>
      <c r="F284" s="50">
        <f ca="1">'Skagit Co Balance'!F287</f>
        <v>15.28185599375897</v>
      </c>
      <c r="G284" s="50">
        <f ca="1">'Skagit Co Balance'!G287</f>
        <v>31.238951426218911</v>
      </c>
      <c r="H284" s="50">
        <f ca="1">'Skagit Co Balance'!H287</f>
        <v>36.470756824790456</v>
      </c>
    </row>
    <row r="285" spans="1:8" x14ac:dyDescent="0.25">
      <c r="A285">
        <v>506</v>
      </c>
      <c r="B285" t="s">
        <v>11</v>
      </c>
      <c r="C285" s="50">
        <f ca="1">'Skagit Co Balance'!C288</f>
        <v>26.850804553874628</v>
      </c>
      <c r="D285" s="50">
        <f ca="1">'Skagit Co Balance'!D288</f>
        <v>65.046129371464289</v>
      </c>
      <c r="E285" s="50">
        <f ca="1">'Skagit Co Balance'!E288</f>
        <v>3.6777690823443705</v>
      </c>
      <c r="F285" s="50">
        <f ca="1">'Skagit Co Balance'!F288</f>
        <v>2.0696879645763109</v>
      </c>
      <c r="G285" s="50">
        <f ca="1">'Skagit Co Balance'!G288</f>
        <v>2.8507120417813057</v>
      </c>
      <c r="H285" s="50">
        <f ca="1">'Skagit Co Balance'!H288</f>
        <v>3.6777690823443705</v>
      </c>
    </row>
    <row r="286" spans="1:8" x14ac:dyDescent="0.25">
      <c r="A286">
        <v>507</v>
      </c>
      <c r="B286" t="s">
        <v>11</v>
      </c>
      <c r="C286" s="50">
        <f ca="1">'Skagit Co Balance'!C289</f>
        <v>40.877905666010619</v>
      </c>
      <c r="D286" s="50">
        <f ca="1">'Skagit Co Balance'!D289</f>
        <v>99.026810725570883</v>
      </c>
      <c r="E286" s="50">
        <f ca="1">'Skagit Co Balance'!E289</f>
        <v>5.8206194986183375</v>
      </c>
      <c r="F286" s="50">
        <f ca="1">'Skagit Co Balance'!F289</f>
        <v>2.4298674061145413</v>
      </c>
      <c r="G286" s="50">
        <f ca="1">'Skagit Co Balance'!G289</f>
        <v>5.5493917072780521</v>
      </c>
      <c r="H286" s="50">
        <f ca="1">'Skagit Co Balance'!H289</f>
        <v>5.8206194986183375</v>
      </c>
    </row>
    <row r="287" spans="1:8" x14ac:dyDescent="0.25">
      <c r="A287">
        <v>508</v>
      </c>
      <c r="B287" t="s">
        <v>11</v>
      </c>
      <c r="C287" s="50">
        <f ca="1">'Skagit Co Balance'!C290</f>
        <v>11.068776351120267</v>
      </c>
      <c r="D287" s="50">
        <f ca="1">'Skagit Co Balance'!D290</f>
        <v>26.814133523417219</v>
      </c>
      <c r="E287" s="50">
        <f ca="1">'Skagit Co Balance'!E290</f>
        <v>5.3236785448146673</v>
      </c>
      <c r="F287" s="50">
        <f ca="1">'Skagit Co Balance'!F290</f>
        <v>1.8383019422760694</v>
      </c>
      <c r="G287" s="50">
        <f ca="1">'Skagit Co Balance'!G290</f>
        <v>4.6446912325231722</v>
      </c>
      <c r="H287" s="50">
        <f ca="1">'Skagit Co Balance'!H290</f>
        <v>5.3236785448146673</v>
      </c>
    </row>
    <row r="288" spans="1:8" x14ac:dyDescent="0.25">
      <c r="A288">
        <v>509</v>
      </c>
      <c r="B288" t="s">
        <v>11</v>
      </c>
      <c r="C288" s="50">
        <f ca="1">'Skagit Co Balance'!C291</f>
        <v>0</v>
      </c>
      <c r="D288" s="50">
        <f ca="1">'Skagit Co Balance'!D291</f>
        <v>0</v>
      </c>
      <c r="E288" s="50">
        <f ca="1">'Skagit Co Balance'!E291</f>
        <v>0</v>
      </c>
      <c r="F288" s="50">
        <f ca="1">'Skagit Co Balance'!F291</f>
        <v>0</v>
      </c>
      <c r="G288" s="50">
        <f ca="1">'Skagit Co Balance'!G291</f>
        <v>0</v>
      </c>
      <c r="H288" s="50">
        <f ca="1">'Skagit Co Balance'!H291</f>
        <v>0</v>
      </c>
    </row>
    <row r="289" spans="1:8" x14ac:dyDescent="0.25">
      <c r="A289">
        <v>510</v>
      </c>
      <c r="B289" t="s">
        <v>11</v>
      </c>
      <c r="C289" s="50">
        <f ca="1">'Skagit Co Balance'!C292</f>
        <v>10.488987850340957</v>
      </c>
      <c r="D289" s="50">
        <f ca="1">'Skagit Co Balance'!D292</f>
        <v>25.409594685331029</v>
      </c>
      <c r="E289" s="50">
        <f ca="1">'Skagit Co Balance'!E292</f>
        <v>1.5869973037848728</v>
      </c>
      <c r="F289" s="50">
        <f ca="1">'Skagit Co Balance'!F292</f>
        <v>0.60435115652628668</v>
      </c>
      <c r="G289" s="50">
        <f ca="1">'Skagit Co Balance'!G292</f>
        <v>1.2345553313406921</v>
      </c>
      <c r="H289" s="50">
        <f ca="1">'Skagit Co Balance'!H292</f>
        <v>1.5869973037848728</v>
      </c>
    </row>
    <row r="290" spans="1:8" x14ac:dyDescent="0.25">
      <c r="A290">
        <v>511</v>
      </c>
      <c r="B290" t="s">
        <v>11</v>
      </c>
      <c r="C290" s="50">
        <f ca="1">'Skagit Co Balance'!C293</f>
        <v>5.3631152346086965</v>
      </c>
      <c r="D290" s="50">
        <f ca="1">'Skagit Co Balance'!D293</f>
        <v>12.992157709258974</v>
      </c>
      <c r="E290" s="50">
        <f ca="1">'Skagit Co Balance'!E293</f>
        <v>1.4046953455992814</v>
      </c>
      <c r="F290" s="50">
        <f ca="1">'Skagit Co Balance'!F293</f>
        <v>0.49185249479121734</v>
      </c>
      <c r="G290" s="50">
        <f ca="1">'Skagit Co Balance'!G293</f>
        <v>1.2349283476818813</v>
      </c>
      <c r="H290" s="50">
        <f ca="1">'Skagit Co Balance'!H293</f>
        <v>1.4046953455992814</v>
      </c>
    </row>
    <row r="291" spans="1:8" x14ac:dyDescent="0.25">
      <c r="A291">
        <v>512</v>
      </c>
      <c r="B291" t="s">
        <v>11</v>
      </c>
      <c r="C291" s="50">
        <f ca="1">'Skagit Co Balance'!C294</f>
        <v>2.8542626062570515</v>
      </c>
      <c r="D291" s="50">
        <f ca="1">'Skagit Co Balance'!D294</f>
        <v>6.9144570463136494</v>
      </c>
      <c r="E291" s="50">
        <f ca="1">'Skagit Co Balance'!E294</f>
        <v>24.964612179469132</v>
      </c>
      <c r="F291" s="50">
        <f ca="1">'Skagit Co Balance'!F294</f>
        <v>8.409612720926523</v>
      </c>
      <c r="G291" s="50">
        <f ca="1">'Skagit Co Balance'!G294</f>
        <v>25.113504997289564</v>
      </c>
      <c r="H291" s="50">
        <f ca="1">'Skagit Co Balance'!H294</f>
        <v>24.964612179469132</v>
      </c>
    </row>
    <row r="292" spans="1:8" x14ac:dyDescent="0.25">
      <c r="A292">
        <v>513</v>
      </c>
      <c r="B292" t="s">
        <v>11</v>
      </c>
      <c r="C292" s="50">
        <f ca="1">'Skagit Co Balance'!C295</f>
        <v>14.804798646690301</v>
      </c>
      <c r="D292" s="50">
        <f ca="1">'Skagit Co Balance'!D295</f>
        <v>35.864655234404673</v>
      </c>
      <c r="E292" s="50">
        <f ca="1">'Skagit Co Balance'!E295</f>
        <v>4.217116871671883</v>
      </c>
      <c r="F292" s="50">
        <f ca="1">'Skagit Co Balance'!F295</f>
        <v>1.3968386910136512</v>
      </c>
      <c r="G292" s="50">
        <f ca="1">'Skagit Co Balance'!G295</f>
        <v>3.2481686822388998</v>
      </c>
      <c r="H292" s="50">
        <f ca="1">'Skagit Co Balance'!H295</f>
        <v>4.217116871671883</v>
      </c>
    </row>
    <row r="293" spans="1:8" x14ac:dyDescent="0.25">
      <c r="A293">
        <v>514</v>
      </c>
      <c r="B293" t="s">
        <v>11</v>
      </c>
      <c r="C293" s="50">
        <f ca="1">'Skagit Co Balance'!C296</f>
        <v>2.6506253804769977</v>
      </c>
      <c r="D293" s="50">
        <f ca="1">'Skagit Co Balance'!D296</f>
        <v>6.4211454471636671</v>
      </c>
      <c r="E293" s="50">
        <f ca="1">'Skagit Co Balance'!E296</f>
        <v>3.1316212931251979</v>
      </c>
      <c r="F293" s="50">
        <f ca="1">'Skagit Co Balance'!F296</f>
        <v>2.1901535437474688</v>
      </c>
      <c r="G293" s="50">
        <f ca="1">'Skagit Co Balance'!G296</f>
        <v>2.5021960141524304</v>
      </c>
      <c r="H293" s="50">
        <f ca="1">'Skagit Co Balance'!H296</f>
        <v>3.1316212931251979</v>
      </c>
    </row>
    <row r="294" spans="1:8" x14ac:dyDescent="0.25">
      <c r="A294">
        <v>515</v>
      </c>
      <c r="B294" t="s">
        <v>11</v>
      </c>
      <c r="C294" s="50">
        <f ca="1">'Skagit Co Balance'!C297</f>
        <v>4.6485232819768578</v>
      </c>
      <c r="D294" s="50">
        <f ca="1">'Skagit Co Balance'!D297</f>
        <v>11.261057231229152</v>
      </c>
      <c r="E294" s="50">
        <f ca="1">'Skagit Co Balance'!E297</f>
        <v>4.1415874299270206</v>
      </c>
      <c r="F294" s="50">
        <f ca="1">'Skagit Co Balance'!F297</f>
        <v>3.7350278040834781</v>
      </c>
      <c r="G294" s="50">
        <f ca="1">'Skagit Co Balance'!G297</f>
        <v>3.278472718094688</v>
      </c>
      <c r="H294" s="50">
        <f ca="1">'Skagit Co Balance'!H297</f>
        <v>4.1415874299270206</v>
      </c>
    </row>
    <row r="295" spans="1:8" x14ac:dyDescent="0.25">
      <c r="A295">
        <v>516</v>
      </c>
      <c r="B295" t="s">
        <v>11</v>
      </c>
      <c r="C295" s="50">
        <f ca="1">'Skagit Co Balance'!C298</f>
        <v>17.922939964647338</v>
      </c>
      <c r="D295" s="50">
        <f ca="1">'Skagit Co Balance'!D298</f>
        <v>43.418359003667483</v>
      </c>
      <c r="E295" s="50">
        <f ca="1">'Skagit Co Balance'!E298</f>
        <v>2.8600368906530957</v>
      </c>
      <c r="F295" s="50">
        <f ca="1">'Skagit Co Balance'!F298</f>
        <v>1.4219434367085246</v>
      </c>
      <c r="G295" s="50">
        <f ca="1">'Skagit Co Balance'!G298</f>
        <v>2.3175023569065836</v>
      </c>
      <c r="H295" s="50">
        <f ca="1">'Skagit Co Balance'!H298</f>
        <v>2.8600368906530957</v>
      </c>
    </row>
    <row r="296" spans="1:8" x14ac:dyDescent="0.25">
      <c r="A296">
        <v>517</v>
      </c>
      <c r="B296" t="s">
        <v>11</v>
      </c>
      <c r="C296" s="50">
        <f ca="1">'Skagit Co Balance'!C299</f>
        <v>13.556721078653421</v>
      </c>
      <c r="D296" s="50">
        <f ca="1">'Skagit Co Balance'!D299</f>
        <v>32.841184753538421</v>
      </c>
      <c r="E296" s="50">
        <f ca="1">'Skagit Co Balance'!E299</f>
        <v>26.589571893645648</v>
      </c>
      <c r="F296" s="50">
        <f ca="1">'Skagit Co Balance'!F299</f>
        <v>9.840469085781729</v>
      </c>
      <c r="G296" s="50">
        <f ca="1">'Skagit Co Balance'!G299</f>
        <v>21.936486520088128</v>
      </c>
      <c r="H296" s="50">
        <f ca="1">'Skagit Co Balance'!H299</f>
        <v>26.589571893645648</v>
      </c>
    </row>
    <row r="297" spans="1:8" x14ac:dyDescent="0.25">
      <c r="A297">
        <v>518</v>
      </c>
      <c r="B297" t="s">
        <v>11</v>
      </c>
      <c r="C297" s="50">
        <f ca="1">'Skagit Co Balance'!C300</f>
        <v>22.768131172131422</v>
      </c>
      <c r="D297" s="50">
        <f ca="1">'Skagit Co Balance'!D300</f>
        <v>55.155844689771904</v>
      </c>
      <c r="E297" s="50">
        <f ca="1">'Skagit Co Balance'!E300</f>
        <v>5.0010896381214849</v>
      </c>
      <c r="F297" s="50">
        <f ca="1">'Skagit Co Balance'!F300</f>
        <v>3.8761052145873851</v>
      </c>
      <c r="G297" s="50">
        <f ca="1">'Skagit Co Balance'!G300</f>
        <v>3.9820635939417461</v>
      </c>
      <c r="H297" s="50">
        <f ca="1">'Skagit Co Balance'!H300</f>
        <v>5.0010896381214849</v>
      </c>
    </row>
    <row r="298" spans="1:8" x14ac:dyDescent="0.25">
      <c r="A298">
        <v>519</v>
      </c>
      <c r="B298" t="s">
        <v>11</v>
      </c>
      <c r="C298" s="50">
        <f ca="1">'Skagit Co Balance'!C301</f>
        <v>13.519915017989556</v>
      </c>
      <c r="D298" s="50">
        <f ca="1">'Skagit Co Balance'!D301</f>
        <v>32.961357139328499</v>
      </c>
      <c r="E298" s="50">
        <f ca="1">'Skagit Co Balance'!E301</f>
        <v>1.0744017007225279</v>
      </c>
      <c r="F298" s="50">
        <f ca="1">'Skagit Co Balance'!F301</f>
        <v>0.52586973340968679</v>
      </c>
      <c r="G298" s="50">
        <f ca="1">'Skagit Co Balance'!G301</f>
        <v>0.82216844821936386</v>
      </c>
      <c r="H298" s="50">
        <f ca="1">'Skagit Co Balance'!H301</f>
        <v>1.0744017007225279</v>
      </c>
    </row>
    <row r="299" spans="1:8" x14ac:dyDescent="0.25">
      <c r="A299">
        <v>520</v>
      </c>
      <c r="B299" t="s">
        <v>11</v>
      </c>
      <c r="C299" s="50">
        <f ca="1">'Skagit Co Balance'!C302</f>
        <v>10.506949859270861</v>
      </c>
      <c r="D299" s="50">
        <f ca="1">'Skagit Co Balance'!D302</f>
        <v>25.615791689195355</v>
      </c>
      <c r="E299" s="50">
        <f ca="1">'Skagit Co Balance'!E302</f>
        <v>6.8208383575404339</v>
      </c>
      <c r="F299" s="50">
        <f ca="1">'Skagit Co Balance'!F302</f>
        <v>4.2083228695621511</v>
      </c>
      <c r="G299" s="50">
        <f ca="1">'Skagit Co Balance'!G302</f>
        <v>5.0342975435610295</v>
      </c>
      <c r="H299" s="50">
        <f ca="1">'Skagit Co Balance'!H302</f>
        <v>6.8208383575404339</v>
      </c>
    </row>
    <row r="300" spans="1:8" x14ac:dyDescent="0.25">
      <c r="A300">
        <v>521</v>
      </c>
      <c r="B300" t="s">
        <v>11</v>
      </c>
      <c r="C300" s="50">
        <f ca="1">'Skagit Co Balance'!C303</f>
        <v>55.598303472913948</v>
      </c>
      <c r="D300" s="50">
        <f ca="1">'Skagit Co Balance'!D303</f>
        <v>135.54785918942829</v>
      </c>
      <c r="E300" s="50">
        <f ca="1">'Skagit Co Balance'!E303</f>
        <v>3.2078452549942549</v>
      </c>
      <c r="F300" s="50">
        <f ca="1">'Skagit Co Balance'!F303</f>
        <v>1.3727686798692014</v>
      </c>
      <c r="G300" s="50">
        <f ca="1">'Skagit Co Balance'!G303</f>
        <v>2.5058829753431118</v>
      </c>
      <c r="H300" s="50">
        <f ca="1">'Skagit Co Balance'!H303</f>
        <v>3.2078452549942549</v>
      </c>
    </row>
    <row r="301" spans="1:8" x14ac:dyDescent="0.25">
      <c r="A301">
        <v>522</v>
      </c>
      <c r="B301" t="s">
        <v>11</v>
      </c>
      <c r="C301" s="50">
        <f ca="1">'Skagit Co Balance'!C304</f>
        <v>58.345676287967734</v>
      </c>
      <c r="D301" s="50">
        <f ca="1">'Skagit Co Balance'!D304</f>
        <v>142.24591434964012</v>
      </c>
      <c r="E301" s="50">
        <f ca="1">'Skagit Co Balance'!E304</f>
        <v>3.1749418847867021</v>
      </c>
      <c r="F301" s="50">
        <f ca="1">'Skagit Co Balance'!F304</f>
        <v>1.3850449723925538</v>
      </c>
      <c r="G301" s="50">
        <f ca="1">'Skagit Co Balance'!G304</f>
        <v>2.8012522668942439</v>
      </c>
      <c r="H301" s="50">
        <f ca="1">'Skagit Co Balance'!H304</f>
        <v>3.1749418847867021</v>
      </c>
    </row>
    <row r="302" spans="1:8" x14ac:dyDescent="0.25">
      <c r="A302">
        <v>523</v>
      </c>
      <c r="B302" t="s">
        <v>11</v>
      </c>
      <c r="C302" s="50">
        <f ca="1">'Skagit Co Balance'!C305</f>
        <v>0</v>
      </c>
      <c r="D302" s="50">
        <f ca="1">'Skagit Co Balance'!D305</f>
        <v>0</v>
      </c>
      <c r="E302" s="50">
        <f ca="1">'Skagit Co Balance'!E305</f>
        <v>0</v>
      </c>
      <c r="F302" s="50">
        <f ca="1">'Skagit Co Balance'!F305</f>
        <v>0</v>
      </c>
      <c r="G302" s="50">
        <f ca="1">'Skagit Co Balance'!G305</f>
        <v>0</v>
      </c>
      <c r="H302" s="50">
        <f ca="1">'Skagit Co Balance'!H305</f>
        <v>0</v>
      </c>
    </row>
    <row r="303" spans="1:8" x14ac:dyDescent="0.25">
      <c r="A303">
        <v>524</v>
      </c>
      <c r="B303" t="s">
        <v>11</v>
      </c>
      <c r="C303" s="50">
        <f ca="1">'Skagit Co Balance'!C306</f>
        <v>19.474436991013</v>
      </c>
      <c r="D303" s="50">
        <f ca="1">'Skagit Co Balance'!D306</f>
        <v>47.478395529410818</v>
      </c>
      <c r="E303" s="50">
        <f ca="1">'Skagit Co Balance'!E306</f>
        <v>0.95448028704021148</v>
      </c>
      <c r="F303" s="50">
        <f ca="1">'Skagit Co Balance'!F306</f>
        <v>0.3069546394826293</v>
      </c>
      <c r="G303" s="50">
        <f ca="1">'Skagit Co Balance'!G306</f>
        <v>0.7201574129249525</v>
      </c>
      <c r="H303" s="50">
        <f ca="1">'Skagit Co Balance'!H306</f>
        <v>0.95448028704021148</v>
      </c>
    </row>
    <row r="304" spans="1:8" x14ac:dyDescent="0.25">
      <c r="A304">
        <v>525</v>
      </c>
      <c r="B304" t="s">
        <v>11</v>
      </c>
      <c r="C304" s="50">
        <f ca="1">'Skagit Co Balance'!C307</f>
        <v>25.929595667516153</v>
      </c>
      <c r="D304" s="50">
        <f ca="1">'Skagit Co Balance'!D307</f>
        <v>63.215978956832046</v>
      </c>
      <c r="E304" s="50">
        <f ca="1">'Skagit Co Balance'!E307</f>
        <v>4.5573236396946362</v>
      </c>
      <c r="F304" s="50">
        <f ca="1">'Skagit Co Balance'!F307</f>
        <v>2.3491072246263114</v>
      </c>
      <c r="G304" s="50">
        <f ca="1">'Skagit Co Balance'!G307</f>
        <v>3.7499812808496795</v>
      </c>
      <c r="H304" s="50">
        <f ca="1">'Skagit Co Balance'!H307</f>
        <v>4.5573236396946362</v>
      </c>
    </row>
    <row r="305" spans="1:8" x14ac:dyDescent="0.25">
      <c r="A305">
        <v>526</v>
      </c>
      <c r="B305" t="s">
        <v>11</v>
      </c>
      <c r="C305" s="50">
        <f ca="1">'Skagit Co Balance'!C308</f>
        <v>46.819065859483736</v>
      </c>
      <c r="D305" s="50">
        <f ca="1">'Skagit Co Balance'!D308</f>
        <v>114.14420495031091</v>
      </c>
      <c r="E305" s="50">
        <f ca="1">'Skagit Co Balance'!E308</f>
        <v>1.0903866009650045</v>
      </c>
      <c r="F305" s="50">
        <f ca="1">'Skagit Co Balance'!F308</f>
        <v>0.65105125920001228</v>
      </c>
      <c r="G305" s="50">
        <f ca="1">'Skagit Co Balance'!G308</f>
        <v>0.84190353751680758</v>
      </c>
      <c r="H305" s="50">
        <f ca="1">'Skagit Co Balance'!H308</f>
        <v>1.0903866009650045</v>
      </c>
    </row>
    <row r="306" spans="1:8" x14ac:dyDescent="0.25">
      <c r="A306">
        <v>527</v>
      </c>
      <c r="B306" t="s">
        <v>11</v>
      </c>
      <c r="C306" s="50">
        <f ca="1">'Skagit Co Balance'!C309</f>
        <v>31.32335783508741</v>
      </c>
      <c r="D306" s="50">
        <f ca="1">'Skagit Co Balance'!D309</f>
        <v>76.365893057131743</v>
      </c>
      <c r="E306" s="50">
        <f ca="1">'Skagit Co Balance'!E309</f>
        <v>14.900460012349839</v>
      </c>
      <c r="F306" s="50">
        <f ca="1">'Skagit Co Balance'!F309</f>
        <v>7.0758498833989432</v>
      </c>
      <c r="G306" s="50">
        <f ca="1">'Skagit Co Balance'!G309</f>
        <v>12.771655277802653</v>
      </c>
      <c r="H306" s="50">
        <f ca="1">'Skagit Co Balance'!H309</f>
        <v>14.900460012349839</v>
      </c>
    </row>
    <row r="307" spans="1:8" x14ac:dyDescent="0.25">
      <c r="A307">
        <v>528</v>
      </c>
      <c r="B307" t="s">
        <v>11</v>
      </c>
      <c r="C307" s="50">
        <f ca="1">'Skagit Co Balance'!C310</f>
        <v>20.709100886050095</v>
      </c>
      <c r="D307" s="50">
        <f ca="1">'Skagit Co Balance'!D310</f>
        <v>50.488488236147653</v>
      </c>
      <c r="E307" s="50">
        <f ca="1">'Skagit Co Balance'!E310</f>
        <v>95.713911455527722</v>
      </c>
      <c r="F307" s="50">
        <f ca="1">'Skagit Co Balance'!F310</f>
        <v>35.42544108382608</v>
      </c>
      <c r="G307" s="50">
        <f ca="1">'Skagit Co Balance'!G310</f>
        <v>78.074289824959166</v>
      </c>
      <c r="H307" s="50">
        <f ca="1">'Skagit Co Balance'!H310</f>
        <v>95.713911455527722</v>
      </c>
    </row>
    <row r="308" spans="1:8" x14ac:dyDescent="0.25">
      <c r="A308">
        <v>529</v>
      </c>
      <c r="B308" t="s">
        <v>11</v>
      </c>
      <c r="C308" s="50">
        <f ca="1">'Skagit Co Balance'!C311</f>
        <v>24.842320930227167</v>
      </c>
      <c r="D308" s="50">
        <f ca="1">'Skagit Co Balance'!D311</f>
        <v>60.565218883513069</v>
      </c>
      <c r="E308" s="50">
        <f ca="1">'Skagit Co Balance'!E311</f>
        <v>3.5494122319629229</v>
      </c>
      <c r="F308" s="50">
        <f ca="1">'Skagit Co Balance'!F311</f>
        <v>1.9825599382910017</v>
      </c>
      <c r="G308" s="50">
        <f ca="1">'Skagit Co Balance'!G311</f>
        <v>2.731811759768036</v>
      </c>
      <c r="H308" s="50">
        <f ca="1">'Skagit Co Balance'!H311</f>
        <v>3.5494122319629229</v>
      </c>
    </row>
    <row r="309" spans="1:8" x14ac:dyDescent="0.25">
      <c r="A309">
        <v>530</v>
      </c>
      <c r="B309" t="s">
        <v>11</v>
      </c>
      <c r="C309" s="50">
        <f ca="1">'Skagit Co Balance'!C312</f>
        <v>0</v>
      </c>
      <c r="D309" s="50">
        <f ca="1">'Skagit Co Balance'!D312</f>
        <v>0</v>
      </c>
      <c r="E309" s="50">
        <f ca="1">'Skagit Co Balance'!E312</f>
        <v>6.7078481558903045</v>
      </c>
      <c r="F309" s="50">
        <f ca="1">'Skagit Co Balance'!F312</f>
        <v>3.4181624337829328</v>
      </c>
      <c r="G309" s="50">
        <f ca="1">'Skagit Co Balance'!G312</f>
        <v>6.4006121250153774</v>
      </c>
      <c r="H309" s="50">
        <f ca="1">'Skagit Co Balance'!H312</f>
        <v>6.7078481558903045</v>
      </c>
    </row>
    <row r="310" spans="1:8" x14ac:dyDescent="0.25">
      <c r="A310">
        <v>531</v>
      </c>
      <c r="B310" t="s">
        <v>11</v>
      </c>
      <c r="C310" s="50">
        <f ca="1">'Skagit Co Balance'!C313</f>
        <v>10.320743358987118</v>
      </c>
      <c r="D310" s="50">
        <f ca="1">'Skagit Co Balance'!D313</f>
        <v>25.161822936481276</v>
      </c>
      <c r="E310" s="50">
        <f ca="1">'Skagit Co Balance'!E313</f>
        <v>0.1908960574080423</v>
      </c>
      <c r="F310" s="50">
        <f ca="1">'Skagit Co Balance'!F313</f>
        <v>6.1390927896525858E-2</v>
      </c>
      <c r="G310" s="50">
        <f ca="1">'Skagit Co Balance'!G313</f>
        <v>0.14403148258499049</v>
      </c>
      <c r="H310" s="50">
        <f ca="1">'Skagit Co Balance'!H313</f>
        <v>0.1908960574080423</v>
      </c>
    </row>
    <row r="311" spans="1:8" x14ac:dyDescent="0.25">
      <c r="A311">
        <v>532</v>
      </c>
      <c r="B311" t="s">
        <v>11</v>
      </c>
      <c r="C311" s="50">
        <f ca="1">'Skagit Co Balance'!C314</f>
        <v>42.700397885455196</v>
      </c>
      <c r="D311" s="50">
        <f ca="1">'Skagit Co Balance'!D314</f>
        <v>109.36354007721279</v>
      </c>
      <c r="E311" s="50">
        <f ca="1">'Skagit Co Balance'!E314</f>
        <v>24.800076289939994</v>
      </c>
      <c r="F311" s="50">
        <f ca="1">'Skagit Co Balance'!F314</f>
        <v>10.232957638959636</v>
      </c>
      <c r="G311" s="50">
        <f ca="1">'Skagit Co Balance'!G314</f>
        <v>24.572629440164174</v>
      </c>
      <c r="H311" s="50">
        <f ca="1">'Skagit Co Balance'!H314</f>
        <v>24.800076289939994</v>
      </c>
    </row>
    <row r="312" spans="1:8" x14ac:dyDescent="0.25">
      <c r="A312">
        <v>533</v>
      </c>
      <c r="B312" t="s">
        <v>11</v>
      </c>
      <c r="C312" s="50">
        <f ca="1">'Skagit Co Balance'!C315</f>
        <v>24.694654361922673</v>
      </c>
      <c r="D312" s="50">
        <f ca="1">'Skagit Co Balance'!D315</f>
        <v>63.247532944487411</v>
      </c>
      <c r="E312" s="50">
        <f ca="1">'Skagit Co Balance'!E315</f>
        <v>100.23294633639124</v>
      </c>
      <c r="F312" s="50">
        <f ca="1">'Skagit Co Balance'!F315</f>
        <v>38.353874423218564</v>
      </c>
      <c r="G312" s="50">
        <f ca="1">'Skagit Co Balance'!G315</f>
        <v>95.071994191476406</v>
      </c>
      <c r="H312" s="50">
        <f ca="1">'Skagit Co Balance'!H315</f>
        <v>100.23294633639124</v>
      </c>
    </row>
    <row r="313" spans="1:8" x14ac:dyDescent="0.25">
      <c r="A313">
        <v>534</v>
      </c>
      <c r="B313" t="s">
        <v>11</v>
      </c>
      <c r="C313" s="50">
        <f ca="1">'Skagit Co Balance'!C316</f>
        <v>34.097571654312041</v>
      </c>
      <c r="D313" s="50">
        <f ca="1">'Skagit Co Balance'!D316</f>
        <v>87.330126387936758</v>
      </c>
      <c r="E313" s="50">
        <f ca="1">'Skagit Co Balance'!E316</f>
        <v>318.8866916570575</v>
      </c>
      <c r="F313" s="50">
        <f ca="1">'Skagit Co Balance'!F316</f>
        <v>154.40899411292193</v>
      </c>
      <c r="G313" s="50">
        <f ca="1">'Skagit Co Balance'!G316</f>
        <v>333.41030115469943</v>
      </c>
      <c r="H313" s="50">
        <f ca="1">'Skagit Co Balance'!H316</f>
        <v>318.8866916570575</v>
      </c>
    </row>
    <row r="314" spans="1:8" x14ac:dyDescent="0.25">
      <c r="A314">
        <v>535</v>
      </c>
      <c r="B314" t="s">
        <v>11</v>
      </c>
      <c r="C314" s="50">
        <f ca="1">'Skagit Co Balance'!C317</f>
        <v>14.70247872442074</v>
      </c>
      <c r="D314" s="50">
        <f ca="1">'Skagit Co Balance'!D317</f>
        <v>37.134280517956284</v>
      </c>
      <c r="E314" s="50">
        <f ca="1">'Skagit Co Balance'!E317</f>
        <v>216.71458655108282</v>
      </c>
      <c r="F314" s="50">
        <f ca="1">'Skagit Co Balance'!F317</f>
        <v>77.833571991482955</v>
      </c>
      <c r="G314" s="50">
        <f ca="1">'Skagit Co Balance'!G317</f>
        <v>211.52155532763064</v>
      </c>
      <c r="H314" s="50">
        <f ca="1">'Skagit Co Balance'!H317</f>
        <v>216.71458655108282</v>
      </c>
    </row>
    <row r="315" spans="1:8" x14ac:dyDescent="0.25">
      <c r="A315">
        <v>536</v>
      </c>
      <c r="B315" t="s">
        <v>11</v>
      </c>
      <c r="C315" s="50">
        <f ca="1">'Skagit Co Balance'!C318</f>
        <v>9.8130405929359874</v>
      </c>
      <c r="D315" s="50">
        <f ca="1">'Skagit Co Balance'!D318</f>
        <v>24.784950139523772</v>
      </c>
      <c r="E315" s="50">
        <f ca="1">'Skagit Co Balance'!E318</f>
        <v>6.3712389189810592</v>
      </c>
      <c r="F315" s="50">
        <f ca="1">'Skagit Co Balance'!F318</f>
        <v>3.3867770954171461</v>
      </c>
      <c r="G315" s="50">
        <f ca="1">'Skagit Co Balance'!G318</f>
        <v>6.1117472795717838</v>
      </c>
      <c r="H315" s="50">
        <f ca="1">'Skagit Co Balance'!H318</f>
        <v>6.3712389189810592</v>
      </c>
    </row>
    <row r="316" spans="1:8" x14ac:dyDescent="0.25">
      <c r="A316">
        <v>537</v>
      </c>
      <c r="B316" t="s">
        <v>11</v>
      </c>
      <c r="C316" s="50">
        <f ca="1">'Skagit Co Balance'!C319</f>
        <v>3.7781729609986763</v>
      </c>
      <c r="D316" s="50">
        <f ca="1">'Skagit Co Balance'!D319</f>
        <v>9.5425905528463844</v>
      </c>
      <c r="E316" s="50">
        <f ca="1">'Skagit Co Balance'!E319</f>
        <v>98.287427923685044</v>
      </c>
      <c r="F316" s="50">
        <f ca="1">'Skagit Co Balance'!F319</f>
        <v>37.950997240046384</v>
      </c>
      <c r="G316" s="50">
        <f ca="1">'Skagit Co Balance'!G319</f>
        <v>72.327379805303991</v>
      </c>
      <c r="H316" s="50">
        <f ca="1">'Skagit Co Balance'!H319</f>
        <v>98.287427923685044</v>
      </c>
    </row>
    <row r="317" spans="1:8" x14ac:dyDescent="0.25">
      <c r="A317">
        <v>538</v>
      </c>
      <c r="B317" t="s">
        <v>11</v>
      </c>
      <c r="C317" s="50">
        <f ca="1">'Skagit Co Balance'!C320</f>
        <v>5.9958801024461534</v>
      </c>
      <c r="D317" s="50">
        <f ca="1">'Skagit Co Balance'!D320</f>
        <v>15.143888173525662</v>
      </c>
      <c r="E317" s="50">
        <f ca="1">'Skagit Co Balance'!E320</f>
        <v>2.9888033120849227</v>
      </c>
      <c r="F317" s="50">
        <f ca="1">'Skagit Co Balance'!F320</f>
        <v>1.0081712490731907</v>
      </c>
      <c r="G317" s="50">
        <f ca="1">'Skagit Co Balance'!G320</f>
        <v>2.2736397153977368</v>
      </c>
      <c r="H317" s="50">
        <f ca="1">'Skagit Co Balance'!H320</f>
        <v>2.9888033120849227</v>
      </c>
    </row>
    <row r="318" spans="1:8" x14ac:dyDescent="0.25">
      <c r="A318">
        <v>539</v>
      </c>
      <c r="B318" t="s">
        <v>11</v>
      </c>
      <c r="C318" s="50">
        <f ca="1">'Skagit Co Balance'!C321</f>
        <v>1.2057998811697901</v>
      </c>
      <c r="D318" s="50">
        <f ca="1">'Skagit Co Balance'!D321</f>
        <v>3.0455076232488461</v>
      </c>
      <c r="E318" s="50">
        <f ca="1">'Skagit Co Balance'!E321</f>
        <v>68.973714759122359</v>
      </c>
      <c r="F318" s="50">
        <f ca="1">'Skagit Co Balance'!F321</f>
        <v>26.927375449528721</v>
      </c>
      <c r="G318" s="50">
        <f ca="1">'Skagit Co Balance'!G321</f>
        <v>45.340414314381924</v>
      </c>
      <c r="H318" s="50">
        <f ca="1">'Skagit Co Balance'!H321</f>
        <v>68.973714759122359</v>
      </c>
    </row>
    <row r="319" spans="1:8" x14ac:dyDescent="0.25">
      <c r="A319">
        <v>540</v>
      </c>
      <c r="B319" t="s">
        <v>11</v>
      </c>
      <c r="C319" s="50">
        <f ca="1">'Skagit Co Balance'!C322</f>
        <v>0.32154663497861075</v>
      </c>
      <c r="D319" s="50">
        <f ca="1">'Skagit Co Balance'!D322</f>
        <v>0.81213536619969262</v>
      </c>
      <c r="E319" s="50">
        <f ca="1">'Skagit Co Balance'!E322</f>
        <v>99.52085812822385</v>
      </c>
      <c r="F319" s="50">
        <f ca="1">'Skagit Co Balance'!F322</f>
        <v>40.375294661298057</v>
      </c>
      <c r="G319" s="50">
        <f ca="1">'Skagit Co Balance'!G322</f>
        <v>80.70871536017799</v>
      </c>
      <c r="H319" s="50">
        <f ca="1">'Skagit Co Balance'!H322</f>
        <v>99.52085812822385</v>
      </c>
    </row>
    <row r="320" spans="1:8" x14ac:dyDescent="0.25">
      <c r="A320">
        <v>541</v>
      </c>
      <c r="B320" t="s">
        <v>11</v>
      </c>
      <c r="C320" s="50">
        <f ca="1">'Skagit Co Balance'!C323</f>
        <v>17.699212975762649</v>
      </c>
      <c r="D320" s="50">
        <f ca="1">'Skagit Co Balance'!D323</f>
        <v>44.703179097095884</v>
      </c>
      <c r="E320" s="50">
        <f ca="1">'Skagit Co Balance'!E323</f>
        <v>183.96735602182079</v>
      </c>
      <c r="F320" s="50">
        <f ca="1">'Skagit Co Balance'!F323</f>
        <v>66.276859432925775</v>
      </c>
      <c r="G320" s="50">
        <f ca="1">'Skagit Co Balance'!G323</f>
        <v>186.59807326241997</v>
      </c>
      <c r="H320" s="50">
        <f ca="1">'Skagit Co Balance'!H323</f>
        <v>183.96735602182079</v>
      </c>
    </row>
    <row r="321" spans="1:8" x14ac:dyDescent="0.25">
      <c r="A321">
        <v>542</v>
      </c>
      <c r="B321" t="s">
        <v>11</v>
      </c>
      <c r="C321" s="50">
        <f ca="1">'Skagit Co Balance'!C324</f>
        <v>12.177372999933711</v>
      </c>
      <c r="D321" s="50">
        <f ca="1">'Skagit Co Balance'!D324</f>
        <v>30.756581487190108</v>
      </c>
      <c r="E321" s="50">
        <f ca="1">'Skagit Co Balance'!E324</f>
        <v>262.36026715798874</v>
      </c>
      <c r="F321" s="50">
        <f ca="1">'Skagit Co Balance'!F324</f>
        <v>90.577062233269473</v>
      </c>
      <c r="G321" s="50">
        <f ca="1">'Skagit Co Balance'!G324</f>
        <v>264.20388645529613</v>
      </c>
      <c r="H321" s="50">
        <f ca="1">'Skagit Co Balance'!H324</f>
        <v>262.36026715798874</v>
      </c>
    </row>
    <row r="322" spans="1:8" x14ac:dyDescent="0.25">
      <c r="A322">
        <v>543</v>
      </c>
      <c r="B322" t="s">
        <v>11</v>
      </c>
      <c r="C322" s="50">
        <f ca="1">'Skagit Co Balance'!C325</f>
        <v>9.8182365215346348</v>
      </c>
      <c r="D322" s="50">
        <f ca="1">'Skagit Co Balance'!D325</f>
        <v>22.297189478284889</v>
      </c>
      <c r="E322" s="50">
        <f ca="1">'Skagit Co Balance'!E325</f>
        <v>45.110217120225208</v>
      </c>
      <c r="F322" s="50">
        <f ca="1">'Skagit Co Balance'!F325</f>
        <v>17.34540211734198</v>
      </c>
      <c r="G322" s="50">
        <f ca="1">'Skagit Co Balance'!G325</f>
        <v>37.008236366179425</v>
      </c>
      <c r="H322" s="50">
        <f ca="1">'Skagit Co Balance'!H325</f>
        <v>45.110217120225208</v>
      </c>
    </row>
    <row r="323" spans="1:8" x14ac:dyDescent="0.25">
      <c r="A323">
        <v>544</v>
      </c>
      <c r="B323" t="s">
        <v>11</v>
      </c>
      <c r="C323" s="50">
        <f ca="1">'Skagit Co Balance'!C326</f>
        <v>19.45331824390955</v>
      </c>
      <c r="D323" s="50">
        <f ca="1">'Skagit Co Balance'!D326</f>
        <v>44.17843488639339</v>
      </c>
      <c r="E323" s="50">
        <f ca="1">'Skagit Co Balance'!E326</f>
        <v>37.16647939511472</v>
      </c>
      <c r="F323" s="50">
        <f ca="1">'Skagit Co Balance'!F326</f>
        <v>15.856235627317513</v>
      </c>
      <c r="G323" s="50">
        <f ca="1">'Skagit Co Balance'!G326</f>
        <v>16.316454762170238</v>
      </c>
      <c r="H323" s="50">
        <f ca="1">'Skagit Co Balance'!H326</f>
        <v>37.16647939511472</v>
      </c>
    </row>
    <row r="324" spans="1:8" x14ac:dyDescent="0.25">
      <c r="A324">
        <v>545</v>
      </c>
      <c r="B324" t="s">
        <v>11</v>
      </c>
      <c r="C324" s="50">
        <f ca="1">'Skagit Co Balance'!C327</f>
        <v>19.173613735124249</v>
      </c>
      <c r="D324" s="50">
        <f ca="1">'Skagit Co Balance'!D327</f>
        <v>43.543226678011209</v>
      </c>
      <c r="E324" s="50">
        <f ca="1">'Skagit Co Balance'!E327</f>
        <v>22.240172408359406</v>
      </c>
      <c r="F324" s="50">
        <f ca="1">'Skagit Co Balance'!F327</f>
        <v>9.1181641603716059</v>
      </c>
      <c r="G324" s="50">
        <f ca="1">'Skagit Co Balance'!G327</f>
        <v>19.682106031880018</v>
      </c>
      <c r="H324" s="50">
        <f ca="1">'Skagit Co Balance'!H327</f>
        <v>22.240172408359406</v>
      </c>
    </row>
    <row r="325" spans="1:8" x14ac:dyDescent="0.25">
      <c r="A325">
        <v>546</v>
      </c>
      <c r="B325" t="s">
        <v>11</v>
      </c>
      <c r="C325" s="50">
        <f ca="1">'Skagit Co Balance'!C328</f>
        <v>20.77228382710457</v>
      </c>
      <c r="D325" s="50">
        <f ca="1">'Skagit Co Balance'!D328</f>
        <v>47.173802278422663</v>
      </c>
      <c r="E325" s="50">
        <f ca="1">'Skagit Co Balance'!E328</f>
        <v>2.9173494107766107</v>
      </c>
      <c r="F325" s="50">
        <f ca="1">'Skagit Co Balance'!F328</f>
        <v>1.9373319025554518</v>
      </c>
      <c r="G325" s="50">
        <f ca="1">'Skagit Co Balance'!G328</f>
        <v>2.6789816547918868</v>
      </c>
      <c r="H325" s="50">
        <f ca="1">'Skagit Co Balance'!H328</f>
        <v>2.9173494107766107</v>
      </c>
    </row>
    <row r="326" spans="1:8" x14ac:dyDescent="0.25">
      <c r="A326">
        <v>547</v>
      </c>
      <c r="B326" t="s">
        <v>11</v>
      </c>
      <c r="C326" s="50">
        <f ca="1">'Skagit Co Balance'!C329</f>
        <v>0</v>
      </c>
      <c r="D326" s="50">
        <f ca="1">'Skagit Co Balance'!D329</f>
        <v>0</v>
      </c>
      <c r="E326" s="50">
        <f ca="1">'Skagit Co Balance'!E329</f>
        <v>128.7635265536222</v>
      </c>
      <c r="F326" s="50">
        <f ca="1">'Skagit Co Balance'!F329</f>
        <v>41.492275156100796</v>
      </c>
      <c r="G326" s="50">
        <f ca="1">'Skagit Co Balance'!G329</f>
        <v>105.58819891535781</v>
      </c>
      <c r="H326" s="50">
        <f ca="1">'Skagit Co Balance'!H329</f>
        <v>128.7635265536222</v>
      </c>
    </row>
    <row r="327" spans="1:8" x14ac:dyDescent="0.25">
      <c r="A327">
        <v>548</v>
      </c>
      <c r="B327" t="s">
        <v>11</v>
      </c>
      <c r="C327" s="50">
        <f ca="1">'Skagit Co Balance'!C330</f>
        <v>3.0799397319172703</v>
      </c>
      <c r="D327" s="50">
        <f ca="1">'Skagit Co Balance'!D330</f>
        <v>8.4687956663007302</v>
      </c>
      <c r="E327" s="50">
        <f ca="1">'Skagit Co Balance'!E330</f>
        <v>3.054653029104974</v>
      </c>
      <c r="F327" s="50">
        <f ca="1">'Skagit Co Balance'!F330</f>
        <v>1.1396119805281471</v>
      </c>
      <c r="G327" s="50">
        <f ca="1">'Skagit Co Balance'!G330</f>
        <v>2.3634728014953752</v>
      </c>
      <c r="H327" s="50">
        <f ca="1">'Skagit Co Balance'!H330</f>
        <v>3.054653029104974</v>
      </c>
    </row>
    <row r="328" spans="1:8" x14ac:dyDescent="0.25">
      <c r="A328">
        <v>549</v>
      </c>
      <c r="B328" t="s">
        <v>11</v>
      </c>
      <c r="C328" s="50">
        <f ca="1">'Skagit Co Balance'!C331</f>
        <v>18.115387128678535</v>
      </c>
      <c r="D328" s="50">
        <f ca="1">'Skagit Co Balance'!D331</f>
        <v>49.811205855385765</v>
      </c>
      <c r="E328" s="50">
        <f ca="1">'Skagit Co Balance'!E331</f>
        <v>15.537465274013096</v>
      </c>
      <c r="F328" s="50">
        <f ca="1">'Skagit Co Balance'!F331</f>
        <v>7.7192950891864642</v>
      </c>
      <c r="G328" s="50">
        <f ca="1">'Skagit Co Balance'!G331</f>
        <v>15.008307243409295</v>
      </c>
      <c r="H328" s="50">
        <f ca="1">'Skagit Co Balance'!H331</f>
        <v>15.537465274013096</v>
      </c>
    </row>
    <row r="329" spans="1:8" x14ac:dyDescent="0.25">
      <c r="A329">
        <v>550</v>
      </c>
      <c r="B329" t="s">
        <v>11</v>
      </c>
      <c r="C329" s="50">
        <f ca="1">'Skagit Co Balance'!C332</f>
        <v>57.287381871030561</v>
      </c>
      <c r="D329" s="50">
        <f ca="1">'Skagit Co Balance'!D332</f>
        <v>172.63775531102002</v>
      </c>
      <c r="E329" s="50">
        <f ca="1">'Skagit Co Balance'!E332</f>
        <v>84.855815286966802</v>
      </c>
      <c r="F329" s="50">
        <f ca="1">'Skagit Co Balance'!F332</f>
        <v>51.218800797455884</v>
      </c>
      <c r="G329" s="50">
        <f ca="1">'Skagit Co Balance'!G332</f>
        <v>96.729913352466937</v>
      </c>
      <c r="H329" s="50">
        <f ca="1">'Skagit Co Balance'!H332</f>
        <v>84.855815286966802</v>
      </c>
    </row>
    <row r="330" spans="1:8" x14ac:dyDescent="0.25">
      <c r="A330">
        <v>551</v>
      </c>
      <c r="B330" t="s">
        <v>11</v>
      </c>
      <c r="C330" s="50">
        <f ca="1">'Skagit Co Balance'!C333</f>
        <v>13.105503205825118</v>
      </c>
      <c r="D330" s="50">
        <f ca="1">'Skagit Co Balance'!D333</f>
        <v>36.035714466754158</v>
      </c>
      <c r="E330" s="50">
        <f ca="1">'Skagit Co Balance'!E333</f>
        <v>1.1532742906541005</v>
      </c>
      <c r="F330" s="50">
        <f ca="1">'Skagit Co Balance'!F333</f>
        <v>0.66589516226757473</v>
      </c>
      <c r="G330" s="50">
        <f ca="1">'Skagit Co Balance'!G333</f>
        <v>1.0633249190565506</v>
      </c>
      <c r="H330" s="50">
        <f ca="1">'Skagit Co Balance'!H333</f>
        <v>1.1532742906541005</v>
      </c>
    </row>
    <row r="331" spans="1:8" x14ac:dyDescent="0.25">
      <c r="A331">
        <v>552</v>
      </c>
      <c r="B331" t="s">
        <v>11</v>
      </c>
      <c r="C331" s="50">
        <f ca="1">'Skagit Co Balance'!C334</f>
        <v>0.68771497045473684</v>
      </c>
      <c r="D331" s="50">
        <f ca="1">'Skagit Co Balance'!D334</f>
        <v>2.3572724587170488</v>
      </c>
      <c r="E331" s="50">
        <f ca="1">'Skagit Co Balance'!E334</f>
        <v>130.45452746873605</v>
      </c>
      <c r="F331" s="50">
        <f ca="1">'Skagit Co Balance'!F334</f>
        <v>53.808080695818433</v>
      </c>
      <c r="G331" s="50">
        <f ca="1">'Skagit Co Balance'!G334</f>
        <v>53.087670159897343</v>
      </c>
      <c r="H331" s="50">
        <f ca="1">'Skagit Co Balance'!H334</f>
        <v>130.45452746873605</v>
      </c>
    </row>
    <row r="332" spans="1:8" x14ac:dyDescent="0.25">
      <c r="A332">
        <v>553</v>
      </c>
      <c r="B332" t="s">
        <v>11</v>
      </c>
      <c r="C332" s="50">
        <f ca="1">'Skagit Co Balance'!C335</f>
        <v>0.85964371306842113</v>
      </c>
      <c r="D332" s="50">
        <f ca="1">'Skagit Co Balance'!D335</f>
        <v>2.9465905733963118</v>
      </c>
      <c r="E332" s="50">
        <f ca="1">'Skagit Co Balance'!E335</f>
        <v>10.794721975131608</v>
      </c>
      <c r="F332" s="50">
        <f ca="1">'Skagit Co Balance'!F335</f>
        <v>3.7330872782611593</v>
      </c>
      <c r="G332" s="50">
        <f ca="1">'Skagit Co Balance'!G335</f>
        <v>6.3103828931080193</v>
      </c>
      <c r="H332" s="50">
        <f ca="1">'Skagit Co Balance'!H335</f>
        <v>10.794721975131608</v>
      </c>
    </row>
    <row r="333" spans="1:8" x14ac:dyDescent="0.25">
      <c r="A333">
        <v>554</v>
      </c>
      <c r="B333" t="s">
        <v>11</v>
      </c>
      <c r="C333" s="50">
        <f ca="1">'Skagit Co Balance'!C336</f>
        <v>1.4327395217807015</v>
      </c>
      <c r="D333" s="50">
        <f ca="1">'Skagit Co Balance'!D336</f>
        <v>4.9109842889938529</v>
      </c>
      <c r="E333" s="50">
        <f ca="1">'Skagit Co Balance'!E336</f>
        <v>29.225588486195967</v>
      </c>
      <c r="F333" s="50">
        <f ca="1">'Skagit Co Balance'!F336</f>
        <v>14.592452995537815</v>
      </c>
      <c r="G333" s="50">
        <f ca="1">'Skagit Co Balance'!G336</f>
        <v>24.841157965475595</v>
      </c>
      <c r="H333" s="50">
        <f ca="1">'Skagit Co Balance'!H336</f>
        <v>29.225588486195967</v>
      </c>
    </row>
    <row r="334" spans="1:8" x14ac:dyDescent="0.25">
      <c r="A334">
        <v>555</v>
      </c>
      <c r="B334" t="s">
        <v>11</v>
      </c>
      <c r="C334" s="50">
        <f ca="1">'Skagit Co Balance'!C337</f>
        <v>1.3754299409094737</v>
      </c>
      <c r="D334" s="50">
        <f ca="1">'Skagit Co Balance'!D337</f>
        <v>4.7145449174340976</v>
      </c>
      <c r="E334" s="50">
        <f ca="1">'Skagit Co Balance'!E337</f>
        <v>113.55912275918327</v>
      </c>
      <c r="F334" s="50">
        <f ca="1">'Skagit Co Balance'!F337</f>
        <v>50.77899153498538</v>
      </c>
      <c r="G334" s="50">
        <f ca="1">'Skagit Co Balance'!G337</f>
        <v>96.255228314841943</v>
      </c>
      <c r="H334" s="50">
        <f ca="1">'Skagit Co Balance'!H337</f>
        <v>113.55912275918327</v>
      </c>
    </row>
    <row r="335" spans="1:8" x14ac:dyDescent="0.25">
      <c r="C335" s="50"/>
      <c r="D335" s="50"/>
      <c r="E335" s="50"/>
      <c r="F335" s="50"/>
      <c r="G335" s="50"/>
      <c r="H335" s="50"/>
    </row>
    <row r="336" spans="1:8" x14ac:dyDescent="0.25">
      <c r="C336" s="50"/>
      <c r="D336" s="50"/>
      <c r="E336" s="50"/>
      <c r="F336" s="50"/>
      <c r="G336" s="50"/>
      <c r="H336" s="50"/>
    </row>
    <row r="337" spans="3:8" x14ac:dyDescent="0.25">
      <c r="C337" s="50"/>
      <c r="D337" s="50"/>
      <c r="E337" s="50"/>
      <c r="F337" s="50"/>
      <c r="G337" s="50"/>
      <c r="H337" s="50"/>
    </row>
    <row r="338" spans="3:8" x14ac:dyDescent="0.25">
      <c r="C338" s="50"/>
      <c r="D338" s="50"/>
      <c r="E338" s="50"/>
      <c r="F338" s="50"/>
      <c r="G338" s="50"/>
      <c r="H338" s="50"/>
    </row>
    <row r="339" spans="3:8" x14ac:dyDescent="0.25">
      <c r="C339" s="50"/>
      <c r="D339" s="50"/>
      <c r="E339" s="50"/>
      <c r="F339" s="50"/>
      <c r="G339" s="50"/>
      <c r="H339" s="50"/>
    </row>
    <row r="340" spans="3:8" x14ac:dyDescent="0.25">
      <c r="C340" s="50"/>
      <c r="D340" s="50"/>
      <c r="E340" s="50"/>
      <c r="F340" s="50"/>
      <c r="G340" s="50"/>
      <c r="H340" s="50"/>
    </row>
    <row r="341" spans="3:8" x14ac:dyDescent="0.25">
      <c r="C341" s="50"/>
      <c r="D341" s="50"/>
      <c r="E341" s="50"/>
      <c r="F341" s="50"/>
      <c r="G341" s="50"/>
      <c r="H341" s="50"/>
    </row>
    <row r="342" spans="3:8" x14ac:dyDescent="0.25">
      <c r="C342" s="50"/>
      <c r="D342" s="50"/>
      <c r="E342" s="50"/>
      <c r="F342" s="50"/>
      <c r="G342" s="50"/>
      <c r="H342" s="50"/>
    </row>
    <row r="343" spans="3:8" x14ac:dyDescent="0.25">
      <c r="C343" s="50"/>
      <c r="D343" s="50"/>
      <c r="E343" s="50"/>
      <c r="F343" s="50"/>
      <c r="G343" s="50"/>
      <c r="H343" s="50"/>
    </row>
    <row r="344" spans="3:8" x14ac:dyDescent="0.25">
      <c r="C344" s="50"/>
      <c r="D344" s="50"/>
      <c r="E344" s="50"/>
      <c r="F344" s="50"/>
      <c r="G344" s="50"/>
      <c r="H344" s="50"/>
    </row>
    <row r="345" spans="3:8" x14ac:dyDescent="0.25">
      <c r="C345" s="50"/>
      <c r="D345" s="50"/>
      <c r="E345" s="50"/>
      <c r="F345" s="50"/>
      <c r="G345" s="50"/>
      <c r="H34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Inputs</vt:lpstr>
      <vt:lpstr>Land Use (HH)</vt:lpstr>
      <vt:lpstr>Land Use (Emp)</vt:lpstr>
      <vt:lpstr>Trip Rates</vt:lpstr>
      <vt:lpstr>SCOG Emp Input</vt:lpstr>
      <vt:lpstr>Zonal Adjustment</vt:lpstr>
      <vt:lpstr>Calculated Trips</vt:lpstr>
      <vt:lpstr>Skagit Co Balance</vt:lpstr>
      <vt:lpstr>Skagit Co Export</vt:lpstr>
    </vt:vector>
  </TitlesOfParts>
  <Company>Transpo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Turley</dc:creator>
  <cp:lastModifiedBy>Michael McCarthy</cp:lastModifiedBy>
  <dcterms:created xsi:type="dcterms:W3CDTF">2013-12-18T18:28:33Z</dcterms:created>
  <dcterms:modified xsi:type="dcterms:W3CDTF">2021-01-19T16:46:22Z</dcterms:modified>
</cp:coreProperties>
</file>