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ichard\Documents\"/>
    </mc:Choice>
  </mc:AlternateContent>
  <xr:revisionPtr revIDLastSave="0" documentId="13_ncr:1_{F685D9BE-65DC-4813-811A-1DD58BE19377}" xr6:coauthVersionLast="47" xr6:coauthVersionMax="47" xr10:uidLastSave="{00000000-0000-0000-0000-000000000000}"/>
  <bookViews>
    <workbookView xWindow="-120" yWindow="-120" windowWidth="29040" windowHeight="15840" firstSheet="1" activeTab="3" xr2:uid="{9C207758-0BD1-4D1E-B185-E65F56899D2F}"/>
  </bookViews>
  <sheets>
    <sheet name="__snloffice" sheetId="5" state="veryHidden" r:id="rId1"/>
    <sheet name="Equities List" sheetId="1" r:id="rId2"/>
    <sheet name="Historic Data" sheetId="3" r:id="rId3"/>
    <sheet name="Optimal Portfolio Calculator" sheetId="4"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2242F9C9_DBA1_448C_85AD_1BE521F6F616_" localSheetId="2" hidden="1">'Historic Data'!$F$5:$F$256</definedName>
    <definedName name="snl__3079E431_71F9_4EFA_A1A9_A7C981967544_" localSheetId="2" hidden="1">'Historic Data'!$K$5:$K$256</definedName>
    <definedName name="snl__428A5943_2423_47B9_A25C_556423C5E783_" localSheetId="2" hidden="1">'Historic Data'!$H$5:$H$256</definedName>
    <definedName name="snl__4BBF9F22_4F4B_4F93_AF41_F2B2A69254AB_" localSheetId="2" hidden="1">'Historic Data'!$J$5:$J$256</definedName>
    <definedName name="snl__94B84683_C5A0_4CFC_B30B_E4695CCFB1A2_" localSheetId="2" hidden="1">'Historic Data'!$E$5:$E$256</definedName>
    <definedName name="snl__A4452AF5_4970_4F7B_A6A9_B839573A91D4_" localSheetId="2" hidden="1">'Historic Data'!$G$5:$G$256</definedName>
    <definedName name="snl__A78F5E01_3652_411F_B712_49DB8D56250F_" localSheetId="2" hidden="1">'Historic Data'!$I$5:$I$256</definedName>
    <definedName name="snl__D9A92DEA_88F4_4662_AA1B_995FAF5A9050_" localSheetId="2" hidden="1">'Historic Data'!$C$5:$C$256</definedName>
    <definedName name="snl__E9245970_8902_4DD2_9C70_B6F82C86E49D_" localSheetId="2" hidden="1">'Historic Data'!$F$5:$F$256</definedName>
    <definedName name="snl__ED94ACD9_BFB0_4D9B_BCC1_6F3C495419BF_" localSheetId="2" hidden="1">'Historic Data'!$D$5:$D$256</definedName>
    <definedName name="solver_adj" localSheetId="3" hidden="1">'Optimal Portfolio Calculator'!$G$5:$G$12</definedName>
    <definedName name="solver_cvg" localSheetId="3" hidden="1">0.0001</definedName>
    <definedName name="solver_drv" localSheetId="3" hidden="1">2</definedName>
    <definedName name="solver_eng" localSheetId="3" hidden="1">1</definedName>
    <definedName name="solver_est" localSheetId="3" hidden="1">1</definedName>
    <definedName name="solver_itr" localSheetId="3" hidden="1">2147483647</definedName>
    <definedName name="solver_lhs1" localSheetId="3" hidden="1">'Optimal Portfolio Calculator'!$C$21</definedName>
    <definedName name="solver_lhs2" localSheetId="3" hidden="1">'Optimal Portfolio Calculator'!$G$5:$G$12</definedName>
    <definedName name="solver_lhs3" localSheetId="3" hidden="1">'Optimal Portfolio Calculator'!$G$5:$G$12</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3</definedName>
    <definedName name="solver_nwt" localSheetId="3" hidden="1">1</definedName>
    <definedName name="solver_opt" localSheetId="3" hidden="1">'Optimal Portfolio Calculator'!$C$18</definedName>
    <definedName name="solver_pre" localSheetId="3" hidden="1">0.000001</definedName>
    <definedName name="solver_rbv" localSheetId="3" hidden="1">2</definedName>
    <definedName name="solver_rel1" localSheetId="3" hidden="1">2</definedName>
    <definedName name="solver_rel2" localSheetId="3" hidden="1">1</definedName>
    <definedName name="solver_rel3" localSheetId="3" hidden="1">3</definedName>
    <definedName name="solver_rhs1" localSheetId="3" hidden="1">1</definedName>
    <definedName name="solver_rhs2" localSheetId="3" hidden="1">'Optimal Portfolio Calculator'!$F$5:$F$12</definedName>
    <definedName name="solver_rhs3" localSheetId="3" hidden="1">'Optimal Portfolio Calculator'!$E$5:$E$12</definedName>
    <definedName name="solver_rlx" localSheetId="3" hidden="1">2</definedName>
    <definedName name="solver_rsd" localSheetId="3" hidden="1">0</definedName>
    <definedName name="solver_scl" localSheetId="3" hidden="1">2</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9" i="3" l="1"/>
  <c r="O259" i="3"/>
  <c r="P259" i="3"/>
  <c r="Q259" i="3"/>
  <c r="R259" i="3"/>
  <c r="S259" i="3"/>
  <c r="T259" i="3"/>
  <c r="M259" i="3"/>
  <c r="W129" i="3" l="1"/>
  <c r="W128" i="3"/>
  <c r="W126" i="3"/>
  <c r="C21" i="4"/>
  <c r="C19" i="4" l="1"/>
  <c r="E259" i="3" l="1"/>
  <c r="F259" i="3"/>
  <c r="G259" i="3"/>
  <c r="H259" i="3"/>
  <c r="I259" i="3"/>
  <c r="J259" i="3"/>
  <c r="K259" i="3"/>
  <c r="D259" i="3"/>
  <c r="S257" i="3" a="1"/>
  <c r="S257" i="3"/>
  <c r="M7" i="3"/>
  <c r="N7" i="3"/>
  <c r="O7" i="3"/>
  <c r="P7" i="3"/>
  <c r="Q7" i="3"/>
  <c r="R7" i="3"/>
  <c r="S7" i="3"/>
  <c r="T7" i="3"/>
  <c r="M8" i="3"/>
  <c r="N8" i="3"/>
  <c r="O8" i="3"/>
  <c r="P8" i="3"/>
  <c r="Q8" i="3"/>
  <c r="R8" i="3"/>
  <c r="S8" i="3"/>
  <c r="T8" i="3"/>
  <c r="M9" i="3"/>
  <c r="N9" i="3"/>
  <c r="O9" i="3"/>
  <c r="P9" i="3"/>
  <c r="Q9" i="3"/>
  <c r="R9" i="3"/>
  <c r="S9" i="3"/>
  <c r="T9" i="3"/>
  <c r="M10" i="3"/>
  <c r="N10" i="3"/>
  <c r="O10" i="3"/>
  <c r="P10" i="3"/>
  <c r="Q10" i="3"/>
  <c r="R10" i="3"/>
  <c r="S10" i="3"/>
  <c r="T10" i="3"/>
  <c r="M11" i="3"/>
  <c r="N11" i="3"/>
  <c r="O11" i="3"/>
  <c r="P11" i="3"/>
  <c r="Q11" i="3"/>
  <c r="R11" i="3"/>
  <c r="S11" i="3"/>
  <c r="T11" i="3"/>
  <c r="M12" i="3"/>
  <c r="N12" i="3"/>
  <c r="O12" i="3"/>
  <c r="P12" i="3"/>
  <c r="Q12" i="3"/>
  <c r="R12" i="3"/>
  <c r="S12" i="3"/>
  <c r="T12" i="3"/>
  <c r="M13" i="3"/>
  <c r="N13" i="3"/>
  <c r="O13" i="3"/>
  <c r="P13" i="3"/>
  <c r="Q13" i="3"/>
  <c r="R13" i="3"/>
  <c r="S13" i="3"/>
  <c r="T13" i="3"/>
  <c r="M14" i="3"/>
  <c r="N14" i="3"/>
  <c r="O14" i="3"/>
  <c r="P14" i="3"/>
  <c r="Q14" i="3"/>
  <c r="R14" i="3"/>
  <c r="S14" i="3"/>
  <c r="T14" i="3"/>
  <c r="M15" i="3"/>
  <c r="N15" i="3"/>
  <c r="O15" i="3"/>
  <c r="P15" i="3"/>
  <c r="Q15" i="3"/>
  <c r="R15" i="3"/>
  <c r="S15" i="3"/>
  <c r="T15" i="3"/>
  <c r="M16" i="3"/>
  <c r="N16" i="3"/>
  <c r="O16" i="3"/>
  <c r="P16" i="3"/>
  <c r="Q16" i="3"/>
  <c r="R16" i="3"/>
  <c r="S16" i="3"/>
  <c r="T16" i="3"/>
  <c r="M17" i="3"/>
  <c r="N17" i="3"/>
  <c r="O17" i="3"/>
  <c r="P17" i="3"/>
  <c r="Q17" i="3"/>
  <c r="R17" i="3"/>
  <c r="S17" i="3"/>
  <c r="T17" i="3"/>
  <c r="M18" i="3"/>
  <c r="N18" i="3"/>
  <c r="O18" i="3"/>
  <c r="P18" i="3"/>
  <c r="Q18" i="3"/>
  <c r="R18" i="3"/>
  <c r="S18" i="3"/>
  <c r="T18" i="3"/>
  <c r="M19" i="3"/>
  <c r="N19" i="3"/>
  <c r="O19" i="3"/>
  <c r="P19" i="3"/>
  <c r="Q19" i="3"/>
  <c r="R19" i="3"/>
  <c r="S19" i="3"/>
  <c r="T19" i="3"/>
  <c r="M20" i="3"/>
  <c r="N20" i="3"/>
  <c r="O20" i="3"/>
  <c r="P20" i="3"/>
  <c r="Q20" i="3"/>
  <c r="R20" i="3"/>
  <c r="S20" i="3"/>
  <c r="T20" i="3"/>
  <c r="M21" i="3"/>
  <c r="N21" i="3"/>
  <c r="O21" i="3"/>
  <c r="P21" i="3"/>
  <c r="Q21" i="3"/>
  <c r="R21" i="3"/>
  <c r="S21" i="3"/>
  <c r="T21" i="3"/>
  <c r="M22" i="3"/>
  <c r="N22" i="3"/>
  <c r="O22" i="3"/>
  <c r="P22" i="3"/>
  <c r="Q22" i="3"/>
  <c r="R22" i="3"/>
  <c r="S22" i="3"/>
  <c r="T22" i="3"/>
  <c r="M23" i="3"/>
  <c r="N23" i="3"/>
  <c r="O23" i="3"/>
  <c r="P23" i="3"/>
  <c r="Q23" i="3"/>
  <c r="R23" i="3"/>
  <c r="S23" i="3"/>
  <c r="T23" i="3"/>
  <c r="M24" i="3"/>
  <c r="N24" i="3"/>
  <c r="O24" i="3"/>
  <c r="P24" i="3"/>
  <c r="Q24" i="3"/>
  <c r="R24" i="3"/>
  <c r="S24" i="3"/>
  <c r="T24" i="3"/>
  <c r="M25" i="3"/>
  <c r="N25" i="3"/>
  <c r="O25" i="3"/>
  <c r="P25" i="3"/>
  <c r="Q25" i="3"/>
  <c r="R25" i="3"/>
  <c r="S25" i="3"/>
  <c r="T25" i="3"/>
  <c r="M26" i="3"/>
  <c r="N26" i="3"/>
  <c r="O26" i="3"/>
  <c r="P26" i="3"/>
  <c r="Q26" i="3"/>
  <c r="R26" i="3"/>
  <c r="S26" i="3"/>
  <c r="T26" i="3"/>
  <c r="M27" i="3"/>
  <c r="N27" i="3"/>
  <c r="O27" i="3"/>
  <c r="P27" i="3"/>
  <c r="Q27" i="3"/>
  <c r="R27" i="3"/>
  <c r="S27" i="3"/>
  <c r="T27" i="3"/>
  <c r="M28" i="3"/>
  <c r="N28" i="3"/>
  <c r="O28" i="3"/>
  <c r="P28" i="3"/>
  <c r="Q28" i="3"/>
  <c r="R28" i="3"/>
  <c r="S28" i="3"/>
  <c r="T28" i="3"/>
  <c r="M29" i="3"/>
  <c r="N29" i="3"/>
  <c r="O29" i="3"/>
  <c r="P29" i="3"/>
  <c r="Q29" i="3"/>
  <c r="R29" i="3"/>
  <c r="S29" i="3"/>
  <c r="T29" i="3"/>
  <c r="M30" i="3"/>
  <c r="N30" i="3"/>
  <c r="O30" i="3"/>
  <c r="P30" i="3"/>
  <c r="Q30" i="3"/>
  <c r="R30" i="3"/>
  <c r="S30" i="3"/>
  <c r="T30" i="3"/>
  <c r="M31" i="3"/>
  <c r="N31" i="3"/>
  <c r="O31" i="3"/>
  <c r="P31" i="3"/>
  <c r="Q31" i="3"/>
  <c r="R31" i="3"/>
  <c r="S31" i="3"/>
  <c r="T31" i="3"/>
  <c r="M32" i="3"/>
  <c r="N32" i="3"/>
  <c r="O32" i="3"/>
  <c r="P32" i="3"/>
  <c r="Q32" i="3"/>
  <c r="R32" i="3"/>
  <c r="S32" i="3"/>
  <c r="T32" i="3"/>
  <c r="M33" i="3"/>
  <c r="N33" i="3"/>
  <c r="O33" i="3"/>
  <c r="P33" i="3"/>
  <c r="Q33" i="3"/>
  <c r="R33" i="3"/>
  <c r="S33" i="3"/>
  <c r="T33" i="3"/>
  <c r="M34" i="3"/>
  <c r="N34" i="3"/>
  <c r="O34" i="3"/>
  <c r="P34" i="3"/>
  <c r="Q34" i="3"/>
  <c r="R34" i="3"/>
  <c r="S34" i="3"/>
  <c r="T34" i="3"/>
  <c r="M35" i="3"/>
  <c r="N35" i="3"/>
  <c r="O35" i="3"/>
  <c r="P35" i="3"/>
  <c r="Q35" i="3"/>
  <c r="R35" i="3"/>
  <c r="S35" i="3"/>
  <c r="T35" i="3"/>
  <c r="M36" i="3"/>
  <c r="N36" i="3"/>
  <c r="O36" i="3"/>
  <c r="P36" i="3"/>
  <c r="Q36" i="3"/>
  <c r="R36" i="3"/>
  <c r="S36" i="3"/>
  <c r="T36" i="3"/>
  <c r="M37" i="3"/>
  <c r="N37" i="3"/>
  <c r="O37" i="3"/>
  <c r="P37" i="3"/>
  <c r="Q37" i="3"/>
  <c r="R37" i="3"/>
  <c r="S37" i="3"/>
  <c r="T37" i="3"/>
  <c r="M38" i="3"/>
  <c r="N38" i="3"/>
  <c r="O38" i="3"/>
  <c r="P38" i="3"/>
  <c r="Q38" i="3"/>
  <c r="R38" i="3"/>
  <c r="S38" i="3"/>
  <c r="T38" i="3"/>
  <c r="M39" i="3"/>
  <c r="N39" i="3"/>
  <c r="O39" i="3"/>
  <c r="P39" i="3"/>
  <c r="Q39" i="3"/>
  <c r="R39" i="3"/>
  <c r="S39" i="3"/>
  <c r="T39" i="3"/>
  <c r="M40" i="3"/>
  <c r="N40" i="3"/>
  <c r="O40" i="3"/>
  <c r="P40" i="3"/>
  <c r="Q40" i="3"/>
  <c r="R40" i="3"/>
  <c r="S40" i="3"/>
  <c r="T40" i="3"/>
  <c r="M41" i="3"/>
  <c r="N41" i="3"/>
  <c r="O41" i="3"/>
  <c r="P41" i="3"/>
  <c r="Q41" i="3"/>
  <c r="R41" i="3"/>
  <c r="S41" i="3"/>
  <c r="T41" i="3"/>
  <c r="M42" i="3"/>
  <c r="N42" i="3"/>
  <c r="O42" i="3"/>
  <c r="P42" i="3"/>
  <c r="Q42" i="3"/>
  <c r="R42" i="3"/>
  <c r="S42" i="3"/>
  <c r="T42" i="3"/>
  <c r="M43" i="3"/>
  <c r="N43" i="3"/>
  <c r="O43" i="3"/>
  <c r="P43" i="3"/>
  <c r="Q43" i="3"/>
  <c r="R43" i="3"/>
  <c r="S43" i="3"/>
  <c r="T43" i="3"/>
  <c r="M44" i="3"/>
  <c r="N44" i="3"/>
  <c r="O44" i="3"/>
  <c r="P44" i="3"/>
  <c r="Q44" i="3"/>
  <c r="R44" i="3"/>
  <c r="S44" i="3"/>
  <c r="T44" i="3"/>
  <c r="M45" i="3"/>
  <c r="N45" i="3"/>
  <c r="O45" i="3"/>
  <c r="P45" i="3"/>
  <c r="Q45" i="3"/>
  <c r="R45" i="3"/>
  <c r="S45" i="3"/>
  <c r="T45" i="3"/>
  <c r="M46" i="3"/>
  <c r="N46" i="3"/>
  <c r="O46" i="3"/>
  <c r="P46" i="3"/>
  <c r="Q46" i="3"/>
  <c r="R46" i="3"/>
  <c r="S46" i="3"/>
  <c r="T46" i="3"/>
  <c r="M47" i="3"/>
  <c r="N47" i="3"/>
  <c r="O47" i="3"/>
  <c r="P47" i="3"/>
  <c r="Q47" i="3"/>
  <c r="R47" i="3"/>
  <c r="S47" i="3"/>
  <c r="T47" i="3"/>
  <c r="M48" i="3"/>
  <c r="N48" i="3"/>
  <c r="O48" i="3"/>
  <c r="P48" i="3"/>
  <c r="Q48" i="3"/>
  <c r="R48" i="3"/>
  <c r="S48" i="3"/>
  <c r="T48" i="3"/>
  <c r="M49" i="3"/>
  <c r="N49" i="3"/>
  <c r="O49" i="3"/>
  <c r="P49" i="3"/>
  <c r="Q49" i="3"/>
  <c r="R49" i="3"/>
  <c r="S49" i="3"/>
  <c r="T49" i="3"/>
  <c r="M50" i="3"/>
  <c r="N50" i="3"/>
  <c r="O50" i="3"/>
  <c r="P50" i="3"/>
  <c r="Q50" i="3"/>
  <c r="R50" i="3"/>
  <c r="S50" i="3"/>
  <c r="T50" i="3"/>
  <c r="M51" i="3"/>
  <c r="N51" i="3"/>
  <c r="O51" i="3"/>
  <c r="P51" i="3"/>
  <c r="Q51" i="3"/>
  <c r="R51" i="3"/>
  <c r="S51" i="3"/>
  <c r="T51" i="3"/>
  <c r="M52" i="3"/>
  <c r="N52" i="3"/>
  <c r="O52" i="3"/>
  <c r="P52" i="3"/>
  <c r="Q52" i="3"/>
  <c r="R52" i="3"/>
  <c r="S52" i="3"/>
  <c r="T52" i="3"/>
  <c r="M53" i="3"/>
  <c r="N53" i="3"/>
  <c r="O53" i="3"/>
  <c r="P53" i="3"/>
  <c r="Q53" i="3"/>
  <c r="R53" i="3"/>
  <c r="S53" i="3"/>
  <c r="T53" i="3"/>
  <c r="M54" i="3"/>
  <c r="N54" i="3"/>
  <c r="O54" i="3"/>
  <c r="P54" i="3"/>
  <c r="Q54" i="3"/>
  <c r="R54" i="3"/>
  <c r="S54" i="3"/>
  <c r="T54" i="3"/>
  <c r="M55" i="3"/>
  <c r="N55" i="3"/>
  <c r="O55" i="3"/>
  <c r="P55" i="3"/>
  <c r="Q55" i="3"/>
  <c r="R55" i="3"/>
  <c r="S55" i="3"/>
  <c r="T55" i="3"/>
  <c r="M56" i="3"/>
  <c r="N56" i="3"/>
  <c r="O56" i="3"/>
  <c r="P56" i="3"/>
  <c r="Q56" i="3"/>
  <c r="R56" i="3"/>
  <c r="S56" i="3"/>
  <c r="T56" i="3"/>
  <c r="M57" i="3"/>
  <c r="N57" i="3"/>
  <c r="O57" i="3"/>
  <c r="P57" i="3"/>
  <c r="Q57" i="3"/>
  <c r="R57" i="3"/>
  <c r="S57" i="3"/>
  <c r="T57" i="3"/>
  <c r="M58" i="3"/>
  <c r="N58" i="3"/>
  <c r="O58" i="3"/>
  <c r="P58" i="3"/>
  <c r="Q58" i="3"/>
  <c r="R58" i="3"/>
  <c r="S58" i="3"/>
  <c r="T58" i="3"/>
  <c r="M59" i="3"/>
  <c r="N59" i="3"/>
  <c r="O59" i="3"/>
  <c r="P59" i="3"/>
  <c r="Q59" i="3"/>
  <c r="R59" i="3"/>
  <c r="S59" i="3"/>
  <c r="T59" i="3"/>
  <c r="M60" i="3"/>
  <c r="N60" i="3"/>
  <c r="O60" i="3"/>
  <c r="P60" i="3"/>
  <c r="Q60" i="3"/>
  <c r="R60" i="3"/>
  <c r="S60" i="3"/>
  <c r="T60" i="3"/>
  <c r="M61" i="3"/>
  <c r="N61" i="3"/>
  <c r="O61" i="3"/>
  <c r="P61" i="3"/>
  <c r="Q61" i="3"/>
  <c r="R61" i="3"/>
  <c r="S61" i="3"/>
  <c r="T61" i="3"/>
  <c r="M62" i="3"/>
  <c r="N62" i="3"/>
  <c r="O62" i="3"/>
  <c r="P62" i="3"/>
  <c r="Q62" i="3"/>
  <c r="R62" i="3"/>
  <c r="S62" i="3"/>
  <c r="T62" i="3"/>
  <c r="M63" i="3"/>
  <c r="N63" i="3"/>
  <c r="O63" i="3"/>
  <c r="P63" i="3"/>
  <c r="Q63" i="3"/>
  <c r="R63" i="3"/>
  <c r="S63" i="3"/>
  <c r="T63" i="3"/>
  <c r="M64" i="3"/>
  <c r="N64" i="3"/>
  <c r="O64" i="3"/>
  <c r="P64" i="3"/>
  <c r="Q64" i="3"/>
  <c r="R64" i="3"/>
  <c r="S64" i="3"/>
  <c r="T64" i="3"/>
  <c r="M65" i="3"/>
  <c r="N65" i="3"/>
  <c r="O65" i="3"/>
  <c r="P65" i="3"/>
  <c r="Q65" i="3"/>
  <c r="R65" i="3"/>
  <c r="S65" i="3"/>
  <c r="T65" i="3"/>
  <c r="M66" i="3"/>
  <c r="N66" i="3"/>
  <c r="O66" i="3"/>
  <c r="P66" i="3"/>
  <c r="Q66" i="3"/>
  <c r="R66" i="3"/>
  <c r="S66" i="3"/>
  <c r="T66" i="3"/>
  <c r="M67" i="3"/>
  <c r="N67" i="3"/>
  <c r="O67" i="3"/>
  <c r="P67" i="3"/>
  <c r="Q67" i="3"/>
  <c r="R67" i="3"/>
  <c r="S67" i="3"/>
  <c r="T67" i="3"/>
  <c r="M68" i="3"/>
  <c r="N68" i="3"/>
  <c r="O68" i="3"/>
  <c r="P68" i="3"/>
  <c r="Q68" i="3"/>
  <c r="R68" i="3"/>
  <c r="S68" i="3"/>
  <c r="T68" i="3"/>
  <c r="M69" i="3"/>
  <c r="N69" i="3"/>
  <c r="O69" i="3"/>
  <c r="P69" i="3"/>
  <c r="Q69" i="3"/>
  <c r="R69" i="3"/>
  <c r="S69" i="3"/>
  <c r="T69" i="3"/>
  <c r="M70" i="3"/>
  <c r="N70" i="3"/>
  <c r="O70" i="3"/>
  <c r="P70" i="3"/>
  <c r="Q70" i="3"/>
  <c r="R70" i="3"/>
  <c r="S70" i="3"/>
  <c r="T70" i="3"/>
  <c r="M71" i="3"/>
  <c r="N71" i="3"/>
  <c r="O71" i="3"/>
  <c r="P71" i="3"/>
  <c r="Q71" i="3"/>
  <c r="R71" i="3"/>
  <c r="S71" i="3"/>
  <c r="T71" i="3"/>
  <c r="M72" i="3"/>
  <c r="N72" i="3"/>
  <c r="O72" i="3"/>
  <c r="P72" i="3"/>
  <c r="Q72" i="3"/>
  <c r="R72" i="3"/>
  <c r="S72" i="3"/>
  <c r="T72" i="3"/>
  <c r="M73" i="3"/>
  <c r="N73" i="3"/>
  <c r="O73" i="3"/>
  <c r="P73" i="3"/>
  <c r="Q73" i="3"/>
  <c r="R73" i="3"/>
  <c r="S73" i="3"/>
  <c r="T73" i="3"/>
  <c r="M74" i="3"/>
  <c r="N74" i="3"/>
  <c r="O74" i="3"/>
  <c r="P74" i="3"/>
  <c r="Q74" i="3"/>
  <c r="R74" i="3"/>
  <c r="S74" i="3"/>
  <c r="T74" i="3"/>
  <c r="M75" i="3"/>
  <c r="N75" i="3"/>
  <c r="O75" i="3"/>
  <c r="P75" i="3"/>
  <c r="Q75" i="3"/>
  <c r="R75" i="3"/>
  <c r="S75" i="3"/>
  <c r="T75" i="3"/>
  <c r="M76" i="3"/>
  <c r="N76" i="3"/>
  <c r="O76" i="3"/>
  <c r="P76" i="3"/>
  <c r="Q76" i="3"/>
  <c r="R76" i="3"/>
  <c r="S76" i="3"/>
  <c r="T76" i="3"/>
  <c r="M77" i="3"/>
  <c r="N77" i="3"/>
  <c r="O77" i="3"/>
  <c r="P77" i="3"/>
  <c r="Q77" i="3"/>
  <c r="R77" i="3"/>
  <c r="S77" i="3"/>
  <c r="T77" i="3"/>
  <c r="M78" i="3"/>
  <c r="N78" i="3"/>
  <c r="O78" i="3"/>
  <c r="P78" i="3"/>
  <c r="Q78" i="3"/>
  <c r="R78" i="3"/>
  <c r="S78" i="3"/>
  <c r="T78" i="3"/>
  <c r="M79" i="3"/>
  <c r="N79" i="3"/>
  <c r="O79" i="3"/>
  <c r="P79" i="3"/>
  <c r="Q79" i="3"/>
  <c r="R79" i="3"/>
  <c r="S79" i="3"/>
  <c r="T79" i="3"/>
  <c r="M80" i="3"/>
  <c r="N80" i="3"/>
  <c r="O80" i="3"/>
  <c r="P80" i="3"/>
  <c r="Q80" i="3"/>
  <c r="R80" i="3"/>
  <c r="S80" i="3"/>
  <c r="T80" i="3"/>
  <c r="M81" i="3"/>
  <c r="N81" i="3"/>
  <c r="O81" i="3"/>
  <c r="P81" i="3"/>
  <c r="Q81" i="3"/>
  <c r="R81" i="3"/>
  <c r="S81" i="3"/>
  <c r="T81" i="3"/>
  <c r="M82" i="3"/>
  <c r="N82" i="3"/>
  <c r="O82" i="3"/>
  <c r="P82" i="3"/>
  <c r="Q82" i="3"/>
  <c r="R82" i="3"/>
  <c r="S82" i="3"/>
  <c r="T82" i="3"/>
  <c r="M83" i="3"/>
  <c r="N83" i="3"/>
  <c r="O83" i="3"/>
  <c r="P83" i="3"/>
  <c r="Q83" i="3"/>
  <c r="R83" i="3"/>
  <c r="S83" i="3"/>
  <c r="T83" i="3"/>
  <c r="M84" i="3"/>
  <c r="N84" i="3"/>
  <c r="O84" i="3"/>
  <c r="P84" i="3"/>
  <c r="Q84" i="3"/>
  <c r="R84" i="3"/>
  <c r="S84" i="3"/>
  <c r="T84" i="3"/>
  <c r="M85" i="3"/>
  <c r="N85" i="3"/>
  <c r="O85" i="3"/>
  <c r="P85" i="3"/>
  <c r="Q85" i="3"/>
  <c r="R85" i="3"/>
  <c r="S85" i="3"/>
  <c r="T85" i="3"/>
  <c r="M86" i="3"/>
  <c r="N86" i="3"/>
  <c r="O86" i="3"/>
  <c r="P86" i="3"/>
  <c r="Q86" i="3"/>
  <c r="R86" i="3"/>
  <c r="S86" i="3"/>
  <c r="T86" i="3"/>
  <c r="M87" i="3"/>
  <c r="N87" i="3"/>
  <c r="O87" i="3"/>
  <c r="P87" i="3"/>
  <c r="Q87" i="3"/>
  <c r="R87" i="3"/>
  <c r="S87" i="3"/>
  <c r="T87" i="3"/>
  <c r="M88" i="3"/>
  <c r="N88" i="3"/>
  <c r="O88" i="3"/>
  <c r="P88" i="3"/>
  <c r="Q88" i="3"/>
  <c r="R88" i="3"/>
  <c r="S88" i="3"/>
  <c r="T88" i="3"/>
  <c r="M89" i="3"/>
  <c r="N89" i="3"/>
  <c r="O89" i="3"/>
  <c r="P89" i="3"/>
  <c r="Q89" i="3"/>
  <c r="R89" i="3"/>
  <c r="S89" i="3"/>
  <c r="T89" i="3"/>
  <c r="M90" i="3"/>
  <c r="N90" i="3"/>
  <c r="O90" i="3"/>
  <c r="P90" i="3"/>
  <c r="Q90" i="3"/>
  <c r="R90" i="3"/>
  <c r="S90" i="3"/>
  <c r="T90" i="3"/>
  <c r="M91" i="3"/>
  <c r="N91" i="3"/>
  <c r="O91" i="3"/>
  <c r="P91" i="3"/>
  <c r="Q91" i="3"/>
  <c r="R91" i="3"/>
  <c r="S91" i="3"/>
  <c r="T91" i="3"/>
  <c r="M92" i="3"/>
  <c r="N92" i="3"/>
  <c r="O92" i="3"/>
  <c r="P92" i="3"/>
  <c r="Q92" i="3"/>
  <c r="R92" i="3"/>
  <c r="S92" i="3"/>
  <c r="T92" i="3"/>
  <c r="M93" i="3"/>
  <c r="N93" i="3"/>
  <c r="O93" i="3"/>
  <c r="P93" i="3"/>
  <c r="Q93" i="3"/>
  <c r="R93" i="3"/>
  <c r="S93" i="3"/>
  <c r="T93" i="3"/>
  <c r="M94" i="3"/>
  <c r="N94" i="3"/>
  <c r="O94" i="3"/>
  <c r="P94" i="3"/>
  <c r="Q94" i="3"/>
  <c r="R94" i="3"/>
  <c r="S94" i="3"/>
  <c r="T94" i="3"/>
  <c r="M95" i="3"/>
  <c r="N95" i="3"/>
  <c r="O95" i="3"/>
  <c r="P95" i="3"/>
  <c r="Q95" i="3"/>
  <c r="R95" i="3"/>
  <c r="S95" i="3"/>
  <c r="T95" i="3"/>
  <c r="M96" i="3"/>
  <c r="N96" i="3"/>
  <c r="O96" i="3"/>
  <c r="P96" i="3"/>
  <c r="Q96" i="3"/>
  <c r="R96" i="3"/>
  <c r="S96" i="3"/>
  <c r="T96" i="3"/>
  <c r="M97" i="3"/>
  <c r="N97" i="3"/>
  <c r="O97" i="3"/>
  <c r="P97" i="3"/>
  <c r="Q97" i="3"/>
  <c r="R97" i="3"/>
  <c r="S97" i="3"/>
  <c r="T97" i="3"/>
  <c r="M98" i="3"/>
  <c r="N98" i="3"/>
  <c r="O98" i="3"/>
  <c r="P98" i="3"/>
  <c r="Q98" i="3"/>
  <c r="R98" i="3"/>
  <c r="S98" i="3"/>
  <c r="T98" i="3"/>
  <c r="M99" i="3"/>
  <c r="N99" i="3"/>
  <c r="O99" i="3"/>
  <c r="P99" i="3"/>
  <c r="Q99" i="3"/>
  <c r="R99" i="3"/>
  <c r="S99" i="3"/>
  <c r="T99" i="3"/>
  <c r="M100" i="3"/>
  <c r="N100" i="3"/>
  <c r="O100" i="3"/>
  <c r="P100" i="3"/>
  <c r="Q100" i="3"/>
  <c r="R100" i="3"/>
  <c r="S100" i="3"/>
  <c r="T100" i="3"/>
  <c r="M101" i="3"/>
  <c r="N101" i="3"/>
  <c r="O101" i="3"/>
  <c r="P101" i="3"/>
  <c r="Q101" i="3"/>
  <c r="R101" i="3"/>
  <c r="S101" i="3"/>
  <c r="T101" i="3"/>
  <c r="M102" i="3"/>
  <c r="N102" i="3"/>
  <c r="O102" i="3"/>
  <c r="P102" i="3"/>
  <c r="Q102" i="3"/>
  <c r="R102" i="3"/>
  <c r="S102" i="3"/>
  <c r="T102" i="3"/>
  <c r="M103" i="3"/>
  <c r="N103" i="3"/>
  <c r="O103" i="3"/>
  <c r="P103" i="3"/>
  <c r="Q103" i="3"/>
  <c r="R103" i="3"/>
  <c r="S103" i="3"/>
  <c r="T103" i="3"/>
  <c r="M104" i="3"/>
  <c r="N104" i="3"/>
  <c r="O104" i="3"/>
  <c r="P104" i="3"/>
  <c r="Q104" i="3"/>
  <c r="R104" i="3"/>
  <c r="S104" i="3"/>
  <c r="T104" i="3"/>
  <c r="M105" i="3"/>
  <c r="N105" i="3"/>
  <c r="O105" i="3"/>
  <c r="P105" i="3"/>
  <c r="Q105" i="3"/>
  <c r="R105" i="3"/>
  <c r="S105" i="3"/>
  <c r="T105" i="3"/>
  <c r="M106" i="3"/>
  <c r="N106" i="3"/>
  <c r="O106" i="3"/>
  <c r="P106" i="3"/>
  <c r="Q106" i="3"/>
  <c r="R106" i="3"/>
  <c r="S106" i="3"/>
  <c r="T106" i="3"/>
  <c r="M107" i="3"/>
  <c r="N107" i="3"/>
  <c r="O107" i="3"/>
  <c r="P107" i="3"/>
  <c r="Q107" i="3"/>
  <c r="R107" i="3"/>
  <c r="S107" i="3"/>
  <c r="T107" i="3"/>
  <c r="M108" i="3"/>
  <c r="N108" i="3"/>
  <c r="O108" i="3"/>
  <c r="P108" i="3"/>
  <c r="Q108" i="3"/>
  <c r="R108" i="3"/>
  <c r="S108" i="3"/>
  <c r="T108" i="3"/>
  <c r="M109" i="3"/>
  <c r="N109" i="3"/>
  <c r="O109" i="3"/>
  <c r="P109" i="3"/>
  <c r="Q109" i="3"/>
  <c r="R109" i="3"/>
  <c r="S109" i="3"/>
  <c r="T109" i="3"/>
  <c r="M110" i="3"/>
  <c r="N110" i="3"/>
  <c r="O110" i="3"/>
  <c r="P110" i="3"/>
  <c r="Q110" i="3"/>
  <c r="R110" i="3"/>
  <c r="S110" i="3"/>
  <c r="T110" i="3"/>
  <c r="M111" i="3"/>
  <c r="N111" i="3"/>
  <c r="O111" i="3"/>
  <c r="P111" i="3"/>
  <c r="Q111" i="3"/>
  <c r="R111" i="3"/>
  <c r="S111" i="3"/>
  <c r="T111" i="3"/>
  <c r="M112" i="3"/>
  <c r="N112" i="3"/>
  <c r="O112" i="3"/>
  <c r="P112" i="3"/>
  <c r="Q112" i="3"/>
  <c r="R112" i="3"/>
  <c r="S112" i="3"/>
  <c r="T112" i="3"/>
  <c r="M113" i="3"/>
  <c r="N113" i="3"/>
  <c r="O113" i="3"/>
  <c r="P113" i="3"/>
  <c r="Q113" i="3"/>
  <c r="R113" i="3"/>
  <c r="S113" i="3"/>
  <c r="T113" i="3"/>
  <c r="M114" i="3"/>
  <c r="N114" i="3"/>
  <c r="O114" i="3"/>
  <c r="P114" i="3"/>
  <c r="Q114" i="3"/>
  <c r="R114" i="3"/>
  <c r="S114" i="3"/>
  <c r="T114" i="3"/>
  <c r="M115" i="3"/>
  <c r="N115" i="3"/>
  <c r="O115" i="3"/>
  <c r="P115" i="3"/>
  <c r="Q115" i="3"/>
  <c r="R115" i="3"/>
  <c r="S115" i="3"/>
  <c r="T115" i="3"/>
  <c r="M116" i="3"/>
  <c r="N116" i="3"/>
  <c r="O116" i="3"/>
  <c r="P116" i="3"/>
  <c r="Q116" i="3"/>
  <c r="R116" i="3"/>
  <c r="S116" i="3"/>
  <c r="T116" i="3"/>
  <c r="M117" i="3"/>
  <c r="N117" i="3"/>
  <c r="O117" i="3"/>
  <c r="P117" i="3"/>
  <c r="Q117" i="3"/>
  <c r="R117" i="3"/>
  <c r="S117" i="3"/>
  <c r="T117" i="3"/>
  <c r="M118" i="3"/>
  <c r="N118" i="3"/>
  <c r="O118" i="3"/>
  <c r="P118" i="3"/>
  <c r="Q118" i="3"/>
  <c r="R118" i="3"/>
  <c r="S118" i="3"/>
  <c r="T118" i="3"/>
  <c r="M119" i="3"/>
  <c r="N119" i="3"/>
  <c r="O119" i="3"/>
  <c r="P119" i="3"/>
  <c r="Q119" i="3"/>
  <c r="R119" i="3"/>
  <c r="S119" i="3"/>
  <c r="T119" i="3"/>
  <c r="M120" i="3"/>
  <c r="N120" i="3"/>
  <c r="O120" i="3"/>
  <c r="P120" i="3"/>
  <c r="Q120" i="3"/>
  <c r="R120" i="3"/>
  <c r="S120" i="3"/>
  <c r="T120" i="3"/>
  <c r="M121" i="3"/>
  <c r="N121" i="3"/>
  <c r="O121" i="3"/>
  <c r="P121" i="3"/>
  <c r="Q121" i="3"/>
  <c r="R121" i="3"/>
  <c r="S121" i="3"/>
  <c r="T121" i="3"/>
  <c r="M122" i="3"/>
  <c r="N122" i="3"/>
  <c r="O122" i="3"/>
  <c r="P122" i="3"/>
  <c r="Q122" i="3"/>
  <c r="R122" i="3"/>
  <c r="S122" i="3"/>
  <c r="T122" i="3"/>
  <c r="M123" i="3"/>
  <c r="N123" i="3"/>
  <c r="O123" i="3"/>
  <c r="P123" i="3"/>
  <c r="Q123" i="3"/>
  <c r="R123" i="3"/>
  <c r="S123" i="3"/>
  <c r="T123" i="3"/>
  <c r="M124" i="3"/>
  <c r="N124" i="3"/>
  <c r="O124" i="3"/>
  <c r="P124" i="3"/>
  <c r="Q124" i="3"/>
  <c r="R124" i="3"/>
  <c r="S124" i="3"/>
  <c r="T124" i="3"/>
  <c r="M125" i="3"/>
  <c r="N125" i="3"/>
  <c r="O125" i="3"/>
  <c r="P125" i="3"/>
  <c r="Q125" i="3"/>
  <c r="R125" i="3"/>
  <c r="S125" i="3"/>
  <c r="T125" i="3"/>
  <c r="M126" i="3"/>
  <c r="N126" i="3"/>
  <c r="O126" i="3"/>
  <c r="P126" i="3"/>
  <c r="Q126" i="3"/>
  <c r="R126" i="3"/>
  <c r="S126" i="3"/>
  <c r="T126" i="3"/>
  <c r="M127" i="3"/>
  <c r="N127" i="3"/>
  <c r="O127" i="3"/>
  <c r="P127" i="3"/>
  <c r="Q127" i="3"/>
  <c r="R127" i="3"/>
  <c r="S127" i="3"/>
  <c r="T127" i="3"/>
  <c r="M128" i="3"/>
  <c r="N128" i="3"/>
  <c r="O128" i="3"/>
  <c r="P128" i="3"/>
  <c r="Q128" i="3"/>
  <c r="R128" i="3"/>
  <c r="S128" i="3"/>
  <c r="T128" i="3"/>
  <c r="M129" i="3"/>
  <c r="N129" i="3"/>
  <c r="O129" i="3"/>
  <c r="P129" i="3"/>
  <c r="Q129" i="3"/>
  <c r="R129" i="3"/>
  <c r="S129" i="3"/>
  <c r="T129" i="3"/>
  <c r="M130" i="3"/>
  <c r="N130" i="3"/>
  <c r="O130" i="3"/>
  <c r="P130" i="3"/>
  <c r="Q130" i="3"/>
  <c r="R130" i="3"/>
  <c r="S130" i="3"/>
  <c r="T130" i="3"/>
  <c r="M131" i="3"/>
  <c r="N131" i="3"/>
  <c r="O131" i="3"/>
  <c r="P131" i="3"/>
  <c r="Q131" i="3"/>
  <c r="R131" i="3"/>
  <c r="S131" i="3"/>
  <c r="T131" i="3"/>
  <c r="M132" i="3"/>
  <c r="N132" i="3"/>
  <c r="O132" i="3"/>
  <c r="P132" i="3"/>
  <c r="Q132" i="3"/>
  <c r="R132" i="3"/>
  <c r="S132" i="3"/>
  <c r="T132" i="3"/>
  <c r="M133" i="3"/>
  <c r="N133" i="3"/>
  <c r="O133" i="3"/>
  <c r="P133" i="3"/>
  <c r="Q133" i="3"/>
  <c r="R133" i="3"/>
  <c r="S133" i="3"/>
  <c r="T133" i="3"/>
  <c r="M134" i="3"/>
  <c r="N134" i="3"/>
  <c r="O134" i="3"/>
  <c r="P134" i="3"/>
  <c r="Q134" i="3"/>
  <c r="R134" i="3"/>
  <c r="S134" i="3"/>
  <c r="T134" i="3"/>
  <c r="M135" i="3"/>
  <c r="N135" i="3"/>
  <c r="O135" i="3"/>
  <c r="P135" i="3"/>
  <c r="Q135" i="3"/>
  <c r="R135" i="3"/>
  <c r="S135" i="3"/>
  <c r="T135" i="3"/>
  <c r="M136" i="3"/>
  <c r="N136" i="3"/>
  <c r="O136" i="3"/>
  <c r="P136" i="3"/>
  <c r="Q136" i="3"/>
  <c r="R136" i="3"/>
  <c r="S136" i="3"/>
  <c r="T136" i="3"/>
  <c r="M137" i="3"/>
  <c r="N137" i="3"/>
  <c r="O137" i="3"/>
  <c r="P137" i="3"/>
  <c r="Q137" i="3"/>
  <c r="R137" i="3"/>
  <c r="S137" i="3"/>
  <c r="T137" i="3"/>
  <c r="M138" i="3"/>
  <c r="N138" i="3"/>
  <c r="O138" i="3"/>
  <c r="P138" i="3"/>
  <c r="Q138" i="3"/>
  <c r="R138" i="3"/>
  <c r="S138" i="3"/>
  <c r="T138" i="3"/>
  <c r="M139" i="3"/>
  <c r="N139" i="3"/>
  <c r="O139" i="3"/>
  <c r="P139" i="3"/>
  <c r="Q139" i="3"/>
  <c r="R139" i="3"/>
  <c r="S139" i="3"/>
  <c r="T139" i="3"/>
  <c r="M140" i="3"/>
  <c r="N140" i="3"/>
  <c r="O140" i="3"/>
  <c r="P140" i="3"/>
  <c r="Q140" i="3"/>
  <c r="R140" i="3"/>
  <c r="S140" i="3"/>
  <c r="T140" i="3"/>
  <c r="M141" i="3"/>
  <c r="N141" i="3"/>
  <c r="O141" i="3"/>
  <c r="P141" i="3"/>
  <c r="Q141" i="3"/>
  <c r="R141" i="3"/>
  <c r="S141" i="3"/>
  <c r="T141" i="3"/>
  <c r="M142" i="3"/>
  <c r="N142" i="3"/>
  <c r="O142" i="3"/>
  <c r="P142" i="3"/>
  <c r="Q142" i="3"/>
  <c r="R142" i="3"/>
  <c r="S142" i="3"/>
  <c r="T142" i="3"/>
  <c r="M143" i="3"/>
  <c r="N143" i="3"/>
  <c r="O143" i="3"/>
  <c r="P143" i="3"/>
  <c r="Q143" i="3"/>
  <c r="R143" i="3"/>
  <c r="S143" i="3"/>
  <c r="T143" i="3"/>
  <c r="M144" i="3"/>
  <c r="N144" i="3"/>
  <c r="O144" i="3"/>
  <c r="P144" i="3"/>
  <c r="Q144" i="3"/>
  <c r="R144" i="3"/>
  <c r="S144" i="3"/>
  <c r="T144" i="3"/>
  <c r="M145" i="3"/>
  <c r="N145" i="3"/>
  <c r="O145" i="3"/>
  <c r="P145" i="3"/>
  <c r="Q145" i="3"/>
  <c r="R145" i="3"/>
  <c r="S145" i="3"/>
  <c r="T145" i="3"/>
  <c r="M146" i="3"/>
  <c r="N146" i="3"/>
  <c r="O146" i="3"/>
  <c r="P146" i="3"/>
  <c r="Q146" i="3"/>
  <c r="R146" i="3"/>
  <c r="S146" i="3"/>
  <c r="T146" i="3"/>
  <c r="M147" i="3"/>
  <c r="N147" i="3"/>
  <c r="O147" i="3"/>
  <c r="P147" i="3"/>
  <c r="Q147" i="3"/>
  <c r="R147" i="3"/>
  <c r="S147" i="3"/>
  <c r="T147" i="3"/>
  <c r="M148" i="3"/>
  <c r="N148" i="3"/>
  <c r="O148" i="3"/>
  <c r="P148" i="3"/>
  <c r="Q148" i="3"/>
  <c r="R148" i="3"/>
  <c r="S148" i="3"/>
  <c r="T148" i="3"/>
  <c r="M149" i="3"/>
  <c r="N149" i="3"/>
  <c r="O149" i="3"/>
  <c r="P149" i="3"/>
  <c r="Q149" i="3"/>
  <c r="R149" i="3"/>
  <c r="S149" i="3"/>
  <c r="T149" i="3"/>
  <c r="M150" i="3"/>
  <c r="N150" i="3"/>
  <c r="O150" i="3"/>
  <c r="P150" i="3"/>
  <c r="Q150" i="3"/>
  <c r="R150" i="3"/>
  <c r="S150" i="3"/>
  <c r="T150" i="3"/>
  <c r="M151" i="3"/>
  <c r="N151" i="3"/>
  <c r="O151" i="3"/>
  <c r="P151" i="3"/>
  <c r="Q151" i="3"/>
  <c r="R151" i="3"/>
  <c r="S151" i="3"/>
  <c r="T151" i="3"/>
  <c r="M152" i="3"/>
  <c r="N152" i="3"/>
  <c r="O152" i="3"/>
  <c r="P152" i="3"/>
  <c r="Q152" i="3"/>
  <c r="R152" i="3"/>
  <c r="S152" i="3"/>
  <c r="T152" i="3"/>
  <c r="M153" i="3"/>
  <c r="N153" i="3"/>
  <c r="O153" i="3"/>
  <c r="P153" i="3"/>
  <c r="Q153" i="3"/>
  <c r="R153" i="3"/>
  <c r="S153" i="3"/>
  <c r="T153" i="3"/>
  <c r="M154" i="3"/>
  <c r="N154" i="3"/>
  <c r="O154" i="3"/>
  <c r="P154" i="3"/>
  <c r="Q154" i="3"/>
  <c r="R154" i="3"/>
  <c r="S154" i="3"/>
  <c r="T154" i="3"/>
  <c r="M155" i="3"/>
  <c r="N155" i="3"/>
  <c r="O155" i="3"/>
  <c r="P155" i="3"/>
  <c r="Q155" i="3"/>
  <c r="R155" i="3"/>
  <c r="S155" i="3"/>
  <c r="T155" i="3"/>
  <c r="M156" i="3"/>
  <c r="N156" i="3"/>
  <c r="O156" i="3"/>
  <c r="P156" i="3"/>
  <c r="Q156" i="3"/>
  <c r="R156" i="3"/>
  <c r="S156" i="3"/>
  <c r="T156" i="3"/>
  <c r="M157" i="3"/>
  <c r="N157" i="3"/>
  <c r="O157" i="3"/>
  <c r="P157" i="3"/>
  <c r="Q157" i="3"/>
  <c r="R157" i="3"/>
  <c r="S157" i="3"/>
  <c r="T157" i="3"/>
  <c r="M158" i="3"/>
  <c r="N158" i="3"/>
  <c r="O158" i="3"/>
  <c r="P158" i="3"/>
  <c r="Q158" i="3"/>
  <c r="R158" i="3"/>
  <c r="S158" i="3"/>
  <c r="T158" i="3"/>
  <c r="M159" i="3"/>
  <c r="N159" i="3"/>
  <c r="O159" i="3"/>
  <c r="P159" i="3"/>
  <c r="Q159" i="3"/>
  <c r="R159" i="3"/>
  <c r="S159" i="3"/>
  <c r="T159" i="3"/>
  <c r="M160" i="3"/>
  <c r="N160" i="3"/>
  <c r="O160" i="3"/>
  <c r="P160" i="3"/>
  <c r="Q160" i="3"/>
  <c r="R160" i="3"/>
  <c r="S160" i="3"/>
  <c r="T160" i="3"/>
  <c r="M161" i="3"/>
  <c r="N161" i="3"/>
  <c r="O161" i="3"/>
  <c r="P161" i="3"/>
  <c r="Q161" i="3"/>
  <c r="R161" i="3"/>
  <c r="S161" i="3"/>
  <c r="T161" i="3"/>
  <c r="M162" i="3"/>
  <c r="N162" i="3"/>
  <c r="O162" i="3"/>
  <c r="P162" i="3"/>
  <c r="Q162" i="3"/>
  <c r="R162" i="3"/>
  <c r="S162" i="3"/>
  <c r="T162" i="3"/>
  <c r="M163" i="3"/>
  <c r="N163" i="3"/>
  <c r="O163" i="3"/>
  <c r="P163" i="3"/>
  <c r="Q163" i="3"/>
  <c r="R163" i="3"/>
  <c r="S163" i="3"/>
  <c r="T163" i="3"/>
  <c r="M164" i="3"/>
  <c r="N164" i="3"/>
  <c r="O164" i="3"/>
  <c r="P164" i="3"/>
  <c r="Q164" i="3"/>
  <c r="R164" i="3"/>
  <c r="S164" i="3"/>
  <c r="T164" i="3"/>
  <c r="M165" i="3"/>
  <c r="N165" i="3"/>
  <c r="O165" i="3"/>
  <c r="P165" i="3"/>
  <c r="Q165" i="3"/>
  <c r="R165" i="3"/>
  <c r="S165" i="3"/>
  <c r="T165" i="3"/>
  <c r="M166" i="3"/>
  <c r="N166" i="3"/>
  <c r="O166" i="3"/>
  <c r="P166" i="3"/>
  <c r="Q166" i="3"/>
  <c r="R166" i="3"/>
  <c r="S166" i="3"/>
  <c r="T166" i="3"/>
  <c r="M167" i="3"/>
  <c r="N167" i="3"/>
  <c r="O167" i="3"/>
  <c r="P167" i="3"/>
  <c r="Q167" i="3"/>
  <c r="R167" i="3"/>
  <c r="S167" i="3"/>
  <c r="T167" i="3"/>
  <c r="M168" i="3"/>
  <c r="N168" i="3"/>
  <c r="O168" i="3"/>
  <c r="P168" i="3"/>
  <c r="Q168" i="3"/>
  <c r="R168" i="3"/>
  <c r="S168" i="3"/>
  <c r="T168" i="3"/>
  <c r="M169" i="3"/>
  <c r="N169" i="3"/>
  <c r="O169" i="3"/>
  <c r="P169" i="3"/>
  <c r="Q169" i="3"/>
  <c r="R169" i="3"/>
  <c r="S169" i="3"/>
  <c r="T169" i="3"/>
  <c r="M170" i="3"/>
  <c r="N170" i="3"/>
  <c r="O170" i="3"/>
  <c r="P170" i="3"/>
  <c r="Q170" i="3"/>
  <c r="R170" i="3"/>
  <c r="S170" i="3"/>
  <c r="T170" i="3"/>
  <c r="M171" i="3"/>
  <c r="N171" i="3"/>
  <c r="O171" i="3"/>
  <c r="P171" i="3"/>
  <c r="Q171" i="3"/>
  <c r="R171" i="3"/>
  <c r="S171" i="3"/>
  <c r="T171" i="3"/>
  <c r="M172" i="3"/>
  <c r="N172" i="3"/>
  <c r="O172" i="3"/>
  <c r="P172" i="3"/>
  <c r="Q172" i="3"/>
  <c r="R172" i="3"/>
  <c r="S172" i="3"/>
  <c r="T172" i="3"/>
  <c r="M173" i="3"/>
  <c r="N173" i="3"/>
  <c r="O173" i="3"/>
  <c r="P173" i="3"/>
  <c r="Q173" i="3"/>
  <c r="R173" i="3"/>
  <c r="S173" i="3"/>
  <c r="T173" i="3"/>
  <c r="M174" i="3"/>
  <c r="N174" i="3"/>
  <c r="O174" i="3"/>
  <c r="P174" i="3"/>
  <c r="Q174" i="3"/>
  <c r="R174" i="3"/>
  <c r="S174" i="3"/>
  <c r="T174" i="3"/>
  <c r="M175" i="3"/>
  <c r="N175" i="3"/>
  <c r="O175" i="3"/>
  <c r="P175" i="3"/>
  <c r="Q175" i="3"/>
  <c r="R175" i="3"/>
  <c r="S175" i="3"/>
  <c r="T175" i="3"/>
  <c r="M176" i="3"/>
  <c r="N176" i="3"/>
  <c r="O176" i="3"/>
  <c r="P176" i="3"/>
  <c r="Q176" i="3"/>
  <c r="R176" i="3"/>
  <c r="S176" i="3"/>
  <c r="T176" i="3"/>
  <c r="M177" i="3"/>
  <c r="N177" i="3"/>
  <c r="O177" i="3"/>
  <c r="P177" i="3"/>
  <c r="Q177" i="3"/>
  <c r="R177" i="3"/>
  <c r="S177" i="3"/>
  <c r="T177" i="3"/>
  <c r="M178" i="3"/>
  <c r="N178" i="3"/>
  <c r="O178" i="3"/>
  <c r="P178" i="3"/>
  <c r="Q178" i="3"/>
  <c r="R178" i="3"/>
  <c r="S178" i="3"/>
  <c r="T178" i="3"/>
  <c r="M179" i="3"/>
  <c r="N179" i="3"/>
  <c r="O179" i="3"/>
  <c r="P179" i="3"/>
  <c r="Q179" i="3"/>
  <c r="R179" i="3"/>
  <c r="S179" i="3"/>
  <c r="T179" i="3"/>
  <c r="M180" i="3"/>
  <c r="N180" i="3"/>
  <c r="O180" i="3"/>
  <c r="P180" i="3"/>
  <c r="Q180" i="3"/>
  <c r="R180" i="3"/>
  <c r="S180" i="3"/>
  <c r="T180" i="3"/>
  <c r="M181" i="3"/>
  <c r="N181" i="3"/>
  <c r="O181" i="3"/>
  <c r="P181" i="3"/>
  <c r="Q181" i="3"/>
  <c r="R181" i="3"/>
  <c r="S181" i="3"/>
  <c r="T181" i="3"/>
  <c r="M182" i="3"/>
  <c r="N182" i="3"/>
  <c r="O182" i="3"/>
  <c r="P182" i="3"/>
  <c r="Q182" i="3"/>
  <c r="R182" i="3"/>
  <c r="S182" i="3"/>
  <c r="T182" i="3"/>
  <c r="M183" i="3"/>
  <c r="N183" i="3"/>
  <c r="O183" i="3"/>
  <c r="P183" i="3"/>
  <c r="Q183" i="3"/>
  <c r="R183" i="3"/>
  <c r="S183" i="3"/>
  <c r="T183" i="3"/>
  <c r="M184" i="3"/>
  <c r="N184" i="3"/>
  <c r="O184" i="3"/>
  <c r="P184" i="3"/>
  <c r="Q184" i="3"/>
  <c r="R184" i="3"/>
  <c r="S184" i="3"/>
  <c r="T184" i="3"/>
  <c r="M185" i="3"/>
  <c r="N185" i="3"/>
  <c r="O185" i="3"/>
  <c r="P185" i="3"/>
  <c r="Q185" i="3"/>
  <c r="R185" i="3"/>
  <c r="S185" i="3"/>
  <c r="T185" i="3"/>
  <c r="M186" i="3"/>
  <c r="N186" i="3"/>
  <c r="O186" i="3"/>
  <c r="P186" i="3"/>
  <c r="Q186" i="3"/>
  <c r="R186" i="3"/>
  <c r="S186" i="3"/>
  <c r="T186" i="3"/>
  <c r="M187" i="3"/>
  <c r="N187" i="3"/>
  <c r="O187" i="3"/>
  <c r="P187" i="3"/>
  <c r="Q187" i="3"/>
  <c r="R187" i="3"/>
  <c r="S187" i="3"/>
  <c r="T187" i="3"/>
  <c r="M188" i="3"/>
  <c r="N188" i="3"/>
  <c r="O188" i="3"/>
  <c r="P188" i="3"/>
  <c r="Q188" i="3"/>
  <c r="R188" i="3"/>
  <c r="S188" i="3"/>
  <c r="T188" i="3"/>
  <c r="M189" i="3"/>
  <c r="N189" i="3"/>
  <c r="O189" i="3"/>
  <c r="P189" i="3"/>
  <c r="Q189" i="3"/>
  <c r="R189" i="3"/>
  <c r="S189" i="3"/>
  <c r="T189" i="3"/>
  <c r="M190" i="3"/>
  <c r="N190" i="3"/>
  <c r="O190" i="3"/>
  <c r="P190" i="3"/>
  <c r="Q190" i="3"/>
  <c r="R190" i="3"/>
  <c r="S190" i="3"/>
  <c r="T190" i="3"/>
  <c r="M191" i="3"/>
  <c r="N191" i="3"/>
  <c r="O191" i="3"/>
  <c r="P191" i="3"/>
  <c r="Q191" i="3"/>
  <c r="R191" i="3"/>
  <c r="S191" i="3"/>
  <c r="T191" i="3"/>
  <c r="M192" i="3"/>
  <c r="N192" i="3"/>
  <c r="O192" i="3"/>
  <c r="P192" i="3"/>
  <c r="Q192" i="3"/>
  <c r="R192" i="3"/>
  <c r="S192" i="3"/>
  <c r="T192" i="3"/>
  <c r="M193" i="3"/>
  <c r="N193" i="3"/>
  <c r="O193" i="3"/>
  <c r="P193" i="3"/>
  <c r="Q193" i="3"/>
  <c r="R193" i="3"/>
  <c r="S193" i="3"/>
  <c r="T193" i="3"/>
  <c r="M194" i="3"/>
  <c r="N194" i="3"/>
  <c r="O194" i="3"/>
  <c r="P194" i="3"/>
  <c r="Q194" i="3"/>
  <c r="R194" i="3"/>
  <c r="S194" i="3"/>
  <c r="T194" i="3"/>
  <c r="M195" i="3"/>
  <c r="N195" i="3"/>
  <c r="O195" i="3"/>
  <c r="P195" i="3"/>
  <c r="Q195" i="3"/>
  <c r="R195" i="3"/>
  <c r="S195" i="3"/>
  <c r="T195" i="3"/>
  <c r="M196" i="3"/>
  <c r="N196" i="3"/>
  <c r="O196" i="3"/>
  <c r="P196" i="3"/>
  <c r="Q196" i="3"/>
  <c r="R196" i="3"/>
  <c r="S196" i="3"/>
  <c r="T196" i="3"/>
  <c r="M197" i="3"/>
  <c r="N197" i="3"/>
  <c r="O197" i="3"/>
  <c r="P197" i="3"/>
  <c r="Q197" i="3"/>
  <c r="R197" i="3"/>
  <c r="S197" i="3"/>
  <c r="T197" i="3"/>
  <c r="M198" i="3"/>
  <c r="N198" i="3"/>
  <c r="O198" i="3"/>
  <c r="P198" i="3"/>
  <c r="Q198" i="3"/>
  <c r="R198" i="3"/>
  <c r="S198" i="3"/>
  <c r="T198" i="3"/>
  <c r="M199" i="3"/>
  <c r="N199" i="3"/>
  <c r="O199" i="3"/>
  <c r="P199" i="3"/>
  <c r="Q199" i="3"/>
  <c r="R199" i="3"/>
  <c r="S199" i="3"/>
  <c r="T199" i="3"/>
  <c r="M200" i="3"/>
  <c r="N200" i="3"/>
  <c r="O200" i="3"/>
  <c r="P200" i="3"/>
  <c r="Q200" i="3"/>
  <c r="R200" i="3"/>
  <c r="S200" i="3"/>
  <c r="T200" i="3"/>
  <c r="M201" i="3"/>
  <c r="N201" i="3"/>
  <c r="O201" i="3"/>
  <c r="P201" i="3"/>
  <c r="Q201" i="3"/>
  <c r="R201" i="3"/>
  <c r="S201" i="3"/>
  <c r="T201" i="3"/>
  <c r="M202" i="3"/>
  <c r="N202" i="3"/>
  <c r="O202" i="3"/>
  <c r="P202" i="3"/>
  <c r="Q202" i="3"/>
  <c r="R202" i="3"/>
  <c r="S202" i="3"/>
  <c r="T202" i="3"/>
  <c r="M203" i="3"/>
  <c r="N203" i="3"/>
  <c r="O203" i="3"/>
  <c r="P203" i="3"/>
  <c r="Q203" i="3"/>
  <c r="R203" i="3"/>
  <c r="S203" i="3"/>
  <c r="T203" i="3"/>
  <c r="M204" i="3"/>
  <c r="N204" i="3"/>
  <c r="O204" i="3"/>
  <c r="P204" i="3"/>
  <c r="Q204" i="3"/>
  <c r="R204" i="3"/>
  <c r="S204" i="3"/>
  <c r="T204" i="3"/>
  <c r="M205" i="3"/>
  <c r="N205" i="3"/>
  <c r="O205" i="3"/>
  <c r="P205" i="3"/>
  <c r="Q205" i="3"/>
  <c r="R205" i="3"/>
  <c r="S205" i="3"/>
  <c r="T205" i="3"/>
  <c r="M206" i="3"/>
  <c r="N206" i="3"/>
  <c r="O206" i="3"/>
  <c r="P206" i="3"/>
  <c r="Q206" i="3"/>
  <c r="R206" i="3"/>
  <c r="S206" i="3"/>
  <c r="T206" i="3"/>
  <c r="M207" i="3"/>
  <c r="N207" i="3"/>
  <c r="O207" i="3"/>
  <c r="P207" i="3"/>
  <c r="Q207" i="3"/>
  <c r="R207" i="3"/>
  <c r="S207" i="3"/>
  <c r="T207" i="3"/>
  <c r="M208" i="3"/>
  <c r="N208" i="3"/>
  <c r="O208" i="3"/>
  <c r="P208" i="3"/>
  <c r="Q208" i="3"/>
  <c r="R208" i="3"/>
  <c r="S208" i="3"/>
  <c r="T208" i="3"/>
  <c r="M209" i="3"/>
  <c r="N209" i="3"/>
  <c r="O209" i="3"/>
  <c r="P209" i="3"/>
  <c r="Q209" i="3"/>
  <c r="R209" i="3"/>
  <c r="S209" i="3"/>
  <c r="T209" i="3"/>
  <c r="M210" i="3"/>
  <c r="N210" i="3"/>
  <c r="O210" i="3"/>
  <c r="P210" i="3"/>
  <c r="Q210" i="3"/>
  <c r="R210" i="3"/>
  <c r="S210" i="3"/>
  <c r="T210" i="3"/>
  <c r="M211" i="3"/>
  <c r="N211" i="3"/>
  <c r="O211" i="3"/>
  <c r="P211" i="3"/>
  <c r="Q211" i="3"/>
  <c r="R211" i="3"/>
  <c r="S211" i="3"/>
  <c r="T211" i="3"/>
  <c r="M212" i="3"/>
  <c r="N212" i="3"/>
  <c r="O212" i="3"/>
  <c r="P212" i="3"/>
  <c r="Q212" i="3"/>
  <c r="R212" i="3"/>
  <c r="S212" i="3"/>
  <c r="T212" i="3"/>
  <c r="M213" i="3"/>
  <c r="N213" i="3"/>
  <c r="O213" i="3"/>
  <c r="P213" i="3"/>
  <c r="Q213" i="3"/>
  <c r="R213" i="3"/>
  <c r="S213" i="3"/>
  <c r="T213" i="3"/>
  <c r="M214" i="3"/>
  <c r="N214" i="3"/>
  <c r="O214" i="3"/>
  <c r="P214" i="3"/>
  <c r="Q214" i="3"/>
  <c r="R214" i="3"/>
  <c r="S214" i="3"/>
  <c r="T214" i="3"/>
  <c r="M215" i="3"/>
  <c r="N215" i="3"/>
  <c r="O215" i="3"/>
  <c r="P215" i="3"/>
  <c r="Q215" i="3"/>
  <c r="R215" i="3"/>
  <c r="S215" i="3"/>
  <c r="T215" i="3"/>
  <c r="M216" i="3"/>
  <c r="N216" i="3"/>
  <c r="O216" i="3"/>
  <c r="P216" i="3"/>
  <c r="Q216" i="3"/>
  <c r="R216" i="3"/>
  <c r="S216" i="3"/>
  <c r="T216" i="3"/>
  <c r="M217" i="3"/>
  <c r="N217" i="3"/>
  <c r="O217" i="3"/>
  <c r="P217" i="3"/>
  <c r="Q217" i="3"/>
  <c r="R217" i="3"/>
  <c r="S217" i="3"/>
  <c r="T217" i="3"/>
  <c r="M218" i="3"/>
  <c r="N218" i="3"/>
  <c r="O218" i="3"/>
  <c r="P218" i="3"/>
  <c r="Q218" i="3"/>
  <c r="R218" i="3"/>
  <c r="S218" i="3"/>
  <c r="T218" i="3"/>
  <c r="M219" i="3"/>
  <c r="N219" i="3"/>
  <c r="O219" i="3"/>
  <c r="P219" i="3"/>
  <c r="Q219" i="3"/>
  <c r="R219" i="3"/>
  <c r="S219" i="3"/>
  <c r="T219" i="3"/>
  <c r="M220" i="3"/>
  <c r="N220" i="3"/>
  <c r="O220" i="3"/>
  <c r="P220" i="3"/>
  <c r="Q220" i="3"/>
  <c r="R220" i="3"/>
  <c r="S220" i="3"/>
  <c r="T220" i="3"/>
  <c r="M221" i="3"/>
  <c r="N221" i="3"/>
  <c r="O221" i="3"/>
  <c r="P221" i="3"/>
  <c r="Q221" i="3"/>
  <c r="R221" i="3"/>
  <c r="S221" i="3"/>
  <c r="T221" i="3"/>
  <c r="M222" i="3"/>
  <c r="N222" i="3"/>
  <c r="O222" i="3"/>
  <c r="P222" i="3"/>
  <c r="Q222" i="3"/>
  <c r="R222" i="3"/>
  <c r="S222" i="3"/>
  <c r="T222" i="3"/>
  <c r="M223" i="3"/>
  <c r="N223" i="3"/>
  <c r="O223" i="3"/>
  <c r="P223" i="3"/>
  <c r="Q223" i="3"/>
  <c r="R223" i="3"/>
  <c r="S223" i="3"/>
  <c r="T223" i="3"/>
  <c r="M224" i="3"/>
  <c r="N224" i="3"/>
  <c r="O224" i="3"/>
  <c r="P224" i="3"/>
  <c r="Q224" i="3"/>
  <c r="R224" i="3"/>
  <c r="S224" i="3"/>
  <c r="T224" i="3"/>
  <c r="M225" i="3"/>
  <c r="N225" i="3"/>
  <c r="O225" i="3"/>
  <c r="P225" i="3"/>
  <c r="Q225" i="3"/>
  <c r="R225" i="3"/>
  <c r="S225" i="3"/>
  <c r="T225" i="3"/>
  <c r="M226" i="3"/>
  <c r="N226" i="3"/>
  <c r="O226" i="3"/>
  <c r="P226" i="3"/>
  <c r="Q226" i="3"/>
  <c r="R226" i="3"/>
  <c r="S226" i="3"/>
  <c r="T226" i="3"/>
  <c r="M227" i="3"/>
  <c r="N227" i="3"/>
  <c r="O227" i="3"/>
  <c r="P227" i="3"/>
  <c r="Q227" i="3"/>
  <c r="R227" i="3"/>
  <c r="S227" i="3"/>
  <c r="T227" i="3"/>
  <c r="M228" i="3"/>
  <c r="N228" i="3"/>
  <c r="O228" i="3"/>
  <c r="P228" i="3"/>
  <c r="Q228" i="3"/>
  <c r="R228" i="3"/>
  <c r="S228" i="3"/>
  <c r="T228" i="3"/>
  <c r="M229" i="3"/>
  <c r="N229" i="3"/>
  <c r="O229" i="3"/>
  <c r="P229" i="3"/>
  <c r="Q229" i="3"/>
  <c r="R229" i="3"/>
  <c r="S229" i="3"/>
  <c r="T229" i="3"/>
  <c r="M230" i="3"/>
  <c r="N230" i="3"/>
  <c r="O230" i="3"/>
  <c r="P230" i="3"/>
  <c r="Q230" i="3"/>
  <c r="R230" i="3"/>
  <c r="S230" i="3"/>
  <c r="T230" i="3"/>
  <c r="M231" i="3"/>
  <c r="N231" i="3"/>
  <c r="O231" i="3"/>
  <c r="P231" i="3"/>
  <c r="Q231" i="3"/>
  <c r="R231" i="3"/>
  <c r="S231" i="3"/>
  <c r="T231" i="3"/>
  <c r="M232" i="3"/>
  <c r="N232" i="3"/>
  <c r="O232" i="3"/>
  <c r="P232" i="3"/>
  <c r="Q232" i="3"/>
  <c r="R232" i="3"/>
  <c r="S232" i="3"/>
  <c r="T232" i="3"/>
  <c r="M233" i="3"/>
  <c r="N233" i="3"/>
  <c r="O233" i="3"/>
  <c r="P233" i="3"/>
  <c r="Q233" i="3"/>
  <c r="R233" i="3"/>
  <c r="S233" i="3"/>
  <c r="T233" i="3"/>
  <c r="M234" i="3"/>
  <c r="N234" i="3"/>
  <c r="O234" i="3"/>
  <c r="P234" i="3"/>
  <c r="Q234" i="3"/>
  <c r="R234" i="3"/>
  <c r="S234" i="3"/>
  <c r="T234" i="3"/>
  <c r="M235" i="3"/>
  <c r="N235" i="3"/>
  <c r="O235" i="3"/>
  <c r="P235" i="3"/>
  <c r="Q235" i="3"/>
  <c r="R235" i="3"/>
  <c r="S235" i="3"/>
  <c r="T235" i="3"/>
  <c r="M236" i="3"/>
  <c r="N236" i="3"/>
  <c r="O236" i="3"/>
  <c r="P236" i="3"/>
  <c r="Q236" i="3"/>
  <c r="R236" i="3"/>
  <c r="S236" i="3"/>
  <c r="T236" i="3"/>
  <c r="M237" i="3"/>
  <c r="N237" i="3"/>
  <c r="O237" i="3"/>
  <c r="P237" i="3"/>
  <c r="Q237" i="3"/>
  <c r="R237" i="3"/>
  <c r="S237" i="3"/>
  <c r="T237" i="3"/>
  <c r="M238" i="3"/>
  <c r="N238" i="3"/>
  <c r="O238" i="3"/>
  <c r="P238" i="3"/>
  <c r="Q238" i="3"/>
  <c r="R238" i="3"/>
  <c r="S238" i="3"/>
  <c r="T238" i="3"/>
  <c r="M239" i="3"/>
  <c r="N239" i="3"/>
  <c r="O239" i="3"/>
  <c r="P239" i="3"/>
  <c r="Q239" i="3"/>
  <c r="R239" i="3"/>
  <c r="S239" i="3"/>
  <c r="T239" i="3"/>
  <c r="M240" i="3"/>
  <c r="N240" i="3"/>
  <c r="O240" i="3"/>
  <c r="P240" i="3"/>
  <c r="Q240" i="3"/>
  <c r="R240" i="3"/>
  <c r="S240" i="3"/>
  <c r="T240" i="3"/>
  <c r="M241" i="3"/>
  <c r="N241" i="3"/>
  <c r="O241" i="3"/>
  <c r="P241" i="3"/>
  <c r="Q241" i="3"/>
  <c r="R241" i="3"/>
  <c r="S241" i="3"/>
  <c r="T241" i="3"/>
  <c r="M242" i="3"/>
  <c r="N242" i="3"/>
  <c r="O242" i="3"/>
  <c r="P242" i="3"/>
  <c r="Q242" i="3"/>
  <c r="R242" i="3"/>
  <c r="S242" i="3"/>
  <c r="T242" i="3"/>
  <c r="M243" i="3"/>
  <c r="N243" i="3"/>
  <c r="O243" i="3"/>
  <c r="P243" i="3"/>
  <c r="Q243" i="3"/>
  <c r="R243" i="3"/>
  <c r="S243" i="3"/>
  <c r="T243" i="3"/>
  <c r="M244" i="3"/>
  <c r="N244" i="3"/>
  <c r="O244" i="3"/>
  <c r="P244" i="3"/>
  <c r="Q244" i="3"/>
  <c r="R244" i="3"/>
  <c r="S244" i="3"/>
  <c r="T244" i="3"/>
  <c r="M245" i="3"/>
  <c r="N245" i="3"/>
  <c r="O245" i="3"/>
  <c r="P245" i="3"/>
  <c r="Q245" i="3"/>
  <c r="R245" i="3"/>
  <c r="S245" i="3"/>
  <c r="T245" i="3"/>
  <c r="M246" i="3"/>
  <c r="N246" i="3"/>
  <c r="O246" i="3"/>
  <c r="P246" i="3"/>
  <c r="Q246" i="3"/>
  <c r="R246" i="3"/>
  <c r="S246" i="3"/>
  <c r="T246" i="3"/>
  <c r="M247" i="3"/>
  <c r="N247" i="3"/>
  <c r="O247" i="3"/>
  <c r="P247" i="3"/>
  <c r="Q247" i="3"/>
  <c r="R247" i="3"/>
  <c r="S247" i="3"/>
  <c r="T247" i="3"/>
  <c r="M248" i="3"/>
  <c r="N248" i="3"/>
  <c r="O248" i="3"/>
  <c r="P248" i="3"/>
  <c r="Q248" i="3"/>
  <c r="R248" i="3"/>
  <c r="S248" i="3"/>
  <c r="T248" i="3"/>
  <c r="M249" i="3"/>
  <c r="N249" i="3"/>
  <c r="O249" i="3"/>
  <c r="P249" i="3"/>
  <c r="Q249" i="3"/>
  <c r="R249" i="3"/>
  <c r="S249" i="3"/>
  <c r="T249" i="3"/>
  <c r="M250" i="3"/>
  <c r="N250" i="3"/>
  <c r="O250" i="3"/>
  <c r="P250" i="3"/>
  <c r="Q250" i="3"/>
  <c r="R250" i="3"/>
  <c r="S250" i="3"/>
  <c r="T250" i="3"/>
  <c r="M251" i="3"/>
  <c r="N251" i="3"/>
  <c r="O251" i="3"/>
  <c r="P251" i="3"/>
  <c r="Q251" i="3"/>
  <c r="R251" i="3"/>
  <c r="S251" i="3"/>
  <c r="T251" i="3"/>
  <c r="M252" i="3"/>
  <c r="N252" i="3"/>
  <c r="O252" i="3"/>
  <c r="P252" i="3"/>
  <c r="Q252" i="3"/>
  <c r="R252" i="3"/>
  <c r="S252" i="3"/>
  <c r="T252" i="3"/>
  <c r="M253" i="3"/>
  <c r="N253" i="3"/>
  <c r="O253" i="3"/>
  <c r="P253" i="3"/>
  <c r="Q253" i="3"/>
  <c r="R253" i="3"/>
  <c r="S253" i="3"/>
  <c r="T253" i="3"/>
  <c r="M254" i="3"/>
  <c r="N254" i="3"/>
  <c r="O254" i="3"/>
  <c r="P254" i="3"/>
  <c r="Q254" i="3"/>
  <c r="R254" i="3"/>
  <c r="S254" i="3"/>
  <c r="T254" i="3"/>
  <c r="M255" i="3"/>
  <c r="N255" i="3"/>
  <c r="O255" i="3"/>
  <c r="P255" i="3"/>
  <c r="Q255" i="3"/>
  <c r="R255" i="3"/>
  <c r="S255" i="3"/>
  <c r="T255" i="3"/>
  <c r="N6" i="3"/>
  <c r="O6" i="3"/>
  <c r="P6" i="3"/>
  <c r="Q6" i="3"/>
  <c r="R6" i="3"/>
  <c r="S6" i="3"/>
  <c r="T6" i="3"/>
  <c r="D12" i="4" s="1"/>
  <c r="M6"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142" i="3" s="1"/>
  <c r="B143" i="3" s="1"/>
  <c r="B144" i="3" s="1"/>
  <c r="B145" i="3" s="1"/>
  <c r="B146" i="3" s="1"/>
  <c r="B147" i="3" s="1"/>
  <c r="B148" i="3" s="1"/>
  <c r="B149" i="3" s="1"/>
  <c r="B150" i="3" s="1"/>
  <c r="B151" i="3" s="1"/>
  <c r="B152" i="3" s="1"/>
  <c r="B153" i="3" s="1"/>
  <c r="B154" i="3" s="1"/>
  <c r="B155" i="3" s="1"/>
  <c r="B156" i="3" s="1"/>
  <c r="B157" i="3" s="1"/>
  <c r="B158" i="3" s="1"/>
  <c r="B159" i="3" s="1"/>
  <c r="B160" i="3" s="1"/>
  <c r="B161" i="3" s="1"/>
  <c r="B162" i="3" s="1"/>
  <c r="B163" i="3" s="1"/>
  <c r="B164" i="3" s="1"/>
  <c r="B165" i="3" s="1"/>
  <c r="B166" i="3" s="1"/>
  <c r="B167" i="3" s="1"/>
  <c r="B168" i="3" s="1"/>
  <c r="B169" i="3" s="1"/>
  <c r="B170" i="3" s="1"/>
  <c r="B171" i="3" s="1"/>
  <c r="B172" i="3" s="1"/>
  <c r="B173" i="3" s="1"/>
  <c r="B174" i="3" s="1"/>
  <c r="B175" i="3" s="1"/>
  <c r="B176" i="3" s="1"/>
  <c r="B177" i="3" s="1"/>
  <c r="B178" i="3" s="1"/>
  <c r="B179" i="3" s="1"/>
  <c r="B180" i="3" s="1"/>
  <c r="B181" i="3" s="1"/>
  <c r="B182" i="3" s="1"/>
  <c r="B183" i="3" s="1"/>
  <c r="B184" i="3" s="1"/>
  <c r="B185" i="3" s="1"/>
  <c r="B186" i="3" s="1"/>
  <c r="B187" i="3" s="1"/>
  <c r="B188" i="3" s="1"/>
  <c r="B189" i="3" s="1"/>
  <c r="B190" i="3" s="1"/>
  <c r="B191" i="3" s="1"/>
  <c r="B192" i="3" s="1"/>
  <c r="B193" i="3" s="1"/>
  <c r="B194" i="3" s="1"/>
  <c r="B195" i="3" s="1"/>
  <c r="B196" i="3" s="1"/>
  <c r="B197" i="3" s="1"/>
  <c r="B198" i="3" s="1"/>
  <c r="B199" i="3" s="1"/>
  <c r="B200" i="3" s="1"/>
  <c r="B201" i="3" s="1"/>
  <c r="B202" i="3" s="1"/>
  <c r="B203" i="3" s="1"/>
  <c r="B204" i="3" s="1"/>
  <c r="B205" i="3" s="1"/>
  <c r="B206" i="3" s="1"/>
  <c r="B207" i="3" s="1"/>
  <c r="B208" i="3" s="1"/>
  <c r="B209" i="3" s="1"/>
  <c r="B210" i="3" s="1"/>
  <c r="B211" i="3" s="1"/>
  <c r="B212" i="3" s="1"/>
  <c r="B213" i="3" s="1"/>
  <c r="B214" i="3" s="1"/>
  <c r="B215" i="3" s="1"/>
  <c r="B216" i="3" s="1"/>
  <c r="B217" i="3" s="1"/>
  <c r="B218" i="3" s="1"/>
  <c r="B219" i="3" s="1"/>
  <c r="B220" i="3" s="1"/>
  <c r="B221" i="3" s="1"/>
  <c r="B222" i="3" s="1"/>
  <c r="B223" i="3" s="1"/>
  <c r="B224" i="3" s="1"/>
  <c r="B225" i="3" s="1"/>
  <c r="B226" i="3" s="1"/>
  <c r="B227" i="3" s="1"/>
  <c r="B228" i="3" s="1"/>
  <c r="B229" i="3" s="1"/>
  <c r="B230" i="3" s="1"/>
  <c r="B231" i="3" s="1"/>
  <c r="B232" i="3" s="1"/>
  <c r="B233" i="3" s="1"/>
  <c r="B234" i="3" s="1"/>
  <c r="B235" i="3" s="1"/>
  <c r="B236" i="3" s="1"/>
  <c r="B237" i="3" s="1"/>
  <c r="B238" i="3" s="1"/>
  <c r="B239" i="3" s="1"/>
  <c r="B240" i="3" s="1"/>
  <c r="B241" i="3" s="1"/>
  <c r="B242" i="3" s="1"/>
  <c r="B243" i="3" s="1"/>
  <c r="B244" i="3" s="1"/>
  <c r="B245" i="3" s="1"/>
  <c r="B246" i="3" s="1"/>
  <c r="B247" i="3" s="1"/>
  <c r="B248" i="3" s="1"/>
  <c r="B249" i="3" s="1"/>
  <c r="B250" i="3" s="1"/>
  <c r="B251" i="3" s="1"/>
  <c r="B252" i="3" s="1"/>
  <c r="B253" i="3" s="1"/>
  <c r="B254" i="3" s="1"/>
  <c r="B255" i="3" s="1"/>
  <c r="B256" i="3" s="1"/>
  <c r="B257" i="3" s="1"/>
  <c r="D2" i="3"/>
  <c r="D1" i="3" s="1"/>
  <c r="D10" i="4" l="1"/>
  <c r="O10" i="4"/>
  <c r="L7" i="4"/>
  <c r="K6" i="4"/>
  <c r="N257" i="3" a="1"/>
  <c r="N257" i="3" s="1"/>
  <c r="D9" i="4"/>
  <c r="N9" i="4"/>
  <c r="O257" i="3" a="1"/>
  <c r="O257" i="3" s="1"/>
  <c r="D7" i="4"/>
  <c r="D8" i="4"/>
  <c r="M8" i="4"/>
  <c r="Q257" i="3" a="1"/>
  <c r="Q257" i="3" s="1"/>
  <c r="D6" i="4"/>
  <c r="P257" i="3" a="1"/>
  <c r="P257" i="3" s="1"/>
  <c r="D5" i="4"/>
  <c r="M257" i="3" a="1"/>
  <c r="M257" i="3" s="1"/>
  <c r="J5" i="4"/>
  <c r="Q12" i="4"/>
  <c r="R257" i="3" a="1"/>
  <c r="R257" i="3" s="1"/>
  <c r="P11" i="4"/>
  <c r="T257" i="3" a="1"/>
  <c r="T257" i="3" s="1"/>
  <c r="C20" i="4" l="1" a="1"/>
  <c r="C20" i="4" s="1"/>
  <c r="C18" i="4" s="1"/>
  <c r="C2" i="1" l="1" a="1"/>
  <c r="C2" i="1" s="1"/>
  <c r="D2" i="1" s="1"/>
  <c r="C3" i="1" a="1"/>
  <c r="C3" i="1" s="1"/>
  <c r="D3" i="1" s="1"/>
  <c r="C4" i="1" a="1"/>
  <c r="C4" i="1" s="1"/>
  <c r="D4" i="1" s="1"/>
  <c r="C5" i="1" a="1"/>
  <c r="C5" i="1" s="1"/>
  <c r="D5" i="1" s="1"/>
  <c r="C6" i="1" a="1"/>
  <c r="C6" i="1" s="1"/>
  <c r="D6" i="1" s="1"/>
  <c r="C7" i="1" a="1"/>
  <c r="C7" i="1" s="1"/>
  <c r="D7" i="1" s="1"/>
  <c r="C8" i="1" a="1"/>
  <c r="C8" i="1" s="1"/>
  <c r="D8" i="1" s="1"/>
  <c r="C9" i="1" a="1"/>
  <c r="C9" i="1" s="1"/>
  <c r="D9" i="1" s="1"/>
  <c r="C5" i="3"/>
  <c r="D5" i="3"/>
  <c r="E5" i="3"/>
  <c r="F5" i="3"/>
  <c r="G5" i="3"/>
  <c r="H5" i="3"/>
  <c r="I5" i="3"/>
  <c r="K5" i="3"/>
  <c r="J5" i="3"/>
  <c r="B12" i="4" l="1"/>
  <c r="B11" i="4"/>
  <c r="B10" i="4"/>
  <c r="B9" i="4"/>
  <c r="B8" i="4"/>
  <c r="B7" i="4"/>
  <c r="B6" i="4"/>
  <c r="B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<sst xmlns="http://schemas.openxmlformats.org/spreadsheetml/2006/main" count="51" uniqueCount="31">
  <si>
    <t>Equities</t>
  </si>
  <si>
    <t>TSX</t>
  </si>
  <si>
    <t>TSX:LSPD</t>
  </si>
  <si>
    <t>TSX:ATZ</t>
  </si>
  <si>
    <t>TSX:TD</t>
  </si>
  <si>
    <t>TSX:CWB</t>
  </si>
  <si>
    <t>TSX:AC</t>
  </si>
  <si>
    <t>Start Date</t>
  </si>
  <si>
    <t>End Date</t>
  </si>
  <si>
    <t>Stock Price Data</t>
  </si>
  <si>
    <t>ARCA</t>
  </si>
  <si>
    <t>TSX:AEM</t>
  </si>
  <si>
    <t>ARCA:SPY</t>
  </si>
  <si>
    <t>TSX:SHOP</t>
  </si>
  <si>
    <t>Assets</t>
  </si>
  <si>
    <t>Expected Return</t>
  </si>
  <si>
    <t>St Dev (Risk)</t>
  </si>
  <si>
    <t>Min Weight</t>
  </si>
  <si>
    <t>Max Weight</t>
  </si>
  <si>
    <t>Weight</t>
  </si>
  <si>
    <t>Sharpe Ratio</t>
  </si>
  <si>
    <t>Standard Deviation</t>
  </si>
  <si>
    <t>Total Weight</t>
  </si>
  <si>
    <t>Portfolio Statistics</t>
  </si>
  <si>
    <t>Summary Information</t>
  </si>
  <si>
    <t>NYSE</t>
  </si>
  <si>
    <t>Covariance Matrix</t>
  </si>
  <si>
    <t>NYSE:SPOT</t>
  </si>
  <si>
    <t>TSX:RY</t>
  </si>
  <si>
    <t>Risk Free Rate</t>
  </si>
  <si>
    <t>允䅁䉁䅙䅁䍁䅁䅁䅁乁䅁䅁杋䅁䍁䅧兓畂䡁䅙兙獂䝁䅫䅚杁䕁䅫䅚求䝁䄴䅤灂䝁䅙兡求䡁䅉克䅁䅁䅑䅁十䅁䅁兑卂䕁䅍兑㙁䙁䅍䅕婂䅁䅁䅆䅁䍁䅉䅁䕂䝁䅅兡獂䡁䅫䅉坂䝁䄸䅢ㅂ䝁䄰党杁䍁䅧兔灁䅁䅁睂䅁䉁䅷䅁䩂䙁䅅睘䑂䕁䅷睔呂䕁䅕䅕卂䕁䅫睑䙂䅁䅁䅃䅁䉁䅯䅁䩂䙁䅅睘兂䙁䅉兓䑂䕁䅕䅒䉂䙁䅑兒䅁䅁䅅䅁啁䅁䅁兓剂䙁䄸杖偂䕁䅷兖乂䕁䅕䅁䝁䅁䅁杅䅁䕁䄴兒偂䑁䅯睕䥂䕁䄸䅕䅁䅁䅫䅁啁䅁䅁杔䙂䕁䄸兒㙁䙁䅍䅓偂䙁䅁䅁䅁䅁䅁䅆䅁䕁䄴兗呂䕁䅕杏呂䙁䅁睔啂䅁䅁兆䅁䉁䅯䅁兂䡁䅉兡橂䝁䅫杢湂䍁䅁䅒桂䡁䅑党䅁䅁䅍䅁佁䅁䅁䅖呂䙁䅧杏䉂䕁䅍䅁十䅁䅁䅅䅁䙁䅑睕奂䑁䅯兑䙂䕁䄰䅁呁䅁䅁䅅䅁䙁䅑睕奂䑁䅯兑啂䙁䅯䅁䵁䅁䅁䅅䅁䙁䅑睕奂䑁䅯睑䉂䕁䅕䅁佁䅁䅁䅅䅁䙁䅑睕奂䑁䅯睑呂䙁䅕䅁允䅁䅁䅅䅁䙁䅑睕奂䑁䅯睑塂䕁䅉䅁剁䅁䅁杅䅁䙁䅑睕奂䑁䅯䅔呂䙁䅁䅒䅁䅁䄸䅁十䅁䅁䅖呂䙁䅧杏呂䕁䅧睔兂䅁䅁睃䅁䅁䄴䅁啂䙁䅍䅗㙁䙁䅑䅒䅁䅁䅯䅁啁䅁䅁䅖呂䙁䅧杖㙁䙁䅕睕䥂䕁䅅䅁䙁䅁䅁权䅁䝁䅑党穂䝁䅍䅁䍁䅁䅁䅃䅁䅁杷允䅁䅁䅯䅁䑁䡁䅁䅁䭁䉁䅍䅁䭁䅁䅧䅁䙁䅁䅁䅁䅂畇䅚兂䅁䅁䅁䔴浦䅑䅯䅂䍁䅧䅯䅂䍁䅧䅯杁䅁䅁䅯䅂䍁䅧䅯睅䅁䅁䅅䅁䉁䅁䅁䅁䍁䅁䅁䅁䵁䅉䅅䅁䭁䅁䅁睁睂䅁䅁权䱁䅁䅁权䥁䅁䅁兂䅁䅁䅁䉑浲䅑䅕䅁䅁佁䡂欵䭁䅁䅑潁䭁䅁䅑潁䭁䅁䅉䅁䭁䅁䅑潁䭁䅁䅳䅁䉁䅁䅁允䅁䅁䅁杁䅁䅁䅁䍄䉁䅁䅁权䅁䅁䅍䅣䅁䅁䅯睃䅁䅁䅯允䅁䅁䅕䅁䅁䕁慁欵䙁䅁䅁䅁杄⭒䅚权䕁䅁䅋权䕁䅁䅋权䍁䅁䅁权䕁䅁䅋权䑁䅁䅁允䅁䅁䅅䅁䅁䅁䅉䅁䅁䅁杷允䅁䅁䅯䅁䑁䡁䅁䅁䭁䅁䅷䅁䭁䅁䅧䅁䙁䅁䅁䅁䅂畇䅚兂䅁䅁䅁䔴浦䅑䅯䅂䍁䅧䅯䅂䍁䅧䅯杁䅁䅁䅯䅂䍁䅧䅯䅄䅁䅁䅅䅁䉁䅁䅁䅁䍁䅁䅁䅁䵁䅉䅅䅁䭁䅁䅁睁睂䅁䅁权剁䅁䅁权䥁䅁䅁兂䅁䅁䅁䉑浲䅑䅕䅁䅁佁䡂欵䭁䅁䅑潁䭁䅁䅑潁䭁䅁䅉䅁䭁䅁䅑潁䭁䉁䅅䅁䉁䅁䅁允䅁䅁䅁杁䅁䅁䅁䍄䉁䅁䅁权䅁䅁䅍䅣䅁䅁䅯杅䅁䅁䅯䅃䅁䅁䅕䅁䅁䕁慁欵䙁䅁䅁䅁杄⭒䅚权䕁䅁䅋权䕁䅁䅋权䍁䅁䅁权䕁䅁䅋权十䅁䅁允䅁䅁䅅䅁䅁䅁䅉䅁䅁䅁杷允䅁䅁䅯䅁䑁䡁䅁䅁䭁䉁䅕䅁䭁䅁䅧䅁䙁䅁䅁䅁䅂畇䅚兂䅁䅁䅁䔴浦䅑䅯䅂䍁䅧䅯䅂䍁䅧䅯杁䅁䅁䅯䅂䍁䅧䅯兆䅁䅁䅅䅁䉁䅁䅁䅁䍁䅁䅁䅁䵁䅉䅅䅁䭁䅁䅁睁睂䅁䅁权啁䅁䅁权䥁䅁䅁兂䅁䅁䅁䉑浲䅑䅕䅁䅁佁䡂欵䭁䅁䅑潁䭁䅁䅑潁䭁䅁䅉䅁䭁䅁䅑潁䭁䉁䅑䅁䉁䅁䅁允䅁䅁䅁杁䅁䅁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</si>
</sst>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ay&quot;\ 0"/>
    <numFmt numFmtId="165" formatCode="&quot;$&quot;#,##0.00"/>
    <numFmt numFmtId="166" formatCode="0.0%"/>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4"/>
      <color theme="1"/>
      <name val="Aptos Narrow"/>
      <family val="2"/>
      <scheme val="minor"/>
    </font>
    <font>
      <sz val="14"/>
      <name val="Aptos Narrow"/>
      <family val="2"/>
      <scheme val="minor"/>
    </font>
    <font>
      <i/>
      <sz val="11"/>
      <color theme="1"/>
      <name val="Aptos Narrow"/>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3" tint="0.89999084444715716"/>
        <bgColor indexed="64"/>
      </patternFill>
    </fill>
    <fill>
      <patternFill patternType="solid">
        <fgColor theme="2"/>
        <bgColor indexed="64"/>
      </patternFill>
    </fill>
    <fill>
      <patternFill patternType="solid">
        <fgColor rgb="FFFFFF00"/>
        <bgColor indexed="64"/>
      </patternFill>
    </fill>
    <fill>
      <patternFill patternType="solid">
        <fgColor theme="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3" fillId="0" borderId="0" xfId="0" applyFont="1"/>
    <xf numFmtId="14" fontId="3" fillId="2" borderId="1" xfId="0" applyNumberFormat="1" applyFont="1" applyFill="1" applyBorder="1" applyAlignment="1">
      <alignment horizontal="center"/>
    </xf>
    <xf numFmtId="14" fontId="4" fillId="2" borderId="1" xfId="0" applyNumberFormat="1" applyFont="1" applyFill="1" applyBorder="1" applyAlignment="1">
      <alignment horizontal="center" vertical="center"/>
    </xf>
    <xf numFmtId="14" fontId="3" fillId="0" borderId="0" xfId="0" quotePrefix="1" applyNumberFormat="1" applyFont="1"/>
    <xf numFmtId="0" fontId="0" fillId="0" borderId="2" xfId="0" applyBorder="1"/>
    <xf numFmtId="0" fontId="0" fillId="0" borderId="1" xfId="0" applyBorder="1" applyAlignment="1">
      <alignment horizontal="center"/>
    </xf>
    <xf numFmtId="164" fontId="0" fillId="3" borderId="1" xfId="0" applyNumberFormat="1" applyFill="1" applyBorder="1"/>
    <xf numFmtId="14" fontId="0" fillId="3" borderId="1" xfId="0" applyNumberFormat="1" applyFill="1" applyBorder="1" applyAlignment="1">
      <alignment horizontal="center"/>
    </xf>
    <xf numFmtId="165" fontId="0" fillId="3" borderId="1" xfId="0" applyNumberFormat="1" applyFill="1" applyBorder="1" applyAlignment="1">
      <alignment horizontal="center"/>
    </xf>
    <xf numFmtId="14" fontId="0" fillId="0" borderId="0" xfId="0" applyNumberFormat="1"/>
    <xf numFmtId="9" fontId="0" fillId="0" borderId="0" xfId="1" applyFont="1"/>
    <xf numFmtId="10" fontId="0" fillId="0" borderId="0" xfId="1" applyNumberFormat="1" applyFont="1"/>
    <xf numFmtId="0" fontId="0" fillId="0" borderId="6" xfId="0" applyBorder="1"/>
    <xf numFmtId="0" fontId="0" fillId="0" borderId="7" xfId="0" applyBorder="1"/>
    <xf numFmtId="0" fontId="0" fillId="0" borderId="8" xfId="0" applyBorder="1"/>
    <xf numFmtId="0" fontId="0" fillId="0" borderId="9" xfId="0" applyBorder="1"/>
    <xf numFmtId="0" fontId="0" fillId="4" borderId="4" xfId="0" applyFill="1" applyBorder="1" applyAlignment="1">
      <alignment horizontal="centerContinuous"/>
    </xf>
    <xf numFmtId="0" fontId="0" fillId="4" borderId="5" xfId="0" applyFill="1" applyBorder="1" applyAlignment="1">
      <alignment horizontal="centerContinuous"/>
    </xf>
    <xf numFmtId="0" fontId="2" fillId="5" borderId="6"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7" xfId="0" applyFont="1" applyFill="1" applyBorder="1" applyAlignment="1">
      <alignment horizontal="center" vertical="center" wrapText="1"/>
    </xf>
    <xf numFmtId="0" fontId="2" fillId="5" borderId="6" xfId="0" applyFont="1" applyFill="1" applyBorder="1" applyAlignment="1">
      <alignment horizontal="center"/>
    </xf>
    <xf numFmtId="0" fontId="2" fillId="5" borderId="8" xfId="0" applyFont="1" applyFill="1" applyBorder="1" applyAlignment="1">
      <alignment horizontal="center"/>
    </xf>
    <xf numFmtId="0" fontId="0" fillId="4" borderId="11" xfId="0" applyFill="1" applyBorder="1" applyAlignment="1">
      <alignment horizontal="centerContinuous"/>
    </xf>
    <xf numFmtId="0" fontId="2" fillId="4" borderId="10" xfId="0" applyFont="1" applyFill="1" applyBorder="1" applyAlignment="1">
      <alignment horizontal="centerContinuous"/>
    </xf>
    <xf numFmtId="0" fontId="2" fillId="4" borderId="3" xfId="0" applyFont="1" applyFill="1" applyBorder="1" applyAlignment="1">
      <alignment horizontal="centerContinuous"/>
    </xf>
    <xf numFmtId="0" fontId="2" fillId="6" borderId="6" xfId="0" applyFont="1" applyFill="1" applyBorder="1"/>
    <xf numFmtId="0" fontId="2" fillId="6" borderId="8" xfId="0" applyFont="1" applyFill="1" applyBorder="1"/>
    <xf numFmtId="166" fontId="0" fillId="0" borderId="0" xfId="1" applyNumberFormat="1" applyFont="1" applyBorder="1"/>
    <xf numFmtId="10" fontId="0" fillId="0" borderId="0" xfId="1" applyNumberFormat="1" applyFont="1" applyBorder="1"/>
    <xf numFmtId="9" fontId="0" fillId="0" borderId="0" xfId="0" applyNumberFormat="1"/>
    <xf numFmtId="9" fontId="0" fillId="0" borderId="0" xfId="1" applyFont="1" applyBorder="1"/>
    <xf numFmtId="9" fontId="0" fillId="0" borderId="2" xfId="0" applyNumberFormat="1" applyBorder="1"/>
    <xf numFmtId="10" fontId="0" fillId="0" borderId="2" xfId="1" applyNumberFormat="1" applyFont="1" applyBorder="1"/>
    <xf numFmtId="9" fontId="0" fillId="0" borderId="0" xfId="0" applyNumberFormat="1" applyAlignment="1">
      <alignment vertical="center" wrapText="1"/>
    </xf>
    <xf numFmtId="166" fontId="0" fillId="7" borderId="7" xfId="1" applyNumberFormat="1" applyFont="1" applyFill="1" applyBorder="1"/>
    <xf numFmtId="166" fontId="0" fillId="0" borderId="2" xfId="1" applyNumberFormat="1" applyFont="1" applyBorder="1"/>
    <xf numFmtId="166" fontId="0" fillId="7" borderId="9" xfId="1" applyNumberFormat="1" applyFont="1" applyFill="1" applyBorder="1"/>
    <xf numFmtId="166" fontId="0" fillId="0" borderId="0" xfId="0" applyNumberFormat="1"/>
    <xf numFmtId="10" fontId="0" fillId="7" borderId="7" xfId="1" applyNumberFormat="1" applyFont="1" applyFill="1" applyBorder="1" applyAlignment="1">
      <alignment horizontal="center"/>
    </xf>
    <xf numFmtId="9" fontId="0" fillId="7" borderId="9" xfId="1" applyFont="1" applyFill="1" applyBorder="1" applyAlignment="1">
      <alignment horizontal="center"/>
    </xf>
    <xf numFmtId="0" fontId="0" fillId="8" borderId="4" xfId="0" applyFill="1" applyBorder="1" applyAlignment="1">
      <alignment horizontal="centerContinuous"/>
    </xf>
    <xf numFmtId="0" fontId="0" fillId="8" borderId="5" xfId="0" applyFill="1" applyBorder="1" applyAlignment="1">
      <alignment horizontal="centerContinuous"/>
    </xf>
    <xf numFmtId="0" fontId="2" fillId="8" borderId="3" xfId="0" applyFont="1" applyFill="1" applyBorder="1" applyAlignment="1">
      <alignment horizontal="centerContinuous"/>
    </xf>
    <xf numFmtId="0" fontId="0" fillId="0" borderId="12" xfId="0" applyBorder="1"/>
    <xf numFmtId="0" fontId="5" fillId="0" borderId="13" xfId="0" applyFont="1" applyBorder="1" applyAlignment="1">
      <alignment horizontal="center"/>
    </xf>
    <xf numFmtId="0" fontId="0" fillId="8" borderId="0" xfId="0" applyFill="1" applyAlignment="1">
      <alignment horizontal="centerContinuous"/>
    </xf>
    <xf numFmtId="0" fontId="2" fillId="0" borderId="0" xfId="0" applyFont="1"/>
    <xf numFmtId="9" fontId="2" fillId="0" borderId="0" xfId="0" applyNumberFormat="1" applyFont="1"/>
    <xf numFmtId="10" fontId="0" fillId="7" borderId="7" xfId="0" applyNumberFormat="1" applyFill="1" applyBorder="1" applyAlignment="1">
      <alignment horizontal="center"/>
    </xf>
    <xf numFmtId="0" fontId="2" fillId="0" borderId="2" xfId="0" applyFont="1" applyBorder="1" applyAlignment="1">
      <alignment horizontal="center"/>
    </xf>
    <xf numFmtId="9"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'Optimal Portfolio Calculator'!$G$4</c:f>
              <c:strCache>
                <c:ptCount val="1"/>
                <c:pt idx="0">
                  <c:v>Weight</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B1F-440A-B45E-E40DC24CF13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B1F-440A-B45E-E40DC24CF13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B1F-440A-B45E-E40DC24CF13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B1F-440A-B45E-E40DC24CF13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B1F-440A-B45E-E40DC24CF13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EB1F-440A-B45E-E40DC24CF13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B1F-440A-B45E-E40DC24CF13C}"/>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B1F-440A-B45E-E40DC24CF13C}"/>
              </c:ext>
            </c:extLst>
          </c:dPt>
          <c:dLbls>
            <c:dLbl>
              <c:idx val="0"/>
              <c:layout>
                <c:manualLayout>
                  <c:x val="-2.7777777777777779E-3"/>
                  <c:y val="-7.87037037037037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B1F-440A-B45E-E40DC24CF13C}"/>
                </c:ext>
              </c:extLst>
            </c:dLbl>
            <c:dLbl>
              <c:idx val="1"/>
              <c:layout>
                <c:manualLayout>
                  <c:x val="6.3888888888888884E-2"/>
                  <c:y val="-4.629629629629630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B1F-440A-B45E-E40DC24CF13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EB1F-440A-B45E-E40DC24CF13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EB1F-440A-B45E-E40DC24CF13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EB1F-440A-B45E-E40DC24CF13C}"/>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EB1F-440A-B45E-E40DC24CF13C}"/>
                </c:ext>
              </c:extLst>
            </c:dLbl>
            <c:dLbl>
              <c:idx val="6"/>
              <c:layout>
                <c:manualLayout>
                  <c:x val="-0.1250000000000000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B1F-440A-B45E-E40DC24CF13C}"/>
                </c:ext>
              </c:extLst>
            </c:dLbl>
            <c:dLbl>
              <c:idx val="7"/>
              <c:layout>
                <c:manualLayout>
                  <c:x val="-6.3888888888888884E-2"/>
                  <c:y val="-6.481481481481483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EB1F-440A-B45E-E40DC24CF13C}"/>
                </c:ext>
              </c:extLst>
            </c:dLbl>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'Optimal Portfolio Calculator'!$B$5:$B$12</c:f>
              <c:strCache>
                <c:ptCount val="8"/>
                <c:pt idx="0">
                  <c:v>TSX:SHOP</c:v>
                </c:pt>
                <c:pt idx="1">
                  <c:v>TSX:AEM</c:v>
                </c:pt>
                <c:pt idx="2">
                  <c:v>NYSE:SPOT</c:v>
                </c:pt>
                <c:pt idx="3">
                  <c:v>ARCA:SPY</c:v>
                </c:pt>
                <c:pt idx="4">
                  <c:v>TSX:ATZ</c:v>
                </c:pt>
                <c:pt idx="5">
                  <c:v>TSX:RY</c:v>
                </c:pt>
                <c:pt idx="6">
                  <c:v>TSX:CWB</c:v>
                </c:pt>
                <c:pt idx="7">
                  <c:v>TSX:AC</c:v>
                </c:pt>
              </c:strCache>
            </c:strRef>
          </c:cat>
          <c:val>
            <c:numRef>
              <c:f>'Optimal Portfolio Calculator'!$G$5:$G$12</c:f>
              <c:numCache>
                <c:formatCode>0.0%</c:formatCode>
                <c:ptCount val="8"/>
                <c:pt idx="0">
                  <c:v>2.1848099094170913E-2</c:v>
                </c:pt>
                <c:pt idx="1">
                  <c:v>2.4566692524171367E-2</c:v>
                </c:pt>
                <c:pt idx="2">
                  <c:v>0.18614116899033237</c:v>
                </c:pt>
                <c:pt idx="3">
                  <c:v>0.25</c:v>
                </c:pt>
                <c:pt idx="4">
                  <c:v>0.22859794399442554</c:v>
                </c:pt>
                <c:pt idx="5">
                  <c:v>0.25</c:v>
                </c:pt>
                <c:pt idx="6">
                  <c:v>0</c:v>
                </c:pt>
                <c:pt idx="7">
                  <c:v>3.8846095396899816E-2</c:v>
                </c:pt>
              </c:numCache>
            </c:numRef>
          </c:val>
          <c:extLst>
            <c:ext xmlns:c16="http://schemas.microsoft.com/office/drawing/2014/chart" uri="{C3380CC4-5D6E-409C-BE32-E72D297353CC}">
              <c16:uniqueId val="{00000000-EB1F-440A-B45E-E40DC24CF13C}"/>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428625</xdr:colOff>
      <xdr:row>13</xdr:row>
      <xdr:rowOff>157162</xdr:rowOff>
    </xdr:from>
    <xdr:to>
      <xdr:col>16</xdr:col>
      <xdr:colOff>123825</xdr:colOff>
      <xdr:row>28</xdr:row>
      <xdr:rowOff>42862</xdr:rowOff>
    </xdr:to>
    <xdr:graphicFrame macro="">
      <xdr:nvGraphicFramePr>
        <xdr:cNvPr id="2" name="Chart 1">
          <a:extLst>
            <a:ext uri="{FF2B5EF4-FFF2-40B4-BE49-F238E27FC236}">
              <a16:creationId xmlns:a16="http://schemas.microsoft.com/office/drawing/2014/main" id="{81C4A941-B28A-42C8-C808-D5D5C4F5D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3">
  <rv s="0">
    <v>en-CA</v>
    <v>cdur9c</v>
    <v>268435456</v>
    <v>1</v>
    <v>Powered by Refinitiv</v>
    <v>0</v>
    <v>SHOPIFY INC. (NEOE:SHOP)</v>
    <v>2</v>
    <v>3</v>
    <v>Finance</v>
    <v>4</v>
    <v>162.94999999999999</v>
    <v>72.37</v>
    <v>2.4500999999999999</v>
    <v>0.6</v>
    <v>3.7590000000000002E-3</v>
    <v>CAD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NEO Exchange</v>
    <v>NEOE</v>
    <v>NEOE</v>
    <v>151 O'connor Street, Ground Floor, OTTAWA, ON, K2P 2L8 CA</v>
    <v>161.9</v>
    <v>Software &amp; IT Services</v>
    <v>Stock</v>
    <v>45631.873786041404</v>
    <v>158.61000000000001</v>
    <v>146562700000</v>
    <v>SHOPIFY INC.</v>
    <v>SHOPIFY INC.</v>
    <v>158.69</v>
    <v>159.61000000000001</v>
    <v>160.21</v>
    <v>1292098000</v>
    <v>SHOP</v>
    <v>SHOPIFY INC. (NEOE:SHOP)</v>
    <v>83847</v>
    <v>8016900</v>
    <v>2004</v>
  </rv>
  <rv s="1">
    <v>0</v>
  </rv>
  <rv s="2">
    <v>https://www.bing.com/financeapi/forcetrigger?t=aawqc7&amp;q=XTSE%3aAEM&amp;form=skydnc</v>
    <v>Learn more on Bing</v>
  </rv>
  <rv s="3">
    <v>en-CA</v>
    <v>aawqc7</v>
    <v>268435456</v>
    <v>1</v>
    <v>Powered by Refinitiv</v>
    <v>5</v>
    <v>AGNICO EAGLE MINES LIMITED (XTSE:AEM)</v>
    <v>6</v>
    <v>7</v>
    <v>Finance</v>
    <v>8</v>
    <v>123.86</v>
    <v>60.17</v>
    <v>1.0720000000000001</v>
    <v>-1.03</v>
    <v>0</v>
    <v>-8.5640000000000004E-3</v>
    <v>0</v>
    <v>CAD</v>
    <v>Agnico Eagle Mines Limited is a Canada-based gold mining company engaged in producing precious metals from operations in Canada, Australia, Finland and Mexico. It has a pipeline of exploration and development projects in these countries as well as in the United States. Its operations include Canadian Malartic Complex, Detour Lake, Fosterville, Goldex, Kittila, La India, LaRonde Complex, Macassa, Meadowbank Complex, Meliadine and Pinos Altos. Its exploration site includes Anza, Barsele, Delta, Douay/Joutel, Kirkland Lake Regional, Kuotko, Hope Bay/ Oro, Monument Bay and others. The Canadian Malartic Complex is located over 25 kilometers (km) west of Val-d’Or in northwestern Quebec, Canada. The Detour Lake operation is located in northeastern Ontario, over 300 km northeast of Timmins and 185 km by road northeast of Cochrane, within the northernmost Abitibi Greenstone Belt. The Fosterville mine is a high-grade, low-cost underground gold mine, located 20 km from the city of Bendigo.</v>
    <v>10155</v>
    <v>Toronto Stock Exchange</v>
    <v>XTSE</v>
    <v>XTSE</v>
    <v>145 King Street East, Suite 400, TORONTO, ON, M5C 2Y7 CA</v>
    <v>120.24</v>
    <v>Metals &amp; Mining</v>
    <v>Stock</v>
    <v>45631.891423611109</v>
    <v>2</v>
    <v>118.03</v>
    <v>59800899004</v>
    <v>AGNICO EAGLE MINES LIMITED</v>
    <v>AGNICO EAGLE MINES LIMITED</v>
    <v>119.55</v>
    <v>44.419899999999998</v>
    <v>120.27</v>
    <v>119.24</v>
    <v>119.24</v>
    <v>501517100</v>
    <v>AEM</v>
    <v>AGNICO EAGLE MINES LIMITED (XTSE:AEM)</v>
    <v>644269</v>
    <v>1115520</v>
    <v>2024</v>
  </rv>
  <rv s="1">
    <v>3</v>
  </rv>
  <rv s="2">
    <v>https://www.bing.com/financeapi/forcetrigger?t=azgv7w&amp;q=XNYS%3aSPOT&amp;form=skydnc</v>
    <v>Learn more on Bing</v>
  </rv>
  <rv s="3">
    <v>en-CA</v>
    <v>azgv7w</v>
    <v>268435456</v>
    <v>1</v>
    <v>Powered by Refinitiv</v>
    <v>5</v>
    <v>Spotify Technology SA (XNYS:SPOT)</v>
    <v>6</v>
    <v>9</v>
    <v>Finance</v>
    <v>10</v>
    <v>506.47289999999998</v>
    <v>185.37</v>
    <v>1.6094999999999999</v>
    <v>-8.8699999999999992</v>
    <v>-8.9159999999999999E-4</v>
    <v>-1.7656000000000002E-2</v>
    <v>-0.44</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1616 LU</v>
    <v>495.06</v>
    <v>Software &amp; IT Services</v>
    <v>Stock</v>
    <v>45632.036813425781</v>
    <v>5</v>
    <v>480.66</v>
    <v>99100854782</v>
    <v>Spotify Technology SA</v>
    <v>Spotify Technology SA</v>
    <v>492.6</v>
    <v>130.92529999999999</v>
    <v>502.38</v>
    <v>493.51</v>
    <v>493.07</v>
    <v>200808200</v>
    <v>SPOT</v>
    <v>Spotify Technology SA (XNYS:SPOT)</v>
    <v>2241048</v>
    <v>3854962</v>
    <v>2007</v>
  </rv>
  <rv s="1">
    <v>6</v>
  </rv>
  <rv s="2">
    <v>https://www.bing.com/financeapi/forcetrigger?t=a23hqh&amp;q=ARCX%3aSPY&amp;form=skydnc</v>
    <v>Learn more on Bing</v>
  </rv>
  <rv s="4">
    <v>en-CA</v>
    <v>a23hqh</v>
    <v>268435456</v>
    <v>1</v>
    <v>Powered by Refinitiv</v>
    <v>11</v>
    <v>SPDR S&amp;P 500 (ARCX:SPY)</v>
    <v>12</v>
    <v>13</v>
    <v>Finance</v>
    <v>14</v>
    <v>608.48</v>
    <v>454.31</v>
    <v>0.99829999999999997</v>
    <v>-1</v>
    <v>-1.0219999999999999E-3</v>
    <v>-1.6459999999999999E-3</v>
    <v>-0.62</v>
    <v>USD</v>
    <v>NYSE Arca</v>
    <v>ARCX</v>
    <v>9.4600000000000001E-4</v>
    <v>608.48</v>
    <v>ETF</v>
    <v>45632.041666678124</v>
    <v>8</v>
    <v>606.30499999999995</v>
    <v>627773788493.65002</v>
    <v>SPDR S&amp;P 500</v>
    <v>607.66</v>
    <v>607.66</v>
    <v>606.66</v>
    <v>606.04</v>
    <v>SPY</v>
    <v>SPDR S&amp;P 500 (ARCX:SPY)</v>
    <v>28762183</v>
    <v>42538621</v>
  </rv>
  <rv s="1">
    <v>9</v>
  </rv>
  <rv s="2">
    <v>https://www.bing.com/financeapi/forcetrigger?t=aawvbh&amp;q=XTSE%3aATZ&amp;form=skydnc</v>
    <v>Learn more on Bing</v>
  </rv>
  <rv s="3">
    <v>en-CA</v>
    <v>aawvbh</v>
    <v>268435456</v>
    <v>1</v>
    <v>Powered by Refinitiv</v>
    <v>5</v>
    <v>Aritzia Inc. (XTSE:ATZ)</v>
    <v>6</v>
    <v>7</v>
    <v>Finance</v>
    <v>8</v>
    <v>51.8</v>
    <v>22.88</v>
    <v>1.8191999999999999</v>
    <v>0.79</v>
    <v>0</v>
    <v>1.6073E-2</v>
    <v>0</v>
    <v>CAD</v>
    <v>Aritzia Inc. is a Canada-based vertically integrated design house. The Company is the creator and purveyor of Everyday Luxury, home to a portfolio of brands for every function and individual aesthetic. The Company provides personal shopping experiences at aritzia.com and in its 115+ boutiques throughout North America. The Company’s product categories include activewear, blazers and suiting, bodysuits, denim, dresses, intimates and shapewear, jackets and coats, jumpsuits and rompers, leggings and bike shorts, pants and accessories. The Company offers its products under various brands, including Babaton, Denim Forum, Golden, Little Moon, Sunday Best, Ten, The Group by Babaton, Tna, Wilfred, Wilfred Free, Contour, Seamless, Sweatfleece, The Effortless Pant, The Super Puff and others. Its distribution network consists of three distribution centers, two in Canada and one in the United States, that are positioned to service its boutiques and e-commerce business.</v>
    <v>8300</v>
    <v>Toronto Stock Exchange</v>
    <v>XTSE</v>
    <v>XTSE</v>
    <v>Suite 118, 611 Alexander St., VANCOUVER, BC, V6A 1E1 CA</v>
    <v>50.34</v>
    <v>Specialty Retailers</v>
    <v>Stock</v>
    <v>45631.875</v>
    <v>11</v>
    <v>49.41</v>
    <v>5631778746</v>
    <v>Aritzia Inc.</v>
    <v>Aritzia Inc.</v>
    <v>49.48</v>
    <v>56.294499999999999</v>
    <v>49.15</v>
    <v>49.94</v>
    <v>49.94</v>
    <v>112770900</v>
    <v>ATZ</v>
    <v>Aritzia Inc. (XTSE:ATZ)</v>
    <v>396293</v>
    <v>384020</v>
    <v>2008</v>
  </rv>
  <rv s="1">
    <v>12</v>
  </rv>
  <rv s="2">
    <v>https://www.bing.com/financeapi/forcetrigger?t=a22dsm&amp;q=XNYS%3aRY&amp;form=skydnc</v>
    <v>Learn more on Bing</v>
  </rv>
  <rv s="3">
    <v>en-CA</v>
    <v>a22dsm</v>
    <v>268435456</v>
    <v>1</v>
    <v>Powered by Refinitiv</v>
    <v>5</v>
    <v>ROYAL BANK OF CANADA (XNYS:RY)</v>
    <v>6</v>
    <v>15</v>
    <v>Finance</v>
    <v>10</v>
    <v>128.05000000000001</v>
    <v>90.71</v>
    <v>0.83730000000000004</v>
    <v>2.66</v>
    <v>-1.5540000000000001E-4</v>
    <v>2.1219000000000002E-2</v>
    <v>-1.9900000000000001E-2</v>
    <v>USD</v>
    <v>Royal Bank of Canada is a global financial institution. Its business includes Personal &amp; Commercial Banking, Wealth Management, Investor Services, Capital Markets and Insurance. The Personal &amp; Commercial Banking comprises its personal banking operations and certain retail investment businesses in Canada, the Caribbean and United States, as well as its commercial and corporate banking operations in Canada and the Caribbean. Wealth Management provides a full suite of investment, trust and other wealth management solutions and businesses. Capital Markets provides public and private companies, institutional investors, governments and central banks globally with a range of capital markets products and services across its two main business lines, Corporate and Investment Banking and Global Markets. Insurance offers a range of life, health, home, auto, travel, wealth and reinsurance advice and solutions, and creditor and business insurance services to individual, business and group clients.</v>
    <v>94838</v>
    <v>New York Stock Exchange</v>
    <v>XNYS</v>
    <v>XNYS</v>
    <v>Royal Bank Plaza, 200 Bay Street, TORONTO, ON, M5J2J5 CA</v>
    <v>128.05000000000001</v>
    <v>Banking Services</v>
    <v>Stock</v>
    <v>45632.034872441407</v>
    <v>14</v>
    <v>125.29</v>
    <v>249421000000</v>
    <v>ROYAL BANK OF CANADA</v>
    <v>ROYAL BANK OF CANADA</v>
    <v>125.37</v>
    <v>15.5283</v>
    <v>125.36</v>
    <v>128.02000000000001</v>
    <v>128.0001</v>
    <v>1415075000</v>
    <v>RY</v>
    <v>ROYAL BANK OF CANADA (XNYS:RY)</v>
    <v>778593</v>
    <v>1135249</v>
    <v>1995</v>
  </rv>
  <rv s="1">
    <v>15</v>
  </rv>
  <rv s="2">
    <v>https://www.bing.com/financeapi/forcetrigger?t=aaxp27&amp;q=XTSE%3aCWB&amp;form=skydnc</v>
    <v>Learn more on Bing</v>
  </rv>
  <rv s="5">
    <v>en-CA</v>
    <v>aaxp27</v>
    <v>268435456</v>
    <v>1</v>
    <v>Powered by Refinitiv</v>
    <v>16</v>
    <v>Canadian Western Bank (XTSE:CWB)</v>
    <v>6</v>
    <v>17</v>
    <v>Finance</v>
    <v>8</v>
    <v>61.81</v>
    <v>24.66</v>
    <v>1.3667</v>
    <v>-0.44</v>
    <v>0</v>
    <v>-7.4339999999999996E-3</v>
    <v>0</v>
    <v>CAD</v>
    <v>Canadian Western Bank (CWB) is a Canada-based full-service bank. CWB provides full-service business and personal banking, specialized financing, comprehensive wealth management offerings, and trust services. It offers specialty business banking services for small-and medium-sized companies with a focus on general commercial, equipment financing, construction financing, commercial real estate financing, real estate construction and project financing and equipment financing and leasing. It also provides full-service personal banking options, including chequing and savings accounts, loans, mortgages and investment products. Its banking services include online banking, ATM banking, creditor insurance, resources for seniors and order cheques online. Its CWB Business Advantage Account and CWB Business Unlimited Account offer solutions for day-to-day banking and 24/7 online access. CWB has its operations in British Columbia, Alberta, Ontario, Saskatchewan, Quebec, Manitoba and others.</v>
    <v>2532</v>
    <v>Toronto Stock Exchange</v>
    <v>XTSE</v>
    <v>XTSE</v>
    <v>10303 Jasper Avenue Suite 2300, Edmonton Alberta, EDMONTON, AB, T5J 3X6 CA</v>
    <v>59.56</v>
    <v>Banking Services</v>
    <v>Stock</v>
    <v>45631.875</v>
    <v>17</v>
    <v>58.74</v>
    <v>5683631275</v>
    <v>Canadian Western Bank</v>
    <v>Canadian Western Bank</v>
    <v>59</v>
    <v>20.070900000000002</v>
    <v>59.19</v>
    <v>58.75</v>
    <v>58.75</v>
    <v>96742660</v>
    <v>CWB</v>
    <v>Canadian Western Bank (XTSE:CWB)</v>
    <v>473316</v>
    <v>292540</v>
  </rv>
  <rv s="1">
    <v>18</v>
  </rv>
  <rv s="2">
    <v>https://www.bing.com/financeapi/forcetrigger?t=aawpcw&amp;q=XTSE%3aAC&amp;form=skydnc</v>
    <v>Learn more on Bing</v>
  </rv>
  <rv s="3">
    <v>en-CA</v>
    <v>aawpcw</v>
    <v>268435456</v>
    <v>1</v>
    <v>Powered by Refinitiv</v>
    <v>5</v>
    <v>AIR CANADA (XTSE:AC)</v>
    <v>6</v>
    <v>7</v>
    <v>Finance</v>
    <v>8</v>
    <v>26.14</v>
    <v>14.47</v>
    <v>2.4881000000000002</v>
    <v>0.46</v>
    <v>0</v>
    <v>1.8253999999999999E-2</v>
    <v>0</v>
    <v>CAD</v>
    <v>Air Canada is an airline company. The Company is a provider of scheduled passenger services in the Canadian market, the Canada-United States (U.S.) transborder market and the international market to and from Canada. It provides scheduled service directly to more than 180 airports in Canada, the United States and internationally on six continents. The Company’s Aeroplan program is Canada's premier travel loyalty program, where members can earn or redeem points on the airline partner network of 45 airlines, plus through a range of merchandise, hotel and car rental rewards. Its freight division, Air Canada Cargo, provides air freight lift and connectivity to hundreds of destinations across six continents using its passenger and freighter aircraft. Its Air Canada Vacations is a tour operator, which is engaged in developing, marketing, and distributing vacation travel packages in the outbound/inbound leisure travel market. Air Canada Rouge is Air Canada's leisure carrier.</v>
    <v>37100</v>
    <v>Toronto Stock Exchange</v>
    <v>XTSE</v>
    <v>XTSE</v>
    <v>Air Canada Centre, 7373 Cte Vertu, Boulevard West, SAINT-LAURENT, QC, H4S1Z3 CA</v>
    <v>26.14</v>
    <v>Passenger Transportation Services</v>
    <v>Stock</v>
    <v>45631.875</v>
    <v>20</v>
    <v>25.3</v>
    <v>9198930380</v>
    <v>AIR CANADA</v>
    <v>AIR CANADA</v>
    <v>25.35</v>
    <v>3.8079000000000001</v>
    <v>25.2</v>
    <v>25.66</v>
    <v>25.66</v>
    <v>358493000</v>
    <v>AC</v>
    <v>AIR CANADA (XTSE:AC)</v>
    <v>6379711</v>
    <v>3304520</v>
    <v>2006</v>
  </rv>
  <rv s="1">
    <v>21</v>
  </rv>
</rvData>
</file>

<file path=xl/richData/rdrichvaluestructure.xml><?xml version="1.0" encoding="utf-8"?>
<rvStructures xmlns="http://schemas.microsoft.com/office/spreadsheetml/2017/richdata" count="6">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4">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8">
    <spb s="0">
      <v>0</v>
      <v>Name</v>
    </spb>
    <spb s="1">
      <v>0</v>
      <v>0</v>
      <v>0</v>
    </spb>
    <spb s="2">
      <v>1</v>
      <v>1</v>
      <v>1</v>
    </spb>
    <spb s="3">
      <v>1</v>
      <v>2</v>
      <v>1</v>
      <v>3</v>
      <v>1</v>
      <v>1</v>
      <v>1</v>
      <v>4</v>
      <v>4</v>
      <v>5</v>
      <v>6</v>
      <v>1</v>
      <v>1</v>
      <v>1</v>
      <v>4</v>
      <v>7</v>
      <v>8</v>
      <v>9</v>
      <v>4</v>
    </spb>
    <spb s="4">
      <v>from previous close</v>
      <v>from previous close</v>
      <v>GMT</v>
    </spb>
    <spb s="5">
      <v>1</v>
      <v>Name</v>
      <v>LearnMoreOnLink</v>
    </spb>
    <spb s="6">
      <v>1</v>
      <v>1</v>
      <v>1</v>
      <v>1</v>
    </spb>
    <spb s="7">
      <v>1</v>
      <v>2</v>
      <v>2</v>
      <v>1</v>
      <v>3</v>
      <v>1</v>
      <v>1</v>
      <v>1</v>
      <v>4</v>
      <v>4</v>
      <v>5</v>
      <v>10</v>
      <v>1</v>
      <v>1</v>
      <v>1</v>
      <v>4</v>
      <v>7</v>
      <v>8</v>
      <v>9</v>
      <v>4</v>
      <v>1</v>
      <v>1</v>
      <v>5</v>
    </spb>
    <spb s="8">
      <v>at close</v>
      <v>from previous close</v>
      <v>from previous close</v>
      <v>GMT</v>
      <v>Delayed 20 minutes</v>
      <v>from close</v>
      <v>from close</v>
    </spb>
    <spb s="7">
      <v>11</v>
      <v>2</v>
      <v>2</v>
      <v>11</v>
      <v>3</v>
      <v>11</v>
      <v>11</v>
      <v>11</v>
      <v>4</v>
      <v>4</v>
      <v>5</v>
      <v>6</v>
      <v>11</v>
      <v>11</v>
      <v>11</v>
      <v>4</v>
      <v>7</v>
      <v>8</v>
      <v>9</v>
      <v>4</v>
      <v>11</v>
      <v>11</v>
      <v>5</v>
    </spb>
    <spb s="9">
      <v>at close</v>
      <v>from previous close</v>
      <v>from previous close</v>
      <v>Source: Nasdaq</v>
      <v>GMT</v>
      <v>Delayed 15 minutes</v>
      <v>from close</v>
      <v>from close</v>
    </spb>
    <spb s="5">
      <v>2</v>
      <v>Name</v>
      <v>LearnMoreOnLink</v>
    </spb>
    <spb s="10">
      <v>1</v>
      <v>1</v>
      <v>1</v>
    </spb>
    <spb s="11">
      <v>11</v>
      <v>2</v>
      <v>11</v>
      <v>3</v>
      <v>11</v>
      <v>11</v>
      <v>11</v>
      <v>4</v>
      <v>5</v>
      <v>6</v>
      <v>11</v>
      <v>11</v>
      <v>5</v>
      <v>11</v>
      <v>4</v>
      <v>7</v>
      <v>9</v>
      <v>11</v>
      <v>11</v>
      <v>5</v>
    </spb>
    <spb s="12">
      <v>at close</v>
      <v>from previous close</v>
      <v>Source: Nasdaq</v>
      <v>from previous close</v>
      <v>GMT</v>
      <v>Delayed 15 minutes</v>
      <v>from close</v>
      <v>from close</v>
    </spb>
    <spb s="7">
      <v>11</v>
      <v>2</v>
      <v>2</v>
      <v>11</v>
      <v>3</v>
      <v>11</v>
      <v>11</v>
      <v>11</v>
      <v>4</v>
      <v>4</v>
      <v>5</v>
      <v>10</v>
      <v>11</v>
      <v>11</v>
      <v>11</v>
      <v>4</v>
      <v>7</v>
      <v>8</v>
      <v>9</v>
      <v>4</v>
      <v>11</v>
      <v>11</v>
      <v>5</v>
    </spb>
    <spb s="5">
      <v>3</v>
      <v>Name</v>
      <v>LearnMoreOnLink</v>
    </spb>
    <spb s="13">
      <v>1</v>
      <v>2</v>
      <v>2</v>
      <v>1</v>
      <v>3</v>
      <v>1</v>
      <v>1</v>
      <v>1</v>
      <v>4</v>
      <v>4</v>
      <v>5</v>
      <v>10</v>
      <v>1</v>
      <v>1</v>
      <v>1</v>
      <v>4</v>
      <v>7</v>
      <v>9</v>
      <v>4</v>
      <v>1</v>
      <v>1</v>
      <v>5</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#,##0.00_-;-[$$-en-CA]* #,##0.00_-;_-[$$-en-CA]*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1E5C-9E2B-4966-A811-C19C1934558A}">
  <dimension ref="A1"/>
  <sheetViews>
    <sheetView workbookViewId="0"/>
  </sheetViews>
  <sheetFormatPr defaultRowHeight="15" x14ac:dyDescent="0.25"/>
  <sheetData>
    <row r="1" spans="1:1" x14ac:dyDescent="0.25">
      <c r="A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6E5B-FB49-42FA-A45B-CBFD9E51C398}">
  <dimension ref="A1:D9"/>
  <sheetViews>
    <sheetView workbookViewId="0">
      <selection activeCell="B14" sqref="B14"/>
    </sheetView>
  </sheetViews>
  <sheetFormatPr defaultRowHeight="15" x14ac:dyDescent="0.25"/>
  <cols>
    <col min="1" max="1" width="41.42578125" bestFit="1" customWidth="1"/>
    <col min="2" max="2" width="37.5703125" bestFit="1" customWidth="1"/>
    <col min="3" max="3" width="38.140625" bestFit="1" customWidth="1"/>
    <col min="4" max="4" width="20.42578125" bestFit="1" customWidth="1"/>
    <col min="5" max="5" width="22.7109375" bestFit="1" customWidth="1"/>
    <col min="6" max="6" width="41.42578125" bestFit="1" customWidth="1"/>
    <col min="7" max="7" width="35.7109375" bestFit="1" customWidth="1"/>
    <col min="8" max="8" width="23.140625" bestFit="1" customWidth="1"/>
  </cols>
  <sheetData>
    <row r="1" spans="1:4" x14ac:dyDescent="0.25">
      <c r="A1" t="s">
        <v>0</v>
      </c>
    </row>
    <row r="2" spans="1:4" x14ac:dyDescent="0.25">
      <c r="A2" t="e" vm="1">
        <v>#VALUE!</v>
      </c>
      <c r="B2" t="s">
        <v>1</v>
      </c>
      <c r="C2" t="str" cm="1">
        <f t="array" aca="1" ref="C2" ca="1">_FV(A2,"Ticker symbol",TRUE)</f>
        <v>SHOP</v>
      </c>
      <c r="D2" t="str">
        <f ca="1">B2&amp;":"&amp;C2</f>
        <v>TSX:SHOP</v>
      </c>
    </row>
    <row r="3" spans="1:4" x14ac:dyDescent="0.25">
      <c r="A3" t="e" vm="2">
        <v>#VALUE!</v>
      </c>
      <c r="B3" t="s">
        <v>1</v>
      </c>
      <c r="C3" t="str" cm="1">
        <f t="array" aca="1" ref="C3" ca="1">_FV(A3,"Ticker symbol",TRUE)</f>
        <v>AEM</v>
      </c>
      <c r="D3" t="str">
        <f t="shared" ref="D3:D9" ca="1" si="0">B3&amp;":"&amp;C3</f>
        <v>TSX:AEM</v>
      </c>
    </row>
    <row r="4" spans="1:4" x14ac:dyDescent="0.25">
      <c r="A4" t="e" vm="3">
        <v>#VALUE!</v>
      </c>
      <c r="B4" t="s">
        <v>25</v>
      </c>
      <c r="C4" t="str" cm="1">
        <f t="array" aca="1" ref="C4" ca="1">_FV(A4,"Ticker symbol",TRUE)</f>
        <v>SPOT</v>
      </c>
      <c r="D4" t="str">
        <f t="shared" ca="1" si="0"/>
        <v>NYSE:SPOT</v>
      </c>
    </row>
    <row r="5" spans="1:4" x14ac:dyDescent="0.25">
      <c r="A5" t="e" vm="4">
        <v>#VALUE!</v>
      </c>
      <c r="B5" t="s">
        <v>10</v>
      </c>
      <c r="C5" t="str" cm="1">
        <f t="array" aca="1" ref="C5" ca="1">_FV(A5,"Ticker symbol",TRUE)</f>
        <v>SPY</v>
      </c>
      <c r="D5" t="str">
        <f t="shared" ca="1" si="0"/>
        <v>ARCA:SPY</v>
      </c>
    </row>
    <row r="6" spans="1:4" x14ac:dyDescent="0.25">
      <c r="A6" t="e" vm="5">
        <v>#VALUE!</v>
      </c>
      <c r="B6" t="s">
        <v>1</v>
      </c>
      <c r="C6" t="str" cm="1">
        <f t="array" aca="1" ref="C6" ca="1">_FV(A6,"Ticker symbol",TRUE)</f>
        <v>ATZ</v>
      </c>
      <c r="D6" t="str">
        <f t="shared" ca="1" si="0"/>
        <v>TSX:ATZ</v>
      </c>
    </row>
    <row r="7" spans="1:4" x14ac:dyDescent="0.25">
      <c r="A7" t="e" vm="6">
        <v>#VALUE!</v>
      </c>
      <c r="B7" t="s">
        <v>1</v>
      </c>
      <c r="C7" t="str" cm="1">
        <f t="array" aca="1" ref="C7" ca="1">_FV(A7,"Ticker symbol",TRUE)</f>
        <v>RY</v>
      </c>
      <c r="D7" t="str">
        <f t="shared" ca="1" si="0"/>
        <v>TSX:RY</v>
      </c>
    </row>
    <row r="8" spans="1:4" x14ac:dyDescent="0.25">
      <c r="A8" t="e" vm="7">
        <v>#VALUE!</v>
      </c>
      <c r="B8" t="s">
        <v>1</v>
      </c>
      <c r="C8" t="str" cm="1">
        <f t="array" aca="1" ref="C8" ca="1">_FV(A8,"Ticker symbol",TRUE)</f>
        <v>CWB</v>
      </c>
      <c r="D8" t="str">
        <f t="shared" ca="1" si="0"/>
        <v>TSX:CWB</v>
      </c>
    </row>
    <row r="9" spans="1:4" x14ac:dyDescent="0.25">
      <c r="A9" t="e" vm="8">
        <v>#VALUE!</v>
      </c>
      <c r="B9" t="s">
        <v>1</v>
      </c>
      <c r="C9" t="str" cm="1">
        <f t="array" aca="1" ref="C9" ca="1">_FV(A9,"Ticker symbol",TRUE)</f>
        <v>AC</v>
      </c>
      <c r="D9" t="str">
        <f t="shared" ca="1" si="0"/>
        <v>TSX:AC</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AD57-5431-46BD-B2E7-04C4FAFB1516}">
  <dimension ref="A1:W317"/>
  <sheetViews>
    <sheetView topLeftCell="A231" workbookViewId="0">
      <selection activeCell="T259" sqref="T259"/>
    </sheetView>
  </sheetViews>
  <sheetFormatPr defaultRowHeight="15" x14ac:dyDescent="0.25"/>
  <cols>
    <col min="1" max="2" width="10.5703125" customWidth="1"/>
    <col min="3" max="3" width="13.140625" bestFit="1" customWidth="1"/>
    <col min="4" max="4" width="14.85546875" bestFit="1" customWidth="1"/>
    <col min="5" max="5" width="17.140625" bestFit="1" customWidth="1"/>
    <col min="8" max="8" width="12.28515625" bestFit="1" customWidth="1"/>
    <col min="10" max="10" width="17.28515625" customWidth="1"/>
  </cols>
  <sheetData>
    <row r="1" spans="1:20" s="1" customFormat="1" ht="18.75" x14ac:dyDescent="0.3">
      <c r="C1" s="1" t="s">
        <v>7</v>
      </c>
      <c r="D1" s="2">
        <f ca="1">+D2-365</f>
        <v>45266</v>
      </c>
    </row>
    <row r="2" spans="1:20" s="1" customFormat="1" ht="18.75" x14ac:dyDescent="0.3">
      <c r="C2" s="1" t="s">
        <v>8</v>
      </c>
      <c r="D2" s="3">
        <f ca="1">+TODAY()</f>
        <v>45631</v>
      </c>
      <c r="E2" s="4"/>
    </row>
    <row r="4" spans="1:20" x14ac:dyDescent="0.25">
      <c r="A4" s="51" t="s">
        <v>9</v>
      </c>
      <c r="B4" s="51"/>
      <c r="C4" s="5"/>
      <c r="D4" s="5"/>
      <c r="E4" s="5"/>
    </row>
    <row r="5" spans="1:20" x14ac:dyDescent="0.25">
      <c r="C5" s="6" t="str">
        <f ca="1">_xll.ciqfunctions.udf.CIQRANGEV('Equities List'!D2, "IQ_PRICEDATE", D1, D2, , , "desc", , "Pricing Date")</f>
        <v>Pricing Date</v>
      </c>
      <c r="D5" s="6" t="str">
        <f ca="1">_xll.ciqfunctions.udf.CIQRANGEV('Equities List'!D2, "IQ_CLOSEPRICE", $D$1, $D$2, , , "desc", , 'Equities List'!D2)</f>
        <v>TSX:SHOP</v>
      </c>
      <c r="E5" s="6" t="str">
        <f ca="1">_xll.ciqfunctions.udf.CIQRANGEV('Equities List'!D3, "IQ_CLOSEPRICE", $D$1, $D$2, , , "desc", , 'Equities List'!D3)</f>
        <v>TSX:AEM</v>
      </c>
      <c r="F5" s="6" t="str">
        <f ca="1">_xll.ciqfunctions.udf.CIQRANGEV('Equities List'!D4, "IQ_CLOSEPRICE", $D$1, $D$2, , , "desc", , 'Equities List'!D4)</f>
        <v>NYSE:SPOT</v>
      </c>
      <c r="G5" s="6" t="str">
        <f ca="1">_xll.ciqfunctions.udf.CIQRANGEV('Equities List'!D5, "IQ_CLOSEPRICE", $D$1, $D$2, , , "desc", , 'Equities List'!D5)</f>
        <v>ARCA:SPY</v>
      </c>
      <c r="H5" s="6" t="str">
        <f ca="1">_xll.ciqfunctions.udf.CIQRANGEV('Equities List'!D6, "IQ_CLOSEPRICE", $D$1, $D$2, , , "desc", , 'Equities List'!D6)</f>
        <v>TSX:ATZ</v>
      </c>
      <c r="I5" s="6" t="str">
        <f ca="1">_xll.ciqfunctions.udf.CIQRANGEV('Equities List'!D7, "IQ_CLOSEPRICE", $D$1, $D$2, , , "desc", , 'Equities List'!D7)</f>
        <v>TSX:RY</v>
      </c>
      <c r="J5" s="6" t="str">
        <f ca="1">_xll.ciqfunctions.udf.CIQRANGEV('Equities List'!D8, "IQ_CLOSEPRICE", $D$1, $D$2, , , "desc", , 'Equities List'!D8)</f>
        <v>TSX:CWB</v>
      </c>
      <c r="K5" s="6" t="str">
        <f ca="1">_xll.ciqfunctions.udf.CIQRANGEV('Equities List'!D9, "IQ_CLOSEPRICE", $D$1, $D$2, , , "desc", , 'Equities List'!D9)</f>
        <v>TSX:AC</v>
      </c>
      <c r="M5" t="s">
        <v>13</v>
      </c>
      <c r="N5" t="s">
        <v>11</v>
      </c>
      <c r="O5" t="s">
        <v>2</v>
      </c>
      <c r="P5" t="s">
        <v>12</v>
      </c>
      <c r="Q5" t="s">
        <v>3</v>
      </c>
      <c r="R5" t="s">
        <v>4</v>
      </c>
      <c r="S5" t="s">
        <v>5</v>
      </c>
      <c r="T5" t="s">
        <v>6</v>
      </c>
    </row>
    <row r="6" spans="1:20" x14ac:dyDescent="0.25">
      <c r="B6" s="7">
        <v>1</v>
      </c>
      <c r="C6" s="8">
        <v>45630</v>
      </c>
      <c r="D6" s="9">
        <v>159.63</v>
      </c>
      <c r="E6" s="9">
        <v>120.27</v>
      </c>
      <c r="F6" s="9">
        <v>502.38</v>
      </c>
      <c r="G6" s="9">
        <v>607.66</v>
      </c>
      <c r="H6" s="9">
        <v>49.15</v>
      </c>
      <c r="I6" s="9">
        <v>79.66</v>
      </c>
      <c r="J6" s="9">
        <v>59.19</v>
      </c>
      <c r="K6" s="9">
        <v>25.2</v>
      </c>
      <c r="M6" s="12">
        <f t="shared" ref="M6:M37" si="0">LN(D6/D7)</f>
        <v>1.3623673344069579E-2</v>
      </c>
      <c r="N6" s="12">
        <f t="shared" ref="N6:T6" si="1">LN(E6/E7)</f>
        <v>-6.1339714874359651E-3</v>
      </c>
      <c r="O6" s="12">
        <f t="shared" si="1"/>
        <v>1.8198754746608155E-2</v>
      </c>
      <c r="P6" s="12">
        <f t="shared" si="1"/>
        <v>6.190334813620189E-3</v>
      </c>
      <c r="Q6" s="12">
        <f t="shared" si="1"/>
        <v>5.303970002621226E-3</v>
      </c>
      <c r="R6" s="12">
        <f t="shared" si="1"/>
        <v>5.9175495311769586E-3</v>
      </c>
      <c r="S6" s="12">
        <f t="shared" si="1"/>
        <v>-4.1369234518913625E-2</v>
      </c>
      <c r="T6" s="12">
        <f t="shared" si="1"/>
        <v>1.197619104671562E-2</v>
      </c>
    </row>
    <row r="7" spans="1:20" x14ac:dyDescent="0.25">
      <c r="B7" s="7">
        <f t="shared" ref="B7:B38" si="2">+B6+1</f>
        <v>2</v>
      </c>
      <c r="C7" s="8">
        <v>45629</v>
      </c>
      <c r="D7" s="9">
        <v>157.47</v>
      </c>
      <c r="E7" s="9">
        <v>121.01</v>
      </c>
      <c r="F7" s="9">
        <v>493.32</v>
      </c>
      <c r="G7" s="9">
        <v>603.91</v>
      </c>
      <c r="H7" s="9">
        <v>48.89</v>
      </c>
      <c r="I7" s="9">
        <v>79.19</v>
      </c>
      <c r="J7" s="9">
        <v>61.69</v>
      </c>
      <c r="K7" s="9">
        <v>24.9</v>
      </c>
      <c r="M7" s="12">
        <f t="shared" si="0"/>
        <v>-7.5916098136800869E-3</v>
      </c>
      <c r="N7" s="12">
        <f t="shared" ref="N7:N70" si="3">LN(E7/E8)</f>
        <v>3.8926565856076123E-2</v>
      </c>
      <c r="O7" s="12">
        <f t="shared" ref="O7:O70" si="4">LN(F7/F8)</f>
        <v>2.6809604939674596E-2</v>
      </c>
      <c r="P7" s="12">
        <f t="shared" ref="P7:P70" si="5">LN(G7/G8)</f>
        <v>4.6375276184341897E-4</v>
      </c>
      <c r="Q7" s="12">
        <f t="shared" ref="Q7:Q70" si="6">LN(H7/H8)</f>
        <v>-2.4514823309019032E-3</v>
      </c>
      <c r="R7" s="12">
        <f t="shared" ref="R7:R70" si="7">LN(I7/I8)</f>
        <v>2.7819947128313875E-3</v>
      </c>
      <c r="S7" s="12">
        <f t="shared" ref="S7:S70" si="8">LN(J7/J8)</f>
        <v>1.0264855914815499E-2</v>
      </c>
      <c r="T7" s="12">
        <f t="shared" ref="T7:T70" si="9">LN(K7/K8)</f>
        <v>1.0496664805342885E-2</v>
      </c>
    </row>
    <row r="8" spans="1:20" x14ac:dyDescent="0.25">
      <c r="B8" s="7">
        <f t="shared" si="2"/>
        <v>3</v>
      </c>
      <c r="C8" s="8">
        <v>45628</v>
      </c>
      <c r="D8" s="9">
        <v>158.66999999999999</v>
      </c>
      <c r="E8" s="9">
        <v>116.39</v>
      </c>
      <c r="F8" s="9">
        <v>480.27</v>
      </c>
      <c r="G8" s="9">
        <v>603.63</v>
      </c>
      <c r="H8" s="9">
        <v>49.01</v>
      </c>
      <c r="I8" s="9">
        <v>78.97</v>
      </c>
      <c r="J8" s="9">
        <v>61.06</v>
      </c>
      <c r="K8" s="9">
        <v>24.64</v>
      </c>
      <c r="M8" s="12">
        <f t="shared" si="0"/>
        <v>-1.9781619113491859E-2</v>
      </c>
      <c r="N8" s="12">
        <f t="shared" si="3"/>
        <v>-1.4246348858658334E-2</v>
      </c>
      <c r="O8" s="12">
        <f t="shared" si="4"/>
        <v>6.9158158283514218E-3</v>
      </c>
      <c r="P8" s="12">
        <f t="shared" si="5"/>
        <v>1.7907779744643418E-3</v>
      </c>
      <c r="Q8" s="12">
        <f t="shared" si="6"/>
        <v>4.9565816879219203E-2</v>
      </c>
      <c r="R8" s="12">
        <f t="shared" si="7"/>
        <v>-3.2869814676610301E-3</v>
      </c>
      <c r="S8" s="12">
        <f t="shared" si="8"/>
        <v>1.4018535830375394E-2</v>
      </c>
      <c r="T8" s="12">
        <f t="shared" si="9"/>
        <v>-1.2903404835907954E-2</v>
      </c>
    </row>
    <row r="9" spans="1:20" x14ac:dyDescent="0.25">
      <c r="B9" s="7">
        <f t="shared" si="2"/>
        <v>4</v>
      </c>
      <c r="C9" s="8">
        <v>45625</v>
      </c>
      <c r="D9" s="9">
        <v>161.84</v>
      </c>
      <c r="E9" s="9">
        <v>118.06</v>
      </c>
      <c r="F9" s="9">
        <v>476.96</v>
      </c>
      <c r="G9" s="9">
        <v>602.54999999999995</v>
      </c>
      <c r="H9" s="9">
        <v>46.64</v>
      </c>
      <c r="I9" s="9">
        <v>79.23</v>
      </c>
      <c r="J9" s="9">
        <v>60.21</v>
      </c>
      <c r="K9" s="9">
        <v>24.96</v>
      </c>
      <c r="M9" s="12">
        <f t="shared" si="0"/>
        <v>2.2305757514298186E-2</v>
      </c>
      <c r="N9" s="12">
        <f t="shared" si="3"/>
        <v>5.0099879767487214E-3</v>
      </c>
      <c r="O9" s="12">
        <f t="shared" si="4"/>
        <v>3.6126903396746469E-3</v>
      </c>
      <c r="P9" s="12">
        <f t="shared" si="5"/>
        <v>6.1928979824997033E-3</v>
      </c>
      <c r="Q9" s="12">
        <f t="shared" si="6"/>
        <v>1.8829687376686156E-2</v>
      </c>
      <c r="R9" s="12">
        <f t="shared" si="7"/>
        <v>-2.0174007598714135E-3</v>
      </c>
      <c r="S9" s="12">
        <f t="shared" si="8"/>
        <v>5.1619463549527353E-3</v>
      </c>
      <c r="T9" s="12">
        <f t="shared" si="9"/>
        <v>5.6247637247657878E-3</v>
      </c>
    </row>
    <row r="10" spans="1:20" x14ac:dyDescent="0.25">
      <c r="B10" s="7">
        <f t="shared" si="2"/>
        <v>5</v>
      </c>
      <c r="C10" s="8">
        <v>45624</v>
      </c>
      <c r="D10" s="9">
        <v>158.27000000000001</v>
      </c>
      <c r="E10" s="9">
        <v>117.47</v>
      </c>
      <c r="F10" s="9">
        <v>475.24</v>
      </c>
      <c r="G10" s="9">
        <v>598.83000000000004</v>
      </c>
      <c r="H10" s="9">
        <v>45.77</v>
      </c>
      <c r="I10" s="9">
        <v>79.39</v>
      </c>
      <c r="J10" s="9">
        <v>59.9</v>
      </c>
      <c r="K10" s="9">
        <v>24.82</v>
      </c>
      <c r="M10" s="12">
        <f t="shared" si="0"/>
        <v>2.9740269334178272E-3</v>
      </c>
      <c r="N10" s="12">
        <f t="shared" si="3"/>
        <v>2.8131811741583636E-3</v>
      </c>
      <c r="O10" s="12">
        <f t="shared" si="4"/>
        <v>-2.8786068099551933E-3</v>
      </c>
      <c r="P10" s="12">
        <f t="shared" si="5"/>
        <v>-3.0346506764830764E-3</v>
      </c>
      <c r="Q10" s="12">
        <f t="shared" si="6"/>
        <v>-6.7501617220849944E-3</v>
      </c>
      <c r="R10" s="12">
        <f t="shared" si="7"/>
        <v>3.9124174346059498E-3</v>
      </c>
      <c r="S10" s="12">
        <f t="shared" si="8"/>
        <v>-6.3238686368910736E-3</v>
      </c>
      <c r="T10" s="12">
        <f t="shared" si="9"/>
        <v>7.6845676440147224E-3</v>
      </c>
    </row>
    <row r="11" spans="1:20" x14ac:dyDescent="0.25">
      <c r="B11" s="7">
        <f t="shared" si="2"/>
        <v>6</v>
      </c>
      <c r="C11" s="8">
        <v>45623</v>
      </c>
      <c r="D11" s="9">
        <v>157.80000000000001</v>
      </c>
      <c r="E11" s="9">
        <v>117.14</v>
      </c>
      <c r="F11" s="9">
        <v>476.61</v>
      </c>
      <c r="G11" s="9">
        <v>600.65</v>
      </c>
      <c r="H11" s="9">
        <v>46.08</v>
      </c>
      <c r="I11" s="9">
        <v>79.08</v>
      </c>
      <c r="J11" s="9">
        <v>60.28</v>
      </c>
      <c r="K11" s="9">
        <v>24.63</v>
      </c>
      <c r="M11" s="12">
        <f t="shared" si="0"/>
        <v>8.2416716238360483E-4</v>
      </c>
      <c r="N11" s="12">
        <f t="shared" si="3"/>
        <v>-1.0023017740908075E-2</v>
      </c>
      <c r="O11" s="12">
        <f t="shared" si="4"/>
        <v>-9.9584325935777318E-3</v>
      </c>
      <c r="P11" s="12">
        <f t="shared" si="5"/>
        <v>5.2079104171373104E-3</v>
      </c>
      <c r="Q11" s="12">
        <f t="shared" si="6"/>
        <v>2.5495886517393276E-2</v>
      </c>
      <c r="R11" s="12">
        <f t="shared" si="7"/>
        <v>5.7066922989915236E-3</v>
      </c>
      <c r="S11" s="12">
        <f t="shared" si="8"/>
        <v>8.9985609703309294E-3</v>
      </c>
      <c r="T11" s="12">
        <f t="shared" si="9"/>
        <v>-2.0279869047405983E-3</v>
      </c>
    </row>
    <row r="12" spans="1:20" x14ac:dyDescent="0.25">
      <c r="B12" s="7">
        <f t="shared" si="2"/>
        <v>7</v>
      </c>
      <c r="C12" s="8">
        <v>45622</v>
      </c>
      <c r="D12" s="9">
        <v>157.66999999999999</v>
      </c>
      <c r="E12" s="9">
        <v>118.32</v>
      </c>
      <c r="F12" s="9">
        <v>481.38</v>
      </c>
      <c r="G12" s="9">
        <v>597.53</v>
      </c>
      <c r="H12" s="9">
        <v>44.92</v>
      </c>
      <c r="I12" s="9">
        <v>78.63</v>
      </c>
      <c r="J12" s="9">
        <v>59.74</v>
      </c>
      <c r="K12" s="9">
        <v>24.68</v>
      </c>
      <c r="M12" s="12">
        <f t="shared" si="0"/>
        <v>1.5403110271856086E-2</v>
      </c>
      <c r="N12" s="12">
        <f t="shared" si="3"/>
        <v>3.4916265106227883E-2</v>
      </c>
      <c r="O12" s="12">
        <f t="shared" si="4"/>
        <v>1.3257967978169943E-2</v>
      </c>
      <c r="P12" s="12">
        <f t="shared" si="5"/>
        <v>3.3863104846350504E-3</v>
      </c>
      <c r="Q12" s="12">
        <f t="shared" si="6"/>
        <v>-1.4366475405548761E-2</v>
      </c>
      <c r="R12" s="12">
        <f t="shared" si="7"/>
        <v>1.0483348374585892E-2</v>
      </c>
      <c r="S12" s="12">
        <f t="shared" si="8"/>
        <v>3.3484011697421036E-4</v>
      </c>
      <c r="T12" s="12">
        <f t="shared" si="9"/>
        <v>-4.0510431990117563E-4</v>
      </c>
    </row>
    <row r="13" spans="1:20" x14ac:dyDescent="0.25">
      <c r="B13" s="7">
        <f t="shared" si="2"/>
        <v>8</v>
      </c>
      <c r="C13" s="8">
        <v>45621</v>
      </c>
      <c r="D13" s="9">
        <v>155.26</v>
      </c>
      <c r="E13" s="9">
        <v>114.26</v>
      </c>
      <c r="F13" s="9">
        <v>475.04</v>
      </c>
      <c r="G13" s="9">
        <v>595.51</v>
      </c>
      <c r="H13" s="9">
        <v>45.57</v>
      </c>
      <c r="I13" s="9">
        <v>77.81</v>
      </c>
      <c r="J13" s="9">
        <v>59.72</v>
      </c>
      <c r="K13" s="9">
        <v>24.69</v>
      </c>
      <c r="M13" s="12">
        <f t="shared" si="0"/>
        <v>3.7938526360251176E-2</v>
      </c>
      <c r="N13" s="12">
        <f t="shared" si="3"/>
        <v>-3.1529875144709951E-2</v>
      </c>
      <c r="O13" s="12">
        <f t="shared" si="4"/>
        <v>9.17806260835324E-3</v>
      </c>
      <c r="P13" s="12">
        <f t="shared" si="5"/>
        <v>3.0945718366895045E-3</v>
      </c>
      <c r="Q13" s="12">
        <f t="shared" si="6"/>
        <v>3.938750344998411E-2</v>
      </c>
      <c r="R13" s="12">
        <f t="shared" si="7"/>
        <v>-8.956047581325427E-3</v>
      </c>
      <c r="S13" s="12">
        <f t="shared" si="8"/>
        <v>-3.1764634248439131E-3</v>
      </c>
      <c r="T13" s="12">
        <f t="shared" si="9"/>
        <v>2.0045670194447477E-2</v>
      </c>
    </row>
    <row r="14" spans="1:20" x14ac:dyDescent="0.25">
      <c r="B14" s="7">
        <f t="shared" si="2"/>
        <v>9</v>
      </c>
      <c r="C14" s="8">
        <v>45618</v>
      </c>
      <c r="D14" s="9">
        <v>149.47999999999999</v>
      </c>
      <c r="E14" s="9">
        <v>117.92</v>
      </c>
      <c r="F14" s="9">
        <v>470.7</v>
      </c>
      <c r="G14" s="9">
        <v>593.66999999999996</v>
      </c>
      <c r="H14" s="9">
        <v>43.81</v>
      </c>
      <c r="I14" s="9">
        <v>78.510000000000005</v>
      </c>
      <c r="J14" s="9">
        <v>59.91</v>
      </c>
      <c r="K14" s="9">
        <v>24.2</v>
      </c>
      <c r="M14" s="12">
        <f t="shared" si="0"/>
        <v>4.4922801753241974E-3</v>
      </c>
      <c r="N14" s="12">
        <f t="shared" si="3"/>
        <v>9.8858824551125019E-3</v>
      </c>
      <c r="O14" s="12">
        <f t="shared" si="4"/>
        <v>1.4669773335911679E-3</v>
      </c>
      <c r="P14" s="12">
        <f t="shared" si="5"/>
        <v>5.3539737915049056E-3</v>
      </c>
      <c r="Q14" s="12">
        <f t="shared" si="6"/>
        <v>1.1016866073989173E-2</v>
      </c>
      <c r="R14" s="12">
        <f t="shared" si="7"/>
        <v>5.107915587958283E-3</v>
      </c>
      <c r="S14" s="12">
        <f t="shared" si="8"/>
        <v>4.1816570092310735E-3</v>
      </c>
      <c r="T14" s="12">
        <f t="shared" si="9"/>
        <v>9.9668599153920744E-3</v>
      </c>
    </row>
    <row r="15" spans="1:20" x14ac:dyDescent="0.25">
      <c r="B15" s="7">
        <f t="shared" si="2"/>
        <v>10</v>
      </c>
      <c r="C15" s="8">
        <v>45617</v>
      </c>
      <c r="D15" s="9">
        <v>148.81</v>
      </c>
      <c r="E15" s="9">
        <v>116.76</v>
      </c>
      <c r="F15" s="9">
        <v>470.01</v>
      </c>
      <c r="G15" s="9">
        <v>590.5</v>
      </c>
      <c r="H15" s="9">
        <v>43.33</v>
      </c>
      <c r="I15" s="9">
        <v>78.11</v>
      </c>
      <c r="J15" s="9">
        <v>59.66</v>
      </c>
      <c r="K15" s="9">
        <v>23.96</v>
      </c>
      <c r="M15" s="12">
        <f t="shared" si="0"/>
        <v>2.359449925346899E-2</v>
      </c>
      <c r="N15" s="12">
        <f t="shared" si="3"/>
        <v>8.3423403617323942E-3</v>
      </c>
      <c r="O15" s="12">
        <f t="shared" si="4"/>
        <v>1.3235865290892577E-2</v>
      </c>
      <c r="P15" s="12">
        <f t="shared" si="5"/>
        <v>3.3875339077332414E-4</v>
      </c>
      <c r="Q15" s="12">
        <f t="shared" si="6"/>
        <v>-1.2157507237924131E-2</v>
      </c>
      <c r="R15" s="12">
        <f t="shared" si="7"/>
        <v>-1.5351160747833512E-3</v>
      </c>
      <c r="S15" s="12">
        <f t="shared" si="8"/>
        <v>3.352891900648109E-4</v>
      </c>
      <c r="T15" s="12">
        <f t="shared" si="9"/>
        <v>3.1802552960902945E-2</v>
      </c>
    </row>
    <row r="16" spans="1:20" x14ac:dyDescent="0.25">
      <c r="B16" s="7">
        <f t="shared" si="2"/>
        <v>11</v>
      </c>
      <c r="C16" s="8">
        <v>45616</v>
      </c>
      <c r="D16" s="9">
        <v>145.34</v>
      </c>
      <c r="E16" s="9">
        <v>115.79</v>
      </c>
      <c r="F16" s="9">
        <v>463.83</v>
      </c>
      <c r="G16" s="9">
        <v>590.29999999999995</v>
      </c>
      <c r="H16" s="9">
        <v>43.86</v>
      </c>
      <c r="I16" s="9">
        <v>78.23</v>
      </c>
      <c r="J16" s="9">
        <v>59.64</v>
      </c>
      <c r="K16" s="9">
        <v>23.21</v>
      </c>
      <c r="M16" s="12">
        <f t="shared" si="0"/>
        <v>-4.4623010233987917E-3</v>
      </c>
      <c r="N16" s="12">
        <f t="shared" si="3"/>
        <v>5.1952666857667919E-3</v>
      </c>
      <c r="O16" s="12">
        <f t="shared" si="4"/>
        <v>2.0628270419392039E-2</v>
      </c>
      <c r="P16" s="12">
        <f t="shared" si="5"/>
        <v>3.6488648401933068E-3</v>
      </c>
      <c r="Q16" s="12">
        <f t="shared" si="6"/>
        <v>-1.7627575083313345E-2</v>
      </c>
      <c r="R16" s="12">
        <f t="shared" si="7"/>
        <v>3.2008221425378867E-3</v>
      </c>
      <c r="S16" s="12">
        <f t="shared" si="8"/>
        <v>1.4694969271978484E-2</v>
      </c>
      <c r="T16" s="12">
        <f t="shared" si="9"/>
        <v>-8.1528020773099317E-3</v>
      </c>
    </row>
    <row r="17" spans="2:20" x14ac:dyDescent="0.25">
      <c r="B17" s="7">
        <f t="shared" si="2"/>
        <v>12</v>
      </c>
      <c r="C17" s="8">
        <v>45615</v>
      </c>
      <c r="D17" s="9">
        <v>145.99</v>
      </c>
      <c r="E17" s="9">
        <v>115.19</v>
      </c>
      <c r="F17" s="9">
        <v>454.36</v>
      </c>
      <c r="G17" s="9">
        <v>588.15</v>
      </c>
      <c r="H17" s="9">
        <v>44.64</v>
      </c>
      <c r="I17" s="9">
        <v>77.98</v>
      </c>
      <c r="J17" s="9">
        <v>58.77</v>
      </c>
      <c r="K17" s="9">
        <v>23.4</v>
      </c>
      <c r="M17" s="12">
        <f t="shared" si="0"/>
        <v>-1.6979489696081606E-2</v>
      </c>
      <c r="N17" s="12">
        <f t="shared" si="3"/>
        <v>2.6834848242888606E-2</v>
      </c>
      <c r="O17" s="12">
        <f t="shared" si="4"/>
        <v>-8.677794737101471E-3</v>
      </c>
      <c r="P17" s="12">
        <f t="shared" si="5"/>
        <v>4.0889400185452132E-3</v>
      </c>
      <c r="Q17" s="12">
        <f t="shared" si="6"/>
        <v>-1.6220775602816921E-2</v>
      </c>
      <c r="R17" s="12">
        <f t="shared" si="7"/>
        <v>-1.1348543855448218E-2</v>
      </c>
      <c r="S17" s="12">
        <f t="shared" si="8"/>
        <v>2.2144630461630554E-3</v>
      </c>
      <c r="T17" s="12">
        <f t="shared" si="9"/>
        <v>-2.406702608263726E-2</v>
      </c>
    </row>
    <row r="18" spans="2:20" x14ac:dyDescent="0.25">
      <c r="B18" s="7">
        <f t="shared" si="2"/>
        <v>13</v>
      </c>
      <c r="C18" s="8">
        <v>45614</v>
      </c>
      <c r="D18" s="9">
        <v>148.49</v>
      </c>
      <c r="E18" s="9">
        <v>112.14</v>
      </c>
      <c r="F18" s="9">
        <v>458.32</v>
      </c>
      <c r="G18" s="9">
        <v>585.75</v>
      </c>
      <c r="H18" s="9">
        <v>45.37</v>
      </c>
      <c r="I18" s="9">
        <v>78.87</v>
      </c>
      <c r="J18" s="9">
        <v>58.64</v>
      </c>
      <c r="K18" s="9">
        <v>23.97</v>
      </c>
      <c r="M18" s="12">
        <f t="shared" si="0"/>
        <v>-2.9070271104972616E-2</v>
      </c>
      <c r="N18" s="12">
        <f t="shared" si="3"/>
        <v>3.6228938296458589E-2</v>
      </c>
      <c r="O18" s="12">
        <f t="shared" si="4"/>
        <v>-4.0996529820462639E-2</v>
      </c>
      <c r="P18" s="12">
        <f t="shared" si="5"/>
        <v>-1.2891366723243088E-2</v>
      </c>
      <c r="Q18" s="12">
        <f t="shared" si="6"/>
        <v>-3.0809883526780632E-3</v>
      </c>
      <c r="R18" s="12">
        <f t="shared" si="7"/>
        <v>8.8793054606629233E-4</v>
      </c>
      <c r="S18" s="12">
        <f t="shared" si="8"/>
        <v>1.2181672469863252E-2</v>
      </c>
      <c r="T18" s="12">
        <f t="shared" si="9"/>
        <v>-2.1870069104388348E-2</v>
      </c>
    </row>
    <row r="19" spans="2:20" x14ac:dyDescent="0.25">
      <c r="B19" s="7">
        <f t="shared" si="2"/>
        <v>14</v>
      </c>
      <c r="C19" s="8">
        <v>45611</v>
      </c>
      <c r="D19" s="9">
        <v>152.87</v>
      </c>
      <c r="E19" s="9">
        <v>108.15</v>
      </c>
      <c r="F19" s="9">
        <v>477.5</v>
      </c>
      <c r="G19" s="9">
        <v>593.35</v>
      </c>
      <c r="H19" s="9">
        <v>45.51</v>
      </c>
      <c r="I19" s="9">
        <v>78.8</v>
      </c>
      <c r="J19" s="9">
        <v>57.93</v>
      </c>
      <c r="K19" s="9">
        <v>24.5</v>
      </c>
      <c r="M19" s="12">
        <f t="shared" si="0"/>
        <v>-3.6565499441716044E-3</v>
      </c>
      <c r="N19" s="12">
        <f t="shared" si="3"/>
        <v>-1.0028144206436426E-2</v>
      </c>
      <c r="O19" s="12">
        <f t="shared" si="4"/>
        <v>2.1442924728338048E-2</v>
      </c>
      <c r="P19" s="12">
        <f t="shared" si="5"/>
        <v>-6.4508766045822258E-3</v>
      </c>
      <c r="Q19" s="12">
        <f t="shared" si="6"/>
        <v>-2.6333129107606571E-3</v>
      </c>
      <c r="R19" s="12">
        <f t="shared" si="7"/>
        <v>-1.0603482332162155E-2</v>
      </c>
      <c r="S19" s="12">
        <f t="shared" si="8"/>
        <v>3.8049163856577802E-3</v>
      </c>
      <c r="T19" s="12">
        <f t="shared" si="9"/>
        <v>-2.8530689824065106E-3</v>
      </c>
    </row>
    <row r="20" spans="2:20" x14ac:dyDescent="0.25">
      <c r="B20" s="7">
        <f t="shared" si="2"/>
        <v>15</v>
      </c>
      <c r="C20" s="8">
        <v>45610</v>
      </c>
      <c r="D20" s="9">
        <v>153.43</v>
      </c>
      <c r="E20" s="9">
        <v>109.24</v>
      </c>
      <c r="F20" s="9">
        <v>467.37</v>
      </c>
      <c r="G20" s="9">
        <v>597.19000000000005</v>
      </c>
      <c r="H20" s="9">
        <v>45.63</v>
      </c>
      <c r="I20" s="9">
        <v>79.64</v>
      </c>
      <c r="J20" s="9">
        <v>57.71</v>
      </c>
      <c r="K20" s="9">
        <v>24.57</v>
      </c>
      <c r="M20" s="12">
        <f t="shared" si="0"/>
        <v>-4.9401393115413403E-2</v>
      </c>
      <c r="N20" s="12">
        <f t="shared" si="3"/>
        <v>2.605980455255116E-2</v>
      </c>
      <c r="O20" s="12">
        <f t="shared" si="4"/>
        <v>0.10831996059496558</v>
      </c>
      <c r="P20" s="12">
        <f t="shared" si="5"/>
        <v>4.8572554112622993E-4</v>
      </c>
      <c r="Q20" s="12">
        <f t="shared" si="6"/>
        <v>-1.7811070320536311E-2</v>
      </c>
      <c r="R20" s="12">
        <f t="shared" si="7"/>
        <v>1.3653815149785116E-2</v>
      </c>
      <c r="S20" s="12">
        <f t="shared" si="8"/>
        <v>5.3861653973544194E-3</v>
      </c>
      <c r="T20" s="12">
        <f t="shared" si="9"/>
        <v>1.5586861911151878E-2</v>
      </c>
    </row>
    <row r="21" spans="2:20" x14ac:dyDescent="0.25">
      <c r="B21" s="7">
        <f t="shared" si="2"/>
        <v>16</v>
      </c>
      <c r="C21" s="8">
        <v>45609</v>
      </c>
      <c r="D21" s="9">
        <v>161.19999999999999</v>
      </c>
      <c r="E21" s="9">
        <v>106.43</v>
      </c>
      <c r="F21" s="9">
        <v>419.39</v>
      </c>
      <c r="G21" s="9">
        <v>596.9</v>
      </c>
      <c r="H21" s="9">
        <v>46.45</v>
      </c>
      <c r="I21" s="9">
        <v>78.56</v>
      </c>
      <c r="J21" s="9">
        <v>57.4</v>
      </c>
      <c r="K21" s="9">
        <v>24.19</v>
      </c>
      <c r="M21" s="12">
        <f t="shared" si="0"/>
        <v>5.7056244194461446E-2</v>
      </c>
      <c r="N21" s="12">
        <f t="shared" si="3"/>
        <v>-1.0375379328579123E-2</v>
      </c>
      <c r="O21" s="12">
        <f t="shared" si="4"/>
        <v>2.2180807608381457E-2</v>
      </c>
      <c r="P21" s="12">
        <f t="shared" si="5"/>
        <v>-3.1112548724308913E-3</v>
      </c>
      <c r="Q21" s="12">
        <f t="shared" si="6"/>
        <v>1.1475713248536547E-2</v>
      </c>
      <c r="R21" s="12">
        <f t="shared" si="7"/>
        <v>2.9319926670632276E-3</v>
      </c>
      <c r="S21" s="12">
        <f t="shared" si="8"/>
        <v>-2.4360547978811158E-3</v>
      </c>
      <c r="T21" s="12">
        <f t="shared" si="9"/>
        <v>3.3203302258280241E-2</v>
      </c>
    </row>
    <row r="22" spans="2:20" x14ac:dyDescent="0.25">
      <c r="B22" s="7">
        <f t="shared" si="2"/>
        <v>17</v>
      </c>
      <c r="C22" s="8">
        <v>45608</v>
      </c>
      <c r="D22" s="9">
        <v>152.26</v>
      </c>
      <c r="E22" s="9">
        <v>107.54</v>
      </c>
      <c r="F22" s="9">
        <v>410.19</v>
      </c>
      <c r="G22" s="9">
        <v>598.76</v>
      </c>
      <c r="H22" s="9">
        <v>45.92</v>
      </c>
      <c r="I22" s="9">
        <v>78.33</v>
      </c>
      <c r="J22" s="9">
        <v>57.54</v>
      </c>
      <c r="K22" s="9">
        <v>23.4</v>
      </c>
      <c r="M22" s="12">
        <f t="shared" si="0"/>
        <v>0.19432022075013278</v>
      </c>
      <c r="N22" s="12">
        <f t="shared" si="3"/>
        <v>-1.164846304031013E-2</v>
      </c>
      <c r="O22" s="12">
        <f t="shared" si="4"/>
        <v>2.3457363245536406E-2</v>
      </c>
      <c r="P22" s="12">
        <f t="shared" si="5"/>
        <v>9.524208080329197E-4</v>
      </c>
      <c r="Q22" s="12">
        <f t="shared" si="6"/>
        <v>1.4256190563443683E-2</v>
      </c>
      <c r="R22" s="12">
        <f t="shared" si="7"/>
        <v>-1.2055218642585382E-2</v>
      </c>
      <c r="S22" s="12">
        <f t="shared" si="8"/>
        <v>-1.736413007919514E-3</v>
      </c>
      <c r="T22" s="12">
        <f t="shared" si="9"/>
        <v>1.160554612030789E-2</v>
      </c>
    </row>
    <row r="23" spans="2:20" x14ac:dyDescent="0.25">
      <c r="B23" s="7">
        <f t="shared" si="2"/>
        <v>18</v>
      </c>
      <c r="C23" s="8">
        <v>45607</v>
      </c>
      <c r="D23" s="9">
        <v>125.37</v>
      </c>
      <c r="E23" s="9">
        <v>108.8</v>
      </c>
      <c r="F23" s="9">
        <v>400.68</v>
      </c>
      <c r="G23" s="9">
        <v>598.19000000000005</v>
      </c>
      <c r="H23" s="9">
        <v>45.27</v>
      </c>
      <c r="I23" s="9">
        <v>79.28</v>
      </c>
      <c r="J23" s="9">
        <v>57.64</v>
      </c>
      <c r="K23" s="9">
        <v>23.13</v>
      </c>
      <c r="M23" s="12">
        <f t="shared" si="0"/>
        <v>3.3414835310341097E-2</v>
      </c>
      <c r="N23" s="12">
        <f t="shared" si="3"/>
        <v>-6.9838102413923353E-2</v>
      </c>
      <c r="O23" s="12">
        <f t="shared" si="4"/>
        <v>2.0986366569212054E-3</v>
      </c>
      <c r="P23" s="12">
        <f t="shared" si="5"/>
        <v>4.322338778288734E-3</v>
      </c>
      <c r="Q23" s="12">
        <f t="shared" si="6"/>
        <v>-7.2631550724731129E-3</v>
      </c>
      <c r="R23" s="12">
        <f t="shared" si="7"/>
        <v>4.6779274887890267E-3</v>
      </c>
      <c r="S23" s="12">
        <f t="shared" si="8"/>
        <v>-6.2262394150979878E-3</v>
      </c>
      <c r="T23" s="12">
        <f t="shared" si="9"/>
        <v>2.5838967631717471E-2</v>
      </c>
    </row>
    <row r="24" spans="2:20" x14ac:dyDescent="0.25">
      <c r="B24" s="7">
        <f t="shared" si="2"/>
        <v>19</v>
      </c>
      <c r="C24" s="8">
        <v>45604</v>
      </c>
      <c r="D24" s="9">
        <v>121.25</v>
      </c>
      <c r="E24" s="9">
        <v>116.67</v>
      </c>
      <c r="F24" s="9">
        <v>399.84</v>
      </c>
      <c r="G24" s="9">
        <v>595.61</v>
      </c>
      <c r="H24" s="9">
        <v>45.6</v>
      </c>
      <c r="I24" s="9">
        <v>78.91</v>
      </c>
      <c r="J24" s="9">
        <v>58</v>
      </c>
      <c r="K24" s="9">
        <v>22.54</v>
      </c>
      <c r="M24" s="12">
        <f t="shared" si="0"/>
        <v>2.1423734394971475E-2</v>
      </c>
      <c r="N24" s="12">
        <f t="shared" si="3"/>
        <v>-1.6322729140938182E-2</v>
      </c>
      <c r="O24" s="12">
        <f t="shared" si="4"/>
        <v>2.1947783642567741E-2</v>
      </c>
      <c r="P24" s="12">
        <f t="shared" si="5"/>
        <v>7.7023934498383698E-3</v>
      </c>
      <c r="Q24" s="12">
        <f t="shared" si="6"/>
        <v>2.4193833492577557E-2</v>
      </c>
      <c r="R24" s="12">
        <f t="shared" si="7"/>
        <v>2.1566770173521732E-3</v>
      </c>
      <c r="S24" s="12">
        <f t="shared" si="8"/>
        <v>5.7059029190980118E-3</v>
      </c>
      <c r="T24" s="12">
        <f t="shared" si="9"/>
        <v>-2.6271213153900373E-2</v>
      </c>
    </row>
    <row r="25" spans="2:20" x14ac:dyDescent="0.25">
      <c r="B25" s="7">
        <f t="shared" si="2"/>
        <v>20</v>
      </c>
      <c r="C25" s="8">
        <v>45603</v>
      </c>
      <c r="D25" s="9">
        <v>118.68</v>
      </c>
      <c r="E25" s="9">
        <v>118.59</v>
      </c>
      <c r="F25" s="9">
        <v>391.16</v>
      </c>
      <c r="G25" s="9">
        <v>591.04</v>
      </c>
      <c r="H25" s="9">
        <v>44.51</v>
      </c>
      <c r="I25" s="9">
        <v>78.739999999999995</v>
      </c>
      <c r="J25" s="9">
        <v>57.67</v>
      </c>
      <c r="K25" s="9">
        <v>23.14</v>
      </c>
      <c r="M25" s="12">
        <f t="shared" si="0"/>
        <v>3.8304382185904186E-2</v>
      </c>
      <c r="N25" s="12">
        <f t="shared" si="3"/>
        <v>2.1478708596172652E-2</v>
      </c>
      <c r="O25" s="12">
        <f t="shared" si="4"/>
        <v>2.2048218638919308E-2</v>
      </c>
      <c r="P25" s="12">
        <f t="shared" si="5"/>
        <v>2.4561496389508077E-2</v>
      </c>
      <c r="Q25" s="12">
        <f t="shared" si="6"/>
        <v>-8.0555369601289541E-3</v>
      </c>
      <c r="R25" s="12">
        <f t="shared" si="7"/>
        <v>-3.8092819964145197E-4</v>
      </c>
      <c r="S25" s="12">
        <f t="shared" si="8"/>
        <v>-1.7338534937232525E-4</v>
      </c>
      <c r="T25" s="12">
        <f t="shared" si="9"/>
        <v>-8.6393093926390727E-4</v>
      </c>
    </row>
    <row r="26" spans="2:20" x14ac:dyDescent="0.25">
      <c r="B26" s="7">
        <f t="shared" si="2"/>
        <v>21</v>
      </c>
      <c r="C26" s="8">
        <v>45602</v>
      </c>
      <c r="D26" s="9">
        <v>114.22</v>
      </c>
      <c r="E26" s="9">
        <v>116.07</v>
      </c>
      <c r="F26" s="9">
        <v>382.63</v>
      </c>
      <c r="G26" s="9">
        <v>576.70000000000005</v>
      </c>
      <c r="H26" s="9">
        <v>44.87</v>
      </c>
      <c r="I26" s="9">
        <v>78.77</v>
      </c>
      <c r="J26" s="9">
        <v>57.68</v>
      </c>
      <c r="K26" s="9">
        <v>23.16</v>
      </c>
      <c r="M26" s="12">
        <f t="shared" si="0"/>
        <v>3.6374129402381411E-2</v>
      </c>
      <c r="N26" s="12">
        <f t="shared" si="3"/>
        <v>-2.2742771461998067E-2</v>
      </c>
      <c r="O26" s="12">
        <f t="shared" si="4"/>
        <v>1.2888810123436236E-2</v>
      </c>
      <c r="P26" s="12">
        <f t="shared" si="5"/>
        <v>1.2019228694008901E-2</v>
      </c>
      <c r="Q26" s="12">
        <f t="shared" si="6"/>
        <v>-2.1387652418592255E-2</v>
      </c>
      <c r="R26" s="12">
        <f t="shared" si="7"/>
        <v>2.1558643244062141E-2</v>
      </c>
      <c r="S26" s="12">
        <f t="shared" si="8"/>
        <v>7.8322565556828601E-3</v>
      </c>
      <c r="T26" s="12">
        <f t="shared" si="9"/>
        <v>4.3235670782573496E-2</v>
      </c>
    </row>
    <row r="27" spans="2:20" x14ac:dyDescent="0.25">
      <c r="B27" s="7">
        <f t="shared" si="2"/>
        <v>22</v>
      </c>
      <c r="C27" s="8">
        <v>45601</v>
      </c>
      <c r="D27" s="9">
        <v>110.14</v>
      </c>
      <c r="E27" s="9">
        <v>118.74</v>
      </c>
      <c r="F27" s="9">
        <v>377.73</v>
      </c>
      <c r="G27" s="9">
        <v>569.80999999999995</v>
      </c>
      <c r="H27" s="9">
        <v>45.84</v>
      </c>
      <c r="I27" s="9">
        <v>77.09</v>
      </c>
      <c r="J27" s="9">
        <v>57.23</v>
      </c>
      <c r="K27" s="9">
        <v>22.18</v>
      </c>
      <c r="M27" s="12">
        <f t="shared" si="0"/>
        <v>9.8540943364199482E-3</v>
      </c>
      <c r="N27" s="12">
        <f t="shared" si="3"/>
        <v>-5.5429721159723873E-3</v>
      </c>
      <c r="O27" s="12">
        <f t="shared" si="4"/>
        <v>-1.7764134263979735E-2</v>
      </c>
      <c r="P27" s="12">
        <f t="shared" si="5"/>
        <v>-2.1562878144920322E-3</v>
      </c>
      <c r="Q27" s="12">
        <f t="shared" si="6"/>
        <v>-3.0494469285512493E-3</v>
      </c>
      <c r="R27" s="12">
        <f t="shared" si="7"/>
        <v>7.160090473614494E-3</v>
      </c>
      <c r="S27" s="12">
        <f t="shared" si="8"/>
        <v>2.4492664448429718E-3</v>
      </c>
      <c r="T27" s="12">
        <f t="shared" si="9"/>
        <v>2.0037100229157754E-2</v>
      </c>
    </row>
    <row r="28" spans="2:20" x14ac:dyDescent="0.25">
      <c r="B28" s="7">
        <f t="shared" si="2"/>
        <v>23</v>
      </c>
      <c r="C28" s="8">
        <v>45600</v>
      </c>
      <c r="D28" s="9">
        <v>109.06</v>
      </c>
      <c r="E28" s="9">
        <v>119.4</v>
      </c>
      <c r="F28" s="9">
        <v>384.5</v>
      </c>
      <c r="G28" s="9">
        <v>571.04</v>
      </c>
      <c r="H28" s="9">
        <v>45.98</v>
      </c>
      <c r="I28" s="9">
        <v>76.540000000000006</v>
      </c>
      <c r="J28" s="9">
        <v>57.09</v>
      </c>
      <c r="K28" s="9">
        <v>21.74</v>
      </c>
      <c r="M28" s="12">
        <f t="shared" si="0"/>
        <v>-1.0943023663621989E-2</v>
      </c>
      <c r="N28" s="12">
        <f t="shared" si="3"/>
        <v>-2.9270353325228805E-3</v>
      </c>
      <c r="O28" s="12">
        <f t="shared" si="4"/>
        <v>-1.5592518751645936E-3</v>
      </c>
      <c r="P28" s="12">
        <f t="shared" si="5"/>
        <v>4.2117147755637704E-3</v>
      </c>
      <c r="Q28" s="12">
        <f t="shared" si="6"/>
        <v>8.2988028146950641E-3</v>
      </c>
      <c r="R28" s="12">
        <f t="shared" si="7"/>
        <v>-2.8701911419429199E-3</v>
      </c>
      <c r="S28" s="12">
        <f t="shared" si="8"/>
        <v>3.5093912136118437E-3</v>
      </c>
      <c r="T28" s="12">
        <f t="shared" si="9"/>
        <v>1.0635938413424492E-2</v>
      </c>
    </row>
    <row r="29" spans="2:20" x14ac:dyDescent="0.25">
      <c r="B29" s="7">
        <f t="shared" si="2"/>
        <v>24</v>
      </c>
      <c r="C29" s="8">
        <v>45597</v>
      </c>
      <c r="D29" s="9">
        <v>110.26</v>
      </c>
      <c r="E29" s="9">
        <v>119.75</v>
      </c>
      <c r="F29" s="9">
        <v>385.1</v>
      </c>
      <c r="G29" s="9">
        <v>568.64</v>
      </c>
      <c r="H29" s="9">
        <v>45.6</v>
      </c>
      <c r="I29" s="9">
        <v>76.760000000000005</v>
      </c>
      <c r="J29" s="9">
        <v>56.89</v>
      </c>
      <c r="K29" s="9">
        <v>21.51</v>
      </c>
      <c r="M29" s="12">
        <f t="shared" si="0"/>
        <v>1.2227545355978617E-2</v>
      </c>
      <c r="N29" s="12">
        <f t="shared" si="3"/>
        <v>-3.584382614757309E-3</v>
      </c>
      <c r="O29" s="12">
        <f t="shared" si="4"/>
        <v>-2.2898628610072996E-2</v>
      </c>
      <c r="P29" s="12">
        <f t="shared" si="5"/>
        <v>-1.979779980485798E-2</v>
      </c>
      <c r="Q29" s="12">
        <f t="shared" si="6"/>
        <v>1.7030158352992441E-2</v>
      </c>
      <c r="R29" s="12">
        <f t="shared" si="7"/>
        <v>-2.7320644067268625E-3</v>
      </c>
      <c r="S29" s="12">
        <f t="shared" si="8"/>
        <v>-6.308063671792946E-3</v>
      </c>
      <c r="T29" s="12">
        <f t="shared" si="9"/>
        <v>0.1309445838991799</v>
      </c>
    </row>
    <row r="30" spans="2:20" x14ac:dyDescent="0.25">
      <c r="B30" s="7">
        <f t="shared" si="2"/>
        <v>25</v>
      </c>
      <c r="C30" s="8">
        <v>45596</v>
      </c>
      <c r="D30" s="9">
        <v>108.92</v>
      </c>
      <c r="E30" s="9">
        <v>120.18</v>
      </c>
      <c r="F30" s="9">
        <v>394.02</v>
      </c>
      <c r="G30" s="9">
        <v>580.01</v>
      </c>
      <c r="H30" s="9">
        <v>44.83</v>
      </c>
      <c r="I30" s="9">
        <v>76.97</v>
      </c>
      <c r="J30" s="9">
        <v>57.25</v>
      </c>
      <c r="K30" s="9">
        <v>18.87</v>
      </c>
      <c r="M30" s="12">
        <f t="shared" si="0"/>
        <v>-2.1166253240790724E-2</v>
      </c>
      <c r="N30" s="12">
        <f t="shared" si="3"/>
        <v>-2.0670229897309544E-2</v>
      </c>
      <c r="O30" s="12">
        <f t="shared" si="4"/>
        <v>7.1060470940161472E-3</v>
      </c>
      <c r="P30" s="12">
        <f t="shared" si="5"/>
        <v>-3.0298358491037914E-3</v>
      </c>
      <c r="Q30" s="12">
        <f t="shared" si="6"/>
        <v>4.9195090271745992E-3</v>
      </c>
      <c r="R30" s="12">
        <f t="shared" si="7"/>
        <v>-5.4418377361417072E-3</v>
      </c>
      <c r="S30" s="12">
        <f t="shared" si="8"/>
        <v>-7.482850542344547E-3</v>
      </c>
      <c r="T30" s="12">
        <f t="shared" si="9"/>
        <v>-1.6294710074833237E-2</v>
      </c>
    </row>
    <row r="31" spans="2:20" x14ac:dyDescent="0.25">
      <c r="B31" s="7">
        <f t="shared" si="2"/>
        <v>26</v>
      </c>
      <c r="C31" s="8">
        <v>45595</v>
      </c>
      <c r="D31" s="9">
        <v>111.25</v>
      </c>
      <c r="E31" s="9">
        <v>122.69</v>
      </c>
      <c r="F31" s="9">
        <v>391.23</v>
      </c>
      <c r="G31" s="9">
        <v>581.77</v>
      </c>
      <c r="H31" s="9">
        <v>44.61</v>
      </c>
      <c r="I31" s="9">
        <v>77.39</v>
      </c>
      <c r="J31" s="9">
        <v>57.68</v>
      </c>
      <c r="K31" s="9">
        <v>19.18</v>
      </c>
      <c r="M31" s="12">
        <f t="shared" si="0"/>
        <v>-7.1652792005863506E-3</v>
      </c>
      <c r="N31" s="12">
        <f t="shared" si="3"/>
        <v>-8.5217412997512301E-3</v>
      </c>
      <c r="O31" s="12">
        <f t="shared" si="4"/>
        <v>1.7716008927853091E-2</v>
      </c>
      <c r="P31" s="12">
        <f t="shared" si="5"/>
        <v>1.6170655510646321E-3</v>
      </c>
      <c r="Q31" s="12">
        <f t="shared" si="6"/>
        <v>6.1479616226958168E-2</v>
      </c>
      <c r="R31" s="12">
        <f t="shared" si="7"/>
        <v>9.0491894223772458E-4</v>
      </c>
      <c r="S31" s="12">
        <f t="shared" si="8"/>
        <v>8.5314350494687958E-3</v>
      </c>
      <c r="T31" s="12">
        <f t="shared" si="9"/>
        <v>1.0432969125776675E-3</v>
      </c>
    </row>
    <row r="32" spans="2:20" x14ac:dyDescent="0.25">
      <c r="B32" s="7">
        <f t="shared" si="2"/>
        <v>27</v>
      </c>
      <c r="C32" s="8">
        <v>45594</v>
      </c>
      <c r="D32" s="9">
        <v>112.05</v>
      </c>
      <c r="E32" s="9">
        <v>123.74</v>
      </c>
      <c r="F32" s="9">
        <v>384.36</v>
      </c>
      <c r="G32" s="9">
        <v>580.83000000000004</v>
      </c>
      <c r="H32" s="9">
        <v>41.95</v>
      </c>
      <c r="I32" s="9">
        <v>77.319999999999993</v>
      </c>
      <c r="J32" s="9">
        <v>57.19</v>
      </c>
      <c r="K32" s="9">
        <v>19.16</v>
      </c>
      <c r="M32" s="12">
        <f t="shared" si="0"/>
        <v>9.6853057344636791E-3</v>
      </c>
      <c r="N32" s="12">
        <f t="shared" si="3"/>
        <v>2.6366875840742349E-2</v>
      </c>
      <c r="O32" s="12">
        <f t="shared" si="4"/>
        <v>1.3621333824226197E-2</v>
      </c>
      <c r="P32" s="12">
        <f t="shared" si="5"/>
        <v>3.0865552537514716E-3</v>
      </c>
      <c r="Q32" s="12">
        <f t="shared" si="6"/>
        <v>-2.2160265615573903E-2</v>
      </c>
      <c r="R32" s="12">
        <f t="shared" si="7"/>
        <v>-1.0549435286794449E-2</v>
      </c>
      <c r="S32" s="12">
        <f t="shared" si="8"/>
        <v>2.2757121418707205E-3</v>
      </c>
      <c r="T32" s="12">
        <f t="shared" si="9"/>
        <v>-4.6862881910787902E-3</v>
      </c>
    </row>
    <row r="33" spans="2:20" x14ac:dyDescent="0.25">
      <c r="B33" s="7">
        <f t="shared" si="2"/>
        <v>28</v>
      </c>
      <c r="C33" s="8">
        <v>45593</v>
      </c>
      <c r="D33" s="9">
        <v>110.97</v>
      </c>
      <c r="E33" s="9">
        <v>120.52</v>
      </c>
      <c r="F33" s="9">
        <v>379.16</v>
      </c>
      <c r="G33" s="9">
        <v>579.04</v>
      </c>
      <c r="H33" s="9">
        <v>42.89</v>
      </c>
      <c r="I33" s="9">
        <v>78.14</v>
      </c>
      <c r="J33" s="9">
        <v>57.06</v>
      </c>
      <c r="K33" s="9">
        <v>19.25</v>
      </c>
      <c r="M33" s="12">
        <f t="shared" si="0"/>
        <v>1.0235133052756553E-2</v>
      </c>
      <c r="N33" s="12">
        <f t="shared" si="3"/>
        <v>-2.2377863550866088E-3</v>
      </c>
      <c r="O33" s="12">
        <f t="shared" si="4"/>
        <v>6.0579791897401479E-3</v>
      </c>
      <c r="P33" s="12">
        <f t="shared" si="5"/>
        <v>-3.4533964496960936E-4</v>
      </c>
      <c r="Q33" s="12">
        <f t="shared" si="6"/>
        <v>-6.9702884438205956E-3</v>
      </c>
      <c r="R33" s="12">
        <f t="shared" si="7"/>
        <v>-2.0455133698328784E-3</v>
      </c>
      <c r="S33" s="12">
        <f t="shared" si="8"/>
        <v>8.2710546309214799E-3</v>
      </c>
      <c r="T33" s="12">
        <f t="shared" si="9"/>
        <v>1.7291497110060824E-2</v>
      </c>
    </row>
    <row r="34" spans="2:20" x14ac:dyDescent="0.25">
      <c r="B34" s="7">
        <f t="shared" si="2"/>
        <v>29</v>
      </c>
      <c r="C34" s="8">
        <v>45590</v>
      </c>
      <c r="D34" s="9">
        <v>109.84</v>
      </c>
      <c r="E34" s="9">
        <v>120.79</v>
      </c>
      <c r="F34" s="9">
        <v>376.87</v>
      </c>
      <c r="G34" s="9">
        <v>579.24</v>
      </c>
      <c r="H34" s="9">
        <v>43.19</v>
      </c>
      <c r="I34" s="9">
        <v>78.3</v>
      </c>
      <c r="J34" s="9">
        <v>56.59</v>
      </c>
      <c r="K34" s="9">
        <v>18.920000000000002</v>
      </c>
      <c r="M34" s="12">
        <f t="shared" si="0"/>
        <v>-6.6240430945946824E-3</v>
      </c>
      <c r="N34" s="12">
        <f t="shared" si="3"/>
        <v>-8.4089530946805484E-3</v>
      </c>
      <c r="O34" s="12">
        <f t="shared" si="4"/>
        <v>-7.849811026202325E-3</v>
      </c>
      <c r="P34" s="12">
        <f t="shared" si="5"/>
        <v>2.1603319757513505E-3</v>
      </c>
      <c r="Q34" s="12">
        <f t="shared" si="6"/>
        <v>-1.0823364149188051E-2</v>
      </c>
      <c r="R34" s="12">
        <f t="shared" si="7"/>
        <v>-5.7306747089850953E-3</v>
      </c>
      <c r="S34" s="12">
        <f t="shared" si="8"/>
        <v>-2.8233652070795198E-3</v>
      </c>
      <c r="T34" s="12">
        <f t="shared" si="9"/>
        <v>7.4270898436155017E-3</v>
      </c>
    </row>
    <row r="35" spans="2:20" x14ac:dyDescent="0.25">
      <c r="B35" s="7">
        <f t="shared" si="2"/>
        <v>30</v>
      </c>
      <c r="C35" s="8">
        <v>45589</v>
      </c>
      <c r="D35" s="9">
        <v>110.57</v>
      </c>
      <c r="E35" s="9">
        <v>121.81</v>
      </c>
      <c r="F35" s="9">
        <v>379.84</v>
      </c>
      <c r="G35" s="9">
        <v>577.99</v>
      </c>
      <c r="H35" s="9">
        <v>43.66</v>
      </c>
      <c r="I35" s="9">
        <v>78.75</v>
      </c>
      <c r="J35" s="9">
        <v>56.75</v>
      </c>
      <c r="K35" s="9">
        <v>18.78</v>
      </c>
      <c r="M35" s="12">
        <f t="shared" si="0"/>
        <v>3.5334125097397969E-3</v>
      </c>
      <c r="N35" s="12">
        <f t="shared" si="3"/>
        <v>-6.8723169926308055E-3</v>
      </c>
      <c r="O35" s="12">
        <f t="shared" si="4"/>
        <v>-2.0301164980935451E-2</v>
      </c>
      <c r="P35" s="12">
        <f t="shared" si="5"/>
        <v>-9.1793533607140414E-3</v>
      </c>
      <c r="Q35" s="12">
        <f t="shared" si="6"/>
        <v>-1.8157557414252744E-2</v>
      </c>
      <c r="R35" s="12">
        <f t="shared" si="7"/>
        <v>2.5429130041123332E-3</v>
      </c>
      <c r="S35" s="12">
        <f t="shared" si="8"/>
        <v>1.0578280252997029E-3</v>
      </c>
      <c r="T35" s="12">
        <f t="shared" si="9"/>
        <v>-2.003229876259759E-2</v>
      </c>
    </row>
    <row r="36" spans="2:20" x14ac:dyDescent="0.25">
      <c r="B36" s="7">
        <f t="shared" si="2"/>
        <v>31</v>
      </c>
      <c r="C36" s="8">
        <v>45588</v>
      </c>
      <c r="D36" s="9">
        <v>110.18</v>
      </c>
      <c r="E36" s="9">
        <v>122.65</v>
      </c>
      <c r="F36" s="9">
        <v>387.63</v>
      </c>
      <c r="G36" s="9">
        <v>583.32000000000005</v>
      </c>
      <c r="H36" s="9">
        <v>44.46</v>
      </c>
      <c r="I36" s="9">
        <v>78.55</v>
      </c>
      <c r="J36" s="9">
        <v>56.69</v>
      </c>
      <c r="K36" s="9">
        <v>19.16</v>
      </c>
      <c r="M36" s="12">
        <f t="shared" si="0"/>
        <v>-2.3412290607254947E-2</v>
      </c>
      <c r="N36" s="12">
        <f t="shared" si="3"/>
        <v>8.4333410125347116E-3</v>
      </c>
      <c r="O36" s="12">
        <f t="shared" si="4"/>
        <v>1.4709204911035461E-2</v>
      </c>
      <c r="P36" s="12">
        <f t="shared" si="5"/>
        <v>-5.3129955403777339E-4</v>
      </c>
      <c r="Q36" s="12">
        <f t="shared" si="6"/>
        <v>-6.0545089087061486E-3</v>
      </c>
      <c r="R36" s="12">
        <f t="shared" si="7"/>
        <v>-7.7357560327348338E-3</v>
      </c>
      <c r="S36" s="12">
        <f t="shared" si="8"/>
        <v>8.8237895074805132E-4</v>
      </c>
      <c r="T36" s="12">
        <f t="shared" si="9"/>
        <v>5.2205691605951418E-4</v>
      </c>
    </row>
    <row r="37" spans="2:20" x14ac:dyDescent="0.25">
      <c r="B37" s="7">
        <f t="shared" si="2"/>
        <v>32</v>
      </c>
      <c r="C37" s="8">
        <v>45587</v>
      </c>
      <c r="D37" s="9">
        <v>112.79</v>
      </c>
      <c r="E37" s="9">
        <v>121.62</v>
      </c>
      <c r="F37" s="9">
        <v>381.97</v>
      </c>
      <c r="G37" s="9">
        <v>583.63</v>
      </c>
      <c r="H37" s="9">
        <v>44.73</v>
      </c>
      <c r="I37" s="9">
        <v>79.16</v>
      </c>
      <c r="J37" s="9">
        <v>56.64</v>
      </c>
      <c r="K37" s="9">
        <v>19.149999999999999</v>
      </c>
      <c r="M37" s="12">
        <f t="shared" si="0"/>
        <v>-1.3736237816964597E-2</v>
      </c>
      <c r="N37" s="12">
        <f t="shared" si="3"/>
        <v>1.4410187243501378E-2</v>
      </c>
      <c r="O37" s="12">
        <f t="shared" si="4"/>
        <v>8.1225392356170031E-3</v>
      </c>
      <c r="P37" s="12">
        <f t="shared" si="5"/>
        <v>-1.6435264181308073E-3</v>
      </c>
      <c r="Q37" s="12">
        <f t="shared" si="6"/>
        <v>6.7295004969396182E-3</v>
      </c>
      <c r="R37" s="12">
        <f t="shared" si="7"/>
        <v>9.1371194062193923E-3</v>
      </c>
      <c r="S37" s="12">
        <f t="shared" si="8"/>
        <v>8.3326428411228878E-3</v>
      </c>
      <c r="T37" s="12">
        <f t="shared" si="9"/>
        <v>4.4855356940235555E-2</v>
      </c>
    </row>
    <row r="38" spans="2:20" x14ac:dyDescent="0.25">
      <c r="B38" s="7">
        <f t="shared" si="2"/>
        <v>33</v>
      </c>
      <c r="C38" s="8">
        <v>45586</v>
      </c>
      <c r="D38" s="9">
        <v>114.35</v>
      </c>
      <c r="E38" s="9">
        <v>119.88</v>
      </c>
      <c r="F38" s="9">
        <v>378.88</v>
      </c>
      <c r="G38" s="9">
        <v>584.59</v>
      </c>
      <c r="H38" s="9">
        <v>44.43</v>
      </c>
      <c r="I38" s="9">
        <v>78.44</v>
      </c>
      <c r="J38" s="9">
        <v>56.17</v>
      </c>
      <c r="K38" s="9">
        <v>18.309999999999999</v>
      </c>
      <c r="M38" s="12">
        <f t="shared" ref="M38:M70" si="10">LN(D38/D39)</f>
        <v>1.3126232468801497E-3</v>
      </c>
      <c r="N38" s="12">
        <f t="shared" si="3"/>
        <v>7.2837192541140086E-3</v>
      </c>
      <c r="O38" s="12">
        <f t="shared" si="4"/>
        <v>3.2539115232495086E-2</v>
      </c>
      <c r="P38" s="12">
        <f t="shared" si="5"/>
        <v>3.8391052688719878E-3</v>
      </c>
      <c r="Q38" s="12">
        <f t="shared" si="6"/>
        <v>-1.4967329560815592E-2</v>
      </c>
      <c r="R38" s="12">
        <f t="shared" si="7"/>
        <v>7.678563450395891E-3</v>
      </c>
      <c r="S38" s="12">
        <f t="shared" si="8"/>
        <v>-8.156073581372306E-3</v>
      </c>
      <c r="T38" s="12">
        <f t="shared" si="9"/>
        <v>1.6397926604153686E-3</v>
      </c>
    </row>
    <row r="39" spans="2:20" x14ac:dyDescent="0.25">
      <c r="B39" s="7">
        <f t="shared" ref="B39:B71" si="11">+B38+1</f>
        <v>34</v>
      </c>
      <c r="C39" s="8">
        <v>45583</v>
      </c>
      <c r="D39" s="9">
        <v>114.2</v>
      </c>
      <c r="E39" s="9">
        <v>119.01</v>
      </c>
      <c r="F39" s="9">
        <v>366.75</v>
      </c>
      <c r="G39" s="9">
        <v>582.35</v>
      </c>
      <c r="H39" s="9">
        <v>45.1</v>
      </c>
      <c r="I39" s="9">
        <v>77.84</v>
      </c>
      <c r="J39" s="9">
        <v>56.63</v>
      </c>
      <c r="K39" s="9">
        <v>18.28</v>
      </c>
      <c r="M39" s="12">
        <f t="shared" si="10"/>
        <v>1.3665630343656391E-2</v>
      </c>
      <c r="N39" s="12">
        <f t="shared" si="3"/>
        <v>4.7845311968497839E-2</v>
      </c>
      <c r="O39" s="12">
        <f t="shared" si="4"/>
        <v>-1.3379756501478057E-2</v>
      </c>
      <c r="P39" s="12">
        <f t="shared" si="5"/>
        <v>8.5862705586730277E-5</v>
      </c>
      <c r="Q39" s="12">
        <f t="shared" si="6"/>
        <v>3.1763003545288257E-2</v>
      </c>
      <c r="R39" s="12">
        <f t="shared" si="7"/>
        <v>-2.5690430455996326E-4</v>
      </c>
      <c r="S39" s="12">
        <f t="shared" si="8"/>
        <v>-3.877340070831385E-3</v>
      </c>
      <c r="T39" s="12">
        <f t="shared" si="9"/>
        <v>4.9355734959730321E-3</v>
      </c>
    </row>
    <row r="40" spans="2:20" x14ac:dyDescent="0.25">
      <c r="B40" s="7">
        <f t="shared" si="11"/>
        <v>35</v>
      </c>
      <c r="C40" s="8">
        <v>45582</v>
      </c>
      <c r="D40" s="9">
        <v>112.65</v>
      </c>
      <c r="E40" s="9">
        <v>113.45</v>
      </c>
      <c r="F40" s="9">
        <v>371.69</v>
      </c>
      <c r="G40" s="9">
        <v>582.29999999999995</v>
      </c>
      <c r="H40" s="9">
        <v>43.69</v>
      </c>
      <c r="I40" s="9">
        <v>77.86</v>
      </c>
      <c r="J40" s="9">
        <v>56.85</v>
      </c>
      <c r="K40" s="9">
        <v>18.190000000000001</v>
      </c>
      <c r="M40" s="12">
        <f t="shared" si="10"/>
        <v>1.1546832565974834E-3</v>
      </c>
      <c r="N40" s="12">
        <f t="shared" si="3"/>
        <v>3.3551152786969987E-3</v>
      </c>
      <c r="O40" s="12">
        <f t="shared" si="4"/>
        <v>-2.4452846429190594E-3</v>
      </c>
      <c r="P40" s="12">
        <f t="shared" si="5"/>
        <v>4.3370576038021221E-3</v>
      </c>
      <c r="Q40" s="12">
        <f t="shared" si="6"/>
        <v>-2.2862378499624585E-3</v>
      </c>
      <c r="R40" s="12">
        <f t="shared" si="7"/>
        <v>5.2797753194319527E-3</v>
      </c>
      <c r="S40" s="12">
        <f t="shared" si="8"/>
        <v>-3.517411221632387E-4</v>
      </c>
      <c r="T40" s="12">
        <f t="shared" si="9"/>
        <v>1.1611963486556683E-2</v>
      </c>
    </row>
    <row r="41" spans="2:20" x14ac:dyDescent="0.25">
      <c r="B41" s="7">
        <f t="shared" si="11"/>
        <v>36</v>
      </c>
      <c r="C41" s="8">
        <v>45581</v>
      </c>
      <c r="D41" s="9">
        <v>112.52</v>
      </c>
      <c r="E41" s="9">
        <v>113.07</v>
      </c>
      <c r="F41" s="9">
        <v>372.6</v>
      </c>
      <c r="G41" s="9">
        <v>579.78</v>
      </c>
      <c r="H41" s="9">
        <v>43.79</v>
      </c>
      <c r="I41" s="9">
        <v>77.45</v>
      </c>
      <c r="J41" s="9">
        <v>56.87</v>
      </c>
      <c r="K41" s="9">
        <v>17.98</v>
      </c>
      <c r="M41" s="12">
        <f t="shared" si="10"/>
        <v>-4.0798282754600634E-3</v>
      </c>
      <c r="N41" s="12">
        <f t="shared" si="3"/>
        <v>-1.3257326613601535E-3</v>
      </c>
      <c r="O41" s="12">
        <f t="shared" si="4"/>
        <v>2.6842034787400397E-4</v>
      </c>
      <c r="P41" s="12">
        <f t="shared" si="5"/>
        <v>-7.8000567272769284E-3</v>
      </c>
      <c r="Q41" s="12">
        <f t="shared" si="6"/>
        <v>-4.1598126227670527E-2</v>
      </c>
      <c r="R41" s="12">
        <f t="shared" si="7"/>
        <v>-2.9652571201918918E-3</v>
      </c>
      <c r="S41" s="12">
        <f t="shared" si="8"/>
        <v>7.4126707230372279E-3</v>
      </c>
      <c r="T41" s="12">
        <f t="shared" si="9"/>
        <v>4.2607978503635999E-2</v>
      </c>
    </row>
    <row r="42" spans="2:20" x14ac:dyDescent="0.25">
      <c r="B42" s="7">
        <f t="shared" si="11"/>
        <v>37</v>
      </c>
      <c r="C42" s="8">
        <v>45580</v>
      </c>
      <c r="D42" s="9">
        <v>112.98</v>
      </c>
      <c r="E42" s="9">
        <v>113.22</v>
      </c>
      <c r="F42" s="9">
        <v>372.5</v>
      </c>
      <c r="G42" s="9">
        <v>584.32000000000005</v>
      </c>
      <c r="H42" s="9">
        <v>45.65</v>
      </c>
      <c r="I42" s="9">
        <v>77.680000000000007</v>
      </c>
      <c r="J42" s="9">
        <v>56.45</v>
      </c>
      <c r="K42" s="9">
        <v>17.23</v>
      </c>
      <c r="M42" s="12">
        <f t="shared" si="10"/>
        <v>-1.4149728541240744E-2</v>
      </c>
      <c r="N42" s="12">
        <f t="shared" si="3"/>
        <v>3.4961997162120367E-2</v>
      </c>
      <c r="O42" s="12">
        <f t="shared" si="4"/>
        <v>-3.2162986718239236E-3</v>
      </c>
      <c r="P42" s="12">
        <f t="shared" si="5"/>
        <v>8.145074671632304E-3</v>
      </c>
      <c r="Q42" s="12">
        <f t="shared" si="6"/>
        <v>-3.3390285550532299E-2</v>
      </c>
      <c r="R42" s="12">
        <f t="shared" si="7"/>
        <v>-1.024599127403816E-2</v>
      </c>
      <c r="S42" s="12">
        <f t="shared" si="8"/>
        <v>1.3016141684066125E-2</v>
      </c>
      <c r="T42" s="12">
        <f t="shared" si="9"/>
        <v>4.653876927889356E-3</v>
      </c>
    </row>
    <row r="43" spans="2:20" x14ac:dyDescent="0.25">
      <c r="B43" s="7">
        <f t="shared" si="11"/>
        <v>38</v>
      </c>
      <c r="C43" s="8">
        <v>45576</v>
      </c>
      <c r="D43" s="9">
        <v>114.59</v>
      </c>
      <c r="E43" s="9">
        <v>109.33</v>
      </c>
      <c r="F43" s="9">
        <v>373.7</v>
      </c>
      <c r="G43" s="9">
        <v>579.58000000000004</v>
      </c>
      <c r="H43" s="9">
        <v>47.2</v>
      </c>
      <c r="I43" s="9">
        <v>78.48</v>
      </c>
      <c r="J43" s="9">
        <v>55.72</v>
      </c>
      <c r="K43" s="9">
        <v>17.149999999999999</v>
      </c>
      <c r="M43" s="12">
        <f t="shared" si="10"/>
        <v>6.8301491445583147E-3</v>
      </c>
      <c r="N43" s="12">
        <f t="shared" si="3"/>
        <v>1.0066347223857775E-3</v>
      </c>
      <c r="O43" s="12">
        <f t="shared" si="4"/>
        <v>-1.1440859128149475E-2</v>
      </c>
      <c r="P43" s="12">
        <f t="shared" si="5"/>
        <v>5.9703736197406964E-3</v>
      </c>
      <c r="Q43" s="12">
        <f t="shared" si="6"/>
        <v>-5.8029032857963334E-2</v>
      </c>
      <c r="R43" s="12">
        <f t="shared" si="7"/>
        <v>-4.0944311198286627E-2</v>
      </c>
      <c r="S43" s="12">
        <f t="shared" si="8"/>
        <v>1.5190165493975019E-2</v>
      </c>
      <c r="T43" s="12">
        <f t="shared" si="9"/>
        <v>-1.3897154754242896E-2</v>
      </c>
    </row>
    <row r="44" spans="2:20" x14ac:dyDescent="0.25">
      <c r="B44" s="7">
        <f t="shared" si="11"/>
        <v>39</v>
      </c>
      <c r="C44" s="8">
        <v>45575</v>
      </c>
      <c r="D44" s="9">
        <v>113.81</v>
      </c>
      <c r="E44" s="9">
        <v>109.22</v>
      </c>
      <c r="F44" s="9">
        <v>378</v>
      </c>
      <c r="G44" s="9">
        <v>576.13</v>
      </c>
      <c r="H44" s="9">
        <v>50.02</v>
      </c>
      <c r="I44" s="9">
        <v>81.760000000000005</v>
      </c>
      <c r="J44" s="9">
        <v>54.88</v>
      </c>
      <c r="K44" s="9">
        <v>17.39</v>
      </c>
      <c r="M44" s="12">
        <f t="shared" si="10"/>
        <v>-5.1706876518991156E-3</v>
      </c>
      <c r="N44" s="12">
        <f t="shared" si="3"/>
        <v>1.8761236020579577E-2</v>
      </c>
      <c r="O44" s="12">
        <f t="shared" si="4"/>
        <v>1.0691875570773455E-2</v>
      </c>
      <c r="P44" s="12">
        <f t="shared" si="5"/>
        <v>-1.7515417174031708E-3</v>
      </c>
      <c r="Q44" s="12">
        <f t="shared" si="6"/>
        <v>5.9994002399409206E-4</v>
      </c>
      <c r="R44" s="12">
        <f t="shared" si="7"/>
        <v>-6.3383561375406211E-2</v>
      </c>
      <c r="S44" s="12">
        <f t="shared" si="8"/>
        <v>2.5542798050967007E-3</v>
      </c>
      <c r="T44" s="12">
        <f t="shared" si="9"/>
        <v>4.3485111939738891E-2</v>
      </c>
    </row>
    <row r="45" spans="2:20" x14ac:dyDescent="0.25">
      <c r="B45" s="7">
        <f t="shared" si="11"/>
        <v>40</v>
      </c>
      <c r="C45" s="8">
        <v>45574</v>
      </c>
      <c r="D45" s="9">
        <v>114.4</v>
      </c>
      <c r="E45" s="9">
        <v>107.19</v>
      </c>
      <c r="F45" s="9">
        <v>373.98</v>
      </c>
      <c r="G45" s="9">
        <v>577.14</v>
      </c>
      <c r="H45" s="9">
        <v>49.99</v>
      </c>
      <c r="I45" s="9">
        <v>87.11</v>
      </c>
      <c r="J45" s="9">
        <v>54.74</v>
      </c>
      <c r="K45" s="9">
        <v>16.649999999999999</v>
      </c>
      <c r="M45" s="12">
        <f t="shared" si="10"/>
        <v>1.4439412699785723E-2</v>
      </c>
      <c r="N45" s="12">
        <f t="shared" si="3"/>
        <v>4.4880860749546905E-3</v>
      </c>
      <c r="O45" s="12">
        <f t="shared" si="4"/>
        <v>9.6728144149548102E-3</v>
      </c>
      <c r="P45" s="12">
        <f t="shared" si="5"/>
        <v>6.9025145611961705E-3</v>
      </c>
      <c r="Q45" s="12">
        <f t="shared" si="6"/>
        <v>-1.784345517526225E-2</v>
      </c>
      <c r="R45" s="12">
        <f t="shared" si="7"/>
        <v>6.1028458169660989E-3</v>
      </c>
      <c r="S45" s="12">
        <f t="shared" si="8"/>
        <v>2.7439878188667585E-3</v>
      </c>
      <c r="T45" s="12">
        <f t="shared" si="9"/>
        <v>1.4519311324453148E-2</v>
      </c>
    </row>
    <row r="46" spans="2:20" x14ac:dyDescent="0.25">
      <c r="B46" s="7">
        <f t="shared" si="11"/>
        <v>41</v>
      </c>
      <c r="C46" s="8">
        <v>45573</v>
      </c>
      <c r="D46" s="9">
        <v>112.76</v>
      </c>
      <c r="E46" s="9">
        <v>106.71</v>
      </c>
      <c r="F46" s="9">
        <v>370.38</v>
      </c>
      <c r="G46" s="9">
        <v>573.16999999999996</v>
      </c>
      <c r="H46" s="9">
        <v>50.89</v>
      </c>
      <c r="I46" s="9">
        <v>86.58</v>
      </c>
      <c r="J46" s="9">
        <v>54.59</v>
      </c>
      <c r="K46" s="9">
        <v>16.41</v>
      </c>
      <c r="M46" s="12">
        <f t="shared" si="10"/>
        <v>2.3055517746226151E-2</v>
      </c>
      <c r="N46" s="12">
        <f t="shared" si="3"/>
        <v>1.4066678363944601E-3</v>
      </c>
      <c r="O46" s="12">
        <f t="shared" si="4"/>
        <v>2.0264421903009842E-2</v>
      </c>
      <c r="P46" s="12">
        <f t="shared" si="5"/>
        <v>9.4131127925121162E-3</v>
      </c>
      <c r="Q46" s="12">
        <f t="shared" si="6"/>
        <v>5.1221546189234649E-3</v>
      </c>
      <c r="R46" s="12">
        <f t="shared" si="7"/>
        <v>-4.0343550771386009E-3</v>
      </c>
      <c r="S46" s="12">
        <f t="shared" si="8"/>
        <v>6.2477233730974715E-3</v>
      </c>
      <c r="T46" s="12">
        <f t="shared" si="9"/>
        <v>1.1645856414732795E-2</v>
      </c>
    </row>
    <row r="47" spans="2:20" x14ac:dyDescent="0.25">
      <c r="B47" s="7">
        <f t="shared" si="11"/>
        <v>42</v>
      </c>
      <c r="C47" s="8">
        <v>45572</v>
      </c>
      <c r="D47" s="9">
        <v>110.19</v>
      </c>
      <c r="E47" s="9">
        <v>106.56</v>
      </c>
      <c r="F47" s="9">
        <v>362.95</v>
      </c>
      <c r="G47" s="9">
        <v>567.79999999999995</v>
      </c>
      <c r="H47" s="9">
        <v>50.63</v>
      </c>
      <c r="I47" s="9">
        <v>86.93</v>
      </c>
      <c r="J47" s="9">
        <v>54.25</v>
      </c>
      <c r="K47" s="9">
        <v>16.22</v>
      </c>
      <c r="M47" s="12">
        <f t="shared" si="10"/>
        <v>-1.548882833025011E-2</v>
      </c>
      <c r="N47" s="12">
        <f t="shared" si="3"/>
        <v>-3.8402145259604729E-3</v>
      </c>
      <c r="O47" s="12">
        <f t="shared" si="4"/>
        <v>-2.3149181866965636E-2</v>
      </c>
      <c r="P47" s="12">
        <f t="shared" si="5"/>
        <v>-9.0815680527480038E-3</v>
      </c>
      <c r="Q47" s="12">
        <f t="shared" si="6"/>
        <v>-1.1976191046715649E-2</v>
      </c>
      <c r="R47" s="12">
        <f t="shared" si="7"/>
        <v>4.8431828986901376E-3</v>
      </c>
      <c r="S47" s="12">
        <f t="shared" si="8"/>
        <v>-3.3124800255397379E-3</v>
      </c>
      <c r="T47" s="12">
        <f t="shared" si="9"/>
        <v>-1.2255055337015494E-2</v>
      </c>
    </row>
    <row r="48" spans="2:20" x14ac:dyDescent="0.25">
      <c r="B48" s="7">
        <f t="shared" si="11"/>
        <v>43</v>
      </c>
      <c r="C48" s="8">
        <v>45569</v>
      </c>
      <c r="D48" s="9">
        <v>111.91</v>
      </c>
      <c r="E48" s="9">
        <v>106.97</v>
      </c>
      <c r="F48" s="9">
        <v>371.45</v>
      </c>
      <c r="G48" s="9">
        <v>572.98</v>
      </c>
      <c r="H48" s="9">
        <v>51.24</v>
      </c>
      <c r="I48" s="9">
        <v>86.51</v>
      </c>
      <c r="J48" s="9">
        <v>54.43</v>
      </c>
      <c r="K48" s="9">
        <v>16.420000000000002</v>
      </c>
      <c r="M48" s="12">
        <f t="shared" si="10"/>
        <v>5.4444579765319745E-2</v>
      </c>
      <c r="N48" s="12">
        <f t="shared" si="3"/>
        <v>-1.3279667687506432E-2</v>
      </c>
      <c r="O48" s="12">
        <f t="shared" si="4"/>
        <v>-3.0911925696729694E-3</v>
      </c>
      <c r="P48" s="12">
        <f t="shared" si="5"/>
        <v>9.0463450027802022E-3</v>
      </c>
      <c r="Q48" s="12">
        <f t="shared" si="6"/>
        <v>1.9111999324049493E-2</v>
      </c>
      <c r="R48" s="12">
        <f t="shared" si="7"/>
        <v>8.3575646074090827E-3</v>
      </c>
      <c r="S48" s="12">
        <f t="shared" si="8"/>
        <v>5.3421882599535902E-3</v>
      </c>
      <c r="T48" s="12">
        <f t="shared" si="9"/>
        <v>9.7919999046177184E-3</v>
      </c>
    </row>
    <row r="49" spans="2:20" x14ac:dyDescent="0.25">
      <c r="B49" s="7">
        <f t="shared" si="11"/>
        <v>44</v>
      </c>
      <c r="C49" s="8">
        <v>45568</v>
      </c>
      <c r="D49" s="9">
        <v>105.98</v>
      </c>
      <c r="E49" s="9">
        <v>108.4</v>
      </c>
      <c r="F49" s="9">
        <v>372.6</v>
      </c>
      <c r="G49" s="9">
        <v>567.82000000000005</v>
      </c>
      <c r="H49" s="9">
        <v>50.27</v>
      </c>
      <c r="I49" s="9">
        <v>85.79</v>
      </c>
      <c r="J49" s="9">
        <v>54.14</v>
      </c>
      <c r="K49" s="9">
        <v>16.260000000000002</v>
      </c>
      <c r="M49" s="12">
        <f t="shared" si="10"/>
        <v>-7.9883888931799821E-3</v>
      </c>
      <c r="N49" s="12">
        <f t="shared" si="3"/>
        <v>-1.6287303039024703E-2</v>
      </c>
      <c r="O49" s="12">
        <f t="shared" si="4"/>
        <v>-5.75367881521894E-3</v>
      </c>
      <c r="P49" s="12">
        <f t="shared" si="5"/>
        <v>-1.8298910690843348E-3</v>
      </c>
      <c r="Q49" s="12">
        <f t="shared" si="6"/>
        <v>1.9890158479219631E-2</v>
      </c>
      <c r="R49" s="12">
        <f t="shared" si="7"/>
        <v>6.5489650506675677E-3</v>
      </c>
      <c r="S49" s="12">
        <f t="shared" si="8"/>
        <v>-4.6070292487142492E-3</v>
      </c>
      <c r="T49" s="12">
        <f t="shared" si="9"/>
        <v>-3.0703125132577613E-3</v>
      </c>
    </row>
    <row r="50" spans="2:20" x14ac:dyDescent="0.25">
      <c r="B50" s="7">
        <f t="shared" si="11"/>
        <v>45</v>
      </c>
      <c r="C50" s="8">
        <v>45567</v>
      </c>
      <c r="D50" s="9">
        <v>106.83</v>
      </c>
      <c r="E50" s="9">
        <v>110.18</v>
      </c>
      <c r="F50" s="9">
        <v>374.75</v>
      </c>
      <c r="G50" s="9">
        <v>568.86</v>
      </c>
      <c r="H50" s="9">
        <v>49.28</v>
      </c>
      <c r="I50" s="9">
        <v>85.23</v>
      </c>
      <c r="J50" s="9">
        <v>54.39</v>
      </c>
      <c r="K50" s="9">
        <v>16.309999999999999</v>
      </c>
      <c r="M50" s="12">
        <f t="shared" si="10"/>
        <v>7.9883888931800012E-3</v>
      </c>
      <c r="N50" s="12">
        <f t="shared" si="3"/>
        <v>-1.9947417984244602E-3</v>
      </c>
      <c r="O50" s="12">
        <f t="shared" si="4"/>
        <v>-1.7329871697013175E-3</v>
      </c>
      <c r="P50" s="12">
        <f t="shared" si="5"/>
        <v>4.2198544776417637E-4</v>
      </c>
      <c r="Q50" s="12">
        <f t="shared" si="6"/>
        <v>5.0859635621225635E-3</v>
      </c>
      <c r="R50" s="12">
        <f t="shared" si="7"/>
        <v>-7.7139232439270393E-3</v>
      </c>
      <c r="S50" s="12">
        <f t="shared" si="8"/>
        <v>9.0498355199178562E-3</v>
      </c>
      <c r="T50" s="12">
        <f t="shared" si="9"/>
        <v>1.1097524495805006E-2</v>
      </c>
    </row>
    <row r="51" spans="2:20" x14ac:dyDescent="0.25">
      <c r="B51" s="7">
        <f t="shared" si="11"/>
        <v>46</v>
      </c>
      <c r="C51" s="8">
        <v>45566</v>
      </c>
      <c r="D51" s="9">
        <v>105.98</v>
      </c>
      <c r="E51" s="9">
        <v>110.4</v>
      </c>
      <c r="F51" s="9">
        <v>375.4</v>
      </c>
      <c r="G51" s="9">
        <v>568.62</v>
      </c>
      <c r="H51" s="9">
        <v>49.03</v>
      </c>
      <c r="I51" s="9">
        <v>85.89</v>
      </c>
      <c r="J51" s="9">
        <v>53.9</v>
      </c>
      <c r="K51" s="9">
        <v>16.13</v>
      </c>
      <c r="M51" s="12">
        <f t="shared" si="10"/>
        <v>-2.2116330917751989E-2</v>
      </c>
      <c r="N51" s="12">
        <f t="shared" si="3"/>
        <v>1.3221072452366176E-2</v>
      </c>
      <c r="O51" s="12">
        <f t="shared" si="4"/>
        <v>1.8470004710535753E-2</v>
      </c>
      <c r="P51" s="12">
        <f t="shared" si="5"/>
        <v>-8.9988177066095167E-3</v>
      </c>
      <c r="Q51" s="12">
        <f t="shared" si="6"/>
        <v>-3.6054375795669169E-2</v>
      </c>
      <c r="R51" s="12">
        <f t="shared" si="7"/>
        <v>4.3171410613437105E-3</v>
      </c>
      <c r="S51" s="12">
        <f t="shared" si="8"/>
        <v>1.2995453420856474E-3</v>
      </c>
      <c r="T51" s="12">
        <f t="shared" si="9"/>
        <v>-1.5990500618620871E-2</v>
      </c>
    </row>
    <row r="52" spans="2:20" x14ac:dyDescent="0.25">
      <c r="B52" s="7">
        <f t="shared" si="11"/>
        <v>47</v>
      </c>
      <c r="C52" s="8">
        <v>45565</v>
      </c>
      <c r="D52" s="9">
        <v>108.35</v>
      </c>
      <c r="E52" s="9">
        <v>108.95</v>
      </c>
      <c r="F52" s="9">
        <v>368.53</v>
      </c>
      <c r="G52" s="9">
        <v>573.76</v>
      </c>
      <c r="H52" s="9">
        <v>50.83</v>
      </c>
      <c r="I52" s="9">
        <v>85.52</v>
      </c>
      <c r="J52" s="9">
        <v>53.83</v>
      </c>
      <c r="K52" s="9">
        <v>16.39</v>
      </c>
      <c r="M52" s="12">
        <f t="shared" si="10"/>
        <v>1.1510384205829723E-2</v>
      </c>
      <c r="N52" s="12">
        <f t="shared" si="3"/>
        <v>-1.5302238656190592E-2</v>
      </c>
      <c r="O52" s="12">
        <f t="shared" si="4"/>
        <v>-1.816383186824509E-3</v>
      </c>
      <c r="P52" s="12">
        <f t="shared" si="5"/>
        <v>3.9992019980517003E-3</v>
      </c>
      <c r="Q52" s="12">
        <f t="shared" si="6"/>
        <v>3.6870535808327581E-2</v>
      </c>
      <c r="R52" s="12">
        <f t="shared" si="7"/>
        <v>-1.8691594227036473E-3</v>
      </c>
      <c r="S52" s="12">
        <f t="shared" si="8"/>
        <v>7.8329382211871114E-3</v>
      </c>
      <c r="T52" s="12">
        <f t="shared" si="9"/>
        <v>-7.9003753370936042E-3</v>
      </c>
    </row>
    <row r="53" spans="2:20" x14ac:dyDescent="0.25">
      <c r="B53" s="7">
        <f t="shared" si="11"/>
        <v>48</v>
      </c>
      <c r="C53" s="8">
        <v>45562</v>
      </c>
      <c r="D53" s="9">
        <v>107.11</v>
      </c>
      <c r="E53" s="9">
        <v>110.63</v>
      </c>
      <c r="F53" s="9">
        <v>369.2</v>
      </c>
      <c r="G53" s="9">
        <v>571.47</v>
      </c>
      <c r="H53" s="9">
        <v>48.99</v>
      </c>
      <c r="I53" s="9">
        <v>85.68</v>
      </c>
      <c r="J53" s="9">
        <v>53.41</v>
      </c>
      <c r="K53" s="9">
        <v>16.52</v>
      </c>
      <c r="M53" s="12">
        <f t="shared" si="10"/>
        <v>-1.6022570138507278E-2</v>
      </c>
      <c r="N53" s="12">
        <f t="shared" si="3"/>
        <v>-2.3936125345655705E-2</v>
      </c>
      <c r="O53" s="12">
        <f t="shared" si="4"/>
        <v>-2.6619776956143884E-2</v>
      </c>
      <c r="P53" s="12">
        <f t="shared" si="5"/>
        <v>-1.4513409963401271E-3</v>
      </c>
      <c r="Q53" s="12">
        <f t="shared" si="6"/>
        <v>-4.7243463731222207E-2</v>
      </c>
      <c r="R53" s="12">
        <f t="shared" si="7"/>
        <v>4.0933335910000096E-3</v>
      </c>
      <c r="S53" s="12">
        <f t="shared" si="8"/>
        <v>-1.6526232588210801E-2</v>
      </c>
      <c r="T53" s="12">
        <f t="shared" si="9"/>
        <v>-9.0389286698707681E-3</v>
      </c>
    </row>
    <row r="54" spans="2:20" x14ac:dyDescent="0.25">
      <c r="B54" s="7">
        <f t="shared" si="11"/>
        <v>49</v>
      </c>
      <c r="C54" s="8">
        <v>45561</v>
      </c>
      <c r="D54" s="9">
        <v>108.84</v>
      </c>
      <c r="E54" s="9">
        <v>113.31</v>
      </c>
      <c r="F54" s="9">
        <v>379.16</v>
      </c>
      <c r="G54" s="9">
        <v>572.29999999999995</v>
      </c>
      <c r="H54" s="9">
        <v>51.36</v>
      </c>
      <c r="I54" s="9">
        <v>85.33</v>
      </c>
      <c r="J54" s="9">
        <v>54.3</v>
      </c>
      <c r="K54" s="9">
        <v>16.670000000000002</v>
      </c>
      <c r="M54" s="12">
        <f t="shared" si="10"/>
        <v>1.8078645629191266E-2</v>
      </c>
      <c r="N54" s="12">
        <f t="shared" si="3"/>
        <v>-3.1720883061439904E-3</v>
      </c>
      <c r="O54" s="12">
        <f t="shared" si="4"/>
        <v>-1.2580100910495225E-2</v>
      </c>
      <c r="P54" s="12">
        <f t="shared" si="5"/>
        <v>3.9567956100452452E-3</v>
      </c>
      <c r="Q54" s="12">
        <f t="shared" si="6"/>
        <v>1.5105731077860896E-2</v>
      </c>
      <c r="R54" s="12">
        <f t="shared" si="7"/>
        <v>5.9947285020488074E-3</v>
      </c>
      <c r="S54" s="12">
        <f t="shared" si="8"/>
        <v>2.1217993094845188E-2</v>
      </c>
      <c r="T54" s="12">
        <f t="shared" si="9"/>
        <v>3.3549959684220469E-2</v>
      </c>
    </row>
    <row r="55" spans="2:20" x14ac:dyDescent="0.25">
      <c r="B55" s="7">
        <f t="shared" si="11"/>
        <v>50</v>
      </c>
      <c r="C55" s="8">
        <v>45560</v>
      </c>
      <c r="D55" s="9">
        <v>106.89</v>
      </c>
      <c r="E55" s="9">
        <v>113.67</v>
      </c>
      <c r="F55" s="9">
        <v>383.96</v>
      </c>
      <c r="G55" s="9">
        <v>570.04</v>
      </c>
      <c r="H55" s="9">
        <v>50.59</v>
      </c>
      <c r="I55" s="9">
        <v>84.82</v>
      </c>
      <c r="J55" s="9">
        <v>53.16</v>
      </c>
      <c r="K55" s="9">
        <v>16.12</v>
      </c>
      <c r="M55" s="12">
        <f t="shared" si="10"/>
        <v>-9.9605198639494755E-3</v>
      </c>
      <c r="N55" s="12">
        <f t="shared" si="3"/>
        <v>6.9742061540605162E-3</v>
      </c>
      <c r="O55" s="12">
        <f t="shared" si="4"/>
        <v>9.4202078240925389E-3</v>
      </c>
      <c r="P55" s="12">
        <f t="shared" si="5"/>
        <v>-2.2079319254054044E-3</v>
      </c>
      <c r="Q55" s="12">
        <f t="shared" si="6"/>
        <v>1.0931242705134341E-2</v>
      </c>
      <c r="R55" s="12">
        <f t="shared" si="7"/>
        <v>-1.0788097123386457E-2</v>
      </c>
      <c r="S55" s="12">
        <f t="shared" si="8"/>
        <v>1.8812905708759221E-4</v>
      </c>
      <c r="T55" s="12">
        <f t="shared" si="9"/>
        <v>-2.026474013289855E-2</v>
      </c>
    </row>
    <row r="56" spans="2:20" x14ac:dyDescent="0.25">
      <c r="B56" s="7">
        <f t="shared" si="11"/>
        <v>51</v>
      </c>
      <c r="C56" s="8">
        <v>45559</v>
      </c>
      <c r="D56" s="9">
        <v>107.96</v>
      </c>
      <c r="E56" s="9">
        <v>112.88</v>
      </c>
      <c r="F56" s="9">
        <v>380.36</v>
      </c>
      <c r="G56" s="9">
        <v>571.29999999999995</v>
      </c>
      <c r="H56" s="9">
        <v>50.04</v>
      </c>
      <c r="I56" s="9">
        <v>85.74</v>
      </c>
      <c r="J56" s="9">
        <v>53.15</v>
      </c>
      <c r="K56" s="9">
        <v>16.45</v>
      </c>
      <c r="M56" s="12">
        <f t="shared" si="10"/>
        <v>-2.4978041572511853E-3</v>
      </c>
      <c r="N56" s="12">
        <f t="shared" si="3"/>
        <v>1.1045898876437095E-2</v>
      </c>
      <c r="O56" s="12">
        <f t="shared" si="4"/>
        <v>3.0294428726919471E-2</v>
      </c>
      <c r="P56" s="12">
        <f t="shared" si="5"/>
        <v>2.8572199249817408E-3</v>
      </c>
      <c r="Q56" s="12">
        <f t="shared" si="6"/>
        <v>9.2351589916659302E-3</v>
      </c>
      <c r="R56" s="12">
        <f t="shared" si="7"/>
        <v>-6.6260050617352999E-3</v>
      </c>
      <c r="S56" s="12">
        <f t="shared" si="8"/>
        <v>-8.9905082068770011E-3</v>
      </c>
      <c r="T56" s="12">
        <f t="shared" si="9"/>
        <v>3.0239885189718176E-2</v>
      </c>
    </row>
    <row r="57" spans="2:20" x14ac:dyDescent="0.25">
      <c r="B57" s="7">
        <f t="shared" si="11"/>
        <v>52</v>
      </c>
      <c r="C57" s="8">
        <v>45558</v>
      </c>
      <c r="D57" s="9">
        <v>108.23</v>
      </c>
      <c r="E57" s="9">
        <v>111.64</v>
      </c>
      <c r="F57" s="9">
        <v>369.01</v>
      </c>
      <c r="G57" s="9">
        <v>569.66999999999996</v>
      </c>
      <c r="H57" s="9">
        <v>49.58</v>
      </c>
      <c r="I57" s="9">
        <v>86.31</v>
      </c>
      <c r="J57" s="9">
        <v>53.63</v>
      </c>
      <c r="K57" s="9">
        <v>15.96</v>
      </c>
      <c r="M57" s="12">
        <f t="shared" si="10"/>
        <v>1.3675267770731751E-2</v>
      </c>
      <c r="N57" s="12">
        <f t="shared" si="3"/>
        <v>-9.6274589223033346E-3</v>
      </c>
      <c r="O57" s="12">
        <f t="shared" si="4"/>
        <v>1.0460745366634982E-2</v>
      </c>
      <c r="P57" s="12">
        <f t="shared" si="5"/>
        <v>2.4957830727825358E-3</v>
      </c>
      <c r="Q57" s="12">
        <f t="shared" si="6"/>
        <v>1.8113856412434941E-2</v>
      </c>
      <c r="R57" s="12">
        <f t="shared" si="7"/>
        <v>-1.4264592500294611E-2</v>
      </c>
      <c r="S57" s="12">
        <f t="shared" si="8"/>
        <v>2.9878640341936187E-3</v>
      </c>
      <c r="T57" s="12">
        <f t="shared" si="9"/>
        <v>6.2676279080933252E-4</v>
      </c>
    </row>
    <row r="58" spans="2:20" x14ac:dyDescent="0.25">
      <c r="B58" s="7">
        <f t="shared" si="11"/>
        <v>53</v>
      </c>
      <c r="C58" s="8">
        <v>45555</v>
      </c>
      <c r="D58" s="9">
        <v>106.76</v>
      </c>
      <c r="E58" s="9">
        <v>112.72</v>
      </c>
      <c r="F58" s="9">
        <v>365.17</v>
      </c>
      <c r="G58" s="9">
        <v>568.25</v>
      </c>
      <c r="H58" s="9">
        <v>48.69</v>
      </c>
      <c r="I58" s="9">
        <v>87.55</v>
      </c>
      <c r="J58" s="9">
        <v>53.47</v>
      </c>
      <c r="K58" s="9">
        <v>15.95</v>
      </c>
      <c r="M58" s="12">
        <f t="shared" si="10"/>
        <v>1.8735363052460846E-4</v>
      </c>
      <c r="N58" s="12">
        <f t="shared" si="3"/>
        <v>1.5917352963336347E-2</v>
      </c>
      <c r="O58" s="12">
        <f t="shared" si="4"/>
        <v>1.3648042668777505E-2</v>
      </c>
      <c r="P58" s="12">
        <f t="shared" si="5"/>
        <v>-4.7927200402212754E-3</v>
      </c>
      <c r="Q58" s="12">
        <f t="shared" si="6"/>
        <v>4.2157862776254308E-2</v>
      </c>
      <c r="R58" s="12">
        <f t="shared" si="7"/>
        <v>2.630527050117687E-3</v>
      </c>
      <c r="S58" s="12">
        <f t="shared" si="8"/>
        <v>-7.4780336257307867E-4</v>
      </c>
      <c r="T58" s="12">
        <f t="shared" si="9"/>
        <v>-2.3545077751520128E-2</v>
      </c>
    </row>
    <row r="59" spans="2:20" x14ac:dyDescent="0.25">
      <c r="B59" s="7">
        <f t="shared" si="11"/>
        <v>54</v>
      </c>
      <c r="C59" s="8">
        <v>45554</v>
      </c>
      <c r="D59" s="9">
        <v>106.74</v>
      </c>
      <c r="E59" s="9">
        <v>110.94</v>
      </c>
      <c r="F59" s="9">
        <v>360.22</v>
      </c>
      <c r="G59" s="9">
        <v>570.98</v>
      </c>
      <c r="H59" s="9">
        <v>46.68</v>
      </c>
      <c r="I59" s="9">
        <v>87.32</v>
      </c>
      <c r="J59" s="9">
        <v>53.51</v>
      </c>
      <c r="K59" s="9">
        <v>16.329999999999998</v>
      </c>
      <c r="M59" s="12">
        <f t="shared" si="10"/>
        <v>4.0533172327335942E-2</v>
      </c>
      <c r="N59" s="12">
        <f t="shared" si="3"/>
        <v>1.4432620221306552E-3</v>
      </c>
      <c r="O59" s="12">
        <f t="shared" si="4"/>
        <v>4.616051164079088E-2</v>
      </c>
      <c r="P59" s="12">
        <f t="shared" si="5"/>
        <v>1.6920518845091718E-2</v>
      </c>
      <c r="Q59" s="12">
        <f t="shared" si="6"/>
        <v>-6.424670956614979E-4</v>
      </c>
      <c r="R59" s="12">
        <f t="shared" si="7"/>
        <v>2.3874120344678708E-2</v>
      </c>
      <c r="S59" s="12">
        <f t="shared" si="8"/>
        <v>1.0520480275797739E-2</v>
      </c>
      <c r="T59" s="12">
        <f t="shared" si="9"/>
        <v>-6.713482645660301E-3</v>
      </c>
    </row>
    <row r="60" spans="2:20" x14ac:dyDescent="0.25">
      <c r="B60" s="7">
        <f t="shared" si="11"/>
        <v>55</v>
      </c>
      <c r="C60" s="8">
        <v>45553</v>
      </c>
      <c r="D60" s="9">
        <v>102.5</v>
      </c>
      <c r="E60" s="9">
        <v>110.78</v>
      </c>
      <c r="F60" s="9">
        <v>343.97</v>
      </c>
      <c r="G60" s="9">
        <v>561.4</v>
      </c>
      <c r="H60" s="9">
        <v>46.71</v>
      </c>
      <c r="I60" s="9">
        <v>85.26</v>
      </c>
      <c r="J60" s="9">
        <v>52.95</v>
      </c>
      <c r="K60" s="9">
        <v>16.440000000000001</v>
      </c>
      <c r="M60" s="12">
        <f t="shared" si="10"/>
        <v>1.207258123426924E-2</v>
      </c>
      <c r="N60" s="12">
        <f t="shared" si="3"/>
        <v>-1.0148724224977918E-2</v>
      </c>
      <c r="O60" s="12">
        <f t="shared" si="4"/>
        <v>5.3052068696138599E-3</v>
      </c>
      <c r="P60" s="12">
        <f t="shared" si="5"/>
        <v>-2.9702904084861681E-3</v>
      </c>
      <c r="Q60" s="12">
        <f t="shared" si="6"/>
        <v>-1.2974764596169338E-2</v>
      </c>
      <c r="R60" s="12">
        <f t="shared" si="7"/>
        <v>-2.927916830799673E-3</v>
      </c>
      <c r="S60" s="12">
        <f t="shared" si="8"/>
        <v>-5.8375083383706188E-3</v>
      </c>
      <c r="T60" s="12">
        <f t="shared" si="9"/>
        <v>-3.0367469434735548E-3</v>
      </c>
    </row>
    <row r="61" spans="2:20" x14ac:dyDescent="0.25">
      <c r="B61" s="7">
        <f t="shared" si="11"/>
        <v>56</v>
      </c>
      <c r="C61" s="8">
        <v>45552</v>
      </c>
      <c r="D61" s="9">
        <v>101.27</v>
      </c>
      <c r="E61" s="9">
        <v>111.91</v>
      </c>
      <c r="F61" s="9">
        <v>342.15</v>
      </c>
      <c r="G61" s="9">
        <v>563.07000000000005</v>
      </c>
      <c r="H61" s="9">
        <v>47.32</v>
      </c>
      <c r="I61" s="9">
        <v>85.51</v>
      </c>
      <c r="J61" s="9">
        <v>53.26</v>
      </c>
      <c r="K61" s="9">
        <v>16.489999999999998</v>
      </c>
      <c r="M61" s="12">
        <f t="shared" si="10"/>
        <v>1.2820051358769268E-2</v>
      </c>
      <c r="N61" s="12">
        <f t="shared" si="3"/>
        <v>-2.4988857269375385E-3</v>
      </c>
      <c r="O61" s="12">
        <f t="shared" si="4"/>
        <v>9.7507307249132952E-3</v>
      </c>
      <c r="P61" s="12">
        <f t="shared" si="5"/>
        <v>4.0855841621318729E-4</v>
      </c>
      <c r="Q61" s="12">
        <f t="shared" si="6"/>
        <v>-6.3378052190129976E-4</v>
      </c>
      <c r="R61" s="12">
        <f t="shared" si="7"/>
        <v>2.3391812972169663E-4</v>
      </c>
      <c r="S61" s="12">
        <f t="shared" si="8"/>
        <v>-1.5009383680821421E-3</v>
      </c>
      <c r="T61" s="12">
        <f t="shared" si="9"/>
        <v>5.4728017413546897E-3</v>
      </c>
    </row>
    <row r="62" spans="2:20" x14ac:dyDescent="0.25">
      <c r="B62" s="7">
        <f t="shared" si="11"/>
        <v>57</v>
      </c>
      <c r="C62" s="8">
        <v>45551</v>
      </c>
      <c r="D62" s="9">
        <v>99.98</v>
      </c>
      <c r="E62" s="9">
        <v>112.19</v>
      </c>
      <c r="F62" s="9">
        <v>338.83</v>
      </c>
      <c r="G62" s="9">
        <v>562.84</v>
      </c>
      <c r="H62" s="9">
        <v>47.35</v>
      </c>
      <c r="I62" s="9">
        <v>85.49</v>
      </c>
      <c r="J62" s="9">
        <v>53.34</v>
      </c>
      <c r="K62" s="9">
        <v>16.399999999999999</v>
      </c>
      <c r="M62" s="12">
        <f t="shared" si="10"/>
        <v>1.5522940462569313E-2</v>
      </c>
      <c r="N62" s="12">
        <f t="shared" si="3"/>
        <v>-7.8132333902803525E-3</v>
      </c>
      <c r="O62" s="12">
        <f t="shared" si="4"/>
        <v>2.7485129533490935E-3</v>
      </c>
      <c r="P62" s="12">
        <f t="shared" si="5"/>
        <v>1.4757525903619296E-3</v>
      </c>
      <c r="Q62" s="12">
        <f t="shared" si="6"/>
        <v>-4.2229730357304867E-4</v>
      </c>
      <c r="R62" s="12">
        <f t="shared" si="7"/>
        <v>1.1174614899498345E-2</v>
      </c>
      <c r="S62" s="12">
        <f t="shared" si="8"/>
        <v>4.5095905059750639E-3</v>
      </c>
      <c r="T62" s="12">
        <f t="shared" si="9"/>
        <v>3.4111834506863122E-2</v>
      </c>
    </row>
    <row r="63" spans="2:20" x14ac:dyDescent="0.25">
      <c r="B63" s="7">
        <f t="shared" si="11"/>
        <v>58</v>
      </c>
      <c r="C63" s="8">
        <v>45548</v>
      </c>
      <c r="D63" s="9">
        <v>98.44</v>
      </c>
      <c r="E63" s="9">
        <v>113.07</v>
      </c>
      <c r="F63" s="9">
        <v>337.9</v>
      </c>
      <c r="G63" s="9">
        <v>562.01</v>
      </c>
      <c r="H63" s="9">
        <v>47.37</v>
      </c>
      <c r="I63" s="9">
        <v>84.54</v>
      </c>
      <c r="J63" s="9">
        <v>53.1</v>
      </c>
      <c r="K63" s="9">
        <v>15.85</v>
      </c>
      <c r="M63" s="12">
        <f t="shared" si="10"/>
        <v>1.6387093452997329E-2</v>
      </c>
      <c r="N63" s="12">
        <f t="shared" si="3"/>
        <v>1.6317066581389639E-2</v>
      </c>
      <c r="O63" s="12">
        <f t="shared" si="4"/>
        <v>1.1548542169789228E-3</v>
      </c>
      <c r="P63" s="12">
        <f t="shared" si="5"/>
        <v>5.2091813450821168E-3</v>
      </c>
      <c r="Q63" s="12">
        <f t="shared" si="6"/>
        <v>1.3174861200964338E-2</v>
      </c>
      <c r="R63" s="12">
        <f t="shared" si="7"/>
        <v>5.8129352840193479E-3</v>
      </c>
      <c r="S63" s="12">
        <f t="shared" si="8"/>
        <v>-7.6916240753200932E-3</v>
      </c>
      <c r="T63" s="12">
        <f t="shared" si="9"/>
        <v>9.5087879690273561E-3</v>
      </c>
    </row>
    <row r="64" spans="2:20" x14ac:dyDescent="0.25">
      <c r="B64" s="7">
        <f t="shared" si="11"/>
        <v>59</v>
      </c>
      <c r="C64" s="8">
        <v>45547</v>
      </c>
      <c r="D64" s="9">
        <v>96.84</v>
      </c>
      <c r="E64" s="9">
        <v>111.24</v>
      </c>
      <c r="F64" s="9">
        <v>337.51</v>
      </c>
      <c r="G64" s="9">
        <v>559.09</v>
      </c>
      <c r="H64" s="9">
        <v>46.75</v>
      </c>
      <c r="I64" s="9">
        <v>84.05</v>
      </c>
      <c r="J64" s="9">
        <v>53.51</v>
      </c>
      <c r="K64" s="9">
        <v>15.7</v>
      </c>
      <c r="M64" s="12">
        <f t="shared" si="10"/>
        <v>-2.3722356542771215E-3</v>
      </c>
      <c r="N64" s="12">
        <f t="shared" si="3"/>
        <v>3.5502356142392485E-2</v>
      </c>
      <c r="O64" s="12">
        <f t="shared" si="4"/>
        <v>2.5216205123296653E-3</v>
      </c>
      <c r="P64" s="12">
        <f t="shared" si="5"/>
        <v>8.3879397235310169E-3</v>
      </c>
      <c r="Q64" s="12">
        <f t="shared" si="6"/>
        <v>5.1469124986904232E-3</v>
      </c>
      <c r="R64" s="12">
        <f t="shared" si="7"/>
        <v>3.4562932923432018E-3</v>
      </c>
      <c r="S64" s="12">
        <f t="shared" si="8"/>
        <v>-1.8670655162331105E-3</v>
      </c>
      <c r="T64" s="12">
        <f t="shared" si="9"/>
        <v>1.8644063022237846E-2</v>
      </c>
    </row>
    <row r="65" spans="2:20" x14ac:dyDescent="0.25">
      <c r="B65" s="7">
        <f t="shared" si="11"/>
        <v>60</v>
      </c>
      <c r="C65" s="8">
        <v>45546</v>
      </c>
      <c r="D65" s="9">
        <v>97.07</v>
      </c>
      <c r="E65" s="9">
        <v>107.36</v>
      </c>
      <c r="F65" s="9">
        <v>336.66</v>
      </c>
      <c r="G65" s="9">
        <v>554.41999999999996</v>
      </c>
      <c r="H65" s="9">
        <v>46.51</v>
      </c>
      <c r="I65" s="9">
        <v>83.76</v>
      </c>
      <c r="J65" s="9">
        <v>53.61</v>
      </c>
      <c r="K65" s="9">
        <v>15.41</v>
      </c>
      <c r="M65" s="12">
        <f t="shared" si="10"/>
        <v>4.53090560589548E-2</v>
      </c>
      <c r="N65" s="12">
        <f t="shared" si="3"/>
        <v>4.6583128433557596E-4</v>
      </c>
      <c r="O65" s="12">
        <f t="shared" si="4"/>
        <v>2.9113348093682274E-2</v>
      </c>
      <c r="P65" s="12">
        <f t="shared" si="5"/>
        <v>1.0206667589763558E-2</v>
      </c>
      <c r="Q65" s="12">
        <f t="shared" si="6"/>
        <v>1.2331145975053425E-2</v>
      </c>
      <c r="R65" s="12">
        <f t="shared" si="7"/>
        <v>8.1515675543698679E-3</v>
      </c>
      <c r="S65" s="12">
        <f t="shared" si="8"/>
        <v>2.1875282997140012E-2</v>
      </c>
      <c r="T65" s="12">
        <f t="shared" si="9"/>
        <v>1.8337121531759849E-2</v>
      </c>
    </row>
    <row r="66" spans="2:20" x14ac:dyDescent="0.25">
      <c r="B66" s="7">
        <f t="shared" si="11"/>
        <v>61</v>
      </c>
      <c r="C66" s="8">
        <v>45545</v>
      </c>
      <c r="D66" s="9">
        <v>92.77</v>
      </c>
      <c r="E66" s="9">
        <v>107.31</v>
      </c>
      <c r="F66" s="9">
        <v>327</v>
      </c>
      <c r="G66" s="9">
        <v>548.79</v>
      </c>
      <c r="H66" s="9">
        <v>45.94</v>
      </c>
      <c r="I66" s="9">
        <v>83.08</v>
      </c>
      <c r="J66" s="9">
        <v>52.45</v>
      </c>
      <c r="K66" s="9">
        <v>15.13</v>
      </c>
      <c r="M66" s="12">
        <f t="shared" si="10"/>
        <v>3.9963330175416655E-3</v>
      </c>
      <c r="N66" s="12">
        <f t="shared" si="3"/>
        <v>1.7390107836712361E-2</v>
      </c>
      <c r="O66" s="12">
        <f t="shared" si="4"/>
        <v>9.0006290575149802E-3</v>
      </c>
      <c r="P66" s="12">
        <f t="shared" si="5"/>
        <v>4.346244971666878E-3</v>
      </c>
      <c r="Q66" s="12">
        <f t="shared" si="6"/>
        <v>-6.2927407391819064E-3</v>
      </c>
      <c r="R66" s="12">
        <f t="shared" si="7"/>
        <v>-3.6044734447392367E-3</v>
      </c>
      <c r="S66" s="12">
        <f t="shared" si="8"/>
        <v>-4.9448560248092971E-3</v>
      </c>
      <c r="T66" s="12">
        <f t="shared" si="9"/>
        <v>3.9735151618605349E-3</v>
      </c>
    </row>
    <row r="67" spans="2:20" x14ac:dyDescent="0.25">
      <c r="B67" s="7">
        <f t="shared" si="11"/>
        <v>62</v>
      </c>
      <c r="C67" s="8">
        <v>45544</v>
      </c>
      <c r="D67" s="9">
        <v>92.4</v>
      </c>
      <c r="E67" s="9">
        <v>105.46</v>
      </c>
      <c r="F67" s="9">
        <v>324.07</v>
      </c>
      <c r="G67" s="9">
        <v>546.41</v>
      </c>
      <c r="H67" s="9">
        <v>46.23</v>
      </c>
      <c r="I67" s="9">
        <v>83.38</v>
      </c>
      <c r="J67" s="9">
        <v>52.71</v>
      </c>
      <c r="K67" s="9">
        <v>15.07</v>
      </c>
      <c r="M67" s="12">
        <f t="shared" si="10"/>
        <v>1.6476994516959605E-2</v>
      </c>
      <c r="N67" s="12">
        <f t="shared" si="3"/>
        <v>1.0964499414443997E-2</v>
      </c>
      <c r="O67" s="12">
        <f t="shared" si="4"/>
        <v>4.0195465658110279E-3</v>
      </c>
      <c r="P67" s="12">
        <f t="shared" si="5"/>
        <v>1.1134025598169043E-2</v>
      </c>
      <c r="Q67" s="12">
        <f t="shared" si="6"/>
        <v>3.29845205553774E-2</v>
      </c>
      <c r="R67" s="12">
        <f t="shared" si="7"/>
        <v>1.8031589170553849E-2</v>
      </c>
      <c r="S67" s="12">
        <f t="shared" si="8"/>
        <v>2.0702291975557743E-2</v>
      </c>
      <c r="T67" s="12">
        <f t="shared" si="9"/>
        <v>-1.1873490415016548E-2</v>
      </c>
    </row>
    <row r="68" spans="2:20" x14ac:dyDescent="0.25">
      <c r="B68" s="7">
        <f t="shared" si="11"/>
        <v>63</v>
      </c>
      <c r="C68" s="8">
        <v>45541</v>
      </c>
      <c r="D68" s="9">
        <v>90.89</v>
      </c>
      <c r="E68" s="9">
        <v>104.31</v>
      </c>
      <c r="F68" s="9">
        <v>322.77</v>
      </c>
      <c r="G68" s="9">
        <v>540.36</v>
      </c>
      <c r="H68" s="9">
        <v>44.73</v>
      </c>
      <c r="I68" s="9">
        <v>81.89</v>
      </c>
      <c r="J68" s="9">
        <v>51.63</v>
      </c>
      <c r="K68" s="9">
        <v>15.25</v>
      </c>
      <c r="M68" s="12">
        <f t="shared" si="10"/>
        <v>-4.1486313364926593E-2</v>
      </c>
      <c r="N68" s="12">
        <f t="shared" si="3"/>
        <v>-1.9556347575693755E-2</v>
      </c>
      <c r="O68" s="12">
        <f t="shared" si="4"/>
        <v>-1.7992502570984625E-2</v>
      </c>
      <c r="P68" s="12">
        <f t="shared" si="5"/>
        <v>-1.6973351692077254E-2</v>
      </c>
      <c r="Q68" s="12">
        <f t="shared" si="6"/>
        <v>-1.2441840123365832E-2</v>
      </c>
      <c r="R68" s="12">
        <f t="shared" si="7"/>
        <v>1.4664551082111436E-3</v>
      </c>
      <c r="S68" s="12">
        <f t="shared" si="8"/>
        <v>-5.7937589646697481E-3</v>
      </c>
      <c r="T68" s="12">
        <f t="shared" si="9"/>
        <v>-1.4323161531554185E-2</v>
      </c>
    </row>
    <row r="69" spans="2:20" x14ac:dyDescent="0.25">
      <c r="B69" s="7">
        <f t="shared" si="11"/>
        <v>64</v>
      </c>
      <c r="C69" s="8">
        <v>45540</v>
      </c>
      <c r="D69" s="9">
        <v>94.74</v>
      </c>
      <c r="E69" s="9">
        <v>106.37</v>
      </c>
      <c r="F69" s="9">
        <v>328.63</v>
      </c>
      <c r="G69" s="9">
        <v>549.61</v>
      </c>
      <c r="H69" s="9">
        <v>45.29</v>
      </c>
      <c r="I69" s="9">
        <v>81.77</v>
      </c>
      <c r="J69" s="9">
        <v>51.93</v>
      </c>
      <c r="K69" s="9">
        <v>15.47</v>
      </c>
      <c r="M69" s="12">
        <f t="shared" si="10"/>
        <v>-1.6874081202765707E-3</v>
      </c>
      <c r="N69" s="12">
        <f t="shared" si="3"/>
        <v>5.3730628393744689E-3</v>
      </c>
      <c r="O69" s="12">
        <f t="shared" si="4"/>
        <v>-1.8848427784783324E-3</v>
      </c>
      <c r="P69" s="12">
        <f t="shared" si="5"/>
        <v>-2.4351251402282216E-3</v>
      </c>
      <c r="Q69" s="12">
        <f t="shared" si="6"/>
        <v>4.2040110594897808E-3</v>
      </c>
      <c r="R69" s="12">
        <f t="shared" si="7"/>
        <v>2.2634074890708403E-2</v>
      </c>
      <c r="S69" s="12">
        <f t="shared" si="8"/>
        <v>-5.7753394617128789E-4</v>
      </c>
      <c r="T69" s="12">
        <f t="shared" si="9"/>
        <v>7.1359368654487923E-3</v>
      </c>
    </row>
    <row r="70" spans="2:20" x14ac:dyDescent="0.25">
      <c r="B70" s="7">
        <f t="shared" si="11"/>
        <v>65</v>
      </c>
      <c r="C70" s="8">
        <v>45539</v>
      </c>
      <c r="D70" s="9">
        <v>94.9</v>
      </c>
      <c r="E70" s="9">
        <v>105.8</v>
      </c>
      <c r="F70" s="9">
        <v>329.25</v>
      </c>
      <c r="G70" s="9">
        <v>550.95000000000005</v>
      </c>
      <c r="H70" s="9">
        <v>45.1</v>
      </c>
      <c r="I70" s="9">
        <v>79.94</v>
      </c>
      <c r="J70" s="9">
        <v>51.96</v>
      </c>
      <c r="K70" s="9">
        <v>15.36</v>
      </c>
      <c r="M70" s="12">
        <f t="shared" si="10"/>
        <v>-1.7547974829513566E-2</v>
      </c>
      <c r="N70" s="12">
        <f t="shared" si="3"/>
        <v>-1.1371768614710879E-2</v>
      </c>
      <c r="O70" s="12">
        <f t="shared" si="4"/>
        <v>1.9761350202225397E-3</v>
      </c>
      <c r="P70" s="12">
        <f t="shared" si="5"/>
        <v>-2.0489023785603289E-3</v>
      </c>
      <c r="Q70" s="12">
        <f t="shared" si="6"/>
        <v>-6.6496733027715071E-4</v>
      </c>
      <c r="R70" s="12">
        <f t="shared" si="7"/>
        <v>-2.7482840533771388E-3</v>
      </c>
      <c r="S70" s="12">
        <f t="shared" si="8"/>
        <v>1.0252532015574082E-2</v>
      </c>
      <c r="T70" s="12">
        <f t="shared" si="9"/>
        <v>9.813621448324452E-3</v>
      </c>
    </row>
    <row r="71" spans="2:20" x14ac:dyDescent="0.25">
      <c r="B71" s="7">
        <f t="shared" si="11"/>
        <v>66</v>
      </c>
      <c r="C71" s="8">
        <v>45538</v>
      </c>
      <c r="D71" s="9">
        <v>96.58</v>
      </c>
      <c r="E71" s="9">
        <v>107.01</v>
      </c>
      <c r="F71" s="9">
        <v>328.6</v>
      </c>
      <c r="G71" s="9">
        <v>552.08000000000004</v>
      </c>
      <c r="H71" s="9">
        <v>45.13</v>
      </c>
      <c r="I71" s="9">
        <v>80.16</v>
      </c>
      <c r="J71" s="9">
        <v>51.43</v>
      </c>
      <c r="K71" s="9">
        <v>15.21</v>
      </c>
      <c r="M71" s="12">
        <f t="shared" ref="M71:M134" si="12">LN(D71/D72)</f>
        <v>-3.2896698253099196E-2</v>
      </c>
      <c r="N71" s="12">
        <f t="shared" ref="N71:N134" si="13">LN(E71/E72)</f>
        <v>-2.5738241036520313E-2</v>
      </c>
      <c r="O71" s="12">
        <f t="shared" ref="O71:O134" si="14">LN(F71/F72)</f>
        <v>-4.2539326122099048E-2</v>
      </c>
      <c r="P71" s="12">
        <f t="shared" ref="P71:P134" si="15">LN(G71/G72)</f>
        <v>-2.0793751280581006E-2</v>
      </c>
      <c r="Q71" s="12">
        <f t="shared" ref="Q71:Q134" si="16">LN(H71/H72)</f>
        <v>-2.1265736163693042E-2</v>
      </c>
      <c r="R71" s="12">
        <f t="shared" ref="R71:R134" si="17">LN(I71/I72)</f>
        <v>-7.3333247662112572E-3</v>
      </c>
      <c r="S71" s="12">
        <f t="shared" ref="S71:S134" si="18">LN(J71/J72)</f>
        <v>-7.7745387783835452E-4</v>
      </c>
      <c r="T71" s="12">
        <f t="shared" ref="T71:T134" si="19">LN(K71/K72)</f>
        <v>-1.5008438325428567E-2</v>
      </c>
    </row>
    <row r="72" spans="2:20" x14ac:dyDescent="0.25">
      <c r="B72" s="7">
        <f t="shared" ref="B72:B135" si="20">+B71+1</f>
        <v>67</v>
      </c>
      <c r="C72" s="8">
        <v>45534</v>
      </c>
      <c r="D72" s="9">
        <v>99.81</v>
      </c>
      <c r="E72" s="9">
        <v>109.8</v>
      </c>
      <c r="F72" s="9">
        <v>342.88</v>
      </c>
      <c r="G72" s="9">
        <v>563.67999999999995</v>
      </c>
      <c r="H72" s="9">
        <v>46.1</v>
      </c>
      <c r="I72" s="9">
        <v>80.75</v>
      </c>
      <c r="J72" s="9">
        <v>51.47</v>
      </c>
      <c r="K72" s="9">
        <v>15.44</v>
      </c>
      <c r="M72" s="12">
        <f t="shared" si="12"/>
        <v>9.2602574165955853E-3</v>
      </c>
      <c r="N72" s="12">
        <f t="shared" si="13"/>
        <v>-8.6148798498147678E-3</v>
      </c>
      <c r="O72" s="12">
        <f t="shared" si="14"/>
        <v>6.2901569284151632E-3</v>
      </c>
      <c r="P72" s="12">
        <f t="shared" si="15"/>
        <v>9.5007087011262474E-3</v>
      </c>
      <c r="Q72" s="12">
        <f t="shared" si="16"/>
        <v>1.3100624045698056E-2</v>
      </c>
      <c r="R72" s="12">
        <f t="shared" si="17"/>
        <v>7.2085820479056029E-3</v>
      </c>
      <c r="S72" s="12">
        <f t="shared" si="18"/>
        <v>3.3083614879392681E-3</v>
      </c>
      <c r="T72" s="12">
        <f t="shared" si="19"/>
        <v>7.1498517129072988E-3</v>
      </c>
    </row>
    <row r="73" spans="2:20" x14ac:dyDescent="0.25">
      <c r="B73" s="7">
        <f t="shared" si="20"/>
        <v>68</v>
      </c>
      <c r="C73" s="8">
        <v>45533</v>
      </c>
      <c r="D73" s="9">
        <v>98.89</v>
      </c>
      <c r="E73" s="9">
        <v>110.75</v>
      </c>
      <c r="F73" s="9">
        <v>340.73</v>
      </c>
      <c r="G73" s="9">
        <v>558.35</v>
      </c>
      <c r="H73" s="9">
        <v>45.5</v>
      </c>
      <c r="I73" s="9">
        <v>80.17</v>
      </c>
      <c r="J73" s="9">
        <v>51.3</v>
      </c>
      <c r="K73" s="9">
        <v>15.33</v>
      </c>
      <c r="M73" s="12">
        <f t="shared" si="12"/>
        <v>1.1492625858614179E-2</v>
      </c>
      <c r="N73" s="12">
        <f t="shared" si="13"/>
        <v>1.1716223209472972E-2</v>
      </c>
      <c r="O73" s="12">
        <f t="shared" si="14"/>
        <v>9.3471025070859005E-3</v>
      </c>
      <c r="P73" s="12">
        <f t="shared" si="15"/>
        <v>8.9553575486388417E-5</v>
      </c>
      <c r="Q73" s="12">
        <f t="shared" si="16"/>
        <v>-5.6980211146376667E-3</v>
      </c>
      <c r="R73" s="12">
        <f t="shared" si="17"/>
        <v>7.4868982783480914E-4</v>
      </c>
      <c r="S73" s="12">
        <f t="shared" si="18"/>
        <v>-2.1597445718536543E-2</v>
      </c>
      <c r="T73" s="12">
        <f t="shared" si="19"/>
        <v>-1.0382961545054508E-2</v>
      </c>
    </row>
    <row r="74" spans="2:20" x14ac:dyDescent="0.25">
      <c r="B74" s="7">
        <f t="shared" si="20"/>
        <v>69</v>
      </c>
      <c r="C74" s="8">
        <v>45532</v>
      </c>
      <c r="D74" s="9">
        <v>97.76</v>
      </c>
      <c r="E74" s="9">
        <v>109.46</v>
      </c>
      <c r="F74" s="9">
        <v>337.56</v>
      </c>
      <c r="G74" s="9">
        <v>558.29999999999995</v>
      </c>
      <c r="H74" s="9">
        <v>45.76</v>
      </c>
      <c r="I74" s="9">
        <v>80.11</v>
      </c>
      <c r="J74" s="9">
        <v>52.42</v>
      </c>
      <c r="K74" s="9">
        <v>15.49</v>
      </c>
      <c r="M74" s="12">
        <f t="shared" si="12"/>
        <v>-2.4752488646952175E-2</v>
      </c>
      <c r="N74" s="12">
        <f t="shared" si="13"/>
        <v>-1.0270483371496615E-2</v>
      </c>
      <c r="O74" s="12">
        <f t="shared" si="14"/>
        <v>-5.6423055615425592E-3</v>
      </c>
      <c r="P74" s="12">
        <f t="shared" si="15"/>
        <v>-5.8221727874356744E-3</v>
      </c>
      <c r="Q74" s="12">
        <f t="shared" si="16"/>
        <v>-2.949939386409715E-2</v>
      </c>
      <c r="R74" s="12">
        <f t="shared" si="17"/>
        <v>-1.7460717830998672E-3</v>
      </c>
      <c r="S74" s="12">
        <f t="shared" si="18"/>
        <v>4.38709593990987E-2</v>
      </c>
      <c r="T74" s="12">
        <f t="shared" si="19"/>
        <v>-2.044799679260341E-2</v>
      </c>
    </row>
    <row r="75" spans="2:20" x14ac:dyDescent="0.25">
      <c r="B75" s="7">
        <f t="shared" si="20"/>
        <v>70</v>
      </c>
      <c r="C75" s="8">
        <v>45531</v>
      </c>
      <c r="D75" s="9">
        <v>100.21</v>
      </c>
      <c r="E75" s="9">
        <v>110.59</v>
      </c>
      <c r="F75" s="9">
        <v>339.47</v>
      </c>
      <c r="G75" s="9">
        <v>561.55999999999995</v>
      </c>
      <c r="H75" s="9">
        <v>47.13</v>
      </c>
      <c r="I75" s="9">
        <v>80.25</v>
      </c>
      <c r="J75" s="9">
        <v>50.17</v>
      </c>
      <c r="K75" s="9">
        <v>15.81</v>
      </c>
      <c r="M75" s="12">
        <f t="shared" si="12"/>
        <v>-8.8421419561882757E-3</v>
      </c>
      <c r="N75" s="12">
        <f t="shared" si="13"/>
        <v>-4.2409267261924793E-3</v>
      </c>
      <c r="O75" s="12">
        <f t="shared" si="14"/>
        <v>1.0066106253146103E-2</v>
      </c>
      <c r="P75" s="12">
        <f t="shared" si="15"/>
        <v>1.3721212114003801E-3</v>
      </c>
      <c r="Q75" s="12">
        <f t="shared" si="16"/>
        <v>1.0022474342355758E-2</v>
      </c>
      <c r="R75" s="12">
        <f t="shared" si="17"/>
        <v>5.4979521222077313E-3</v>
      </c>
      <c r="S75" s="12">
        <f t="shared" si="18"/>
        <v>-1.993024421145385E-4</v>
      </c>
      <c r="T75" s="12">
        <f t="shared" si="19"/>
        <v>7.6190844764395787E-3</v>
      </c>
    </row>
    <row r="76" spans="2:20" x14ac:dyDescent="0.25">
      <c r="B76" s="7">
        <f t="shared" si="20"/>
        <v>71</v>
      </c>
      <c r="C76" s="8">
        <v>45530</v>
      </c>
      <c r="D76" s="9">
        <v>101.1</v>
      </c>
      <c r="E76" s="9">
        <v>111.06</v>
      </c>
      <c r="F76" s="9">
        <v>336.07</v>
      </c>
      <c r="G76" s="9">
        <v>560.79</v>
      </c>
      <c r="H76" s="9">
        <v>46.66</v>
      </c>
      <c r="I76" s="9">
        <v>79.81</v>
      </c>
      <c r="J76" s="9">
        <v>50.18</v>
      </c>
      <c r="K76" s="9">
        <v>15.69</v>
      </c>
      <c r="M76" s="12">
        <f t="shared" si="12"/>
        <v>-1.7647516813578339E-2</v>
      </c>
      <c r="N76" s="12">
        <f t="shared" si="13"/>
        <v>-6.9986826720390459E-3</v>
      </c>
      <c r="O76" s="12">
        <f t="shared" si="14"/>
        <v>-1.8922988597582676E-2</v>
      </c>
      <c r="P76" s="12">
        <f t="shared" si="15"/>
        <v>-2.3866359777309667E-3</v>
      </c>
      <c r="Q76" s="12">
        <f t="shared" si="16"/>
        <v>2.3418242775745692E-2</v>
      </c>
      <c r="R76" s="12">
        <f t="shared" si="17"/>
        <v>-4.6252973264433858E-3</v>
      </c>
      <c r="S76" s="12">
        <f t="shared" si="18"/>
        <v>8.0032439988302045E-3</v>
      </c>
      <c r="T76" s="12">
        <f t="shared" si="19"/>
        <v>5.1118322176005749E-3</v>
      </c>
    </row>
    <row r="77" spans="2:20" x14ac:dyDescent="0.25">
      <c r="B77" s="7">
        <f t="shared" si="20"/>
        <v>72</v>
      </c>
      <c r="C77" s="8">
        <v>45527</v>
      </c>
      <c r="D77" s="9">
        <v>102.9</v>
      </c>
      <c r="E77" s="9">
        <v>111.84</v>
      </c>
      <c r="F77" s="9">
        <v>342.49</v>
      </c>
      <c r="G77" s="9">
        <v>562.13</v>
      </c>
      <c r="H77" s="9">
        <v>45.58</v>
      </c>
      <c r="I77" s="9">
        <v>80.180000000000007</v>
      </c>
      <c r="J77" s="9">
        <v>49.78</v>
      </c>
      <c r="K77" s="9">
        <v>15.61</v>
      </c>
      <c r="M77" s="12">
        <f t="shared" si="12"/>
        <v>1.6955372622204926E-2</v>
      </c>
      <c r="N77" s="12">
        <f t="shared" si="13"/>
        <v>8.6207430439071749E-3</v>
      </c>
      <c r="O77" s="12">
        <f t="shared" si="14"/>
        <v>8.4709873765190311E-4</v>
      </c>
      <c r="P77" s="12">
        <f t="shared" si="15"/>
        <v>1.0569240428314612E-2</v>
      </c>
      <c r="Q77" s="12">
        <f t="shared" si="16"/>
        <v>3.823830863941554E-2</v>
      </c>
      <c r="R77" s="12">
        <f t="shared" si="17"/>
        <v>7.3856503966029455E-3</v>
      </c>
      <c r="S77" s="12">
        <f t="shared" si="18"/>
        <v>1.0703929321348173E-2</v>
      </c>
      <c r="T77" s="12">
        <f t="shared" si="19"/>
        <v>2.0058906128950844E-2</v>
      </c>
    </row>
    <row r="78" spans="2:20" x14ac:dyDescent="0.25">
      <c r="B78" s="7">
        <f t="shared" si="20"/>
        <v>73</v>
      </c>
      <c r="C78" s="8">
        <v>45526</v>
      </c>
      <c r="D78" s="9">
        <v>101.17</v>
      </c>
      <c r="E78" s="9">
        <v>110.88</v>
      </c>
      <c r="F78" s="9">
        <v>342.2</v>
      </c>
      <c r="G78" s="9">
        <v>556.22</v>
      </c>
      <c r="H78" s="9">
        <v>43.87</v>
      </c>
      <c r="I78" s="9">
        <v>79.59</v>
      </c>
      <c r="J78" s="9">
        <v>49.25</v>
      </c>
      <c r="K78" s="9">
        <v>15.3</v>
      </c>
      <c r="M78" s="12">
        <f t="shared" si="12"/>
        <v>-2.3155741255956368E-2</v>
      </c>
      <c r="N78" s="12">
        <f t="shared" si="13"/>
        <v>-1.3971210596738063E-2</v>
      </c>
      <c r="O78" s="12">
        <f t="shared" si="14"/>
        <v>-4.3447268333118173E-3</v>
      </c>
      <c r="P78" s="12">
        <f t="shared" si="15"/>
        <v>-7.8794147139089402E-3</v>
      </c>
      <c r="Q78" s="12">
        <f t="shared" si="16"/>
        <v>-1.0430933578839617E-2</v>
      </c>
      <c r="R78" s="12">
        <f t="shared" si="17"/>
        <v>-2.1134550940723036E-2</v>
      </c>
      <c r="S78" s="12">
        <f t="shared" si="18"/>
        <v>6.3143096035723845E-3</v>
      </c>
      <c r="T78" s="12">
        <f t="shared" si="19"/>
        <v>-1.7493157447517116E-2</v>
      </c>
    </row>
    <row r="79" spans="2:20" x14ac:dyDescent="0.25">
      <c r="B79" s="7">
        <f t="shared" si="20"/>
        <v>74</v>
      </c>
      <c r="C79" s="8">
        <v>45525</v>
      </c>
      <c r="D79" s="9">
        <v>103.54</v>
      </c>
      <c r="E79" s="9">
        <v>112.44</v>
      </c>
      <c r="F79" s="9">
        <v>343.69</v>
      </c>
      <c r="G79" s="9">
        <v>560.62</v>
      </c>
      <c r="H79" s="9">
        <v>44.33</v>
      </c>
      <c r="I79" s="9">
        <v>81.290000000000006</v>
      </c>
      <c r="J79" s="9">
        <v>48.94</v>
      </c>
      <c r="K79" s="9">
        <v>15.57</v>
      </c>
      <c r="M79" s="12">
        <f t="shared" si="12"/>
        <v>1.5083242211328719E-2</v>
      </c>
      <c r="N79" s="12">
        <f t="shared" si="13"/>
        <v>5.887092196779067E-3</v>
      </c>
      <c r="O79" s="12">
        <f t="shared" si="14"/>
        <v>-7.5076080561680449E-3</v>
      </c>
      <c r="P79" s="12">
        <f t="shared" si="15"/>
        <v>3.4306576905719982E-3</v>
      </c>
      <c r="Q79" s="12">
        <f t="shared" si="16"/>
        <v>-7.8643254440378778E-3</v>
      </c>
      <c r="R79" s="12">
        <f t="shared" si="17"/>
        <v>4.6855819387327446E-3</v>
      </c>
      <c r="S79" s="12">
        <f t="shared" si="18"/>
        <v>5.5322341691624892E-3</v>
      </c>
      <c r="T79" s="12">
        <f t="shared" si="19"/>
        <v>5.1513314171297555E-3</v>
      </c>
    </row>
    <row r="80" spans="2:20" x14ac:dyDescent="0.25">
      <c r="B80" s="7">
        <f t="shared" si="20"/>
        <v>75</v>
      </c>
      <c r="C80" s="8">
        <v>45524</v>
      </c>
      <c r="D80" s="9">
        <v>101.99</v>
      </c>
      <c r="E80" s="9">
        <v>111.78</v>
      </c>
      <c r="F80" s="9">
        <v>346.28</v>
      </c>
      <c r="G80" s="9">
        <v>558.70000000000005</v>
      </c>
      <c r="H80" s="9">
        <v>44.68</v>
      </c>
      <c r="I80" s="9">
        <v>80.91</v>
      </c>
      <c r="J80" s="9">
        <v>48.67</v>
      </c>
      <c r="K80" s="9">
        <v>15.49</v>
      </c>
      <c r="M80" s="12">
        <f t="shared" si="12"/>
        <v>-4.6953035491998614E-3</v>
      </c>
      <c r="N80" s="12">
        <f t="shared" si="13"/>
        <v>1.3691440680014513E-2</v>
      </c>
      <c r="O80" s="12">
        <f t="shared" si="14"/>
        <v>4.6022339795443049E-3</v>
      </c>
      <c r="P80" s="12">
        <f t="shared" si="15"/>
        <v>-1.6274560736346034E-3</v>
      </c>
      <c r="Q80" s="12">
        <f t="shared" si="16"/>
        <v>4.7111696783948163E-3</v>
      </c>
      <c r="R80" s="12">
        <f t="shared" si="17"/>
        <v>-1.1117288526905406E-3</v>
      </c>
      <c r="S80" s="12">
        <f t="shared" si="18"/>
        <v>0</v>
      </c>
      <c r="T80" s="12">
        <f t="shared" si="19"/>
        <v>-1.4102797838752597E-2</v>
      </c>
    </row>
    <row r="81" spans="2:20" x14ac:dyDescent="0.25">
      <c r="B81" s="7">
        <f t="shared" si="20"/>
        <v>76</v>
      </c>
      <c r="C81" s="8">
        <v>45523</v>
      </c>
      <c r="D81" s="9">
        <v>102.47</v>
      </c>
      <c r="E81" s="9">
        <v>110.26</v>
      </c>
      <c r="F81" s="9">
        <v>344.69</v>
      </c>
      <c r="G81" s="9">
        <v>559.61</v>
      </c>
      <c r="H81" s="9">
        <v>44.47</v>
      </c>
      <c r="I81" s="9">
        <v>81</v>
      </c>
      <c r="J81" s="9">
        <v>48.67</v>
      </c>
      <c r="K81" s="9">
        <v>15.71</v>
      </c>
      <c r="M81" s="12">
        <f t="shared" si="12"/>
        <v>4.2051795380157811E-3</v>
      </c>
      <c r="N81" s="12">
        <f t="shared" si="13"/>
        <v>6.5514338059621813E-3</v>
      </c>
      <c r="O81" s="12">
        <f t="shared" si="14"/>
        <v>2.1435570835863216E-2</v>
      </c>
      <c r="P81" s="12">
        <f t="shared" si="15"/>
        <v>9.5160155035665401E-3</v>
      </c>
      <c r="Q81" s="12">
        <f t="shared" si="16"/>
        <v>-9.6229902256035373E-3</v>
      </c>
      <c r="R81" s="12">
        <f t="shared" si="17"/>
        <v>3.5866713361579613E-3</v>
      </c>
      <c r="S81" s="12">
        <f t="shared" si="18"/>
        <v>-9.2034599935240085E-3</v>
      </c>
      <c r="T81" s="12">
        <f t="shared" si="19"/>
        <v>1.0880107328028422E-2</v>
      </c>
    </row>
    <row r="82" spans="2:20" x14ac:dyDescent="0.25">
      <c r="B82" s="7">
        <f t="shared" si="20"/>
        <v>77</v>
      </c>
      <c r="C82" s="8">
        <v>45520</v>
      </c>
      <c r="D82" s="9">
        <v>102.04</v>
      </c>
      <c r="E82" s="9">
        <v>109.54</v>
      </c>
      <c r="F82" s="9">
        <v>337.38</v>
      </c>
      <c r="G82" s="9">
        <v>554.30999999999995</v>
      </c>
      <c r="H82" s="9">
        <v>44.9</v>
      </c>
      <c r="I82" s="9">
        <v>80.709999999999994</v>
      </c>
      <c r="J82" s="9">
        <v>49.12</v>
      </c>
      <c r="K82" s="9">
        <v>15.54</v>
      </c>
      <c r="M82" s="12">
        <f t="shared" si="12"/>
        <v>-7.2258882904728461E-3</v>
      </c>
      <c r="N82" s="12">
        <f t="shared" si="13"/>
        <v>2.1220465987816878E-2</v>
      </c>
      <c r="O82" s="12">
        <f t="shared" si="14"/>
        <v>5.3197147608956413E-3</v>
      </c>
      <c r="P82" s="12">
        <f t="shared" si="15"/>
        <v>2.239521245215976E-3</v>
      </c>
      <c r="Q82" s="12">
        <f t="shared" si="16"/>
        <v>7.3768077897440679E-3</v>
      </c>
      <c r="R82" s="12">
        <f t="shared" si="17"/>
        <v>4.3459433895472075E-3</v>
      </c>
      <c r="S82" s="12">
        <f t="shared" si="18"/>
        <v>8.5872537503429002E-3</v>
      </c>
      <c r="T82" s="12">
        <f t="shared" si="19"/>
        <v>-5.7747994938839083E-3</v>
      </c>
    </row>
    <row r="83" spans="2:20" x14ac:dyDescent="0.25">
      <c r="B83" s="7">
        <f t="shared" si="20"/>
        <v>78</v>
      </c>
      <c r="C83" s="8">
        <v>45519</v>
      </c>
      <c r="D83" s="9">
        <v>102.78</v>
      </c>
      <c r="E83" s="9">
        <v>107.24</v>
      </c>
      <c r="F83" s="9">
        <v>335.59</v>
      </c>
      <c r="G83" s="9">
        <v>553.07000000000005</v>
      </c>
      <c r="H83" s="9">
        <v>44.57</v>
      </c>
      <c r="I83" s="9">
        <v>80.36</v>
      </c>
      <c r="J83" s="9">
        <v>48.7</v>
      </c>
      <c r="K83" s="9">
        <v>15.63</v>
      </c>
      <c r="M83" s="12">
        <f t="shared" si="12"/>
        <v>4.538092095298512E-2</v>
      </c>
      <c r="N83" s="12">
        <f t="shared" si="13"/>
        <v>6.9243282182787184E-3</v>
      </c>
      <c r="O83" s="12">
        <f t="shared" si="14"/>
        <v>3.701828271281907E-3</v>
      </c>
      <c r="P83" s="12">
        <f t="shared" si="15"/>
        <v>1.699499338706148E-2</v>
      </c>
      <c r="Q83" s="12">
        <f t="shared" si="16"/>
        <v>2.1315999822946068E-2</v>
      </c>
      <c r="R83" s="12">
        <f t="shared" si="17"/>
        <v>1.1388646964008591E-2</v>
      </c>
      <c r="S83" s="12">
        <f t="shared" si="18"/>
        <v>2.537046034707699E-2</v>
      </c>
      <c r="T83" s="12">
        <f t="shared" si="19"/>
        <v>1.8076670400179219E-2</v>
      </c>
    </row>
    <row r="84" spans="2:20" x14ac:dyDescent="0.25">
      <c r="B84" s="7">
        <f t="shared" si="20"/>
        <v>79</v>
      </c>
      <c r="C84" s="8">
        <v>45518</v>
      </c>
      <c r="D84" s="9">
        <v>98.22</v>
      </c>
      <c r="E84" s="9">
        <v>106.5</v>
      </c>
      <c r="F84" s="9">
        <v>334.35</v>
      </c>
      <c r="G84" s="9">
        <v>543.75</v>
      </c>
      <c r="H84" s="9">
        <v>43.63</v>
      </c>
      <c r="I84" s="9">
        <v>79.45</v>
      </c>
      <c r="J84" s="9">
        <v>47.48</v>
      </c>
      <c r="K84" s="9">
        <v>15.35</v>
      </c>
      <c r="M84" s="12">
        <f t="shared" si="12"/>
        <v>2.4529726243959275E-2</v>
      </c>
      <c r="N84" s="12">
        <f t="shared" si="13"/>
        <v>2.1619597648759583E-3</v>
      </c>
      <c r="O84" s="12">
        <f t="shared" si="14"/>
        <v>-1.1657625855043807E-3</v>
      </c>
      <c r="P84" s="12">
        <f t="shared" si="15"/>
        <v>3.1497829483808941E-3</v>
      </c>
      <c r="Q84" s="12">
        <f t="shared" si="16"/>
        <v>1.4312340339873376E-2</v>
      </c>
      <c r="R84" s="12">
        <f t="shared" si="17"/>
        <v>2.8991007889543866E-3</v>
      </c>
      <c r="S84" s="12">
        <f t="shared" si="18"/>
        <v>9.7355266295437674E-3</v>
      </c>
      <c r="T84" s="12">
        <f t="shared" si="19"/>
        <v>1.3037811494832916E-3</v>
      </c>
    </row>
    <row r="85" spans="2:20" x14ac:dyDescent="0.25">
      <c r="B85" s="7">
        <f t="shared" si="20"/>
        <v>80</v>
      </c>
      <c r="C85" s="8">
        <v>45517</v>
      </c>
      <c r="D85" s="9">
        <v>95.84</v>
      </c>
      <c r="E85" s="9">
        <v>106.27</v>
      </c>
      <c r="F85" s="9">
        <v>334.74</v>
      </c>
      <c r="G85" s="9">
        <v>542.04</v>
      </c>
      <c r="H85" s="9">
        <v>43.01</v>
      </c>
      <c r="I85" s="9">
        <v>79.22</v>
      </c>
      <c r="J85" s="9">
        <v>47.02</v>
      </c>
      <c r="K85" s="9">
        <v>15.33</v>
      </c>
      <c r="M85" s="12">
        <f t="shared" si="12"/>
        <v>2.044974815292196E-2</v>
      </c>
      <c r="N85" s="12">
        <f t="shared" si="13"/>
        <v>7.7461184598200464E-3</v>
      </c>
      <c r="O85" s="12">
        <f t="shared" si="14"/>
        <v>-1.6649769895864624E-2</v>
      </c>
      <c r="P85" s="12">
        <f t="shared" si="15"/>
        <v>1.6311936946089543E-2</v>
      </c>
      <c r="Q85" s="12">
        <f t="shared" si="16"/>
        <v>-9.2958407809480776E-4</v>
      </c>
      <c r="R85" s="12">
        <f t="shared" si="17"/>
        <v>9.0027869836064155E-3</v>
      </c>
      <c r="S85" s="12">
        <f t="shared" si="18"/>
        <v>-4.2526047844793199E-4</v>
      </c>
      <c r="T85" s="12">
        <f t="shared" si="19"/>
        <v>1.9763489118839718E-2</v>
      </c>
    </row>
    <row r="86" spans="2:20" x14ac:dyDescent="0.25">
      <c r="B86" s="7">
        <f t="shared" si="20"/>
        <v>81</v>
      </c>
      <c r="C86" s="8">
        <v>45516</v>
      </c>
      <c r="D86" s="9">
        <v>93.9</v>
      </c>
      <c r="E86" s="9">
        <v>105.45</v>
      </c>
      <c r="F86" s="9">
        <v>340.36</v>
      </c>
      <c r="G86" s="9">
        <v>533.27</v>
      </c>
      <c r="H86" s="9">
        <v>43.05</v>
      </c>
      <c r="I86" s="9">
        <v>78.510000000000005</v>
      </c>
      <c r="J86" s="9">
        <v>47.04</v>
      </c>
      <c r="K86" s="9">
        <v>15.03</v>
      </c>
      <c r="M86" s="12">
        <f t="shared" si="12"/>
        <v>-1.3013991004148314E-2</v>
      </c>
      <c r="N86" s="12">
        <f t="shared" si="13"/>
        <v>3.4637585468324981E-2</v>
      </c>
      <c r="O86" s="12">
        <f t="shared" si="14"/>
        <v>1.3524242792863561E-3</v>
      </c>
      <c r="P86" s="12">
        <f t="shared" si="15"/>
        <v>5.2520024466093059E-4</v>
      </c>
      <c r="Q86" s="12">
        <f t="shared" si="16"/>
        <v>1.3799774598629759E-2</v>
      </c>
      <c r="R86" s="12">
        <f t="shared" si="17"/>
        <v>1.9124121338242699E-3</v>
      </c>
      <c r="S86" s="12">
        <f t="shared" si="18"/>
        <v>2.5542798050967007E-3</v>
      </c>
      <c r="T86" s="12">
        <f t="shared" si="19"/>
        <v>-3.8503940646656798E-2</v>
      </c>
    </row>
    <row r="87" spans="2:20" x14ac:dyDescent="0.25">
      <c r="B87" s="7">
        <f t="shared" si="20"/>
        <v>82</v>
      </c>
      <c r="C87" s="8">
        <v>45513</v>
      </c>
      <c r="D87" s="9">
        <v>95.13</v>
      </c>
      <c r="E87" s="9">
        <v>101.86</v>
      </c>
      <c r="F87" s="9">
        <v>339.9</v>
      </c>
      <c r="G87" s="9">
        <v>532.99</v>
      </c>
      <c r="H87" s="9">
        <v>42.46</v>
      </c>
      <c r="I87" s="9">
        <v>78.36</v>
      </c>
      <c r="J87" s="9">
        <v>46.92</v>
      </c>
      <c r="K87" s="9">
        <v>15.62</v>
      </c>
      <c r="M87" s="12">
        <f t="shared" si="12"/>
        <v>1.0355122115204132E-2</v>
      </c>
      <c r="N87" s="12">
        <f t="shared" si="13"/>
        <v>8.1818190168176305E-3</v>
      </c>
      <c r="O87" s="12">
        <f t="shared" si="14"/>
        <v>4.6592635378370365E-3</v>
      </c>
      <c r="P87" s="12">
        <f t="shared" si="15"/>
        <v>4.3999920559310152E-3</v>
      </c>
      <c r="Q87" s="12">
        <f t="shared" si="16"/>
        <v>-1.1768860955887041E-3</v>
      </c>
      <c r="R87" s="12">
        <f t="shared" si="17"/>
        <v>7.4292643487388586E-3</v>
      </c>
      <c r="S87" s="12">
        <f t="shared" si="18"/>
        <v>-1.4907893294496726E-3</v>
      </c>
      <c r="T87" s="12">
        <f t="shared" si="19"/>
        <v>1.8088348472429815E-2</v>
      </c>
    </row>
    <row r="88" spans="2:20" x14ac:dyDescent="0.25">
      <c r="B88" s="7">
        <f t="shared" si="20"/>
        <v>83</v>
      </c>
      <c r="C88" s="8">
        <v>45512</v>
      </c>
      <c r="D88" s="9">
        <v>94.15</v>
      </c>
      <c r="E88" s="9">
        <v>101.03</v>
      </c>
      <c r="F88" s="9">
        <v>338.32</v>
      </c>
      <c r="G88" s="9">
        <v>530.65</v>
      </c>
      <c r="H88" s="9">
        <v>42.51</v>
      </c>
      <c r="I88" s="9">
        <v>77.78</v>
      </c>
      <c r="J88" s="9">
        <v>46.99</v>
      </c>
      <c r="K88" s="9">
        <v>15.34</v>
      </c>
      <c r="M88" s="12">
        <f t="shared" si="12"/>
        <v>6.9030805595409639E-2</v>
      </c>
      <c r="N88" s="12">
        <f t="shared" si="13"/>
        <v>1.6869192760436351E-2</v>
      </c>
      <c r="O88" s="12">
        <f t="shared" si="14"/>
        <v>4.5287791990772812E-2</v>
      </c>
      <c r="P88" s="12">
        <f t="shared" si="15"/>
        <v>2.2854107690647777E-2</v>
      </c>
      <c r="Q88" s="12">
        <f t="shared" si="16"/>
        <v>7.0821825762914115E-3</v>
      </c>
      <c r="R88" s="12">
        <f t="shared" si="17"/>
        <v>1.2419305809842501E-2</v>
      </c>
      <c r="S88" s="12">
        <f t="shared" si="18"/>
        <v>2.1945803296587737E-2</v>
      </c>
      <c r="T88" s="12">
        <f t="shared" si="19"/>
        <v>2.7091184388011037E-2</v>
      </c>
    </row>
    <row r="89" spans="2:20" x14ac:dyDescent="0.25">
      <c r="B89" s="7">
        <f t="shared" si="20"/>
        <v>84</v>
      </c>
      <c r="C89" s="8">
        <v>45511</v>
      </c>
      <c r="D89" s="9">
        <v>87.87</v>
      </c>
      <c r="E89" s="9">
        <v>99.34</v>
      </c>
      <c r="F89" s="9">
        <v>323.33999999999997</v>
      </c>
      <c r="G89" s="9">
        <v>518.66</v>
      </c>
      <c r="H89" s="9">
        <v>42.21</v>
      </c>
      <c r="I89" s="9">
        <v>76.819999999999993</v>
      </c>
      <c r="J89" s="9">
        <v>45.97</v>
      </c>
      <c r="K89" s="9">
        <v>14.93</v>
      </c>
      <c r="M89" s="12">
        <f t="shared" si="12"/>
        <v>0.16425427913041615</v>
      </c>
      <c r="N89" s="12">
        <f t="shared" si="13"/>
        <v>-3.860492216193763E-2</v>
      </c>
      <c r="O89" s="12">
        <f t="shared" si="14"/>
        <v>-1.2172780333674572E-2</v>
      </c>
      <c r="P89" s="12">
        <f t="shared" si="15"/>
        <v>-6.7063404083739587E-3</v>
      </c>
      <c r="Q89" s="12">
        <f t="shared" si="16"/>
        <v>2.6892376899089014E-2</v>
      </c>
      <c r="R89" s="12">
        <f t="shared" si="17"/>
        <v>-6.3582904146247919E-3</v>
      </c>
      <c r="S89" s="12">
        <f t="shared" si="18"/>
        <v>-3.0408364004775252E-3</v>
      </c>
      <c r="T89" s="12">
        <f t="shared" si="19"/>
        <v>-1.3967636458203798E-2</v>
      </c>
    </row>
    <row r="90" spans="2:20" x14ac:dyDescent="0.25">
      <c r="B90" s="7">
        <f t="shared" si="20"/>
        <v>85</v>
      </c>
      <c r="C90" s="8">
        <v>45510</v>
      </c>
      <c r="D90" s="9">
        <v>74.56</v>
      </c>
      <c r="E90" s="9">
        <v>103.25</v>
      </c>
      <c r="F90" s="9">
        <v>327.3</v>
      </c>
      <c r="G90" s="9">
        <v>522.15</v>
      </c>
      <c r="H90" s="9">
        <v>41.09</v>
      </c>
      <c r="I90" s="9">
        <v>77.31</v>
      </c>
      <c r="J90" s="9">
        <v>46.11</v>
      </c>
      <c r="K90" s="9">
        <v>15.14</v>
      </c>
      <c r="M90" s="12">
        <f t="shared" si="12"/>
        <v>-1.1335721837219859E-2</v>
      </c>
      <c r="N90" s="12">
        <f t="shared" si="13"/>
        <v>-8.5829158936109231E-3</v>
      </c>
      <c r="O90" s="12">
        <f t="shared" si="14"/>
        <v>1.004107740864248E-2</v>
      </c>
      <c r="P90" s="12">
        <f t="shared" si="15"/>
        <v>9.177288733269463E-3</v>
      </c>
      <c r="Q90" s="12">
        <f t="shared" si="16"/>
        <v>-3.6089470380006344E-2</v>
      </c>
      <c r="R90" s="12">
        <f t="shared" si="17"/>
        <v>-1.7184316171903451E-2</v>
      </c>
      <c r="S90" s="12">
        <f t="shared" si="18"/>
        <v>-7.3466190412334476E-3</v>
      </c>
      <c r="T90" s="12">
        <f t="shared" si="19"/>
        <v>1.5979035057889193E-2</v>
      </c>
    </row>
    <row r="91" spans="2:20" x14ac:dyDescent="0.25">
      <c r="B91" s="7">
        <f t="shared" si="20"/>
        <v>86</v>
      </c>
      <c r="C91" s="8">
        <v>45506</v>
      </c>
      <c r="D91" s="9">
        <v>75.41</v>
      </c>
      <c r="E91" s="9">
        <v>104.14</v>
      </c>
      <c r="F91" s="9">
        <v>324.02999999999997</v>
      </c>
      <c r="G91" s="9">
        <v>517.38</v>
      </c>
      <c r="H91" s="9">
        <v>42.6</v>
      </c>
      <c r="I91" s="9">
        <v>78.650000000000006</v>
      </c>
      <c r="J91" s="9">
        <v>46.45</v>
      </c>
      <c r="K91" s="9">
        <v>14.9</v>
      </c>
      <c r="M91" s="12">
        <f t="shared" si="12"/>
        <v>-6.7054912108502854E-2</v>
      </c>
      <c r="N91" s="12">
        <f t="shared" si="13"/>
        <v>-1.3827522083670064E-2</v>
      </c>
      <c r="O91" s="12">
        <f t="shared" si="14"/>
        <v>-2.082899635957617E-2</v>
      </c>
      <c r="P91" s="12">
        <f t="shared" si="15"/>
        <v>-2.9556175110448443E-2</v>
      </c>
      <c r="Q91" s="12">
        <f t="shared" si="16"/>
        <v>-4.3410191542625674E-2</v>
      </c>
      <c r="R91" s="12">
        <f t="shared" si="17"/>
        <v>-2.4118742284817623E-2</v>
      </c>
      <c r="S91" s="12">
        <f t="shared" si="18"/>
        <v>-2.0878474629642749E-2</v>
      </c>
      <c r="T91" s="12">
        <f t="shared" si="19"/>
        <v>-3.6894830207862488E-2</v>
      </c>
    </row>
    <row r="92" spans="2:20" x14ac:dyDescent="0.25">
      <c r="B92" s="7">
        <f t="shared" si="20"/>
        <v>87</v>
      </c>
      <c r="C92" s="8">
        <v>45505</v>
      </c>
      <c r="D92" s="9">
        <v>80.64</v>
      </c>
      <c r="E92" s="9">
        <v>105.59</v>
      </c>
      <c r="F92" s="9">
        <v>330.85</v>
      </c>
      <c r="G92" s="9">
        <v>532.9</v>
      </c>
      <c r="H92" s="9">
        <v>44.49</v>
      </c>
      <c r="I92" s="9">
        <v>80.569999999999993</v>
      </c>
      <c r="J92" s="9">
        <v>47.43</v>
      </c>
      <c r="K92" s="9">
        <v>15.46</v>
      </c>
      <c r="M92" s="12">
        <f t="shared" si="12"/>
        <v>-4.7466537238923724E-2</v>
      </c>
      <c r="N92" s="12">
        <f t="shared" si="13"/>
        <v>-8.8629658046831764E-3</v>
      </c>
      <c r="O92" s="12">
        <f t="shared" si="14"/>
        <v>-1.6933048626713951E-2</v>
      </c>
      <c r="P92" s="12">
        <f t="shared" si="15"/>
        <v>-1.8793946667884209E-2</v>
      </c>
      <c r="Q92" s="12">
        <f t="shared" si="16"/>
        <v>-1.8483991341855067E-2</v>
      </c>
      <c r="R92" s="12">
        <f t="shared" si="17"/>
        <v>-1.1844678885715E-2</v>
      </c>
      <c r="S92" s="12">
        <f t="shared" si="18"/>
        <v>-5.886079638525334E-3</v>
      </c>
      <c r="T92" s="12">
        <f t="shared" si="19"/>
        <v>-2.8691799190419545E-2</v>
      </c>
    </row>
    <row r="93" spans="2:20" x14ac:dyDescent="0.25">
      <c r="B93" s="7">
        <f t="shared" si="20"/>
        <v>88</v>
      </c>
      <c r="C93" s="8">
        <v>45504</v>
      </c>
      <c r="D93" s="9">
        <v>84.56</v>
      </c>
      <c r="E93" s="9">
        <v>106.53</v>
      </c>
      <c r="F93" s="9">
        <v>336.5</v>
      </c>
      <c r="G93" s="9">
        <v>543.01</v>
      </c>
      <c r="H93" s="9">
        <v>45.32</v>
      </c>
      <c r="I93" s="9">
        <v>81.53</v>
      </c>
      <c r="J93" s="9">
        <v>47.71</v>
      </c>
      <c r="K93" s="9">
        <v>15.91</v>
      </c>
      <c r="M93" s="12">
        <f t="shared" si="12"/>
        <v>3.0742094297729106E-2</v>
      </c>
      <c r="N93" s="12">
        <f t="shared" si="13"/>
        <v>2.2882555496741602E-2</v>
      </c>
      <c r="O93" s="12">
        <f t="shared" si="14"/>
        <v>-2.1869074471270868E-2</v>
      </c>
      <c r="P93" s="12">
        <f t="shared" si="15"/>
        <v>-1.4262186129383783E-2</v>
      </c>
      <c r="Q93" s="12">
        <f t="shared" si="16"/>
        <v>4.4140367081732046E-4</v>
      </c>
      <c r="R93" s="12">
        <f t="shared" si="17"/>
        <v>-2.817075780574906E-3</v>
      </c>
      <c r="S93" s="12">
        <f t="shared" si="18"/>
        <v>-6.0599913798752344E-3</v>
      </c>
      <c r="T93" s="12">
        <f t="shared" si="19"/>
        <v>-5.6408798900857288E-3</v>
      </c>
    </row>
    <row r="94" spans="2:20" x14ac:dyDescent="0.25">
      <c r="B94" s="7">
        <f t="shared" si="20"/>
        <v>89</v>
      </c>
      <c r="C94" s="8">
        <v>45503</v>
      </c>
      <c r="D94" s="9">
        <v>82</v>
      </c>
      <c r="E94" s="9">
        <v>104.12</v>
      </c>
      <c r="F94" s="9">
        <v>343.94</v>
      </c>
      <c r="G94" s="9">
        <v>550.80999999999995</v>
      </c>
      <c r="H94" s="9">
        <v>45.3</v>
      </c>
      <c r="I94" s="9">
        <v>81.760000000000005</v>
      </c>
      <c r="J94" s="9">
        <v>48</v>
      </c>
      <c r="K94" s="9">
        <v>16</v>
      </c>
      <c r="M94" s="12">
        <f t="shared" si="12"/>
        <v>-1.1398207553982057E-2</v>
      </c>
      <c r="N94" s="12">
        <f t="shared" si="13"/>
        <v>8.5845716488659098E-3</v>
      </c>
      <c r="O94" s="12">
        <f t="shared" si="14"/>
        <v>4.0314525080158703E-2</v>
      </c>
      <c r="P94" s="12">
        <f t="shared" si="15"/>
        <v>1.6123920660358285E-2</v>
      </c>
      <c r="Q94" s="12">
        <f t="shared" si="16"/>
        <v>-7.2583624503229542E-3</v>
      </c>
      <c r="R94" s="12">
        <f t="shared" si="17"/>
        <v>2.1511523026305539E-2</v>
      </c>
      <c r="S94" s="12">
        <f t="shared" si="18"/>
        <v>1.2578782206860185E-2</v>
      </c>
      <c r="T94" s="12">
        <f t="shared" si="19"/>
        <v>-8.7119406020215676E-3</v>
      </c>
    </row>
    <row r="95" spans="2:20" x14ac:dyDescent="0.25">
      <c r="B95" s="7">
        <f t="shared" si="20"/>
        <v>90</v>
      </c>
      <c r="C95" s="8">
        <v>45502</v>
      </c>
      <c r="D95" s="9">
        <v>82.94</v>
      </c>
      <c r="E95" s="9">
        <v>103.23</v>
      </c>
      <c r="F95" s="9">
        <v>330.35</v>
      </c>
      <c r="G95" s="9">
        <v>542</v>
      </c>
      <c r="H95" s="9">
        <v>45.63</v>
      </c>
      <c r="I95" s="9">
        <v>80.02</v>
      </c>
      <c r="J95" s="9">
        <v>47.4</v>
      </c>
      <c r="K95" s="9">
        <v>16.14</v>
      </c>
      <c r="M95" s="12">
        <f t="shared" si="12"/>
        <v>1.2057635512265626E-4</v>
      </c>
      <c r="N95" s="12">
        <f t="shared" si="13"/>
        <v>1.6506698958250354E-2</v>
      </c>
      <c r="O95" s="12">
        <f t="shared" si="14"/>
        <v>2.0211973970080246E-2</v>
      </c>
      <c r="P95" s="12">
        <f t="shared" si="15"/>
        <v>-5.079329261110337E-3</v>
      </c>
      <c r="Q95" s="12">
        <f t="shared" si="16"/>
        <v>2.8530689824064807E-3</v>
      </c>
      <c r="R95" s="12">
        <f t="shared" si="17"/>
        <v>-5.3592700093032918E-3</v>
      </c>
      <c r="S95" s="12">
        <f t="shared" si="18"/>
        <v>8.9002494702640784E-3</v>
      </c>
      <c r="T95" s="12">
        <f t="shared" si="19"/>
        <v>-1.2383902511465827E-3</v>
      </c>
    </row>
    <row r="96" spans="2:20" x14ac:dyDescent="0.25">
      <c r="B96" s="7">
        <f t="shared" si="20"/>
        <v>91</v>
      </c>
      <c r="C96" s="8">
        <v>45499</v>
      </c>
      <c r="D96" s="9">
        <v>82.93</v>
      </c>
      <c r="E96" s="9">
        <v>101.54</v>
      </c>
      <c r="F96" s="9">
        <v>323.74</v>
      </c>
      <c r="G96" s="9">
        <v>544.76</v>
      </c>
      <c r="H96" s="9">
        <v>45.5</v>
      </c>
      <c r="I96" s="9">
        <v>80.45</v>
      </c>
      <c r="J96" s="9">
        <v>46.98</v>
      </c>
      <c r="K96" s="9">
        <v>16.16</v>
      </c>
      <c r="M96" s="12">
        <f t="shared" si="12"/>
        <v>8.8415764009782249E-3</v>
      </c>
      <c r="N96" s="12">
        <f t="shared" si="13"/>
        <v>5.2332876781554915E-3</v>
      </c>
      <c r="O96" s="12">
        <f t="shared" si="14"/>
        <v>5.7619192278824272E-3</v>
      </c>
      <c r="P96" s="12">
        <f t="shared" si="15"/>
        <v>5.8758723688370458E-4</v>
      </c>
      <c r="Q96" s="12">
        <f t="shared" si="16"/>
        <v>7.7220460939103185E-3</v>
      </c>
      <c r="R96" s="12">
        <f t="shared" si="17"/>
        <v>5.1093637228595556E-3</v>
      </c>
      <c r="S96" s="12">
        <f t="shared" si="18"/>
        <v>8.9801758075843188E-3</v>
      </c>
      <c r="T96" s="12">
        <f t="shared" si="19"/>
        <v>6.1900342428395836E-4</v>
      </c>
    </row>
    <row r="97" spans="2:20" x14ac:dyDescent="0.25">
      <c r="B97" s="7">
        <f t="shared" si="20"/>
        <v>92</v>
      </c>
      <c r="C97" s="8">
        <v>45498</v>
      </c>
      <c r="D97" s="9">
        <v>82.2</v>
      </c>
      <c r="E97" s="9">
        <v>101.01</v>
      </c>
      <c r="F97" s="9">
        <v>321.88</v>
      </c>
      <c r="G97" s="9">
        <v>544.44000000000005</v>
      </c>
      <c r="H97" s="9">
        <v>45.15</v>
      </c>
      <c r="I97" s="9">
        <v>80.040000000000006</v>
      </c>
      <c r="J97" s="9">
        <v>46.56</v>
      </c>
      <c r="K97" s="9">
        <v>16.149999999999999</v>
      </c>
      <c r="M97" s="12">
        <f t="shared" si="12"/>
        <v>4.0226786737773221E-3</v>
      </c>
      <c r="N97" s="12">
        <f t="shared" si="13"/>
        <v>-2.0188847207608468E-2</v>
      </c>
      <c r="O97" s="12">
        <f t="shared" si="14"/>
        <v>-2.1726958254074835E-2</v>
      </c>
      <c r="P97" s="12">
        <f t="shared" si="15"/>
        <v>1.1137391754578117E-2</v>
      </c>
      <c r="Q97" s="12">
        <f t="shared" si="16"/>
        <v>-9.259325412796825E-3</v>
      </c>
      <c r="R97" s="12">
        <f t="shared" si="17"/>
        <v>8.5320467389152863E-3</v>
      </c>
      <c r="S97" s="12">
        <f t="shared" si="18"/>
        <v>6.4453756662528883E-4</v>
      </c>
      <c r="T97" s="12">
        <f t="shared" si="19"/>
        <v>7.4580830472036948E-3</v>
      </c>
    </row>
    <row r="98" spans="2:20" x14ac:dyDescent="0.25">
      <c r="B98" s="7">
        <f t="shared" si="20"/>
        <v>93</v>
      </c>
      <c r="C98" s="8">
        <v>45497</v>
      </c>
      <c r="D98" s="9">
        <v>81.87</v>
      </c>
      <c r="E98" s="9">
        <v>103.07</v>
      </c>
      <c r="F98" s="9">
        <v>328.95</v>
      </c>
      <c r="G98" s="9">
        <v>538.41</v>
      </c>
      <c r="H98" s="9">
        <v>45.57</v>
      </c>
      <c r="I98" s="9">
        <v>79.36</v>
      </c>
      <c r="J98" s="9">
        <v>46.53</v>
      </c>
      <c r="K98" s="9">
        <v>16.03</v>
      </c>
      <c r="M98" s="12">
        <f t="shared" si="12"/>
        <v>-5.3507769903837446E-2</v>
      </c>
      <c r="N98" s="12">
        <f t="shared" si="13"/>
        <v>-8.1167708158540498E-3</v>
      </c>
      <c r="O98" s="12">
        <f t="shared" si="14"/>
        <v>-2.2751819150605937E-2</v>
      </c>
      <c r="P98" s="12">
        <f t="shared" si="15"/>
        <v>-5.2239754235266942E-3</v>
      </c>
      <c r="Q98" s="12">
        <f t="shared" si="16"/>
        <v>-2.2565505108858436E-2</v>
      </c>
      <c r="R98" s="12">
        <f t="shared" si="17"/>
        <v>-6.5310455709970527E-3</v>
      </c>
      <c r="S98" s="12">
        <f t="shared" si="18"/>
        <v>-2.575661436795594E-3</v>
      </c>
      <c r="T98" s="12">
        <f t="shared" si="19"/>
        <v>-2.464696542771503E-2</v>
      </c>
    </row>
    <row r="99" spans="2:20" x14ac:dyDescent="0.25">
      <c r="B99" s="7">
        <f t="shared" si="20"/>
        <v>94</v>
      </c>
      <c r="C99" s="8">
        <v>45496</v>
      </c>
      <c r="D99" s="9">
        <v>86.37</v>
      </c>
      <c r="E99" s="9">
        <v>103.91</v>
      </c>
      <c r="F99" s="9">
        <v>336.52</v>
      </c>
      <c r="G99" s="9">
        <v>541.23</v>
      </c>
      <c r="H99" s="9">
        <v>46.61</v>
      </c>
      <c r="I99" s="9">
        <v>79.88</v>
      </c>
      <c r="J99" s="9">
        <v>46.65</v>
      </c>
      <c r="K99" s="9">
        <v>16.43</v>
      </c>
      <c r="M99" s="12">
        <f t="shared" si="12"/>
        <v>1.2744020724971463E-3</v>
      </c>
      <c r="N99" s="12">
        <f t="shared" si="13"/>
        <v>1.0642515309928149E-2</v>
      </c>
      <c r="O99" s="12">
        <f t="shared" si="14"/>
        <v>1.7173849736074668E-2</v>
      </c>
      <c r="P99" s="12">
        <f t="shared" si="15"/>
        <v>-2.2923168831288386E-2</v>
      </c>
      <c r="Q99" s="12">
        <f t="shared" si="16"/>
        <v>1.7749383715645519E-2</v>
      </c>
      <c r="R99" s="12">
        <f t="shared" si="17"/>
        <v>-1.7510948814745053E-3</v>
      </c>
      <c r="S99" s="12">
        <f t="shared" si="18"/>
        <v>1.0723861617524969E-3</v>
      </c>
      <c r="T99" s="12">
        <f t="shared" si="19"/>
        <v>-1.3301284377276023E-2</v>
      </c>
    </row>
    <row r="100" spans="2:20" x14ac:dyDescent="0.25">
      <c r="B100" s="7">
        <f t="shared" si="20"/>
        <v>95</v>
      </c>
      <c r="C100" s="8">
        <v>45495</v>
      </c>
      <c r="D100" s="9">
        <v>86.26</v>
      </c>
      <c r="E100" s="9">
        <v>102.81</v>
      </c>
      <c r="F100" s="9">
        <v>330.79</v>
      </c>
      <c r="G100" s="9">
        <v>553.78</v>
      </c>
      <c r="H100" s="9">
        <v>45.79</v>
      </c>
      <c r="I100" s="9">
        <v>80.02</v>
      </c>
      <c r="J100" s="9">
        <v>46.6</v>
      </c>
      <c r="K100" s="9">
        <v>16.649999999999999</v>
      </c>
      <c r="M100" s="12">
        <f t="shared" si="12"/>
        <v>-5.779694738976532E-3</v>
      </c>
      <c r="N100" s="12">
        <f t="shared" si="13"/>
        <v>9.5778683710530301E-3</v>
      </c>
      <c r="O100" s="12">
        <f t="shared" si="14"/>
        <v>0.11298411515485461</v>
      </c>
      <c r="P100" s="12">
        <f t="shared" si="15"/>
        <v>-1.5697882205588987E-3</v>
      </c>
      <c r="Q100" s="12">
        <f t="shared" si="16"/>
        <v>-2.3738706432490906E-2</v>
      </c>
      <c r="R100" s="12">
        <f t="shared" si="17"/>
        <v>7.5263777259834521E-3</v>
      </c>
      <c r="S100" s="12">
        <f t="shared" si="18"/>
        <v>1.3394021796564761E-2</v>
      </c>
      <c r="T100" s="12">
        <f t="shared" si="19"/>
        <v>-2.4912320379896456E-2</v>
      </c>
    </row>
    <row r="101" spans="2:20" x14ac:dyDescent="0.25">
      <c r="B101" s="7">
        <f t="shared" si="20"/>
        <v>96</v>
      </c>
      <c r="C101" s="8">
        <v>45492</v>
      </c>
      <c r="D101" s="9">
        <v>86.76</v>
      </c>
      <c r="E101" s="9">
        <v>101.83</v>
      </c>
      <c r="F101" s="9">
        <v>295.45</v>
      </c>
      <c r="G101" s="9">
        <v>554.65</v>
      </c>
      <c r="H101" s="9">
        <v>46.89</v>
      </c>
      <c r="I101" s="9">
        <v>79.42</v>
      </c>
      <c r="J101" s="9">
        <v>45.98</v>
      </c>
      <c r="K101" s="9">
        <v>17.07</v>
      </c>
      <c r="M101" s="12">
        <f t="shared" si="12"/>
        <v>2.3078708605022116E-3</v>
      </c>
      <c r="N101" s="12">
        <f t="shared" si="13"/>
        <v>-8.9940971927699957E-3</v>
      </c>
      <c r="O101" s="12">
        <f t="shared" si="14"/>
        <v>1.2192232349888758E-3</v>
      </c>
      <c r="P101" s="12">
        <f t="shared" si="15"/>
        <v>1.0257057777279522E-2</v>
      </c>
      <c r="Q101" s="12">
        <f t="shared" si="16"/>
        <v>-2.9812628554616574E-3</v>
      </c>
      <c r="R101" s="12">
        <f t="shared" si="17"/>
        <v>-3.644822736726277E-3</v>
      </c>
      <c r="S101" s="12">
        <f t="shared" si="18"/>
        <v>3.7041114363845391E-3</v>
      </c>
      <c r="T101" s="12">
        <f t="shared" si="19"/>
        <v>7.6448475824408375E-3</v>
      </c>
    </row>
    <row r="102" spans="2:20" x14ac:dyDescent="0.25">
      <c r="B102" s="7">
        <f t="shared" si="20"/>
        <v>97</v>
      </c>
      <c r="C102" s="8">
        <v>45491</v>
      </c>
      <c r="D102" s="9">
        <v>86.56</v>
      </c>
      <c r="E102" s="9">
        <v>102.75</v>
      </c>
      <c r="F102" s="9">
        <v>295.08999999999997</v>
      </c>
      <c r="G102" s="9">
        <v>548.99</v>
      </c>
      <c r="H102" s="9">
        <v>47.03</v>
      </c>
      <c r="I102" s="9">
        <v>79.709999999999994</v>
      </c>
      <c r="J102" s="9">
        <v>45.81</v>
      </c>
      <c r="K102" s="9">
        <v>16.940000000000001</v>
      </c>
      <c r="M102" s="12">
        <f t="shared" si="12"/>
        <v>-2.4534807434324055E-2</v>
      </c>
      <c r="N102" s="12">
        <f t="shared" si="13"/>
        <v>-5.7256694826945693E-3</v>
      </c>
      <c r="O102" s="12">
        <f t="shared" si="14"/>
        <v>1.6847899582047726E-2</v>
      </c>
      <c r="P102" s="12">
        <f t="shared" si="15"/>
        <v>-6.6627578208101976E-3</v>
      </c>
      <c r="Q102" s="12">
        <f t="shared" si="16"/>
        <v>-6.7811236751306857E-3</v>
      </c>
      <c r="R102" s="12">
        <f t="shared" si="17"/>
        <v>-3.5065784208986582E-3</v>
      </c>
      <c r="S102" s="12">
        <f t="shared" si="18"/>
        <v>1.3106161771203756E-3</v>
      </c>
      <c r="T102" s="12">
        <f t="shared" si="19"/>
        <v>-2.3338282128487327E-2</v>
      </c>
    </row>
    <row r="103" spans="2:20" x14ac:dyDescent="0.25">
      <c r="B103" s="7">
        <f t="shared" si="20"/>
        <v>98</v>
      </c>
      <c r="C103" s="8">
        <v>45490</v>
      </c>
      <c r="D103" s="9">
        <v>88.71</v>
      </c>
      <c r="E103" s="9">
        <v>103.34</v>
      </c>
      <c r="F103" s="9">
        <v>290.16000000000003</v>
      </c>
      <c r="G103" s="9">
        <v>552.66</v>
      </c>
      <c r="H103" s="9">
        <v>47.35</v>
      </c>
      <c r="I103" s="9">
        <v>79.989999999999995</v>
      </c>
      <c r="J103" s="9">
        <v>45.75</v>
      </c>
      <c r="K103" s="9">
        <v>17.34</v>
      </c>
      <c r="M103" s="12">
        <f t="shared" si="12"/>
        <v>-7.1867029698045815E-2</v>
      </c>
      <c r="N103" s="12">
        <f t="shared" si="13"/>
        <v>-1.1545250425737286E-2</v>
      </c>
      <c r="O103" s="12">
        <f t="shared" si="14"/>
        <v>-1.5661116810469878E-2</v>
      </c>
      <c r="P103" s="12">
        <f t="shared" si="15"/>
        <v>-7.7145299686901024E-3</v>
      </c>
      <c r="Q103" s="12">
        <f t="shared" si="16"/>
        <v>-6.3158104681238537E-3</v>
      </c>
      <c r="R103" s="12">
        <f t="shared" si="17"/>
        <v>2.1275272401427136E-3</v>
      </c>
      <c r="S103" s="12">
        <f t="shared" si="18"/>
        <v>2.4072667276554649E-3</v>
      </c>
      <c r="T103" s="12">
        <f t="shared" si="19"/>
        <v>-2.0548668227387677E-2</v>
      </c>
    </row>
    <row r="104" spans="2:20" x14ac:dyDescent="0.25">
      <c r="B104" s="7">
        <f t="shared" si="20"/>
        <v>99</v>
      </c>
      <c r="C104" s="8">
        <v>45489</v>
      </c>
      <c r="D104" s="9">
        <v>95.32</v>
      </c>
      <c r="E104" s="9">
        <v>104.54</v>
      </c>
      <c r="F104" s="9">
        <v>294.74</v>
      </c>
      <c r="G104" s="9">
        <v>556.94000000000005</v>
      </c>
      <c r="H104" s="9">
        <v>47.65</v>
      </c>
      <c r="I104" s="9">
        <v>79.819999999999993</v>
      </c>
      <c r="J104" s="9">
        <v>45.64</v>
      </c>
      <c r="K104" s="9">
        <v>17.7</v>
      </c>
      <c r="M104" s="12">
        <f t="shared" si="12"/>
        <v>8.1950387096970029E-2</v>
      </c>
      <c r="N104" s="12">
        <f t="shared" si="13"/>
        <v>2.2344596515853014E-2</v>
      </c>
      <c r="O104" s="12">
        <f t="shared" si="14"/>
        <v>-1.2676321047539922E-2</v>
      </c>
      <c r="P104" s="12">
        <f t="shared" si="15"/>
        <v>-1.4120398634509987E-2</v>
      </c>
      <c r="Q104" s="12">
        <f t="shared" si="16"/>
        <v>1.9924355586194525E-2</v>
      </c>
      <c r="R104" s="12">
        <f t="shared" si="17"/>
        <v>1.9481957092712353E-2</v>
      </c>
      <c r="S104" s="12">
        <f t="shared" si="18"/>
        <v>5.4927085255006489E-3</v>
      </c>
      <c r="T104" s="12">
        <f t="shared" si="19"/>
        <v>2.459374742119624E-2</v>
      </c>
    </row>
    <row r="105" spans="2:20" x14ac:dyDescent="0.25">
      <c r="B105" s="7">
        <f t="shared" si="20"/>
        <v>100</v>
      </c>
      <c r="C105" s="8">
        <v>45488</v>
      </c>
      <c r="D105" s="9">
        <v>87.82</v>
      </c>
      <c r="E105" s="9">
        <v>102.23</v>
      </c>
      <c r="F105" s="9">
        <v>298.5</v>
      </c>
      <c r="G105" s="9">
        <v>564.86</v>
      </c>
      <c r="H105" s="9">
        <v>46.71</v>
      </c>
      <c r="I105" s="9">
        <v>78.28</v>
      </c>
      <c r="J105" s="9">
        <v>45.39</v>
      </c>
      <c r="K105" s="9">
        <v>17.27</v>
      </c>
      <c r="M105" s="12">
        <f t="shared" si="12"/>
        <v>-7.7132868803124728E-3</v>
      </c>
      <c r="N105" s="12">
        <f t="shared" si="13"/>
        <v>-1.6615358364847612E-3</v>
      </c>
      <c r="O105" s="12">
        <f t="shared" si="14"/>
        <v>-1.215364997491067E-2</v>
      </c>
      <c r="P105" s="12">
        <f t="shared" si="15"/>
        <v>5.9127117631351039E-3</v>
      </c>
      <c r="Q105" s="12">
        <f t="shared" si="16"/>
        <v>-2.0134197156579371E-2</v>
      </c>
      <c r="R105" s="12">
        <f t="shared" si="17"/>
        <v>1.169303396651227E-2</v>
      </c>
      <c r="S105" s="12">
        <f t="shared" si="18"/>
        <v>1.5433803085686856E-3</v>
      </c>
      <c r="T105" s="12">
        <f t="shared" si="19"/>
        <v>-4.6216142342810464E-3</v>
      </c>
    </row>
    <row r="106" spans="2:20" x14ac:dyDescent="0.25">
      <c r="B106" s="7">
        <f t="shared" si="20"/>
        <v>101</v>
      </c>
      <c r="C106" s="8">
        <v>45485</v>
      </c>
      <c r="D106" s="9">
        <v>88.5</v>
      </c>
      <c r="E106" s="9">
        <v>102.4</v>
      </c>
      <c r="F106" s="9">
        <v>302.14999999999998</v>
      </c>
      <c r="G106" s="9">
        <v>561.53</v>
      </c>
      <c r="H106" s="9">
        <v>47.66</v>
      </c>
      <c r="I106" s="9">
        <v>77.37</v>
      </c>
      <c r="J106" s="9">
        <v>45.32</v>
      </c>
      <c r="K106" s="9">
        <v>17.350000000000001</v>
      </c>
      <c r="M106" s="12">
        <f t="shared" si="12"/>
        <v>-6.5322903752830109E-3</v>
      </c>
      <c r="N106" s="12">
        <f t="shared" si="13"/>
        <v>6.3678882827030159E-3</v>
      </c>
      <c r="O106" s="12">
        <f t="shared" si="14"/>
        <v>-3.9707488692196206E-4</v>
      </c>
      <c r="P106" s="12">
        <f t="shared" si="15"/>
        <v>2.7462746413669868E-3</v>
      </c>
      <c r="Q106" s="12">
        <f t="shared" si="16"/>
        <v>0.13815810960564873</v>
      </c>
      <c r="R106" s="12">
        <f t="shared" si="17"/>
        <v>8.1760237425568053E-3</v>
      </c>
      <c r="S106" s="12">
        <f t="shared" si="18"/>
        <v>7.9752305743698224E-3</v>
      </c>
      <c r="T106" s="12">
        <f t="shared" si="19"/>
        <v>1.1011412333052018E-2</v>
      </c>
    </row>
    <row r="107" spans="2:20" x14ac:dyDescent="0.25">
      <c r="B107" s="7">
        <f t="shared" si="20"/>
        <v>102</v>
      </c>
      <c r="C107" s="8">
        <v>45484</v>
      </c>
      <c r="D107" s="9">
        <v>89.08</v>
      </c>
      <c r="E107" s="9">
        <v>101.75</v>
      </c>
      <c r="F107" s="9">
        <v>302.27</v>
      </c>
      <c r="G107" s="9">
        <v>559.99</v>
      </c>
      <c r="H107" s="9">
        <v>41.51</v>
      </c>
      <c r="I107" s="9">
        <v>76.739999999999995</v>
      </c>
      <c r="J107" s="9">
        <v>44.96</v>
      </c>
      <c r="K107" s="9">
        <v>17.16</v>
      </c>
      <c r="M107" s="12">
        <f t="shared" si="12"/>
        <v>-3.0263992162701142E-3</v>
      </c>
      <c r="N107" s="12">
        <f t="shared" si="13"/>
        <v>1.9450846426483082E-2</v>
      </c>
      <c r="O107" s="12">
        <f t="shared" si="14"/>
        <v>4.2768403359168287E-3</v>
      </c>
      <c r="P107" s="12">
        <f t="shared" si="15"/>
        <v>6.2876952609787718E-3</v>
      </c>
      <c r="Q107" s="12">
        <f t="shared" si="16"/>
        <v>5.7985183004567757E-3</v>
      </c>
      <c r="R107" s="12">
        <f t="shared" si="17"/>
        <v>9.6897445324751318E-3</v>
      </c>
      <c r="S107" s="12">
        <f t="shared" si="18"/>
        <v>-1.777778245999272E-3</v>
      </c>
      <c r="T107" s="12">
        <f t="shared" si="19"/>
        <v>-9.2808090744728559E-3</v>
      </c>
    </row>
    <row r="108" spans="2:20" x14ac:dyDescent="0.25">
      <c r="B108" s="7">
        <f t="shared" si="20"/>
        <v>103</v>
      </c>
      <c r="C108" s="8">
        <v>45483</v>
      </c>
      <c r="D108" s="9">
        <v>89.35</v>
      </c>
      <c r="E108" s="9">
        <v>99.79</v>
      </c>
      <c r="F108" s="9">
        <v>300.98</v>
      </c>
      <c r="G108" s="9">
        <v>556.48</v>
      </c>
      <c r="H108" s="9">
        <v>41.27</v>
      </c>
      <c r="I108" s="9">
        <v>76</v>
      </c>
      <c r="J108" s="9">
        <v>45.04</v>
      </c>
      <c r="K108" s="9">
        <v>17.32</v>
      </c>
      <c r="M108" s="12">
        <f t="shared" si="12"/>
        <v>-8.6918309628813278E-3</v>
      </c>
      <c r="N108" s="12">
        <f t="shared" si="13"/>
        <v>4.1536248937959416E-2</v>
      </c>
      <c r="O108" s="12">
        <f t="shared" si="14"/>
        <v>-1.3235171826091446E-2</v>
      </c>
      <c r="P108" s="12">
        <f t="shared" si="15"/>
        <v>-8.6599217170167699E-3</v>
      </c>
      <c r="Q108" s="12">
        <f t="shared" si="16"/>
        <v>7.5398630332381041E-3</v>
      </c>
      <c r="R108" s="12">
        <f t="shared" si="17"/>
        <v>-2.3656207641269567E-3</v>
      </c>
      <c r="S108" s="12">
        <f t="shared" si="18"/>
        <v>8.6966765089269774E-3</v>
      </c>
      <c r="T108" s="12">
        <f t="shared" si="19"/>
        <v>9.8637295223401988E-3</v>
      </c>
    </row>
    <row r="109" spans="2:20" x14ac:dyDescent="0.25">
      <c r="B109" s="7">
        <f t="shared" si="20"/>
        <v>104</v>
      </c>
      <c r="C109" s="8">
        <v>45482</v>
      </c>
      <c r="D109" s="9">
        <v>90.13</v>
      </c>
      <c r="E109" s="9">
        <v>95.73</v>
      </c>
      <c r="F109" s="9">
        <v>304.99</v>
      </c>
      <c r="G109" s="9">
        <v>561.32000000000005</v>
      </c>
      <c r="H109" s="9">
        <v>40.96</v>
      </c>
      <c r="I109" s="9">
        <v>76.180000000000007</v>
      </c>
      <c r="J109" s="9">
        <v>44.65</v>
      </c>
      <c r="K109" s="9">
        <v>17.149999999999999</v>
      </c>
      <c r="M109" s="12">
        <f t="shared" si="12"/>
        <v>-1.9556764801699749E-2</v>
      </c>
      <c r="N109" s="12">
        <f t="shared" si="13"/>
        <v>3.6628160881837396E-3</v>
      </c>
      <c r="O109" s="12">
        <f t="shared" si="14"/>
        <v>-2.128084980556693E-2</v>
      </c>
      <c r="P109" s="12">
        <f t="shared" si="15"/>
        <v>9.8466520549797508E-3</v>
      </c>
      <c r="Q109" s="12">
        <f t="shared" si="16"/>
        <v>2.2217650493580005E-2</v>
      </c>
      <c r="R109" s="12">
        <f t="shared" si="17"/>
        <v>3.9458159836446164E-3</v>
      </c>
      <c r="S109" s="12">
        <f t="shared" si="18"/>
        <v>1.3301965948310929E-2</v>
      </c>
      <c r="T109" s="12">
        <f t="shared" si="19"/>
        <v>-1.504658016814883E-2</v>
      </c>
    </row>
    <row r="110" spans="2:20" x14ac:dyDescent="0.25">
      <c r="B110" s="7">
        <f t="shared" si="20"/>
        <v>105</v>
      </c>
      <c r="C110" s="8">
        <v>45481</v>
      </c>
      <c r="D110" s="9">
        <v>91.91</v>
      </c>
      <c r="E110" s="9">
        <v>95.38</v>
      </c>
      <c r="F110" s="9">
        <v>311.55</v>
      </c>
      <c r="G110" s="9">
        <v>555.82000000000005</v>
      </c>
      <c r="H110" s="9">
        <v>40.06</v>
      </c>
      <c r="I110" s="9">
        <v>75.88</v>
      </c>
      <c r="J110" s="9">
        <v>44.06</v>
      </c>
      <c r="K110" s="9">
        <v>17.41</v>
      </c>
      <c r="M110" s="12">
        <f t="shared" si="12"/>
        <v>-3.0418274404848886E-3</v>
      </c>
      <c r="N110" s="12">
        <f t="shared" si="13"/>
        <v>2.5194218659428287E-3</v>
      </c>
      <c r="O110" s="12">
        <f t="shared" si="14"/>
        <v>-6.9091532883759563E-3</v>
      </c>
      <c r="P110" s="12">
        <f t="shared" si="15"/>
        <v>9.7200979662704463E-4</v>
      </c>
      <c r="Q110" s="12">
        <f t="shared" si="16"/>
        <v>2.323336826974198E-2</v>
      </c>
      <c r="R110" s="12">
        <f t="shared" si="17"/>
        <v>8.4701406339838387E-3</v>
      </c>
      <c r="S110" s="12">
        <f t="shared" si="18"/>
        <v>7.0607285705737051E-3</v>
      </c>
      <c r="T110" s="12">
        <f t="shared" si="19"/>
        <v>2.8760445478937025E-3</v>
      </c>
    </row>
    <row r="111" spans="2:20" x14ac:dyDescent="0.25">
      <c r="B111" s="7">
        <f t="shared" si="20"/>
        <v>106</v>
      </c>
      <c r="C111" s="8">
        <v>45478</v>
      </c>
      <c r="D111" s="9">
        <v>92.19</v>
      </c>
      <c r="E111" s="9">
        <v>95.14</v>
      </c>
      <c r="F111" s="9">
        <v>313.70999999999998</v>
      </c>
      <c r="G111" s="9">
        <v>555.28</v>
      </c>
      <c r="H111" s="9">
        <v>39.14</v>
      </c>
      <c r="I111" s="9">
        <v>75.239999999999995</v>
      </c>
      <c r="J111" s="9">
        <v>43.75</v>
      </c>
      <c r="K111" s="9">
        <v>17.36</v>
      </c>
      <c r="M111" s="12">
        <f t="shared" si="12"/>
        <v>8.9344677999737224E-3</v>
      </c>
      <c r="N111" s="12">
        <f t="shared" si="13"/>
        <v>1.7495012300911147E-2</v>
      </c>
      <c r="O111" s="12">
        <f t="shared" si="14"/>
        <v>-9.9594834909190171E-3</v>
      </c>
      <c r="P111" s="12">
        <f t="shared" si="15"/>
        <v>1.153236397093276E-3</v>
      </c>
      <c r="Q111" s="12">
        <f t="shared" si="16"/>
        <v>2.9295678966772768E-2</v>
      </c>
      <c r="R111" s="12">
        <f t="shared" si="17"/>
        <v>-8.3383449171539181E-3</v>
      </c>
      <c r="S111" s="12">
        <f t="shared" si="18"/>
        <v>-1.2493064247466445E-2</v>
      </c>
      <c r="T111" s="12">
        <f t="shared" si="19"/>
        <v>-1.2024192966801813E-2</v>
      </c>
    </row>
    <row r="112" spans="2:20" x14ac:dyDescent="0.25">
      <c r="B112" s="7">
        <f t="shared" si="20"/>
        <v>107</v>
      </c>
      <c r="C112" s="8">
        <v>45477</v>
      </c>
      <c r="D112" s="9">
        <v>91.37</v>
      </c>
      <c r="E112" s="9">
        <v>93.49</v>
      </c>
      <c r="F112" s="9">
        <v>316.85000000000002</v>
      </c>
      <c r="G112" s="9">
        <v>554.64</v>
      </c>
      <c r="H112" s="9">
        <v>38.01</v>
      </c>
      <c r="I112" s="9">
        <v>75.87</v>
      </c>
      <c r="J112" s="9">
        <v>44.3</v>
      </c>
      <c r="K112" s="9">
        <v>17.57</v>
      </c>
      <c r="M112" s="12">
        <f t="shared" si="12"/>
        <v>-5.1307355607270698E-3</v>
      </c>
      <c r="N112" s="12">
        <f t="shared" si="13"/>
        <v>2.5704201792992785E-3</v>
      </c>
      <c r="O112" s="12">
        <f t="shared" si="14"/>
        <v>6.490959226277928E-3</v>
      </c>
      <c r="P112" s="12">
        <f t="shared" si="15"/>
        <v>5.7499480361618222E-3</v>
      </c>
      <c r="Q112" s="12">
        <f t="shared" si="16"/>
        <v>6.8638073061235323E-3</v>
      </c>
      <c r="R112" s="12">
        <f t="shared" si="17"/>
        <v>-2.2381682702449107E-3</v>
      </c>
      <c r="S112" s="12">
        <f t="shared" si="18"/>
        <v>4.7516776812435184E-3</v>
      </c>
      <c r="T112" s="12">
        <f t="shared" si="19"/>
        <v>-1.3005555099033684E-2</v>
      </c>
    </row>
    <row r="113" spans="2:23" x14ac:dyDescent="0.25">
      <c r="B113" s="7">
        <f t="shared" si="20"/>
        <v>108</v>
      </c>
      <c r="C113" s="8">
        <v>45476</v>
      </c>
      <c r="D113" s="9">
        <v>91.84</v>
      </c>
      <c r="E113" s="9">
        <v>93.25</v>
      </c>
      <c r="F113" s="9">
        <v>314.8</v>
      </c>
      <c r="G113" s="9">
        <v>551.46</v>
      </c>
      <c r="H113" s="9">
        <v>37.75</v>
      </c>
      <c r="I113" s="9">
        <v>76.040000000000006</v>
      </c>
      <c r="J113" s="9">
        <v>44.09</v>
      </c>
      <c r="K113" s="9">
        <v>17.8</v>
      </c>
      <c r="M113" s="12">
        <f t="shared" si="12"/>
        <v>1.6578301409504163E-2</v>
      </c>
      <c r="N113" s="12">
        <f t="shared" si="13"/>
        <v>3.8033214755327942E-2</v>
      </c>
      <c r="O113" s="12">
        <f t="shared" si="14"/>
        <v>-2.379631487000405E-3</v>
      </c>
      <c r="P113" s="12">
        <f t="shared" si="15"/>
        <v>4.4526503181848949E-3</v>
      </c>
      <c r="Q113" s="12">
        <f t="shared" si="16"/>
        <v>-4.756880005773804E-3</v>
      </c>
      <c r="R113" s="12">
        <f t="shared" si="17"/>
        <v>6.0678196988856563E-3</v>
      </c>
      <c r="S113" s="12">
        <f t="shared" si="18"/>
        <v>1.6926296143295366E-2</v>
      </c>
      <c r="T113" s="12">
        <f t="shared" si="19"/>
        <v>-7.8343993326106653E-3</v>
      </c>
    </row>
    <row r="114" spans="2:23" x14ac:dyDescent="0.25">
      <c r="B114" s="7">
        <f t="shared" si="20"/>
        <v>109</v>
      </c>
      <c r="C114" s="8">
        <v>45475</v>
      </c>
      <c r="D114" s="9">
        <v>90.33</v>
      </c>
      <c r="E114" s="9">
        <v>89.77</v>
      </c>
      <c r="F114" s="9">
        <v>315.55</v>
      </c>
      <c r="G114" s="9">
        <v>549.01</v>
      </c>
      <c r="H114" s="9">
        <v>37.93</v>
      </c>
      <c r="I114" s="9">
        <v>75.58</v>
      </c>
      <c r="J114" s="9">
        <v>43.35</v>
      </c>
      <c r="K114" s="9">
        <v>17.940000000000001</v>
      </c>
      <c r="M114" s="12">
        <f t="shared" si="12"/>
        <v>-8.8524958752294626E-4</v>
      </c>
      <c r="N114" s="12">
        <f t="shared" si="13"/>
        <v>3.2357071466681377E-3</v>
      </c>
      <c r="O114" s="12">
        <f t="shared" si="14"/>
        <v>5.4338461289515465E-3</v>
      </c>
      <c r="P114" s="12">
        <f t="shared" si="15"/>
        <v>6.7072029211542863E-3</v>
      </c>
      <c r="Q114" s="12">
        <f t="shared" si="16"/>
        <v>-2.0613906707568692E-2</v>
      </c>
      <c r="R114" s="12">
        <f t="shared" si="17"/>
        <v>5.0404669655487412E-3</v>
      </c>
      <c r="S114" s="12">
        <f t="shared" si="18"/>
        <v>-6.9180217217745875E-4</v>
      </c>
      <c r="T114" s="12">
        <f t="shared" si="19"/>
        <v>2.232143783940856E-3</v>
      </c>
    </row>
    <row r="115" spans="2:23" x14ac:dyDescent="0.25">
      <c r="B115" s="7">
        <f t="shared" si="20"/>
        <v>110</v>
      </c>
      <c r="C115" s="8">
        <v>45471</v>
      </c>
      <c r="D115" s="9">
        <v>90.41</v>
      </c>
      <c r="E115" s="9">
        <v>89.48</v>
      </c>
      <c r="F115" s="9">
        <v>313.83999999999997</v>
      </c>
      <c r="G115" s="9">
        <v>545.34</v>
      </c>
      <c r="H115" s="9">
        <v>38.72</v>
      </c>
      <c r="I115" s="9">
        <v>75.2</v>
      </c>
      <c r="J115" s="9">
        <v>43.38</v>
      </c>
      <c r="K115" s="9">
        <v>17.899999999999999</v>
      </c>
      <c r="M115" s="12">
        <f t="shared" si="12"/>
        <v>-5.8450676475894445E-3</v>
      </c>
      <c r="N115" s="12">
        <f t="shared" si="13"/>
        <v>-1.618481177493555E-2</v>
      </c>
      <c r="O115" s="12">
        <f t="shared" si="14"/>
        <v>1.5932954162725885E-4</v>
      </c>
      <c r="P115" s="12">
        <f t="shared" si="15"/>
        <v>2.0558764904829397E-3</v>
      </c>
      <c r="Q115" s="12">
        <f t="shared" si="16"/>
        <v>2.8288947691197251E-2</v>
      </c>
      <c r="R115" s="12">
        <f t="shared" si="17"/>
        <v>9.3128457472492878E-4</v>
      </c>
      <c r="S115" s="12">
        <f t="shared" si="18"/>
        <v>6.9180217217747176E-4</v>
      </c>
      <c r="T115" s="12">
        <f t="shared" si="19"/>
        <v>5.5881532608151015E-4</v>
      </c>
    </row>
    <row r="116" spans="2:23" x14ac:dyDescent="0.25">
      <c r="B116" s="7">
        <f t="shared" si="20"/>
        <v>111</v>
      </c>
      <c r="C116" s="8">
        <v>45470</v>
      </c>
      <c r="D116" s="9">
        <v>90.94</v>
      </c>
      <c r="E116" s="9">
        <v>90.94</v>
      </c>
      <c r="F116" s="9">
        <v>313.79000000000002</v>
      </c>
      <c r="G116" s="9">
        <v>544.22</v>
      </c>
      <c r="H116" s="9">
        <v>37.64</v>
      </c>
      <c r="I116" s="9">
        <v>75.13</v>
      </c>
      <c r="J116" s="9">
        <v>43.35</v>
      </c>
      <c r="K116" s="9">
        <v>17.89</v>
      </c>
      <c r="M116" s="12">
        <f t="shared" si="12"/>
        <v>1.4063683432908335E-2</v>
      </c>
      <c r="N116" s="12">
        <f t="shared" si="13"/>
        <v>1.5402819890143683E-2</v>
      </c>
      <c r="O116" s="12">
        <f t="shared" si="14"/>
        <v>-5.0542886177708628E-3</v>
      </c>
      <c r="P116" s="12">
        <f t="shared" si="15"/>
        <v>-3.9428250493784836E-3</v>
      </c>
      <c r="Q116" s="12">
        <f t="shared" si="16"/>
        <v>-1.0621349909834231E-3</v>
      </c>
      <c r="R116" s="12">
        <f t="shared" si="17"/>
        <v>2.5321530155278421E-3</v>
      </c>
      <c r="S116" s="12">
        <f t="shared" si="18"/>
        <v>3.929278139889557E-3</v>
      </c>
      <c r="T116" s="12">
        <f t="shared" si="19"/>
        <v>1.9757910576590907E-2</v>
      </c>
    </row>
    <row r="117" spans="2:23" x14ac:dyDescent="0.25">
      <c r="B117" s="7">
        <f t="shared" si="20"/>
        <v>112</v>
      </c>
      <c r="C117" s="8">
        <v>45469</v>
      </c>
      <c r="D117" s="9">
        <v>89.67</v>
      </c>
      <c r="E117" s="9">
        <v>89.55</v>
      </c>
      <c r="F117" s="9">
        <v>315.38</v>
      </c>
      <c r="G117" s="9">
        <v>546.37</v>
      </c>
      <c r="H117" s="9">
        <v>37.68</v>
      </c>
      <c r="I117" s="9">
        <v>74.94</v>
      </c>
      <c r="J117" s="9">
        <v>43.18</v>
      </c>
      <c r="K117" s="9">
        <v>17.54</v>
      </c>
      <c r="M117" s="12">
        <f t="shared" si="12"/>
        <v>1.3472753468661553E-2</v>
      </c>
      <c r="N117" s="12">
        <f t="shared" si="13"/>
        <v>1.0665270895685528E-2</v>
      </c>
      <c r="O117" s="12">
        <f t="shared" si="14"/>
        <v>-1.1287442095658698E-2</v>
      </c>
      <c r="P117" s="12">
        <f t="shared" si="15"/>
        <v>1.5752650068467839E-3</v>
      </c>
      <c r="Q117" s="12">
        <f t="shared" si="16"/>
        <v>4.7885167317970939E-3</v>
      </c>
      <c r="R117" s="12">
        <f t="shared" si="17"/>
        <v>3.341578996565973E-3</v>
      </c>
      <c r="S117" s="12">
        <f t="shared" si="18"/>
        <v>-8.5322782118504754E-3</v>
      </c>
      <c r="T117" s="12">
        <f t="shared" si="19"/>
        <v>5.207377051758412E-2</v>
      </c>
    </row>
    <row r="118" spans="2:23" x14ac:dyDescent="0.25">
      <c r="B118" s="7">
        <f t="shared" si="20"/>
        <v>113</v>
      </c>
      <c r="C118" s="8">
        <v>45468</v>
      </c>
      <c r="D118" s="9">
        <v>88.47</v>
      </c>
      <c r="E118" s="9">
        <v>88.6</v>
      </c>
      <c r="F118" s="9">
        <v>318.95999999999998</v>
      </c>
      <c r="G118" s="9">
        <v>545.51</v>
      </c>
      <c r="H118" s="9">
        <v>37.5</v>
      </c>
      <c r="I118" s="9">
        <v>74.69</v>
      </c>
      <c r="J118" s="9">
        <v>43.55</v>
      </c>
      <c r="K118" s="9">
        <v>16.649999999999999</v>
      </c>
      <c r="M118" s="12">
        <f t="shared" si="12"/>
        <v>7.3742463617231888E-3</v>
      </c>
      <c r="N118" s="12">
        <f t="shared" si="13"/>
        <v>-1.2227422518876443E-2</v>
      </c>
      <c r="O118" s="12">
        <f t="shared" si="14"/>
        <v>-7.2473139902100407E-3</v>
      </c>
      <c r="P118" s="12">
        <f t="shared" si="15"/>
        <v>1.247317512265877E-3</v>
      </c>
      <c r="Q118" s="12">
        <f t="shared" si="16"/>
        <v>8.0321716972642527E-3</v>
      </c>
      <c r="R118" s="12">
        <f t="shared" si="17"/>
        <v>-9.5936778455803454E-3</v>
      </c>
      <c r="S118" s="12">
        <f t="shared" si="18"/>
        <v>1.854050791574249E-2</v>
      </c>
      <c r="T118" s="12">
        <f t="shared" si="19"/>
        <v>-2.1391189981317785E-2</v>
      </c>
    </row>
    <row r="119" spans="2:23" x14ac:dyDescent="0.25">
      <c r="B119" s="7">
        <f t="shared" si="20"/>
        <v>114</v>
      </c>
      <c r="C119" s="8">
        <v>45467</v>
      </c>
      <c r="D119" s="9">
        <v>87.82</v>
      </c>
      <c r="E119" s="9">
        <v>89.69</v>
      </c>
      <c r="F119" s="9">
        <v>321.27999999999997</v>
      </c>
      <c r="G119" s="9">
        <v>544.83000000000004</v>
      </c>
      <c r="H119" s="9">
        <v>37.200000000000003</v>
      </c>
      <c r="I119" s="9">
        <v>75.41</v>
      </c>
      <c r="J119" s="9">
        <v>42.75</v>
      </c>
      <c r="K119" s="9">
        <v>17.010000000000002</v>
      </c>
      <c r="M119" s="12">
        <f t="shared" si="12"/>
        <v>-1.4021034759985004E-2</v>
      </c>
      <c r="N119" s="12">
        <f t="shared" si="13"/>
        <v>4.6937949386410948E-3</v>
      </c>
      <c r="O119" s="12">
        <f t="shared" si="14"/>
        <v>1.9772124773338368E-2</v>
      </c>
      <c r="P119" s="12">
        <f t="shared" si="15"/>
        <v>3.8434354989358229E-3</v>
      </c>
      <c r="Q119" s="12">
        <f t="shared" si="16"/>
        <v>-1.3431835464676259E-3</v>
      </c>
      <c r="R119" s="12">
        <f t="shared" si="17"/>
        <v>1.941548569563167E-2</v>
      </c>
      <c r="S119" s="12">
        <f t="shared" si="18"/>
        <v>1.6509808963812288E-2</v>
      </c>
      <c r="T119" s="12">
        <f t="shared" si="19"/>
        <v>4.7142102627265635E-3</v>
      </c>
    </row>
    <row r="120" spans="2:23" x14ac:dyDescent="0.25">
      <c r="B120" s="7">
        <f t="shared" si="20"/>
        <v>115</v>
      </c>
      <c r="C120" s="8">
        <v>45464</v>
      </c>
      <c r="D120" s="9">
        <v>89.06</v>
      </c>
      <c r="E120" s="9">
        <v>89.27</v>
      </c>
      <c r="F120" s="9">
        <v>314.99</v>
      </c>
      <c r="G120" s="9">
        <v>542.74</v>
      </c>
      <c r="H120" s="9">
        <v>37.25</v>
      </c>
      <c r="I120" s="9">
        <v>73.959999999999994</v>
      </c>
      <c r="J120" s="9">
        <v>42.05</v>
      </c>
      <c r="K120" s="9">
        <v>16.93</v>
      </c>
      <c r="M120" s="12">
        <f t="shared" si="12"/>
        <v>1.8586210458387768E-2</v>
      </c>
      <c r="N120" s="12">
        <f t="shared" si="13"/>
        <v>-1.2910585561118253E-2</v>
      </c>
      <c r="O120" s="12">
        <f t="shared" si="14"/>
        <v>-8.6925460019063421E-3</v>
      </c>
      <c r="P120" s="12">
        <f t="shared" si="15"/>
        <v>-3.2559237777015858E-3</v>
      </c>
      <c r="Q120" s="12">
        <f t="shared" si="16"/>
        <v>-3.2746522470086234E-2</v>
      </c>
      <c r="R120" s="12">
        <f t="shared" si="17"/>
        <v>4.0570694991531029E-4</v>
      </c>
      <c r="S120" s="12">
        <f t="shared" si="18"/>
        <v>-5.9276996332751778E-3</v>
      </c>
      <c r="T120" s="12">
        <f t="shared" si="19"/>
        <v>-2.3598831010909131E-3</v>
      </c>
    </row>
    <row r="121" spans="2:23" x14ac:dyDescent="0.25">
      <c r="B121" s="7">
        <f t="shared" si="20"/>
        <v>116</v>
      </c>
      <c r="C121" s="8">
        <v>45463</v>
      </c>
      <c r="D121" s="9">
        <v>87.42</v>
      </c>
      <c r="E121" s="9">
        <v>90.43</v>
      </c>
      <c r="F121" s="9">
        <v>317.74</v>
      </c>
      <c r="G121" s="9">
        <v>544.51</v>
      </c>
      <c r="H121" s="9">
        <v>38.49</v>
      </c>
      <c r="I121" s="9">
        <v>73.930000000000007</v>
      </c>
      <c r="J121" s="9">
        <v>42.3</v>
      </c>
      <c r="K121" s="9">
        <v>16.97</v>
      </c>
      <c r="M121" s="12">
        <f t="shared" si="12"/>
        <v>-1.0129262045542344E-2</v>
      </c>
      <c r="N121" s="12">
        <f t="shared" si="13"/>
        <v>1.9767241435481458E-2</v>
      </c>
      <c r="O121" s="12">
        <f t="shared" si="14"/>
        <v>1.2190832230811823E-2</v>
      </c>
      <c r="P121" s="12">
        <f t="shared" si="15"/>
        <v>-4.5624947446983579E-3</v>
      </c>
      <c r="Q121" s="12">
        <f t="shared" si="16"/>
        <v>-2.031701619061033E-2</v>
      </c>
      <c r="R121" s="12">
        <f t="shared" si="17"/>
        <v>-5.4090603076744801E-4</v>
      </c>
      <c r="S121" s="12">
        <f t="shared" si="18"/>
        <v>1.8930436320576528E-3</v>
      </c>
      <c r="T121" s="12">
        <f t="shared" si="19"/>
        <v>-1.5204971293703361E-2</v>
      </c>
    </row>
    <row r="122" spans="2:23" x14ac:dyDescent="0.25">
      <c r="B122" s="7">
        <f t="shared" si="20"/>
        <v>117</v>
      </c>
      <c r="C122" s="8">
        <v>45462</v>
      </c>
      <c r="D122" s="9">
        <v>88.31</v>
      </c>
      <c r="E122" s="9">
        <v>88.66</v>
      </c>
      <c r="F122" s="9">
        <v>313.89</v>
      </c>
      <c r="G122" s="9">
        <v>547</v>
      </c>
      <c r="H122" s="9">
        <v>39.28</v>
      </c>
      <c r="I122" s="9">
        <v>73.97</v>
      </c>
      <c r="J122" s="9">
        <v>42.22</v>
      </c>
      <c r="K122" s="9">
        <v>17.23</v>
      </c>
      <c r="M122" s="12">
        <f t="shared" si="12"/>
        <v>1.926892066869834E-3</v>
      </c>
      <c r="N122" s="12">
        <f t="shared" si="13"/>
        <v>-2.2555543120337515E-4</v>
      </c>
      <c r="O122" s="12">
        <f t="shared" si="14"/>
        <v>1.279294126736304E-2</v>
      </c>
      <c r="P122" s="12">
        <f t="shared" si="15"/>
        <v>-2.720245586542019E-3</v>
      </c>
      <c r="Q122" s="12">
        <f t="shared" si="16"/>
        <v>-5.0903538895036163E-4</v>
      </c>
      <c r="R122" s="12">
        <f t="shared" si="17"/>
        <v>-5.9307358093935569E-3</v>
      </c>
      <c r="S122" s="12">
        <f t="shared" si="18"/>
        <v>-1.6566090642226969E-3</v>
      </c>
      <c r="T122" s="12">
        <f t="shared" si="19"/>
        <v>8.7438621794146236E-3</v>
      </c>
    </row>
    <row r="123" spans="2:23" x14ac:dyDescent="0.25">
      <c r="B123" s="7">
        <f t="shared" si="20"/>
        <v>118</v>
      </c>
      <c r="C123" s="8">
        <v>45461</v>
      </c>
      <c r="D123" s="9">
        <v>88.14</v>
      </c>
      <c r="E123" s="9">
        <v>88.68</v>
      </c>
      <c r="F123" s="9">
        <v>309.89999999999998</v>
      </c>
      <c r="G123" s="9">
        <v>548.49</v>
      </c>
      <c r="H123" s="9">
        <v>39.299999999999997</v>
      </c>
      <c r="I123" s="9">
        <v>74.41</v>
      </c>
      <c r="J123" s="9">
        <v>42.29</v>
      </c>
      <c r="K123" s="9">
        <v>17.079999999999998</v>
      </c>
      <c r="M123" s="12">
        <f t="shared" si="12"/>
        <v>-3.5552861289746551E-2</v>
      </c>
      <c r="N123" s="12">
        <f t="shared" si="13"/>
        <v>4.9740098028639148E-3</v>
      </c>
      <c r="O123" s="12">
        <f t="shared" si="14"/>
        <v>-4.2503927976613913E-3</v>
      </c>
      <c r="P123" s="12">
        <f t="shared" si="15"/>
        <v>2.537446938742902E-3</v>
      </c>
      <c r="Q123" s="12">
        <f t="shared" si="16"/>
        <v>2.4209268859977998E-2</v>
      </c>
      <c r="R123" s="12">
        <f t="shared" si="17"/>
        <v>7.1481860781305888E-3</v>
      </c>
      <c r="S123" s="12">
        <f t="shared" si="18"/>
        <v>1.0936866030290112E-2</v>
      </c>
      <c r="T123" s="12">
        <f t="shared" si="19"/>
        <v>-8.1633106391609811E-3</v>
      </c>
    </row>
    <row r="124" spans="2:23" x14ac:dyDescent="0.25">
      <c r="B124" s="7">
        <f t="shared" si="20"/>
        <v>119</v>
      </c>
      <c r="C124" s="8">
        <v>45460</v>
      </c>
      <c r="D124" s="9">
        <v>91.33</v>
      </c>
      <c r="E124" s="9">
        <v>88.24</v>
      </c>
      <c r="F124" s="9">
        <v>311.22000000000003</v>
      </c>
      <c r="G124" s="9">
        <v>547.1</v>
      </c>
      <c r="H124" s="9">
        <v>38.36</v>
      </c>
      <c r="I124" s="9">
        <v>73.88</v>
      </c>
      <c r="J124" s="9">
        <v>41.83</v>
      </c>
      <c r="K124" s="9">
        <v>17.22</v>
      </c>
      <c r="M124" s="12">
        <f t="shared" si="12"/>
        <v>-1.7474802953244734E-2</v>
      </c>
      <c r="N124" s="12">
        <f t="shared" si="13"/>
        <v>-3.3992408689446327E-4</v>
      </c>
      <c r="O124" s="12">
        <f t="shared" si="14"/>
        <v>-5.7670286709923333E-3</v>
      </c>
      <c r="P124" s="12">
        <f t="shared" si="15"/>
        <v>7.9275197716839954E-3</v>
      </c>
      <c r="Q124" s="12">
        <f t="shared" si="16"/>
        <v>1.7355155561272376E-2</v>
      </c>
      <c r="R124" s="12">
        <f t="shared" si="17"/>
        <v>-8.7595735625632682E-3</v>
      </c>
      <c r="S124" s="12">
        <f t="shared" si="18"/>
        <v>1.0816113136710067E-2</v>
      </c>
      <c r="T124" s="12">
        <f t="shared" si="19"/>
        <v>3.4904049397683459E-3</v>
      </c>
    </row>
    <row r="125" spans="2:23" x14ac:dyDescent="0.25">
      <c r="B125" s="7">
        <f t="shared" si="20"/>
        <v>120</v>
      </c>
      <c r="C125" s="8">
        <v>45457</v>
      </c>
      <c r="D125" s="9">
        <v>92.94</v>
      </c>
      <c r="E125" s="9">
        <v>88.27</v>
      </c>
      <c r="F125" s="9">
        <v>313.02</v>
      </c>
      <c r="G125" s="9">
        <v>542.78</v>
      </c>
      <c r="H125" s="9">
        <v>37.700000000000003</v>
      </c>
      <c r="I125" s="9">
        <v>74.53</v>
      </c>
      <c r="J125" s="9">
        <v>41.38</v>
      </c>
      <c r="K125" s="9">
        <v>17.16</v>
      </c>
      <c r="M125" s="12">
        <f t="shared" si="12"/>
        <v>4.4554473403248633E-2</v>
      </c>
      <c r="N125" s="12">
        <f t="shared" si="13"/>
        <v>3.4044517675583261E-3</v>
      </c>
      <c r="O125" s="12">
        <f t="shared" si="14"/>
        <v>2.2649305105384567E-2</v>
      </c>
      <c r="P125" s="12">
        <f t="shared" si="15"/>
        <v>6.081660296365605E-4</v>
      </c>
      <c r="Q125" s="12">
        <f t="shared" si="16"/>
        <v>7.9607275001532197E-4</v>
      </c>
      <c r="R125" s="12">
        <f t="shared" si="17"/>
        <v>-4.024414837333436E-4</v>
      </c>
      <c r="S125" s="12">
        <f t="shared" si="18"/>
        <v>4.8449707177536973E-3</v>
      </c>
      <c r="T125" s="12">
        <f t="shared" si="19"/>
        <v>-2.3282897595910735E-3</v>
      </c>
    </row>
    <row r="126" spans="2:23" x14ac:dyDescent="0.25">
      <c r="B126" s="7">
        <f t="shared" si="20"/>
        <v>121</v>
      </c>
      <c r="C126" s="8">
        <v>45456</v>
      </c>
      <c r="D126" s="9">
        <v>88.89</v>
      </c>
      <c r="E126" s="9">
        <v>87.97</v>
      </c>
      <c r="F126" s="9">
        <v>306.01</v>
      </c>
      <c r="G126" s="9">
        <v>542.45000000000005</v>
      </c>
      <c r="H126" s="9">
        <v>37.67</v>
      </c>
      <c r="I126" s="9">
        <v>74.56</v>
      </c>
      <c r="J126" s="9">
        <v>41.18</v>
      </c>
      <c r="K126" s="9">
        <v>17.2</v>
      </c>
      <c r="M126" s="12">
        <f t="shared" si="12"/>
        <v>-1.1187050331724364E-2</v>
      </c>
      <c r="N126" s="12">
        <f t="shared" si="13"/>
        <v>-2.3813323398765452E-2</v>
      </c>
      <c r="O126" s="12">
        <f t="shared" si="14"/>
        <v>-3.0509204600898478E-2</v>
      </c>
      <c r="P126" s="12">
        <f t="shared" si="15"/>
        <v>2.0114233444897055E-3</v>
      </c>
      <c r="Q126" s="12">
        <f t="shared" si="16"/>
        <v>2.4997941916970062E-2</v>
      </c>
      <c r="R126" s="12">
        <f t="shared" si="17"/>
        <v>-1.5834274012142754E-2</v>
      </c>
      <c r="S126" s="12">
        <f t="shared" si="18"/>
        <v>-1.7094433359300183E-2</v>
      </c>
      <c r="T126" s="12">
        <f t="shared" si="19"/>
        <v>-2.6958902512197815E-2</v>
      </c>
      <c r="W126" s="11">
        <f>_xlfn.STDEV.S(S6:S126)*SQRT(252)</f>
        <v>0.16076801943194907</v>
      </c>
    </row>
    <row r="127" spans="2:23" x14ac:dyDescent="0.25">
      <c r="B127" s="7">
        <f t="shared" si="20"/>
        <v>122</v>
      </c>
      <c r="C127" s="8">
        <v>45455</v>
      </c>
      <c r="D127" s="9">
        <v>89.89</v>
      </c>
      <c r="E127" s="9">
        <v>90.09</v>
      </c>
      <c r="F127" s="9">
        <v>315.49</v>
      </c>
      <c r="G127" s="9">
        <v>541.36</v>
      </c>
      <c r="H127" s="9">
        <v>36.74</v>
      </c>
      <c r="I127" s="9">
        <v>75.75</v>
      </c>
      <c r="J127" s="9">
        <v>41.89</v>
      </c>
      <c r="K127" s="9">
        <v>17.670000000000002</v>
      </c>
      <c r="M127" s="12">
        <f t="shared" si="12"/>
        <v>2.3297435451736584E-2</v>
      </c>
      <c r="N127" s="12">
        <f t="shared" si="13"/>
        <v>1.2622340161076565E-2</v>
      </c>
      <c r="O127" s="12">
        <f t="shared" si="14"/>
        <v>1.7554688278678253E-2</v>
      </c>
      <c r="P127" s="12">
        <f t="shared" si="15"/>
        <v>8.1795116197444593E-3</v>
      </c>
      <c r="Q127" s="12">
        <f t="shared" si="16"/>
        <v>1.8681862011808364E-2</v>
      </c>
      <c r="R127" s="12">
        <f t="shared" si="17"/>
        <v>4.4985521749228083E-3</v>
      </c>
      <c r="S127" s="12">
        <f t="shared" si="18"/>
        <v>0.52058101857944294</v>
      </c>
      <c r="T127" s="12">
        <f t="shared" si="19"/>
        <v>1.252863768316901E-2</v>
      </c>
    </row>
    <row r="128" spans="2:23" x14ac:dyDescent="0.25">
      <c r="B128" s="7">
        <f t="shared" si="20"/>
        <v>123</v>
      </c>
      <c r="C128" s="8">
        <v>45454</v>
      </c>
      <c r="D128" s="9">
        <v>87.82</v>
      </c>
      <c r="E128" s="9">
        <v>88.96</v>
      </c>
      <c r="F128" s="9">
        <v>310</v>
      </c>
      <c r="G128" s="9">
        <v>536.95000000000005</v>
      </c>
      <c r="H128" s="9">
        <v>36.06</v>
      </c>
      <c r="I128" s="9">
        <v>75.41</v>
      </c>
      <c r="J128" s="9">
        <v>24.89</v>
      </c>
      <c r="K128" s="9">
        <v>17.45</v>
      </c>
      <c r="M128" s="12">
        <f t="shared" si="12"/>
        <v>1.1452255262124003E-2</v>
      </c>
      <c r="N128" s="12">
        <f t="shared" si="13"/>
        <v>-9.1754028515138881E-3</v>
      </c>
      <c r="O128" s="12">
        <f t="shared" si="14"/>
        <v>3.23102058144654E-3</v>
      </c>
      <c r="P128" s="12">
        <f t="shared" si="15"/>
        <v>2.4053488629847842E-3</v>
      </c>
      <c r="Q128" s="12">
        <f t="shared" si="16"/>
        <v>-3.3004495715995834E-2</v>
      </c>
      <c r="R128" s="12">
        <f t="shared" si="17"/>
        <v>-7.135336827226336E-3</v>
      </c>
      <c r="S128" s="12">
        <f t="shared" si="18"/>
        <v>-1.1186692767723893E-2</v>
      </c>
      <c r="T128" s="12">
        <f t="shared" si="19"/>
        <v>-8.5592533956700603E-3</v>
      </c>
      <c r="W128" s="11">
        <f>_xlfn.STDEV.S(S128:S255)*SQRT(252)</f>
        <v>0.18940985311587649</v>
      </c>
    </row>
    <row r="129" spans="2:23" x14ac:dyDescent="0.25">
      <c r="B129" s="7">
        <f t="shared" si="20"/>
        <v>124</v>
      </c>
      <c r="C129" s="8">
        <v>45453</v>
      </c>
      <c r="D129" s="9">
        <v>86.82</v>
      </c>
      <c r="E129" s="9">
        <v>89.78</v>
      </c>
      <c r="F129" s="9">
        <v>309</v>
      </c>
      <c r="G129" s="9">
        <v>535.66</v>
      </c>
      <c r="H129" s="9">
        <v>37.270000000000003</v>
      </c>
      <c r="I129" s="9">
        <v>75.95</v>
      </c>
      <c r="J129" s="9">
        <v>25.17</v>
      </c>
      <c r="K129" s="9">
        <v>17.600000000000001</v>
      </c>
      <c r="M129" s="12">
        <f t="shared" si="12"/>
        <v>2.4249264673034208E-2</v>
      </c>
      <c r="N129" s="12">
        <f t="shared" si="13"/>
        <v>2.2756417386811178E-2</v>
      </c>
      <c r="O129" s="12">
        <f t="shared" si="14"/>
        <v>2.559908074769694E-3</v>
      </c>
      <c r="P129" s="12">
        <f t="shared" si="15"/>
        <v>3.0850660646259912E-3</v>
      </c>
      <c r="Q129" s="12">
        <f t="shared" si="16"/>
        <v>2.3619938848472202E-2</v>
      </c>
      <c r="R129" s="12">
        <f t="shared" si="17"/>
        <v>-6.5617033332894146E-3</v>
      </c>
      <c r="S129" s="12">
        <f t="shared" si="18"/>
        <v>-1.0276770286803689E-2</v>
      </c>
      <c r="T129" s="12">
        <f t="shared" si="19"/>
        <v>-1.0737599633637601E-2</v>
      </c>
      <c r="W129" s="11">
        <f>_xlfn.STDEV.S(S6:S255)*SQRT(252)</f>
        <v>0.55181548275897285</v>
      </c>
    </row>
    <row r="130" spans="2:23" x14ac:dyDescent="0.25">
      <c r="B130" s="7">
        <f t="shared" si="20"/>
        <v>125</v>
      </c>
      <c r="C130" s="8">
        <v>45450</v>
      </c>
      <c r="D130" s="9">
        <v>84.74</v>
      </c>
      <c r="E130" s="9">
        <v>87.76</v>
      </c>
      <c r="F130" s="9">
        <v>308.20999999999998</v>
      </c>
      <c r="G130" s="9">
        <v>534.01</v>
      </c>
      <c r="H130" s="9">
        <v>36.4</v>
      </c>
      <c r="I130" s="9">
        <v>76.45</v>
      </c>
      <c r="J130" s="9">
        <v>25.43</v>
      </c>
      <c r="K130" s="9">
        <v>17.79</v>
      </c>
      <c r="M130" s="12">
        <f t="shared" si="12"/>
        <v>8.651905821657287E-3</v>
      </c>
      <c r="N130" s="12">
        <f t="shared" si="13"/>
        <v>-6.7837540112811512E-2</v>
      </c>
      <c r="O130" s="12">
        <f t="shared" si="14"/>
        <v>-3.6007203409351603E-2</v>
      </c>
      <c r="P130" s="12">
        <f t="shared" si="15"/>
        <v>-1.2164654760686989E-3</v>
      </c>
      <c r="Q130" s="12">
        <f t="shared" si="16"/>
        <v>-2.0394996521073201E-2</v>
      </c>
      <c r="R130" s="12">
        <f t="shared" si="17"/>
        <v>-1.9601443714741783E-3</v>
      </c>
      <c r="S130" s="12">
        <f t="shared" si="18"/>
        <v>4.7300048769956873E-3</v>
      </c>
      <c r="T130" s="12">
        <f t="shared" si="19"/>
        <v>-1.2845750502448117E-2</v>
      </c>
    </row>
    <row r="131" spans="2:23" x14ac:dyDescent="0.25">
      <c r="B131" s="7">
        <f t="shared" si="20"/>
        <v>126</v>
      </c>
      <c r="C131" s="8">
        <v>45449</v>
      </c>
      <c r="D131" s="9">
        <v>84.01</v>
      </c>
      <c r="E131" s="9">
        <v>93.92</v>
      </c>
      <c r="F131" s="9">
        <v>319.51</v>
      </c>
      <c r="G131" s="9">
        <v>534.66</v>
      </c>
      <c r="H131" s="9">
        <v>37.15</v>
      </c>
      <c r="I131" s="9">
        <v>76.599999999999994</v>
      </c>
      <c r="J131" s="9">
        <v>25.31</v>
      </c>
      <c r="K131" s="9">
        <v>18.02</v>
      </c>
      <c r="M131" s="12">
        <f t="shared" si="12"/>
        <v>2.0256188040238231E-3</v>
      </c>
      <c r="N131" s="12">
        <f t="shared" si="13"/>
        <v>3.698301424070688E-2</v>
      </c>
      <c r="O131" s="12">
        <f t="shared" si="14"/>
        <v>-1.6267083318381653E-2</v>
      </c>
      <c r="P131" s="12">
        <f t="shared" si="15"/>
        <v>-1.8703300197803031E-5</v>
      </c>
      <c r="Q131" s="12">
        <f t="shared" si="16"/>
        <v>5.3981237695573097E-3</v>
      </c>
      <c r="R131" s="12">
        <f t="shared" si="17"/>
        <v>-2.6106252595743781E-4</v>
      </c>
      <c r="S131" s="12">
        <f t="shared" si="18"/>
        <v>-6.3017144343329246E-3</v>
      </c>
      <c r="T131" s="12">
        <f t="shared" si="19"/>
        <v>-1.7056809671421719E-2</v>
      </c>
    </row>
    <row r="132" spans="2:23" x14ac:dyDescent="0.25">
      <c r="B132" s="7">
        <f t="shared" si="20"/>
        <v>127</v>
      </c>
      <c r="C132" s="8">
        <v>45448</v>
      </c>
      <c r="D132" s="9">
        <v>83.84</v>
      </c>
      <c r="E132" s="9">
        <v>90.51</v>
      </c>
      <c r="F132" s="9">
        <v>324.75</v>
      </c>
      <c r="G132" s="9">
        <v>534.66999999999996</v>
      </c>
      <c r="H132" s="9">
        <v>36.950000000000003</v>
      </c>
      <c r="I132" s="9">
        <v>76.62</v>
      </c>
      <c r="J132" s="9">
        <v>25.47</v>
      </c>
      <c r="K132" s="9">
        <v>18.329999999999998</v>
      </c>
      <c r="M132" s="12">
        <f t="shared" si="12"/>
        <v>1.0431123896538207E-2</v>
      </c>
      <c r="N132" s="12">
        <f t="shared" si="13"/>
        <v>1.7835719706031979E-2</v>
      </c>
      <c r="O132" s="12">
        <f t="shared" si="14"/>
        <v>-5.9254429393660081E-3</v>
      </c>
      <c r="P132" s="12">
        <f t="shared" si="15"/>
        <v>1.1815086740567349E-2</v>
      </c>
      <c r="Q132" s="12">
        <f t="shared" si="16"/>
        <v>4.3418958662571561E-2</v>
      </c>
      <c r="R132" s="12">
        <f t="shared" si="17"/>
        <v>6.8098744048628495E-3</v>
      </c>
      <c r="S132" s="12">
        <f t="shared" si="18"/>
        <v>-2.3529422620269498E-3</v>
      </c>
      <c r="T132" s="12">
        <f t="shared" si="19"/>
        <v>-1.6353233407308645E-3</v>
      </c>
    </row>
    <row r="133" spans="2:23" x14ac:dyDescent="0.25">
      <c r="B133" s="7">
        <f t="shared" si="20"/>
        <v>128</v>
      </c>
      <c r="C133" s="8">
        <v>45447</v>
      </c>
      <c r="D133" s="9">
        <v>82.97</v>
      </c>
      <c r="E133" s="9">
        <v>88.91</v>
      </c>
      <c r="F133" s="9">
        <v>326.68</v>
      </c>
      <c r="G133" s="9">
        <v>528.39</v>
      </c>
      <c r="H133" s="9">
        <v>35.380000000000003</v>
      </c>
      <c r="I133" s="9">
        <v>76.099999999999994</v>
      </c>
      <c r="J133" s="9">
        <v>25.53</v>
      </c>
      <c r="K133" s="9">
        <v>18.36</v>
      </c>
      <c r="M133" s="12">
        <f t="shared" si="12"/>
        <v>1.9226681337243732E-2</v>
      </c>
      <c r="N133" s="12">
        <f t="shared" si="13"/>
        <v>-5.1085197154773929E-2</v>
      </c>
      <c r="O133" s="12">
        <f t="shared" si="14"/>
        <v>4.0799036537189512E-2</v>
      </c>
      <c r="P133" s="12">
        <f t="shared" si="15"/>
        <v>1.1172233430903386E-3</v>
      </c>
      <c r="Q133" s="12">
        <f t="shared" si="16"/>
        <v>1.9983536819298237E-2</v>
      </c>
      <c r="R133" s="12">
        <f t="shared" si="17"/>
        <v>8.9757730374289899E-3</v>
      </c>
      <c r="S133" s="12">
        <f t="shared" si="18"/>
        <v>9.0498355199178562E-3</v>
      </c>
      <c r="T133" s="12">
        <f t="shared" si="19"/>
        <v>7.1057965017726175E-3</v>
      </c>
    </row>
    <row r="134" spans="2:23" x14ac:dyDescent="0.25">
      <c r="B134" s="7">
        <f t="shared" si="20"/>
        <v>129</v>
      </c>
      <c r="C134" s="8">
        <v>45446</v>
      </c>
      <c r="D134" s="9">
        <v>81.39</v>
      </c>
      <c r="E134" s="9">
        <v>93.57</v>
      </c>
      <c r="F134" s="9">
        <v>313.62</v>
      </c>
      <c r="G134" s="9">
        <v>527.79999999999995</v>
      </c>
      <c r="H134" s="9">
        <v>34.68</v>
      </c>
      <c r="I134" s="9">
        <v>75.42</v>
      </c>
      <c r="J134" s="9">
        <v>25.3</v>
      </c>
      <c r="K134" s="9">
        <v>18.23</v>
      </c>
      <c r="M134" s="12">
        <f t="shared" si="12"/>
        <v>9.0096258937279548E-3</v>
      </c>
      <c r="N134" s="12">
        <f t="shared" si="13"/>
        <v>6.6481051203685264E-3</v>
      </c>
      <c r="O134" s="12">
        <f t="shared" si="14"/>
        <v>5.519093837490522E-2</v>
      </c>
      <c r="P134" s="12">
        <f t="shared" si="15"/>
        <v>8.1503458931418249E-4</v>
      </c>
      <c r="Q134" s="12">
        <f t="shared" si="16"/>
        <v>1.8333119316819739E-2</v>
      </c>
      <c r="R134" s="12">
        <f t="shared" si="17"/>
        <v>-1.0288970862389583E-2</v>
      </c>
      <c r="S134" s="12">
        <f t="shared" si="18"/>
        <v>-1.1850682801092549E-3</v>
      </c>
      <c r="T134" s="12">
        <f t="shared" si="19"/>
        <v>1.6469946078219973E-3</v>
      </c>
    </row>
    <row r="135" spans="2:23" x14ac:dyDescent="0.25">
      <c r="B135" s="7">
        <f t="shared" si="20"/>
        <v>130</v>
      </c>
      <c r="C135" s="8">
        <v>45443</v>
      </c>
      <c r="D135" s="9">
        <v>80.66</v>
      </c>
      <c r="E135" s="9">
        <v>92.95</v>
      </c>
      <c r="F135" s="9">
        <v>296.77999999999997</v>
      </c>
      <c r="G135" s="9">
        <v>527.37</v>
      </c>
      <c r="H135" s="9">
        <v>34.049999999999997</v>
      </c>
      <c r="I135" s="9">
        <v>76.2</v>
      </c>
      <c r="J135" s="9">
        <v>25.33</v>
      </c>
      <c r="K135" s="9">
        <v>18.2</v>
      </c>
      <c r="M135" s="12">
        <f t="shared" ref="M135:M198" si="21">LN(D135/D136)</f>
        <v>7.0917871096310885E-3</v>
      </c>
      <c r="N135" s="12">
        <f t="shared" ref="N135:N198" si="22">LN(E135/E136)</f>
        <v>-9.8491321814474005E-3</v>
      </c>
      <c r="O135" s="12">
        <f t="shared" ref="O135:O198" si="23">LN(F135/F136)</f>
        <v>-2.6303742708729268E-2</v>
      </c>
      <c r="P135" s="12">
        <f t="shared" ref="P135:P198" si="24">LN(G135/G136)</f>
        <v>9.0669014827088265E-3</v>
      </c>
      <c r="Q135" s="12">
        <f t="shared" ref="Q135:Q198" si="25">LN(H135/H136)</f>
        <v>4.9363015442065283E-2</v>
      </c>
      <c r="R135" s="12">
        <f t="shared" ref="R135:R198" si="26">LN(I135/I136)</f>
        <v>1.3609247503223123E-2</v>
      </c>
      <c r="S135" s="12">
        <f t="shared" ref="S135:S198" si="27">LN(J135/J136)</f>
        <v>-4.2888550969901761E-2</v>
      </c>
      <c r="T135" s="12">
        <f t="shared" ref="T135:T198" si="28">LN(K135/K136)</f>
        <v>1.606237801012924E-2</v>
      </c>
    </row>
    <row r="136" spans="2:23" x14ac:dyDescent="0.25">
      <c r="B136" s="7">
        <f t="shared" ref="B136:B199" si="29">+B135+1</f>
        <v>131</v>
      </c>
      <c r="C136" s="8">
        <v>45442</v>
      </c>
      <c r="D136" s="9">
        <v>80.09</v>
      </c>
      <c r="E136" s="9">
        <v>93.87</v>
      </c>
      <c r="F136" s="9">
        <v>304.69</v>
      </c>
      <c r="G136" s="9">
        <v>522.61</v>
      </c>
      <c r="H136" s="9">
        <v>32.409999999999997</v>
      </c>
      <c r="I136" s="9">
        <v>75.17</v>
      </c>
      <c r="J136" s="9">
        <v>26.44</v>
      </c>
      <c r="K136" s="9">
        <v>17.91</v>
      </c>
      <c r="M136" s="12">
        <f t="shared" si="21"/>
        <v>6.2449262005828416E-4</v>
      </c>
      <c r="N136" s="12">
        <f t="shared" si="22"/>
        <v>1.5351060942720462E-2</v>
      </c>
      <c r="O136" s="12">
        <f t="shared" si="23"/>
        <v>-9.2452594952180372E-3</v>
      </c>
      <c r="P136" s="12">
        <f t="shared" si="24"/>
        <v>-6.6558207395610207E-3</v>
      </c>
      <c r="Q136" s="12">
        <f t="shared" si="25"/>
        <v>8.0545664698275701E-3</v>
      </c>
      <c r="R136" s="12">
        <f t="shared" si="26"/>
        <v>2.5308038816115345E-3</v>
      </c>
      <c r="S136" s="12">
        <f t="shared" si="27"/>
        <v>1.3709277925033363E-2</v>
      </c>
      <c r="T136" s="12">
        <f t="shared" si="28"/>
        <v>1.6892293564505653E-2</v>
      </c>
    </row>
    <row r="137" spans="2:23" x14ac:dyDescent="0.25">
      <c r="B137" s="7">
        <f t="shared" si="29"/>
        <v>132</v>
      </c>
      <c r="C137" s="8">
        <v>45441</v>
      </c>
      <c r="D137" s="9">
        <v>80.040000000000006</v>
      </c>
      <c r="E137" s="9">
        <v>92.44</v>
      </c>
      <c r="F137" s="9">
        <v>307.52</v>
      </c>
      <c r="G137" s="9">
        <v>526.1</v>
      </c>
      <c r="H137" s="9">
        <v>32.15</v>
      </c>
      <c r="I137" s="9">
        <v>74.98</v>
      </c>
      <c r="J137" s="9">
        <v>26.08</v>
      </c>
      <c r="K137" s="9">
        <v>17.61</v>
      </c>
      <c r="M137" s="12">
        <f t="shared" si="21"/>
        <v>7.9022048084132074E-3</v>
      </c>
      <c r="N137" s="12">
        <f t="shared" si="22"/>
        <v>-1.7479400577680097E-2</v>
      </c>
      <c r="O137" s="12">
        <f t="shared" si="23"/>
        <v>-8.9672182758944365E-3</v>
      </c>
      <c r="P137" s="12">
        <f t="shared" si="24"/>
        <v>-7.0271429702637575E-3</v>
      </c>
      <c r="Q137" s="12">
        <f t="shared" si="25"/>
        <v>-1.4513146509239407E-2</v>
      </c>
      <c r="R137" s="12">
        <f t="shared" si="26"/>
        <v>-1.0612994282688786E-2</v>
      </c>
      <c r="S137" s="12">
        <f t="shared" si="27"/>
        <v>-3.614851411631121E-2</v>
      </c>
      <c r="T137" s="12">
        <f t="shared" si="28"/>
        <v>-2.9652522178875824E-2</v>
      </c>
    </row>
    <row r="138" spans="2:23" x14ac:dyDescent="0.25">
      <c r="B138" s="7">
        <f t="shared" si="29"/>
        <v>133</v>
      </c>
      <c r="C138" s="8">
        <v>45440</v>
      </c>
      <c r="D138" s="9">
        <v>79.41</v>
      </c>
      <c r="E138" s="9">
        <v>94.07</v>
      </c>
      <c r="F138" s="9">
        <v>310.29000000000002</v>
      </c>
      <c r="G138" s="9">
        <v>529.80999999999995</v>
      </c>
      <c r="H138" s="9">
        <v>32.619999999999997</v>
      </c>
      <c r="I138" s="9">
        <v>75.78</v>
      </c>
      <c r="J138" s="9">
        <v>27.04</v>
      </c>
      <c r="K138" s="9">
        <v>18.14</v>
      </c>
      <c r="M138" s="12">
        <f t="shared" si="21"/>
        <v>1.5866297172592268E-2</v>
      </c>
      <c r="N138" s="12">
        <f t="shared" si="22"/>
        <v>2.5545516819018219E-3</v>
      </c>
      <c r="O138" s="12">
        <f t="shared" si="23"/>
        <v>6.8882154480611954E-3</v>
      </c>
      <c r="P138" s="12">
        <f t="shared" si="24"/>
        <v>6.9860753372329404E-4</v>
      </c>
      <c r="Q138" s="12">
        <f t="shared" si="25"/>
        <v>-2.1832280129780363E-2</v>
      </c>
      <c r="R138" s="12">
        <f t="shared" si="26"/>
        <v>-1.5581329955771302E-2</v>
      </c>
      <c r="S138" s="12">
        <f t="shared" si="27"/>
        <v>-7.0020555109049738E-3</v>
      </c>
      <c r="T138" s="12">
        <f t="shared" si="28"/>
        <v>-1.4774550557995975E-2</v>
      </c>
    </row>
    <row r="139" spans="2:23" x14ac:dyDescent="0.25">
      <c r="B139" s="7">
        <f t="shared" si="29"/>
        <v>134</v>
      </c>
      <c r="C139" s="8">
        <v>45439</v>
      </c>
      <c r="D139" s="9">
        <v>78.16</v>
      </c>
      <c r="E139" s="9">
        <v>93.83</v>
      </c>
      <c r="F139" s="9">
        <v>308.16000000000003</v>
      </c>
      <c r="G139" s="9">
        <v>529.44000000000005</v>
      </c>
      <c r="H139" s="9">
        <v>33.340000000000003</v>
      </c>
      <c r="I139" s="9">
        <v>76.97</v>
      </c>
      <c r="J139" s="9">
        <v>27.23</v>
      </c>
      <c r="K139" s="9">
        <v>18.41</v>
      </c>
      <c r="M139" s="12">
        <f t="shared" si="21"/>
        <v>3.71723814563245E-3</v>
      </c>
      <c r="N139" s="12">
        <f t="shared" si="22"/>
        <v>1.3951718041019426E-2</v>
      </c>
      <c r="O139" s="12">
        <f t="shared" si="23"/>
        <v>2.5138097317978305E-2</v>
      </c>
      <c r="P139" s="12">
        <f t="shared" si="24"/>
        <v>6.594679954583983E-3</v>
      </c>
      <c r="Q139" s="12">
        <f t="shared" si="25"/>
        <v>1.0856560191195281E-2</v>
      </c>
      <c r="R139" s="12">
        <f t="shared" si="26"/>
        <v>-4.0194543580365149E-3</v>
      </c>
      <c r="S139" s="12">
        <f t="shared" si="27"/>
        <v>3.6791800148278605E-3</v>
      </c>
      <c r="T139" s="12">
        <f t="shared" si="28"/>
        <v>5.4333063004674412E-4</v>
      </c>
    </row>
    <row r="140" spans="2:23" x14ac:dyDescent="0.25">
      <c r="B140" s="7">
        <f t="shared" si="29"/>
        <v>135</v>
      </c>
      <c r="C140" s="8">
        <v>45436</v>
      </c>
      <c r="D140" s="9">
        <v>77.87</v>
      </c>
      <c r="E140" s="9">
        <v>92.53</v>
      </c>
      <c r="F140" s="9">
        <v>300.51</v>
      </c>
      <c r="G140" s="9">
        <v>525.96</v>
      </c>
      <c r="H140" s="9">
        <v>32.979999999999997</v>
      </c>
      <c r="I140" s="9">
        <v>77.28</v>
      </c>
      <c r="J140" s="9">
        <v>27.13</v>
      </c>
      <c r="K140" s="9">
        <v>18.399999999999999</v>
      </c>
      <c r="M140" s="12">
        <f t="shared" si="21"/>
        <v>-1.6809258633426343E-2</v>
      </c>
      <c r="N140" s="12">
        <f t="shared" si="22"/>
        <v>7.567977008596286E-4</v>
      </c>
      <c r="O140" s="12">
        <f t="shared" si="23"/>
        <v>5.8404558029166139E-3</v>
      </c>
      <c r="P140" s="12">
        <f t="shared" si="24"/>
        <v>-7.3310361576712224E-3</v>
      </c>
      <c r="Q140" s="12">
        <f t="shared" si="25"/>
        <v>2.2383273889671186E-2</v>
      </c>
      <c r="R140" s="12">
        <f t="shared" si="26"/>
        <v>2.2243491982919781E-2</v>
      </c>
      <c r="S140" s="12">
        <f t="shared" si="27"/>
        <v>4.062794138787529E-3</v>
      </c>
      <c r="T140" s="12">
        <f t="shared" si="28"/>
        <v>-5.4333063004665294E-4</v>
      </c>
    </row>
    <row r="141" spans="2:23" x14ac:dyDescent="0.25">
      <c r="B141" s="7">
        <f t="shared" si="29"/>
        <v>136</v>
      </c>
      <c r="C141" s="8">
        <v>45435</v>
      </c>
      <c r="D141" s="9">
        <v>79.19</v>
      </c>
      <c r="E141" s="9">
        <v>92.46</v>
      </c>
      <c r="F141" s="9">
        <v>298.76</v>
      </c>
      <c r="G141" s="9">
        <v>529.83000000000004</v>
      </c>
      <c r="H141" s="9">
        <v>32.25</v>
      </c>
      <c r="I141" s="9">
        <v>75.58</v>
      </c>
      <c r="J141" s="9">
        <v>27.02</v>
      </c>
      <c r="K141" s="9">
        <v>18.41</v>
      </c>
      <c r="M141" s="12">
        <f t="shared" si="21"/>
        <v>-1.5288518337736499E-2</v>
      </c>
      <c r="N141" s="12">
        <f t="shared" si="22"/>
        <v>-6.7906485683192491E-3</v>
      </c>
      <c r="O141" s="12">
        <f t="shared" si="23"/>
        <v>-2.0441666580787918E-2</v>
      </c>
      <c r="P141" s="12">
        <f t="shared" si="24"/>
        <v>-2.8835572520469624E-3</v>
      </c>
      <c r="Q141" s="12">
        <f t="shared" si="25"/>
        <v>-5.2574730657485511E-3</v>
      </c>
      <c r="R141" s="12">
        <f t="shared" si="26"/>
        <v>-1.6143142089247674E-2</v>
      </c>
      <c r="S141" s="12">
        <f t="shared" si="27"/>
        <v>3.7016472752853441E-4</v>
      </c>
      <c r="T141" s="12">
        <f t="shared" si="28"/>
        <v>-5.9572339730468438E-3</v>
      </c>
    </row>
    <row r="142" spans="2:23" x14ac:dyDescent="0.25">
      <c r="B142" s="7">
        <f t="shared" si="29"/>
        <v>137</v>
      </c>
      <c r="C142" s="8">
        <v>45434</v>
      </c>
      <c r="D142" s="9">
        <v>80.41</v>
      </c>
      <c r="E142" s="9">
        <v>93.09</v>
      </c>
      <c r="F142" s="9">
        <v>304.93</v>
      </c>
      <c r="G142" s="9">
        <v>531.36</v>
      </c>
      <c r="H142" s="9">
        <v>32.42</v>
      </c>
      <c r="I142" s="9">
        <v>76.81</v>
      </c>
      <c r="J142" s="9">
        <v>27.01</v>
      </c>
      <c r="K142" s="9">
        <v>18.52</v>
      </c>
      <c r="M142" s="12">
        <f t="shared" si="21"/>
        <v>3.2354648280050302E-2</v>
      </c>
      <c r="N142" s="12">
        <f t="shared" si="22"/>
        <v>-2.7756019079416518E-2</v>
      </c>
      <c r="O142" s="12">
        <f t="shared" si="23"/>
        <v>-1.0699126753321894E-2</v>
      </c>
      <c r="P142" s="12">
        <f t="shared" si="24"/>
        <v>2.4495499425899359E-3</v>
      </c>
      <c r="Q142" s="12">
        <f t="shared" si="25"/>
        <v>-2.6781880678868011E-2</v>
      </c>
      <c r="R142" s="12">
        <f t="shared" si="26"/>
        <v>-1.0619110406998365E-2</v>
      </c>
      <c r="S142" s="12">
        <f t="shared" si="27"/>
        <v>-8.4793134767873098E-3</v>
      </c>
      <c r="T142" s="12">
        <f t="shared" si="28"/>
        <v>2.1621630044950956E-3</v>
      </c>
    </row>
    <row r="143" spans="2:23" x14ac:dyDescent="0.25">
      <c r="B143" s="7">
        <f t="shared" si="29"/>
        <v>138</v>
      </c>
      <c r="C143" s="8">
        <v>45433</v>
      </c>
      <c r="D143" s="9">
        <v>77.849999999999994</v>
      </c>
      <c r="E143" s="9">
        <v>95.71</v>
      </c>
      <c r="F143" s="9">
        <v>308.20999999999998</v>
      </c>
      <c r="G143" s="9">
        <v>530.05999999999995</v>
      </c>
      <c r="H143" s="9">
        <v>33.299999999999997</v>
      </c>
      <c r="I143" s="9">
        <v>77.63</v>
      </c>
      <c r="J143" s="9">
        <v>27.24</v>
      </c>
      <c r="K143" s="9">
        <v>18.48</v>
      </c>
      <c r="M143" s="12">
        <f t="shared" si="21"/>
        <v>-2.2607007989346176E-2</v>
      </c>
      <c r="N143" s="12">
        <f t="shared" si="22"/>
        <v>2.8250084181544069E-3</v>
      </c>
      <c r="O143" s="12">
        <f t="shared" si="23"/>
        <v>1.7642799242749817E-2</v>
      </c>
      <c r="P143" s="12">
        <f t="shared" si="24"/>
        <v>1.1514758093828892E-3</v>
      </c>
      <c r="Q143" s="12">
        <f t="shared" si="25"/>
        <v>-2.0803127629763284E-2</v>
      </c>
      <c r="R143" s="12">
        <f t="shared" si="26"/>
        <v>-4.113645086196673E-3</v>
      </c>
      <c r="S143" s="12">
        <f t="shared" si="27"/>
        <v>-1.4673516939498429E-3</v>
      </c>
      <c r="T143" s="12">
        <f t="shared" si="28"/>
        <v>-1.4504686202881688E-2</v>
      </c>
    </row>
    <row r="144" spans="2:23" x14ac:dyDescent="0.25">
      <c r="B144" s="7">
        <f t="shared" si="29"/>
        <v>139</v>
      </c>
      <c r="C144" s="8">
        <v>45429</v>
      </c>
      <c r="D144" s="9">
        <v>79.63</v>
      </c>
      <c r="E144" s="9">
        <v>95.44</v>
      </c>
      <c r="F144" s="9">
        <v>302.82</v>
      </c>
      <c r="G144" s="9">
        <v>529.45000000000005</v>
      </c>
      <c r="H144" s="9">
        <v>34</v>
      </c>
      <c r="I144" s="9">
        <v>77.95</v>
      </c>
      <c r="J144" s="9">
        <v>27.28</v>
      </c>
      <c r="K144" s="9">
        <v>18.75</v>
      </c>
      <c r="M144" s="12">
        <f t="shared" si="21"/>
        <v>1.1366629072977572E-2</v>
      </c>
      <c r="N144" s="12">
        <f t="shared" si="22"/>
        <v>1.8399588545284052E-2</v>
      </c>
      <c r="O144" s="12">
        <f t="shared" si="23"/>
        <v>1.5642479566733002E-2</v>
      </c>
      <c r="P144" s="12">
        <f t="shared" si="24"/>
        <v>1.4364831320756027E-3</v>
      </c>
      <c r="Q144" s="12">
        <f t="shared" si="25"/>
        <v>0</v>
      </c>
      <c r="R144" s="12">
        <f t="shared" si="26"/>
        <v>6.1768308599744158E-3</v>
      </c>
      <c r="S144" s="12">
        <f t="shared" si="27"/>
        <v>-6.9406671319210264E-3</v>
      </c>
      <c r="T144" s="12">
        <f t="shared" si="28"/>
        <v>4.2757948627884512E-3</v>
      </c>
    </row>
    <row r="145" spans="2:20" x14ac:dyDescent="0.25">
      <c r="B145" s="7">
        <f t="shared" si="29"/>
        <v>140</v>
      </c>
      <c r="C145" s="8">
        <v>45428</v>
      </c>
      <c r="D145" s="9">
        <v>78.73</v>
      </c>
      <c r="E145" s="9">
        <v>93.7</v>
      </c>
      <c r="F145" s="9">
        <v>298.12</v>
      </c>
      <c r="G145" s="9">
        <v>528.69000000000005</v>
      </c>
      <c r="H145" s="9">
        <v>34</v>
      </c>
      <c r="I145" s="9">
        <v>77.47</v>
      </c>
      <c r="J145" s="9">
        <v>27.47</v>
      </c>
      <c r="K145" s="9">
        <v>18.670000000000002</v>
      </c>
      <c r="M145" s="12">
        <f t="shared" si="21"/>
        <v>-1.5752326222296425E-2</v>
      </c>
      <c r="N145" s="12">
        <f t="shared" si="22"/>
        <v>-3.4093363516079032E-3</v>
      </c>
      <c r="O145" s="12">
        <f t="shared" si="23"/>
        <v>-1.636871998422041E-2</v>
      </c>
      <c r="P145" s="12">
        <f t="shared" si="24"/>
        <v>-2.0595772866535151E-3</v>
      </c>
      <c r="Q145" s="12">
        <f t="shared" si="25"/>
        <v>9.4563352420354435E-3</v>
      </c>
      <c r="R145" s="12">
        <f t="shared" si="26"/>
        <v>1.5501876247360203E-3</v>
      </c>
      <c r="S145" s="12">
        <f t="shared" si="27"/>
        <v>9.5099473120275058E-3</v>
      </c>
      <c r="T145" s="12">
        <f t="shared" si="28"/>
        <v>-7.4706857593076501E-3</v>
      </c>
    </row>
    <row r="146" spans="2:20" x14ac:dyDescent="0.25">
      <c r="B146" s="7">
        <f t="shared" si="29"/>
        <v>141</v>
      </c>
      <c r="C146" s="8">
        <v>45427</v>
      </c>
      <c r="D146" s="9">
        <v>79.98</v>
      </c>
      <c r="E146" s="9">
        <v>94.02</v>
      </c>
      <c r="F146" s="9">
        <v>303.04000000000002</v>
      </c>
      <c r="G146" s="9">
        <v>529.78</v>
      </c>
      <c r="H146" s="9">
        <v>33.68</v>
      </c>
      <c r="I146" s="9">
        <v>77.349999999999994</v>
      </c>
      <c r="J146" s="9">
        <v>27.21</v>
      </c>
      <c r="K146" s="9">
        <v>18.809999999999999</v>
      </c>
      <c r="M146" s="12">
        <f t="shared" si="21"/>
        <v>9.926575196351194E-3</v>
      </c>
      <c r="N146" s="12">
        <f t="shared" si="22"/>
        <v>3.302618460252192E-3</v>
      </c>
      <c r="O146" s="12">
        <f t="shared" si="23"/>
        <v>4.3570179502501798E-2</v>
      </c>
      <c r="P146" s="12">
        <f t="shared" si="24"/>
        <v>1.2306912652879219E-2</v>
      </c>
      <c r="Q146" s="12">
        <f t="shared" si="25"/>
        <v>-1.779887743696369E-3</v>
      </c>
      <c r="R146" s="12">
        <f t="shared" si="26"/>
        <v>-6.4620357660649002E-4</v>
      </c>
      <c r="S146" s="12">
        <f t="shared" si="27"/>
        <v>6.6371925067987645E-3</v>
      </c>
      <c r="T146" s="12">
        <f t="shared" si="28"/>
        <v>-1.110241380430527E-2</v>
      </c>
    </row>
    <row r="147" spans="2:20" x14ac:dyDescent="0.25">
      <c r="B147" s="7">
        <f t="shared" si="29"/>
        <v>142</v>
      </c>
      <c r="C147" s="8">
        <v>45426</v>
      </c>
      <c r="D147" s="9">
        <v>79.19</v>
      </c>
      <c r="E147" s="9">
        <v>93.71</v>
      </c>
      <c r="F147" s="9">
        <v>290.12</v>
      </c>
      <c r="G147" s="9">
        <v>523.29999999999995</v>
      </c>
      <c r="H147" s="9">
        <v>33.74</v>
      </c>
      <c r="I147" s="9">
        <v>77.400000000000006</v>
      </c>
      <c r="J147" s="9">
        <v>27.03</v>
      </c>
      <c r="K147" s="9">
        <v>19.02</v>
      </c>
      <c r="M147" s="12">
        <f t="shared" si="21"/>
        <v>-1.3919592730394862E-2</v>
      </c>
      <c r="N147" s="12">
        <f t="shared" si="22"/>
        <v>1.1591843869796201E-2</v>
      </c>
      <c r="O147" s="12">
        <f t="shared" si="23"/>
        <v>1.4142078482756498E-3</v>
      </c>
      <c r="P147" s="12">
        <f t="shared" si="24"/>
        <v>4.5776312685722577E-3</v>
      </c>
      <c r="Q147" s="12">
        <f t="shared" si="25"/>
        <v>-1.0320009031989472E-2</v>
      </c>
      <c r="R147" s="12">
        <f t="shared" si="26"/>
        <v>-2.580646593491514E-3</v>
      </c>
      <c r="S147" s="12">
        <f t="shared" si="27"/>
        <v>-1.3960550026338121E-2</v>
      </c>
      <c r="T147" s="12">
        <f t="shared" si="28"/>
        <v>-2.1008411088117279E-3</v>
      </c>
    </row>
    <row r="148" spans="2:20" x14ac:dyDescent="0.25">
      <c r="B148" s="7">
        <f t="shared" si="29"/>
        <v>143</v>
      </c>
      <c r="C148" s="8">
        <v>45425</v>
      </c>
      <c r="D148" s="9">
        <v>80.3</v>
      </c>
      <c r="E148" s="9">
        <v>92.63</v>
      </c>
      <c r="F148" s="9">
        <v>289.70999999999998</v>
      </c>
      <c r="G148" s="9">
        <v>520.91</v>
      </c>
      <c r="H148" s="9">
        <v>34.090000000000003</v>
      </c>
      <c r="I148" s="9">
        <v>77.599999999999994</v>
      </c>
      <c r="J148" s="9">
        <v>27.41</v>
      </c>
      <c r="K148" s="9">
        <v>19.059999999999999</v>
      </c>
      <c r="M148" s="12">
        <f t="shared" si="21"/>
        <v>-3.4808588104852608E-3</v>
      </c>
      <c r="N148" s="12">
        <f t="shared" si="22"/>
        <v>-9.6691771805235589E-3</v>
      </c>
      <c r="O148" s="12">
        <f t="shared" si="23"/>
        <v>-1.6738081381593901E-2</v>
      </c>
      <c r="P148" s="12">
        <f t="shared" si="24"/>
        <v>1.3438924906229629E-4</v>
      </c>
      <c r="Q148" s="12">
        <f t="shared" si="25"/>
        <v>-1.1665340798937766E-2</v>
      </c>
      <c r="R148" s="12">
        <f t="shared" si="26"/>
        <v>2.8390779168060518E-3</v>
      </c>
      <c r="S148" s="12">
        <f t="shared" si="27"/>
        <v>5.8543892054412541E-3</v>
      </c>
      <c r="T148" s="12">
        <f t="shared" si="28"/>
        <v>1.3735028390152469E-2</v>
      </c>
    </row>
    <row r="149" spans="2:20" x14ac:dyDescent="0.25">
      <c r="B149" s="7">
        <f t="shared" si="29"/>
        <v>144</v>
      </c>
      <c r="C149" s="8">
        <v>45422</v>
      </c>
      <c r="D149" s="9">
        <v>80.58</v>
      </c>
      <c r="E149" s="9">
        <v>93.53</v>
      </c>
      <c r="F149" s="9">
        <v>294.60000000000002</v>
      </c>
      <c r="G149" s="9">
        <v>520.84</v>
      </c>
      <c r="H149" s="9">
        <v>34.49</v>
      </c>
      <c r="I149" s="9">
        <v>77.38</v>
      </c>
      <c r="J149" s="9">
        <v>27.25</v>
      </c>
      <c r="K149" s="9">
        <v>18.8</v>
      </c>
      <c r="M149" s="12">
        <f t="shared" si="21"/>
        <v>-5.7978518156313649E-2</v>
      </c>
      <c r="N149" s="12">
        <f t="shared" si="22"/>
        <v>4.0711433988621249E-3</v>
      </c>
      <c r="O149" s="12">
        <f t="shared" si="23"/>
        <v>-1.3687298600592632E-2</v>
      </c>
      <c r="P149" s="12">
        <f t="shared" si="24"/>
        <v>1.2872116358365086E-3</v>
      </c>
      <c r="Q149" s="12">
        <f t="shared" si="25"/>
        <v>-2.3213536990501424E-2</v>
      </c>
      <c r="R149" s="12">
        <f t="shared" si="26"/>
        <v>8.0446781328676453E-3</v>
      </c>
      <c r="S149" s="12">
        <f t="shared" si="27"/>
        <v>-1.4668136109940405E-3</v>
      </c>
      <c r="T149" s="12">
        <f t="shared" si="28"/>
        <v>8.5470605784583476E-3</v>
      </c>
    </row>
    <row r="150" spans="2:20" x14ac:dyDescent="0.25">
      <c r="B150" s="7">
        <f t="shared" si="29"/>
        <v>145</v>
      </c>
      <c r="C150" s="8">
        <v>45421</v>
      </c>
      <c r="D150" s="9">
        <v>85.39</v>
      </c>
      <c r="E150" s="9">
        <v>93.15</v>
      </c>
      <c r="F150" s="9">
        <v>298.66000000000003</v>
      </c>
      <c r="G150" s="9">
        <v>520.16999999999996</v>
      </c>
      <c r="H150" s="9">
        <v>35.299999999999997</v>
      </c>
      <c r="I150" s="9">
        <v>76.760000000000005</v>
      </c>
      <c r="J150" s="9">
        <v>27.29</v>
      </c>
      <c r="K150" s="9">
        <v>18.64</v>
      </c>
      <c r="M150" s="12">
        <f t="shared" si="21"/>
        <v>-8.9770349286182449E-3</v>
      </c>
      <c r="N150" s="12">
        <f t="shared" si="22"/>
        <v>2.2363068290878987E-2</v>
      </c>
      <c r="O150" s="12">
        <f t="shared" si="23"/>
        <v>3.3483450807703366E-5</v>
      </c>
      <c r="P150" s="12">
        <f t="shared" si="24"/>
        <v>5.7453693940335976E-3</v>
      </c>
      <c r="Q150" s="12">
        <f t="shared" si="25"/>
        <v>-2.7383661307684846E-2</v>
      </c>
      <c r="R150" s="12">
        <f t="shared" si="26"/>
        <v>-1.8222053720991646E-3</v>
      </c>
      <c r="S150" s="12">
        <f t="shared" si="27"/>
        <v>0</v>
      </c>
      <c r="T150" s="12">
        <f t="shared" si="28"/>
        <v>8.6207430439069546E-3</v>
      </c>
    </row>
    <row r="151" spans="2:20" x14ac:dyDescent="0.25">
      <c r="B151" s="7">
        <f t="shared" si="29"/>
        <v>146</v>
      </c>
      <c r="C151" s="8">
        <v>45420</v>
      </c>
      <c r="D151" s="9">
        <v>86.16</v>
      </c>
      <c r="E151" s="9">
        <v>91.09</v>
      </c>
      <c r="F151" s="9">
        <v>298.64999999999998</v>
      </c>
      <c r="G151" s="9">
        <v>517.19000000000005</v>
      </c>
      <c r="H151" s="9">
        <v>36.28</v>
      </c>
      <c r="I151" s="9">
        <v>76.900000000000006</v>
      </c>
      <c r="J151" s="9">
        <v>27.29</v>
      </c>
      <c r="K151" s="9">
        <v>18.48</v>
      </c>
      <c r="M151" s="12">
        <f t="shared" si="21"/>
        <v>-0.20487178507825421</v>
      </c>
      <c r="N151" s="12">
        <f t="shared" si="22"/>
        <v>7.1613813469494922E-3</v>
      </c>
      <c r="O151" s="12">
        <f t="shared" si="23"/>
        <v>2.0110615123794372E-3</v>
      </c>
      <c r="P151" s="12">
        <f t="shared" si="24"/>
        <v>9.6680943294658072E-5</v>
      </c>
      <c r="Q151" s="12">
        <f t="shared" si="25"/>
        <v>-4.3420599783573557E-2</v>
      </c>
      <c r="R151" s="12">
        <f t="shared" si="26"/>
        <v>1.2167350996468169E-2</v>
      </c>
      <c r="S151" s="12">
        <f t="shared" si="27"/>
        <v>4.0389259972495074E-3</v>
      </c>
      <c r="T151" s="12">
        <f t="shared" si="28"/>
        <v>-2.7019740837303349E-3</v>
      </c>
    </row>
    <row r="152" spans="2:20" x14ac:dyDescent="0.25">
      <c r="B152" s="7">
        <f t="shared" si="29"/>
        <v>147</v>
      </c>
      <c r="C152" s="8">
        <v>45419</v>
      </c>
      <c r="D152" s="9">
        <v>105.75</v>
      </c>
      <c r="E152" s="9">
        <v>90.44</v>
      </c>
      <c r="F152" s="9">
        <v>298.05</v>
      </c>
      <c r="G152" s="9">
        <v>517.14</v>
      </c>
      <c r="H152" s="9">
        <v>37.89</v>
      </c>
      <c r="I152" s="9">
        <v>75.97</v>
      </c>
      <c r="J152" s="9">
        <v>27.18</v>
      </c>
      <c r="K152" s="9">
        <v>18.53</v>
      </c>
      <c r="M152" s="12">
        <f t="shared" si="21"/>
        <v>6.6215771231729653E-4</v>
      </c>
      <c r="N152" s="12">
        <f t="shared" si="22"/>
        <v>5.5300559944941499E-4</v>
      </c>
      <c r="O152" s="12">
        <f t="shared" si="23"/>
        <v>-4.786379696548897E-3</v>
      </c>
      <c r="P152" s="12">
        <f t="shared" si="24"/>
        <v>1.1028239211585457E-3</v>
      </c>
      <c r="Q152" s="12">
        <f t="shared" si="25"/>
        <v>-3.4251120297737418E-3</v>
      </c>
      <c r="R152" s="12">
        <f t="shared" si="26"/>
        <v>1.1118579134061097E-2</v>
      </c>
      <c r="S152" s="12">
        <f t="shared" si="27"/>
        <v>1.8412820521572801E-3</v>
      </c>
      <c r="T152" s="12">
        <f t="shared" si="28"/>
        <v>-1.6060302371792443E-2</v>
      </c>
    </row>
    <row r="153" spans="2:20" x14ac:dyDescent="0.25">
      <c r="B153" s="7">
        <f t="shared" si="29"/>
        <v>148</v>
      </c>
      <c r="C153" s="8">
        <v>45418</v>
      </c>
      <c r="D153" s="9">
        <v>105.68</v>
      </c>
      <c r="E153" s="9">
        <v>90.39</v>
      </c>
      <c r="F153" s="9">
        <v>299.48</v>
      </c>
      <c r="G153" s="9">
        <v>516.57000000000005</v>
      </c>
      <c r="H153" s="9">
        <v>38.020000000000003</v>
      </c>
      <c r="I153" s="9">
        <v>75.13</v>
      </c>
      <c r="J153" s="9">
        <v>27.13</v>
      </c>
      <c r="K153" s="9">
        <v>18.829999999999998</v>
      </c>
      <c r="M153" s="12">
        <f t="shared" si="21"/>
        <v>3.6816338757611408E-2</v>
      </c>
      <c r="N153" s="12">
        <f t="shared" si="22"/>
        <v>1.5497272078179632E-2</v>
      </c>
      <c r="O153" s="12">
        <f t="shared" si="23"/>
        <v>1.1451724510459046E-2</v>
      </c>
      <c r="P153" s="12">
        <f t="shared" si="24"/>
        <v>1.0273863060949281E-2</v>
      </c>
      <c r="Q153" s="12">
        <f t="shared" si="25"/>
        <v>5.9605940427717448E-2</v>
      </c>
      <c r="R153" s="12">
        <f t="shared" si="26"/>
        <v>4.4020614006376651E-3</v>
      </c>
      <c r="S153" s="12">
        <f t="shared" si="27"/>
        <v>4.8032606665113142E-3</v>
      </c>
      <c r="T153" s="12">
        <f t="shared" si="28"/>
        <v>3.7243990909822727E-3</v>
      </c>
    </row>
    <row r="154" spans="2:20" x14ac:dyDescent="0.25">
      <c r="B154" s="7">
        <f t="shared" si="29"/>
        <v>149</v>
      </c>
      <c r="C154" s="8">
        <v>45415</v>
      </c>
      <c r="D154" s="9">
        <v>101.86</v>
      </c>
      <c r="E154" s="9">
        <v>89</v>
      </c>
      <c r="F154" s="9">
        <v>296.07</v>
      </c>
      <c r="G154" s="9">
        <v>511.29</v>
      </c>
      <c r="H154" s="9">
        <v>35.82</v>
      </c>
      <c r="I154" s="9">
        <v>74.8</v>
      </c>
      <c r="J154" s="9">
        <v>27</v>
      </c>
      <c r="K154" s="9">
        <v>18.760000000000002</v>
      </c>
      <c r="M154" s="12">
        <f t="shared" si="21"/>
        <v>3.3644301274847688E-2</v>
      </c>
      <c r="N154" s="12">
        <f t="shared" si="22"/>
        <v>-5.6164000353079325E-4</v>
      </c>
      <c r="O154" s="12">
        <f t="shared" si="23"/>
        <v>6.4380813321243827E-3</v>
      </c>
      <c r="P154" s="12">
        <f t="shared" si="24"/>
        <v>1.2319110453764142E-2</v>
      </c>
      <c r="Q154" s="12">
        <f t="shared" si="25"/>
        <v>-8.617148526983252E-3</v>
      </c>
      <c r="R154" s="12">
        <f t="shared" si="26"/>
        <v>-6.018413475648559E-2</v>
      </c>
      <c r="S154" s="12">
        <f t="shared" si="27"/>
        <v>7.4101522471920378E-4</v>
      </c>
      <c r="T154" s="12">
        <f t="shared" si="28"/>
        <v>5.3319116165895708E-4</v>
      </c>
    </row>
    <row r="155" spans="2:20" x14ac:dyDescent="0.25">
      <c r="B155" s="7">
        <f t="shared" si="29"/>
        <v>150</v>
      </c>
      <c r="C155" s="8">
        <v>45414</v>
      </c>
      <c r="D155" s="9">
        <v>98.49</v>
      </c>
      <c r="E155" s="9">
        <v>89.05</v>
      </c>
      <c r="F155" s="9">
        <v>294.17</v>
      </c>
      <c r="G155" s="9">
        <v>505.03</v>
      </c>
      <c r="H155" s="9">
        <v>36.130000000000003</v>
      </c>
      <c r="I155" s="9">
        <v>79.44</v>
      </c>
      <c r="J155" s="9">
        <v>26.98</v>
      </c>
      <c r="K155" s="9">
        <v>18.75</v>
      </c>
      <c r="M155" s="12">
        <f t="shared" si="21"/>
        <v>1.679163032860603E-2</v>
      </c>
      <c r="N155" s="12">
        <f t="shared" si="22"/>
        <v>7.2129243179575309E-3</v>
      </c>
      <c r="O155" s="12">
        <f t="shared" si="23"/>
        <v>3.3283990296880152E-2</v>
      </c>
      <c r="P155" s="12">
        <f t="shared" si="24"/>
        <v>9.3099799150257821E-3</v>
      </c>
      <c r="Q155" s="12">
        <f t="shared" si="25"/>
        <v>2.2108078267998453E-2</v>
      </c>
      <c r="R155" s="12">
        <f t="shared" si="26"/>
        <v>-1.647977370771965E-2</v>
      </c>
      <c r="S155" s="12">
        <f t="shared" si="27"/>
        <v>-7.4101522471921918E-4</v>
      </c>
      <c r="T155" s="12">
        <f t="shared" si="28"/>
        <v>-8.7278008107060642E-2</v>
      </c>
    </row>
    <row r="156" spans="2:20" x14ac:dyDescent="0.25">
      <c r="B156" s="7">
        <f t="shared" si="29"/>
        <v>151</v>
      </c>
      <c r="C156" s="8">
        <v>45413</v>
      </c>
      <c r="D156" s="9">
        <v>96.85</v>
      </c>
      <c r="E156" s="9">
        <v>88.41</v>
      </c>
      <c r="F156" s="9">
        <v>284.54000000000002</v>
      </c>
      <c r="G156" s="9">
        <v>500.35</v>
      </c>
      <c r="H156" s="9">
        <v>35.340000000000003</v>
      </c>
      <c r="I156" s="9">
        <v>80.760000000000005</v>
      </c>
      <c r="J156" s="9">
        <v>27</v>
      </c>
      <c r="K156" s="9">
        <v>20.46</v>
      </c>
      <c r="M156" s="12">
        <f t="shared" si="21"/>
        <v>2.0671841986649032E-3</v>
      </c>
      <c r="N156" s="12">
        <f t="shared" si="22"/>
        <v>1.4010138607466457E-2</v>
      </c>
      <c r="O156" s="12">
        <f t="shared" si="23"/>
        <v>1.4514042884254012E-2</v>
      </c>
      <c r="P156" s="12">
        <f t="shared" si="24"/>
        <v>-3.2524247241545999E-3</v>
      </c>
      <c r="Q156" s="12">
        <f t="shared" si="25"/>
        <v>-8.4531357110581278E-3</v>
      </c>
      <c r="R156" s="12">
        <f t="shared" si="26"/>
        <v>-1.1204943925547569E-2</v>
      </c>
      <c r="S156" s="12">
        <f t="shared" si="27"/>
        <v>2.2094139695288249E-2</v>
      </c>
      <c r="T156" s="12">
        <f t="shared" si="28"/>
        <v>6.8661378131992679E-3</v>
      </c>
    </row>
    <row r="157" spans="2:20" x14ac:dyDescent="0.25">
      <c r="B157" s="7">
        <f t="shared" si="29"/>
        <v>152</v>
      </c>
      <c r="C157" s="8">
        <v>45412</v>
      </c>
      <c r="D157" s="9">
        <v>96.65</v>
      </c>
      <c r="E157" s="9">
        <v>87.18</v>
      </c>
      <c r="F157" s="9">
        <v>280.44</v>
      </c>
      <c r="G157" s="9">
        <v>501.98</v>
      </c>
      <c r="H157" s="9">
        <v>35.64</v>
      </c>
      <c r="I157" s="9">
        <v>81.67</v>
      </c>
      <c r="J157" s="9">
        <v>26.41</v>
      </c>
      <c r="K157" s="9">
        <v>20.32</v>
      </c>
      <c r="M157" s="12">
        <f t="shared" si="21"/>
        <v>-2.4326628878871333E-2</v>
      </c>
      <c r="N157" s="12">
        <f t="shared" si="22"/>
        <v>-3.1167834532314725E-2</v>
      </c>
      <c r="O157" s="12">
        <f t="shared" si="23"/>
        <v>-2.0470821421642207E-2</v>
      </c>
      <c r="P157" s="12">
        <f t="shared" si="24"/>
        <v>-1.5968087596702794E-2</v>
      </c>
      <c r="Q157" s="12">
        <f t="shared" si="25"/>
        <v>9.5856386633576679E-3</v>
      </c>
      <c r="R157" s="12">
        <f t="shared" si="26"/>
        <v>7.6204891884992729E-3</v>
      </c>
      <c r="S157" s="12">
        <f t="shared" si="27"/>
        <v>-4.1564390086208944E-3</v>
      </c>
      <c r="T157" s="12">
        <f t="shared" si="28"/>
        <v>1.0885807645251004E-2</v>
      </c>
    </row>
    <row r="158" spans="2:20" x14ac:dyDescent="0.25">
      <c r="B158" s="7">
        <f t="shared" si="29"/>
        <v>153</v>
      </c>
      <c r="C158" s="8">
        <v>45411</v>
      </c>
      <c r="D158" s="9">
        <v>99.03</v>
      </c>
      <c r="E158" s="9">
        <v>89.94</v>
      </c>
      <c r="F158" s="9">
        <v>286.24</v>
      </c>
      <c r="G158" s="9">
        <v>510.06</v>
      </c>
      <c r="H158" s="9">
        <v>35.299999999999997</v>
      </c>
      <c r="I158" s="9">
        <v>81.05</v>
      </c>
      <c r="J158" s="9">
        <v>26.52</v>
      </c>
      <c r="K158" s="9">
        <v>20.100000000000001</v>
      </c>
      <c r="M158" s="12">
        <f t="shared" si="21"/>
        <v>1.587819618409278E-2</v>
      </c>
      <c r="N158" s="12">
        <f t="shared" si="22"/>
        <v>4.3456528358406668E-3</v>
      </c>
      <c r="O158" s="12">
        <f t="shared" si="23"/>
        <v>-1.1635509768224325E-2</v>
      </c>
      <c r="P158" s="12">
        <f t="shared" si="24"/>
        <v>3.5352381858079476E-3</v>
      </c>
      <c r="Q158" s="12">
        <f t="shared" si="25"/>
        <v>5.2039062190031966E-2</v>
      </c>
      <c r="R158" s="12">
        <f t="shared" si="26"/>
        <v>-1.8489989859471975E-3</v>
      </c>
      <c r="S158" s="12">
        <f t="shared" si="27"/>
        <v>-7.8873648331659503E-3</v>
      </c>
      <c r="T158" s="12">
        <f t="shared" si="28"/>
        <v>3.9880411779556271E-3</v>
      </c>
    </row>
    <row r="159" spans="2:20" x14ac:dyDescent="0.25">
      <c r="B159" s="7">
        <f t="shared" si="29"/>
        <v>154</v>
      </c>
      <c r="C159" s="8">
        <v>45408</v>
      </c>
      <c r="D159" s="9">
        <v>97.47</v>
      </c>
      <c r="E159" s="9">
        <v>89.55</v>
      </c>
      <c r="F159" s="9">
        <v>289.58999999999997</v>
      </c>
      <c r="G159" s="9">
        <v>508.26</v>
      </c>
      <c r="H159" s="9">
        <v>33.51</v>
      </c>
      <c r="I159" s="9">
        <v>81.2</v>
      </c>
      <c r="J159" s="9">
        <v>26.73</v>
      </c>
      <c r="K159" s="9">
        <v>20.02</v>
      </c>
      <c r="M159" s="12">
        <f t="shared" si="21"/>
        <v>1.1764841579586431E-2</v>
      </c>
      <c r="N159" s="12">
        <f t="shared" si="22"/>
        <v>9.3117854646091007E-3</v>
      </c>
      <c r="O159" s="12">
        <f t="shared" si="23"/>
        <v>1.9702396584489385E-3</v>
      </c>
      <c r="P159" s="12">
        <f t="shared" si="24"/>
        <v>9.4292766833169468E-3</v>
      </c>
      <c r="Q159" s="12">
        <f t="shared" si="25"/>
        <v>6.2865047628208248E-3</v>
      </c>
      <c r="R159" s="12">
        <f t="shared" si="26"/>
        <v>5.4334537229955007E-3</v>
      </c>
      <c r="S159" s="12">
        <f t="shared" si="27"/>
        <v>1.1229647446237235E-3</v>
      </c>
      <c r="T159" s="12">
        <f t="shared" si="28"/>
        <v>2.0000006666670215E-3</v>
      </c>
    </row>
    <row r="160" spans="2:20" x14ac:dyDescent="0.25">
      <c r="B160" s="7">
        <f t="shared" si="29"/>
        <v>155</v>
      </c>
      <c r="C160" s="8">
        <v>45407</v>
      </c>
      <c r="D160" s="9">
        <v>96.33</v>
      </c>
      <c r="E160" s="9">
        <v>88.72</v>
      </c>
      <c r="F160" s="9">
        <v>289.02</v>
      </c>
      <c r="G160" s="9">
        <v>503.49</v>
      </c>
      <c r="H160" s="9">
        <v>33.299999999999997</v>
      </c>
      <c r="I160" s="9">
        <v>80.760000000000005</v>
      </c>
      <c r="J160" s="9">
        <v>26.7</v>
      </c>
      <c r="K160" s="9">
        <v>19.98</v>
      </c>
      <c r="M160" s="12">
        <f t="shared" si="21"/>
        <v>-2.744105836489108E-2</v>
      </c>
      <c r="N160" s="12">
        <f t="shared" si="22"/>
        <v>1.6593175346647993E-2</v>
      </c>
      <c r="O160" s="12">
        <f t="shared" si="23"/>
        <v>2.7323049991180532E-2</v>
      </c>
      <c r="P160" s="12">
        <f t="shared" si="24"/>
        <v>-3.8061300780249008E-3</v>
      </c>
      <c r="Q160" s="12">
        <f t="shared" si="25"/>
        <v>-1.8152559151149092E-2</v>
      </c>
      <c r="R160" s="12">
        <f t="shared" si="26"/>
        <v>4.8408212200097096E-3</v>
      </c>
      <c r="S160" s="12">
        <f t="shared" si="27"/>
        <v>-5.229746697277265E-3</v>
      </c>
      <c r="T160" s="12">
        <f t="shared" si="28"/>
        <v>2.5056389957042436E-3</v>
      </c>
    </row>
    <row r="161" spans="2:20" x14ac:dyDescent="0.25">
      <c r="B161" s="7">
        <f t="shared" si="29"/>
        <v>156</v>
      </c>
      <c r="C161" s="8">
        <v>45406</v>
      </c>
      <c r="D161" s="9">
        <v>99.01</v>
      </c>
      <c r="E161" s="9">
        <v>87.26</v>
      </c>
      <c r="F161" s="9">
        <v>281.23</v>
      </c>
      <c r="G161" s="9">
        <v>505.41</v>
      </c>
      <c r="H161" s="9">
        <v>33.909999999999997</v>
      </c>
      <c r="I161" s="9">
        <v>80.37</v>
      </c>
      <c r="J161" s="9">
        <v>26.84</v>
      </c>
      <c r="K161" s="9">
        <v>19.93</v>
      </c>
      <c r="M161" s="12">
        <f t="shared" si="21"/>
        <v>-2.0889270892002341E-2</v>
      </c>
      <c r="N161" s="12">
        <f t="shared" si="22"/>
        <v>1.5010095921153968E-2</v>
      </c>
      <c r="O161" s="12">
        <f t="shared" si="23"/>
        <v>-7.5582544928127438E-2</v>
      </c>
      <c r="P161" s="12">
        <f t="shared" si="24"/>
        <v>-4.7474928195693242E-4</v>
      </c>
      <c r="Q161" s="12">
        <f t="shared" si="25"/>
        <v>-1.434660824180547E-2</v>
      </c>
      <c r="R161" s="12">
        <f t="shared" si="26"/>
        <v>-1.7404280872622803E-3</v>
      </c>
      <c r="S161" s="12">
        <f t="shared" si="27"/>
        <v>-7.7936931890095614E-3</v>
      </c>
      <c r="T161" s="12">
        <f t="shared" si="28"/>
        <v>-3.5061393292877014E-3</v>
      </c>
    </row>
    <row r="162" spans="2:20" x14ac:dyDescent="0.25">
      <c r="B162" s="7">
        <f t="shared" si="29"/>
        <v>157</v>
      </c>
      <c r="C162" s="8">
        <v>45405</v>
      </c>
      <c r="D162" s="9">
        <v>101.1</v>
      </c>
      <c r="E162" s="9">
        <v>85.96</v>
      </c>
      <c r="F162" s="9">
        <v>303.31</v>
      </c>
      <c r="G162" s="9">
        <v>505.65</v>
      </c>
      <c r="H162" s="9">
        <v>34.4</v>
      </c>
      <c r="I162" s="9">
        <v>80.510000000000005</v>
      </c>
      <c r="J162" s="9">
        <v>27.05</v>
      </c>
      <c r="K162" s="9">
        <v>20</v>
      </c>
      <c r="M162" s="12">
        <f t="shared" si="21"/>
        <v>4.5013920372085743E-2</v>
      </c>
      <c r="N162" s="12">
        <f t="shared" si="22"/>
        <v>7.707617276676181E-3</v>
      </c>
      <c r="O162" s="12">
        <f t="shared" si="23"/>
        <v>0.10807135461448113</v>
      </c>
      <c r="P162" s="12">
        <f t="shared" si="24"/>
        <v>1.1796788784550795E-2</v>
      </c>
      <c r="Q162" s="12">
        <f t="shared" si="25"/>
        <v>2.3530497410194036E-2</v>
      </c>
      <c r="R162" s="12">
        <f t="shared" si="26"/>
        <v>2.9854481684040107E-3</v>
      </c>
      <c r="S162" s="12">
        <f t="shared" si="27"/>
        <v>1.077877003246273E-2</v>
      </c>
      <c r="T162" s="12">
        <f t="shared" si="28"/>
        <v>5.0125418235444138E-3</v>
      </c>
    </row>
    <row r="163" spans="2:20" x14ac:dyDescent="0.25">
      <c r="B163" s="7">
        <f t="shared" si="29"/>
        <v>158</v>
      </c>
      <c r="C163" s="8">
        <v>45404</v>
      </c>
      <c r="D163" s="9">
        <v>96.65</v>
      </c>
      <c r="E163" s="9">
        <v>85.3</v>
      </c>
      <c r="F163" s="9">
        <v>272.24</v>
      </c>
      <c r="G163" s="9">
        <v>499.72</v>
      </c>
      <c r="H163" s="9">
        <v>33.6</v>
      </c>
      <c r="I163" s="9">
        <v>80.27</v>
      </c>
      <c r="J163" s="9">
        <v>26.76</v>
      </c>
      <c r="K163" s="9">
        <v>19.899999999999999</v>
      </c>
      <c r="M163" s="12">
        <f t="shared" si="21"/>
        <v>8.6247741993638813E-3</v>
      </c>
      <c r="N163" s="12">
        <f t="shared" si="22"/>
        <v>-2.9114810635937859E-2</v>
      </c>
      <c r="O163" s="12">
        <f t="shared" si="23"/>
        <v>-1.3100703725293662E-2</v>
      </c>
      <c r="P163" s="12">
        <f t="shared" si="24"/>
        <v>9.166998900018871E-3</v>
      </c>
      <c r="Q163" s="12">
        <f t="shared" si="25"/>
        <v>1.6504500671463418E-2</v>
      </c>
      <c r="R163" s="12">
        <f t="shared" si="26"/>
        <v>4.8704435958709467E-3</v>
      </c>
      <c r="S163" s="12">
        <f t="shared" si="27"/>
        <v>6.7491819749285501E-3</v>
      </c>
      <c r="T163" s="12">
        <f t="shared" si="28"/>
        <v>1.6211094628082467E-2</v>
      </c>
    </row>
    <row r="164" spans="2:20" x14ac:dyDescent="0.25">
      <c r="B164" s="7">
        <f t="shared" si="29"/>
        <v>159</v>
      </c>
      <c r="C164" s="8">
        <v>45401</v>
      </c>
      <c r="D164" s="9">
        <v>95.82</v>
      </c>
      <c r="E164" s="9">
        <v>87.82</v>
      </c>
      <c r="F164" s="9">
        <v>275.83</v>
      </c>
      <c r="G164" s="9">
        <v>495.16</v>
      </c>
      <c r="H164" s="9">
        <v>33.049999999999997</v>
      </c>
      <c r="I164" s="9">
        <v>79.88</v>
      </c>
      <c r="J164" s="9">
        <v>26.58</v>
      </c>
      <c r="K164" s="9">
        <v>19.579999999999998</v>
      </c>
      <c r="M164" s="12">
        <f t="shared" si="21"/>
        <v>3.1313606017554737E-4</v>
      </c>
      <c r="N164" s="12">
        <f t="shared" si="22"/>
        <v>4.9084054941183767E-3</v>
      </c>
      <c r="O164" s="12">
        <f t="shared" si="23"/>
        <v>-4.7333756366665695E-2</v>
      </c>
      <c r="P164" s="12">
        <f t="shared" si="24"/>
        <v>-8.7666946634576276E-3</v>
      </c>
      <c r="Q164" s="12">
        <f t="shared" si="25"/>
        <v>-1.7991489793041566E-2</v>
      </c>
      <c r="R164" s="12">
        <f t="shared" si="26"/>
        <v>1.2978195138567083E-2</v>
      </c>
      <c r="S164" s="12">
        <f t="shared" si="27"/>
        <v>6.0377541909199623E-3</v>
      </c>
      <c r="T164" s="12">
        <f t="shared" si="28"/>
        <v>0</v>
      </c>
    </row>
    <row r="165" spans="2:20" x14ac:dyDescent="0.25">
      <c r="B165" s="7">
        <f t="shared" si="29"/>
        <v>160</v>
      </c>
      <c r="C165" s="8">
        <v>45400</v>
      </c>
      <c r="D165" s="9">
        <v>95.79</v>
      </c>
      <c r="E165" s="9">
        <v>87.39</v>
      </c>
      <c r="F165" s="9">
        <v>289.2</v>
      </c>
      <c r="G165" s="9">
        <v>499.52</v>
      </c>
      <c r="H165" s="9">
        <v>33.65</v>
      </c>
      <c r="I165" s="9">
        <v>78.849999999999994</v>
      </c>
      <c r="J165" s="9">
        <v>26.42</v>
      </c>
      <c r="K165" s="9">
        <v>19.579999999999998</v>
      </c>
      <c r="M165" s="12">
        <f t="shared" si="21"/>
        <v>1.7762921968431193E-3</v>
      </c>
      <c r="N165" s="12">
        <f t="shared" si="22"/>
        <v>1.5103763225978733E-2</v>
      </c>
      <c r="O165" s="12">
        <f t="shared" si="23"/>
        <v>-1.5031684244477546E-2</v>
      </c>
      <c r="P165" s="12">
        <f t="shared" si="24"/>
        <v>-2.0598565384254944E-3</v>
      </c>
      <c r="Q165" s="12">
        <f t="shared" si="25"/>
        <v>-3.3891645732610852E-2</v>
      </c>
      <c r="R165" s="12">
        <f t="shared" si="26"/>
        <v>7.2551708811717953E-3</v>
      </c>
      <c r="S165" s="12">
        <f t="shared" si="27"/>
        <v>4.9326603523895856E-3</v>
      </c>
      <c r="T165" s="12">
        <f t="shared" si="28"/>
        <v>1.3885540661941314E-2</v>
      </c>
    </row>
    <row r="166" spans="2:20" x14ac:dyDescent="0.25">
      <c r="B166" s="7">
        <f t="shared" si="29"/>
        <v>161</v>
      </c>
      <c r="C166" s="8">
        <v>45399</v>
      </c>
      <c r="D166" s="9">
        <v>95.62</v>
      </c>
      <c r="E166" s="9">
        <v>86.08</v>
      </c>
      <c r="F166" s="9">
        <v>293.58</v>
      </c>
      <c r="G166" s="9">
        <v>500.55</v>
      </c>
      <c r="H166" s="9">
        <v>34.81</v>
      </c>
      <c r="I166" s="9">
        <v>78.28</v>
      </c>
      <c r="J166" s="9">
        <v>26.29</v>
      </c>
      <c r="K166" s="9">
        <v>19.309999999999999</v>
      </c>
      <c r="M166" s="12">
        <f t="shared" si="21"/>
        <v>7.3475716303945419E-3</v>
      </c>
      <c r="N166" s="12">
        <f t="shared" si="22"/>
        <v>9.1026419158408596E-3</v>
      </c>
      <c r="O166" s="12">
        <f t="shared" si="23"/>
        <v>-1.5211732324191088E-2</v>
      </c>
      <c r="P166" s="12">
        <f t="shared" si="24"/>
        <v>-5.9357994376956205E-3</v>
      </c>
      <c r="Q166" s="12">
        <f t="shared" si="25"/>
        <v>2.8261167085324897E-2</v>
      </c>
      <c r="R166" s="12">
        <f t="shared" si="26"/>
        <v>9.1113880250954255E-3</v>
      </c>
      <c r="S166" s="12">
        <f t="shared" si="27"/>
        <v>8.0199016833376758E-3</v>
      </c>
      <c r="T166" s="12">
        <f t="shared" si="28"/>
        <v>4.9359979512882027E-2</v>
      </c>
    </row>
    <row r="167" spans="2:20" x14ac:dyDescent="0.25">
      <c r="B167" s="7">
        <f t="shared" si="29"/>
        <v>162</v>
      </c>
      <c r="C167" s="8">
        <v>45398</v>
      </c>
      <c r="D167" s="9">
        <v>94.92</v>
      </c>
      <c r="E167" s="9">
        <v>85.3</v>
      </c>
      <c r="F167" s="9">
        <v>298.08</v>
      </c>
      <c r="G167" s="9">
        <v>503.53</v>
      </c>
      <c r="H167" s="9">
        <v>33.840000000000003</v>
      </c>
      <c r="I167" s="9">
        <v>77.569999999999993</v>
      </c>
      <c r="J167" s="9">
        <v>26.08</v>
      </c>
      <c r="K167" s="9">
        <v>18.38</v>
      </c>
      <c r="M167" s="12">
        <f t="shared" si="21"/>
        <v>4.3287825605979897E-3</v>
      </c>
      <c r="N167" s="12">
        <f t="shared" si="22"/>
        <v>7.4131068434476382E-3</v>
      </c>
      <c r="O167" s="12">
        <f t="shared" si="23"/>
        <v>2.5689486115310869E-2</v>
      </c>
      <c r="P167" s="12">
        <f t="shared" si="24"/>
        <v>-1.8254335511998902E-3</v>
      </c>
      <c r="Q167" s="12">
        <f t="shared" si="25"/>
        <v>8.6066713203319847E-3</v>
      </c>
      <c r="R167" s="12">
        <f t="shared" si="26"/>
        <v>-4.7585454077830316E-3</v>
      </c>
      <c r="S167" s="12">
        <f t="shared" si="27"/>
        <v>-1.408742124585623E-2</v>
      </c>
      <c r="T167" s="12">
        <f t="shared" si="28"/>
        <v>-2.1739138996199076E-3</v>
      </c>
    </row>
    <row r="168" spans="2:20" x14ac:dyDescent="0.25">
      <c r="B168" s="7">
        <f t="shared" si="29"/>
        <v>163</v>
      </c>
      <c r="C168" s="8">
        <v>45397</v>
      </c>
      <c r="D168" s="9">
        <v>94.51</v>
      </c>
      <c r="E168" s="9">
        <v>84.67</v>
      </c>
      <c r="F168" s="9">
        <v>290.52</v>
      </c>
      <c r="G168" s="9">
        <v>504.45</v>
      </c>
      <c r="H168" s="9">
        <v>33.549999999999997</v>
      </c>
      <c r="I168" s="9">
        <v>77.94</v>
      </c>
      <c r="J168" s="9">
        <v>26.45</v>
      </c>
      <c r="K168" s="9">
        <v>18.420000000000002</v>
      </c>
      <c r="M168" s="12">
        <f t="shared" si="21"/>
        <v>-2.0111707515328345E-2</v>
      </c>
      <c r="N168" s="12">
        <f t="shared" si="22"/>
        <v>3.5437954419657744E-4</v>
      </c>
      <c r="O168" s="12">
        <f t="shared" si="23"/>
        <v>-3.3608930041969548E-2</v>
      </c>
      <c r="P168" s="12">
        <f t="shared" si="24"/>
        <v>-1.2607278183044454E-2</v>
      </c>
      <c r="Q168" s="12">
        <f t="shared" si="25"/>
        <v>1.3805741484169916E-2</v>
      </c>
      <c r="R168" s="12">
        <f t="shared" si="26"/>
        <v>-4.4805810092598116E-3</v>
      </c>
      <c r="S168" s="12">
        <f t="shared" si="27"/>
        <v>-1.2025699227952814E-2</v>
      </c>
      <c r="T168" s="12">
        <f t="shared" si="28"/>
        <v>-2.7107633839876669E-3</v>
      </c>
    </row>
    <row r="169" spans="2:20" x14ac:dyDescent="0.25">
      <c r="B169" s="7">
        <f t="shared" si="29"/>
        <v>164</v>
      </c>
      <c r="C169" s="8">
        <v>45394</v>
      </c>
      <c r="D169" s="9">
        <v>96.43</v>
      </c>
      <c r="E169" s="9">
        <v>84.64</v>
      </c>
      <c r="F169" s="9">
        <v>300.45</v>
      </c>
      <c r="G169" s="9">
        <v>510.85</v>
      </c>
      <c r="H169" s="9">
        <v>33.090000000000003</v>
      </c>
      <c r="I169" s="9">
        <v>78.290000000000006</v>
      </c>
      <c r="J169" s="9">
        <v>26.77</v>
      </c>
      <c r="K169" s="9">
        <v>18.47</v>
      </c>
      <c r="M169" s="12">
        <f t="shared" si="21"/>
        <v>-1.5027042751045832E-2</v>
      </c>
      <c r="N169" s="12">
        <f t="shared" si="22"/>
        <v>3.1950799324538272E-3</v>
      </c>
      <c r="O169" s="12">
        <f t="shared" si="23"/>
        <v>-1.033087562984137E-2</v>
      </c>
      <c r="P169" s="12">
        <f t="shared" si="24"/>
        <v>-1.3899237222050371E-2</v>
      </c>
      <c r="Q169" s="12">
        <f t="shared" si="25"/>
        <v>-3.1824246986848097E-2</v>
      </c>
      <c r="R169" s="12">
        <f t="shared" si="26"/>
        <v>-9.7871769487165219E-3</v>
      </c>
      <c r="S169" s="12">
        <f t="shared" si="27"/>
        <v>-4.8444290755322193E-3</v>
      </c>
      <c r="T169" s="12">
        <f t="shared" si="28"/>
        <v>-3.0394235152070667E-2</v>
      </c>
    </row>
    <row r="170" spans="2:20" x14ac:dyDescent="0.25">
      <c r="B170" s="7">
        <f t="shared" si="29"/>
        <v>165</v>
      </c>
      <c r="C170" s="8">
        <v>45393</v>
      </c>
      <c r="D170" s="9">
        <v>97.89</v>
      </c>
      <c r="E170" s="9">
        <v>84.37</v>
      </c>
      <c r="F170" s="9">
        <v>303.57</v>
      </c>
      <c r="G170" s="9">
        <v>518</v>
      </c>
      <c r="H170" s="9">
        <v>34.159999999999997</v>
      </c>
      <c r="I170" s="9">
        <v>79.06</v>
      </c>
      <c r="J170" s="9">
        <v>26.9</v>
      </c>
      <c r="K170" s="9">
        <v>19.04</v>
      </c>
      <c r="M170" s="12">
        <f t="shared" si="21"/>
        <v>-5.805975056715507E-3</v>
      </c>
      <c r="N170" s="12">
        <f t="shared" si="22"/>
        <v>6.898219552340293E-3</v>
      </c>
      <c r="O170" s="12">
        <f t="shared" si="23"/>
        <v>1.1863085642478417E-2</v>
      </c>
      <c r="P170" s="12">
        <f t="shared" si="24"/>
        <v>7.5185410175518793E-3</v>
      </c>
      <c r="Q170" s="12">
        <f t="shared" si="25"/>
        <v>2.1302580703868187E-2</v>
      </c>
      <c r="R170" s="12">
        <f t="shared" si="26"/>
        <v>3.8018040976146943E-3</v>
      </c>
      <c r="S170" s="12">
        <f t="shared" si="27"/>
        <v>-1.3294139660593285E-2</v>
      </c>
      <c r="T170" s="12">
        <f t="shared" si="28"/>
        <v>-1.8215439891341216E-2</v>
      </c>
    </row>
    <row r="171" spans="2:20" x14ac:dyDescent="0.25">
      <c r="B171" s="7">
        <f t="shared" si="29"/>
        <v>166</v>
      </c>
      <c r="C171" s="8">
        <v>45392</v>
      </c>
      <c r="D171" s="9">
        <v>98.46</v>
      </c>
      <c r="E171" s="9">
        <v>83.79</v>
      </c>
      <c r="F171" s="9">
        <v>299.99</v>
      </c>
      <c r="G171" s="9">
        <v>514.12</v>
      </c>
      <c r="H171" s="9">
        <v>33.44</v>
      </c>
      <c r="I171" s="9">
        <v>78.760000000000005</v>
      </c>
      <c r="J171" s="9">
        <v>27.26</v>
      </c>
      <c r="K171" s="9">
        <v>19.39</v>
      </c>
      <c r="M171" s="12">
        <f t="shared" si="21"/>
        <v>-3.1885165744301266E-2</v>
      </c>
      <c r="N171" s="12">
        <f t="shared" si="22"/>
        <v>-7.8459746286139945E-3</v>
      </c>
      <c r="O171" s="12">
        <f t="shared" si="23"/>
        <v>-2.4637114606101476E-3</v>
      </c>
      <c r="P171" s="12">
        <f t="shared" si="24"/>
        <v>-1.006356225012168E-2</v>
      </c>
      <c r="Q171" s="12">
        <f t="shared" si="25"/>
        <v>-2.7431302645241629E-2</v>
      </c>
      <c r="R171" s="12">
        <f t="shared" si="26"/>
        <v>-1.7868853443436073E-2</v>
      </c>
      <c r="S171" s="12">
        <f t="shared" si="27"/>
        <v>-2.3206262558933249E-2</v>
      </c>
      <c r="T171" s="12">
        <f t="shared" si="28"/>
        <v>-1.535342339647376E-2</v>
      </c>
    </row>
    <row r="172" spans="2:20" x14ac:dyDescent="0.25">
      <c r="B172" s="7">
        <f t="shared" si="29"/>
        <v>167</v>
      </c>
      <c r="C172" s="8">
        <v>45391</v>
      </c>
      <c r="D172" s="9">
        <v>101.65</v>
      </c>
      <c r="E172" s="9">
        <v>84.45</v>
      </c>
      <c r="F172" s="9">
        <v>300.73</v>
      </c>
      <c r="G172" s="9">
        <v>519.32000000000005</v>
      </c>
      <c r="H172" s="9">
        <v>34.369999999999997</v>
      </c>
      <c r="I172" s="9">
        <v>80.180000000000007</v>
      </c>
      <c r="J172" s="9">
        <v>27.9</v>
      </c>
      <c r="K172" s="9">
        <v>19.690000000000001</v>
      </c>
      <c r="M172" s="12">
        <f t="shared" si="21"/>
        <v>6.4150232330961949E-3</v>
      </c>
      <c r="N172" s="12">
        <f t="shared" si="22"/>
        <v>1.6716807194505266E-2</v>
      </c>
      <c r="O172" s="12">
        <f t="shared" si="23"/>
        <v>-2.7354936230983104E-2</v>
      </c>
      <c r="P172" s="12">
        <f t="shared" si="24"/>
        <v>1.1560249447415537E-3</v>
      </c>
      <c r="Q172" s="12">
        <f t="shared" si="25"/>
        <v>-5.5128530741125137E-3</v>
      </c>
      <c r="R172" s="12">
        <f t="shared" si="26"/>
        <v>4.7506027585980191E-3</v>
      </c>
      <c r="S172" s="12">
        <f t="shared" si="27"/>
        <v>3.5848718792234945E-4</v>
      </c>
      <c r="T172" s="12">
        <f t="shared" si="28"/>
        <v>5.6022555486699727E-3</v>
      </c>
    </row>
    <row r="173" spans="2:20" x14ac:dyDescent="0.25">
      <c r="B173" s="7">
        <f t="shared" si="29"/>
        <v>168</v>
      </c>
      <c r="C173" s="8">
        <v>45390</v>
      </c>
      <c r="D173" s="9">
        <v>101</v>
      </c>
      <c r="E173" s="9">
        <v>83.05</v>
      </c>
      <c r="F173" s="9">
        <v>309.07</v>
      </c>
      <c r="G173" s="9">
        <v>518.72</v>
      </c>
      <c r="H173" s="9">
        <v>34.56</v>
      </c>
      <c r="I173" s="9">
        <v>79.8</v>
      </c>
      <c r="J173" s="9">
        <v>27.89</v>
      </c>
      <c r="K173" s="9">
        <v>19.579999999999998</v>
      </c>
      <c r="M173" s="12">
        <f t="shared" si="21"/>
        <v>-1.2691399627656676E-2</v>
      </c>
      <c r="N173" s="12">
        <f t="shared" si="22"/>
        <v>-1.4583093724958082E-2</v>
      </c>
      <c r="O173" s="12">
        <f t="shared" si="23"/>
        <v>-4.0040093533822308E-3</v>
      </c>
      <c r="P173" s="12">
        <f t="shared" si="24"/>
        <v>5.5922481330135626E-4</v>
      </c>
      <c r="Q173" s="12">
        <f t="shared" si="25"/>
        <v>-1.9484857132123914E-2</v>
      </c>
      <c r="R173" s="12">
        <f t="shared" si="26"/>
        <v>-1.0347284241167539E-2</v>
      </c>
      <c r="S173" s="12">
        <f t="shared" si="27"/>
        <v>4.3119003206893679E-3</v>
      </c>
      <c r="T173" s="12">
        <f t="shared" si="28"/>
        <v>-6.1099986415785847E-3</v>
      </c>
    </row>
    <row r="174" spans="2:20" x14ac:dyDescent="0.25">
      <c r="B174" s="7">
        <f t="shared" si="29"/>
        <v>169</v>
      </c>
      <c r="C174" s="8">
        <v>45387</v>
      </c>
      <c r="D174" s="9">
        <v>102.29</v>
      </c>
      <c r="E174" s="9">
        <v>84.27</v>
      </c>
      <c r="F174" s="9">
        <v>310.31</v>
      </c>
      <c r="G174" s="9">
        <v>518.42999999999995</v>
      </c>
      <c r="H174" s="9">
        <v>35.24</v>
      </c>
      <c r="I174" s="9">
        <v>80.63</v>
      </c>
      <c r="J174" s="9">
        <v>27.77</v>
      </c>
      <c r="K174" s="9">
        <v>19.7</v>
      </c>
      <c r="M174" s="12">
        <f t="shared" si="21"/>
        <v>9.0347270746077325E-3</v>
      </c>
      <c r="N174" s="12">
        <f t="shared" si="22"/>
        <v>2.6331548361802463E-2</v>
      </c>
      <c r="O174" s="12">
        <f t="shared" si="23"/>
        <v>4.7347487754925442E-2</v>
      </c>
      <c r="P174" s="12">
        <f t="shared" si="24"/>
        <v>1.0392725630285291E-2</v>
      </c>
      <c r="Q174" s="12">
        <f t="shared" si="25"/>
        <v>-1.5766092338675732E-2</v>
      </c>
      <c r="R174" s="12">
        <f t="shared" si="26"/>
        <v>-5.1954594847544939E-3</v>
      </c>
      <c r="S174" s="12">
        <f t="shared" si="27"/>
        <v>9.0432882535652018E-3</v>
      </c>
      <c r="T174" s="12">
        <f t="shared" si="28"/>
        <v>-3.0410565757790459E-3</v>
      </c>
    </row>
    <row r="175" spans="2:20" x14ac:dyDescent="0.25">
      <c r="B175" s="7">
        <f t="shared" si="29"/>
        <v>170</v>
      </c>
      <c r="C175" s="8">
        <v>45386</v>
      </c>
      <c r="D175" s="9">
        <v>101.37</v>
      </c>
      <c r="E175" s="9">
        <v>82.08</v>
      </c>
      <c r="F175" s="9">
        <v>295.95999999999998</v>
      </c>
      <c r="G175" s="9">
        <v>513.07000000000005</v>
      </c>
      <c r="H175" s="9">
        <v>35.799999999999997</v>
      </c>
      <c r="I175" s="9">
        <v>81.05</v>
      </c>
      <c r="J175" s="9">
        <v>27.52</v>
      </c>
      <c r="K175" s="9">
        <v>19.760000000000002</v>
      </c>
      <c r="M175" s="12">
        <f t="shared" si="21"/>
        <v>-9.8165115373711927E-3</v>
      </c>
      <c r="N175" s="12">
        <f t="shared" si="22"/>
        <v>-1.7032482783449661E-2</v>
      </c>
      <c r="O175" s="12">
        <f t="shared" si="23"/>
        <v>1.4258489397924248E-2</v>
      </c>
      <c r="P175" s="12">
        <f t="shared" si="24"/>
        <v>-1.2281263923799508E-2</v>
      </c>
      <c r="Q175" s="12">
        <f t="shared" si="25"/>
        <v>-7.236324368516696E-3</v>
      </c>
      <c r="R175" s="12">
        <f t="shared" si="26"/>
        <v>4.6994892328020253E-3</v>
      </c>
      <c r="S175" s="12">
        <f t="shared" si="27"/>
        <v>-1.4524330803148745E-3</v>
      </c>
      <c r="T175" s="12">
        <f t="shared" si="28"/>
        <v>2.0263431452324674E-3</v>
      </c>
    </row>
    <row r="176" spans="2:20" x14ac:dyDescent="0.25">
      <c r="B176" s="7">
        <f t="shared" si="29"/>
        <v>171</v>
      </c>
      <c r="C176" s="8">
        <v>45385</v>
      </c>
      <c r="D176" s="9">
        <v>102.37</v>
      </c>
      <c r="E176" s="9">
        <v>83.49</v>
      </c>
      <c r="F176" s="9">
        <v>291.77</v>
      </c>
      <c r="G176" s="9">
        <v>519.41</v>
      </c>
      <c r="H176" s="9">
        <v>36.06</v>
      </c>
      <c r="I176" s="9">
        <v>80.67</v>
      </c>
      <c r="J176" s="9">
        <v>27.56</v>
      </c>
      <c r="K176" s="9">
        <v>19.72</v>
      </c>
      <c r="M176" s="12">
        <f t="shared" si="21"/>
        <v>-3.4939728353326906E-2</v>
      </c>
      <c r="N176" s="12">
        <f t="shared" si="22"/>
        <v>1.156500060131609E-2</v>
      </c>
      <c r="O176" s="12">
        <f t="shared" si="23"/>
        <v>7.9100628349302315E-2</v>
      </c>
      <c r="P176" s="12">
        <f t="shared" si="24"/>
        <v>1.0980015550518345E-3</v>
      </c>
      <c r="Q176" s="12">
        <f t="shared" si="25"/>
        <v>-6.3580034498076921E-3</v>
      </c>
      <c r="R176" s="12">
        <f t="shared" si="26"/>
        <v>6.2000125986316366E-4</v>
      </c>
      <c r="S176" s="12">
        <f t="shared" si="27"/>
        <v>-1.4503265776466359E-3</v>
      </c>
      <c r="T176" s="12">
        <f t="shared" si="28"/>
        <v>2.0304575503819213E-3</v>
      </c>
    </row>
    <row r="177" spans="2:20" x14ac:dyDescent="0.25">
      <c r="B177" s="7">
        <f t="shared" si="29"/>
        <v>172</v>
      </c>
      <c r="C177" s="8">
        <v>45384</v>
      </c>
      <c r="D177" s="9">
        <v>106.01</v>
      </c>
      <c r="E177" s="9">
        <v>82.53</v>
      </c>
      <c r="F177" s="9">
        <v>269.58</v>
      </c>
      <c r="G177" s="9">
        <v>518.84</v>
      </c>
      <c r="H177" s="9">
        <v>36.29</v>
      </c>
      <c r="I177" s="9">
        <v>80.62</v>
      </c>
      <c r="J177" s="9">
        <v>27.6</v>
      </c>
      <c r="K177" s="9">
        <v>19.68</v>
      </c>
      <c r="M177" s="12">
        <f t="shared" si="21"/>
        <v>-1.3197588642588271E-3</v>
      </c>
      <c r="N177" s="12">
        <f t="shared" si="22"/>
        <v>-8.3258399502023853E-3</v>
      </c>
      <c r="O177" s="12">
        <f t="shared" si="23"/>
        <v>1.1753647371601051E-2</v>
      </c>
      <c r="P177" s="12">
        <f t="shared" si="24"/>
        <v>-6.3785038544895336E-3</v>
      </c>
      <c r="Q177" s="12">
        <f t="shared" si="25"/>
        <v>-2.5572666659646519E-2</v>
      </c>
      <c r="R177" s="12">
        <f t="shared" si="26"/>
        <v>-1.4041368766374627E-2</v>
      </c>
      <c r="S177" s="12">
        <f t="shared" si="27"/>
        <v>-6.8604710313079293E-3</v>
      </c>
      <c r="T177" s="12">
        <f t="shared" si="28"/>
        <v>-2.211145360743115E-2</v>
      </c>
    </row>
    <row r="178" spans="2:20" x14ac:dyDescent="0.25">
      <c r="B178" s="7">
        <f t="shared" si="29"/>
        <v>173</v>
      </c>
      <c r="C178" s="8">
        <v>45383</v>
      </c>
      <c r="D178" s="9">
        <v>106.15</v>
      </c>
      <c r="E178" s="9">
        <v>83.22</v>
      </c>
      <c r="F178" s="9">
        <v>266.43</v>
      </c>
      <c r="G178" s="9">
        <v>522.16</v>
      </c>
      <c r="H178" s="9">
        <v>37.229999999999997</v>
      </c>
      <c r="I178" s="9">
        <v>81.760000000000005</v>
      </c>
      <c r="J178" s="9">
        <v>27.79</v>
      </c>
      <c r="K178" s="9">
        <v>20.12</v>
      </c>
      <c r="M178" s="12">
        <f t="shared" si="21"/>
        <v>1.5666116744399456E-2</v>
      </c>
      <c r="N178" s="12">
        <f t="shared" si="22"/>
        <v>2.9882094100590402E-2</v>
      </c>
      <c r="O178" s="12">
        <f t="shared" si="23"/>
        <v>9.5413014292441839E-3</v>
      </c>
      <c r="P178" s="12">
        <f t="shared" si="24"/>
        <v>-1.7412439939945611E-3</v>
      </c>
      <c r="Q178" s="12">
        <f t="shared" si="25"/>
        <v>-4.5558165358608018E-3</v>
      </c>
      <c r="R178" s="12">
        <f t="shared" si="26"/>
        <v>1.2231667803148279E-4</v>
      </c>
      <c r="S178" s="12">
        <f t="shared" si="27"/>
        <v>-1.4645734189655547E-2</v>
      </c>
      <c r="T178" s="12">
        <f t="shared" si="28"/>
        <v>2.5674705023283718E-2</v>
      </c>
    </row>
    <row r="179" spans="2:20" x14ac:dyDescent="0.25">
      <c r="B179" s="7">
        <f t="shared" si="29"/>
        <v>174</v>
      </c>
      <c r="C179" s="8">
        <v>45379</v>
      </c>
      <c r="D179" s="9">
        <v>104.5</v>
      </c>
      <c r="E179" s="9">
        <v>80.77</v>
      </c>
      <c r="F179" s="9">
        <v>263.89999999999998</v>
      </c>
      <c r="G179" s="9">
        <v>523.07000000000005</v>
      </c>
      <c r="H179" s="9">
        <v>37.4</v>
      </c>
      <c r="I179" s="9">
        <v>81.75</v>
      </c>
      <c r="J179" s="9">
        <v>28.2</v>
      </c>
      <c r="K179" s="9">
        <v>19.61</v>
      </c>
      <c r="M179" s="12">
        <f t="shared" si="21"/>
        <v>-2.0834086902842025E-2</v>
      </c>
      <c r="N179" s="12">
        <f t="shared" si="22"/>
        <v>2.8634381315482651E-2</v>
      </c>
      <c r="O179" s="12">
        <f t="shared" si="23"/>
        <v>1.4119677430873487E-2</v>
      </c>
      <c r="P179" s="12">
        <f t="shared" si="24"/>
        <v>-1.9116072852205465E-4</v>
      </c>
      <c r="Q179" s="12">
        <f t="shared" si="25"/>
        <v>-5.0673531556004571E-3</v>
      </c>
      <c r="R179" s="12">
        <f t="shared" si="26"/>
        <v>-6.34071140347607E-3</v>
      </c>
      <c r="S179" s="12">
        <f t="shared" si="27"/>
        <v>0</v>
      </c>
      <c r="T179" s="12">
        <f t="shared" si="28"/>
        <v>-1.5286627180649711E-3</v>
      </c>
    </row>
    <row r="180" spans="2:20" x14ac:dyDescent="0.25">
      <c r="B180" s="7">
        <f t="shared" si="29"/>
        <v>175</v>
      </c>
      <c r="C180" s="8">
        <v>45378</v>
      </c>
      <c r="D180" s="9">
        <v>106.7</v>
      </c>
      <c r="E180" s="9">
        <v>78.489999999999995</v>
      </c>
      <c r="F180" s="9">
        <v>260.2</v>
      </c>
      <c r="G180" s="9">
        <v>523.16999999999996</v>
      </c>
      <c r="H180" s="9">
        <v>37.590000000000003</v>
      </c>
      <c r="I180" s="9">
        <v>82.27</v>
      </c>
      <c r="J180" s="9">
        <v>28.2</v>
      </c>
      <c r="K180" s="9">
        <v>19.64</v>
      </c>
      <c r="M180" s="12">
        <f t="shared" si="21"/>
        <v>1.500656818854485E-3</v>
      </c>
      <c r="N180" s="12">
        <f t="shared" si="22"/>
        <v>3.0528822820601067E-2</v>
      </c>
      <c r="O180" s="12">
        <f t="shared" si="23"/>
        <v>-9.9807715584816804E-3</v>
      </c>
      <c r="P180" s="12">
        <f t="shared" si="24"/>
        <v>8.3687315423768768E-3</v>
      </c>
      <c r="Q180" s="12">
        <f t="shared" si="25"/>
        <v>2.2055762262906092E-2</v>
      </c>
      <c r="R180" s="12">
        <f t="shared" si="26"/>
        <v>1.5063661240410774E-2</v>
      </c>
      <c r="S180" s="12">
        <f t="shared" si="27"/>
        <v>1.6446563057382426E-2</v>
      </c>
      <c r="T180" s="12">
        <f t="shared" si="28"/>
        <v>8.693483542211642E-3</v>
      </c>
    </row>
    <row r="181" spans="2:20" x14ac:dyDescent="0.25">
      <c r="B181" s="7">
        <f t="shared" si="29"/>
        <v>176</v>
      </c>
      <c r="C181" s="8">
        <v>45377</v>
      </c>
      <c r="D181" s="9">
        <v>106.54</v>
      </c>
      <c r="E181" s="9">
        <v>76.13</v>
      </c>
      <c r="F181" s="9">
        <v>262.81</v>
      </c>
      <c r="G181" s="9">
        <v>518.80999999999995</v>
      </c>
      <c r="H181" s="9">
        <v>36.770000000000003</v>
      </c>
      <c r="I181" s="9">
        <v>81.040000000000006</v>
      </c>
      <c r="J181" s="9">
        <v>27.74</v>
      </c>
      <c r="K181" s="9">
        <v>19.47</v>
      </c>
      <c r="M181" s="12">
        <f t="shared" si="21"/>
        <v>5.6332740199695414E-4</v>
      </c>
      <c r="N181" s="12">
        <f t="shared" si="22"/>
        <v>1.3136289017233663E-4</v>
      </c>
      <c r="O181" s="12">
        <f t="shared" si="23"/>
        <v>3.3922240140617367E-3</v>
      </c>
      <c r="P181" s="12">
        <f t="shared" si="24"/>
        <v>-1.8486785291629195E-3</v>
      </c>
      <c r="Q181" s="12">
        <f t="shared" si="25"/>
        <v>-5.6949306457979316E-3</v>
      </c>
      <c r="R181" s="12">
        <f t="shared" si="26"/>
        <v>9.8765440127263201E-4</v>
      </c>
      <c r="S181" s="12">
        <f t="shared" si="27"/>
        <v>-4.675426607171373E-3</v>
      </c>
      <c r="T181" s="12">
        <f t="shared" si="28"/>
        <v>2.7070887855672864E-2</v>
      </c>
    </row>
    <row r="182" spans="2:20" x14ac:dyDescent="0.25">
      <c r="B182" s="7">
        <f t="shared" si="29"/>
        <v>177</v>
      </c>
      <c r="C182" s="8">
        <v>45376</v>
      </c>
      <c r="D182" s="9">
        <v>106.48</v>
      </c>
      <c r="E182" s="9">
        <v>76.12</v>
      </c>
      <c r="F182" s="9">
        <v>261.92</v>
      </c>
      <c r="G182" s="9">
        <v>519.77</v>
      </c>
      <c r="H182" s="9">
        <v>36.979999999999997</v>
      </c>
      <c r="I182" s="9">
        <v>80.959999999999994</v>
      </c>
      <c r="J182" s="9">
        <v>27.87</v>
      </c>
      <c r="K182" s="9">
        <v>18.95</v>
      </c>
      <c r="M182" s="12">
        <f t="shared" si="21"/>
        <v>-6.0858761876104823E-3</v>
      </c>
      <c r="N182" s="12">
        <f t="shared" si="22"/>
        <v>4.8725980384703698E-3</v>
      </c>
      <c r="O182" s="12">
        <f t="shared" si="23"/>
        <v>-1.1502015315946244E-2</v>
      </c>
      <c r="P182" s="12">
        <f t="shared" si="24"/>
        <v>-2.7666255230762429E-3</v>
      </c>
      <c r="Q182" s="12">
        <f t="shared" si="25"/>
        <v>-6.7376619256467344E-3</v>
      </c>
      <c r="R182" s="12">
        <f t="shared" si="26"/>
        <v>-3.8217392259580788E-3</v>
      </c>
      <c r="S182" s="12">
        <f t="shared" si="27"/>
        <v>-8.5745434245835719E-3</v>
      </c>
      <c r="T182" s="12">
        <f t="shared" si="28"/>
        <v>6.3525888593744572E-3</v>
      </c>
    </row>
    <row r="183" spans="2:20" x14ac:dyDescent="0.25">
      <c r="B183" s="7">
        <f t="shared" si="29"/>
        <v>178</v>
      </c>
      <c r="C183" s="8">
        <v>45373</v>
      </c>
      <c r="D183" s="9">
        <v>107.13</v>
      </c>
      <c r="E183" s="9">
        <v>75.75</v>
      </c>
      <c r="F183" s="9">
        <v>264.95</v>
      </c>
      <c r="G183" s="9">
        <v>521.21</v>
      </c>
      <c r="H183" s="9">
        <v>37.229999999999997</v>
      </c>
      <c r="I183" s="9">
        <v>81.27</v>
      </c>
      <c r="J183" s="9">
        <v>28.11</v>
      </c>
      <c r="K183" s="9">
        <v>18.829999999999998</v>
      </c>
      <c r="M183" s="12">
        <f t="shared" si="21"/>
        <v>-5.1208156219510002E-3</v>
      </c>
      <c r="N183" s="12">
        <f t="shared" si="22"/>
        <v>-7.2344939009327067E-3</v>
      </c>
      <c r="O183" s="12">
        <f t="shared" si="23"/>
        <v>2.0245072773503205E-2</v>
      </c>
      <c r="P183" s="12">
        <f t="shared" si="24"/>
        <v>-1.8976247056877529E-3</v>
      </c>
      <c r="Q183" s="12">
        <f t="shared" si="25"/>
        <v>-1.0155084597619539E-2</v>
      </c>
      <c r="R183" s="12">
        <f t="shared" si="26"/>
        <v>-1.9668107139265952E-3</v>
      </c>
      <c r="S183" s="12">
        <f t="shared" si="27"/>
        <v>-5.6757867870585246E-3</v>
      </c>
      <c r="T183" s="12">
        <f t="shared" si="28"/>
        <v>-5.2966225521704725E-3</v>
      </c>
    </row>
    <row r="184" spans="2:20" x14ac:dyDescent="0.25">
      <c r="B184" s="7">
        <f t="shared" si="29"/>
        <v>179</v>
      </c>
      <c r="C184" s="8">
        <v>45372</v>
      </c>
      <c r="D184" s="9">
        <v>107.68</v>
      </c>
      <c r="E184" s="9">
        <v>76.3</v>
      </c>
      <c r="F184" s="9">
        <v>259.64</v>
      </c>
      <c r="G184" s="9">
        <v>522.20000000000005</v>
      </c>
      <c r="H184" s="9">
        <v>37.61</v>
      </c>
      <c r="I184" s="9">
        <v>81.430000000000007</v>
      </c>
      <c r="J184" s="9">
        <v>28.27</v>
      </c>
      <c r="K184" s="9">
        <v>18.93</v>
      </c>
      <c r="M184" s="12">
        <f t="shared" si="21"/>
        <v>-1.8494339526824957E-2</v>
      </c>
      <c r="N184" s="12">
        <f t="shared" si="22"/>
        <v>1.1733046075855635E-2</v>
      </c>
      <c r="O184" s="12">
        <f t="shared" si="23"/>
        <v>-7.9791738362703611E-3</v>
      </c>
      <c r="P184" s="12">
        <f t="shared" si="24"/>
        <v>3.2991935399872981E-3</v>
      </c>
      <c r="Q184" s="12">
        <f t="shared" si="25"/>
        <v>-1.2156597912160942E-2</v>
      </c>
      <c r="R184" s="12">
        <f t="shared" si="26"/>
        <v>3.8142156361670029E-3</v>
      </c>
      <c r="S184" s="12">
        <f t="shared" si="27"/>
        <v>1.3891585813175775E-2</v>
      </c>
      <c r="T184" s="12">
        <f t="shared" si="28"/>
        <v>1.3294532420534909E-2</v>
      </c>
    </row>
    <row r="185" spans="2:20" x14ac:dyDescent="0.25">
      <c r="B185" s="7">
        <f t="shared" si="29"/>
        <v>180</v>
      </c>
      <c r="C185" s="8">
        <v>45371</v>
      </c>
      <c r="D185" s="9">
        <v>109.69</v>
      </c>
      <c r="E185" s="9">
        <v>75.41</v>
      </c>
      <c r="F185" s="9">
        <v>261.72000000000003</v>
      </c>
      <c r="G185" s="9">
        <v>520.48</v>
      </c>
      <c r="H185" s="9">
        <v>38.07</v>
      </c>
      <c r="I185" s="9">
        <v>81.12</v>
      </c>
      <c r="J185" s="9">
        <v>27.88</v>
      </c>
      <c r="K185" s="9">
        <v>18.68</v>
      </c>
      <c r="M185" s="12">
        <f t="shared" si="21"/>
        <v>4.1889966672060019E-2</v>
      </c>
      <c r="N185" s="12">
        <f t="shared" si="22"/>
        <v>2.2394499408557193E-2</v>
      </c>
      <c r="O185" s="12">
        <f t="shared" si="23"/>
        <v>3.483480809628367E-2</v>
      </c>
      <c r="P185" s="12">
        <f t="shared" si="24"/>
        <v>9.2068707372656954E-3</v>
      </c>
      <c r="Q185" s="12">
        <f t="shared" si="25"/>
        <v>4.1566514667638194E-2</v>
      </c>
      <c r="R185" s="12">
        <f t="shared" si="26"/>
        <v>5.0670565065922789E-3</v>
      </c>
      <c r="S185" s="12">
        <f t="shared" si="27"/>
        <v>1.4451118538174506E-2</v>
      </c>
      <c r="T185" s="12">
        <f t="shared" si="28"/>
        <v>1.6734533573662103E-2</v>
      </c>
    </row>
    <row r="186" spans="2:20" x14ac:dyDescent="0.25">
      <c r="B186" s="7">
        <f t="shared" si="29"/>
        <v>181</v>
      </c>
      <c r="C186" s="8">
        <v>45370</v>
      </c>
      <c r="D186" s="9">
        <v>105.19</v>
      </c>
      <c r="E186" s="9">
        <v>73.739999999999995</v>
      </c>
      <c r="F186" s="9">
        <v>252.76</v>
      </c>
      <c r="G186" s="9">
        <v>515.71</v>
      </c>
      <c r="H186" s="9">
        <v>36.520000000000003</v>
      </c>
      <c r="I186" s="9">
        <v>80.709999999999994</v>
      </c>
      <c r="J186" s="9">
        <v>27.48</v>
      </c>
      <c r="K186" s="9">
        <v>18.37</v>
      </c>
      <c r="M186" s="12">
        <f t="shared" si="21"/>
        <v>2.4747775813630506E-3</v>
      </c>
      <c r="N186" s="12">
        <f t="shared" si="22"/>
        <v>-1.4807108599890567E-2</v>
      </c>
      <c r="O186" s="12">
        <f t="shared" si="23"/>
        <v>-5.4842219876571098E-3</v>
      </c>
      <c r="P186" s="12">
        <f t="shared" si="24"/>
        <v>5.5416885456417084E-3</v>
      </c>
      <c r="Q186" s="12">
        <f t="shared" si="25"/>
        <v>2.0191530948833289E-2</v>
      </c>
      <c r="R186" s="12">
        <f t="shared" si="26"/>
        <v>5.964973570716273E-3</v>
      </c>
      <c r="S186" s="12">
        <f t="shared" si="27"/>
        <v>-6.1672606141952007E-3</v>
      </c>
      <c r="T186" s="12">
        <f t="shared" si="28"/>
        <v>1.0893247264550212E-3</v>
      </c>
    </row>
    <row r="187" spans="2:20" x14ac:dyDescent="0.25">
      <c r="B187" s="7">
        <f t="shared" si="29"/>
        <v>182</v>
      </c>
      <c r="C187" s="8">
        <v>45369</v>
      </c>
      <c r="D187" s="9">
        <v>104.93</v>
      </c>
      <c r="E187" s="9">
        <v>74.84</v>
      </c>
      <c r="F187" s="9">
        <v>254.15</v>
      </c>
      <c r="G187" s="9">
        <v>512.86</v>
      </c>
      <c r="H187" s="9">
        <v>35.79</v>
      </c>
      <c r="I187" s="9">
        <v>80.23</v>
      </c>
      <c r="J187" s="9">
        <v>27.65</v>
      </c>
      <c r="K187" s="9">
        <v>18.350000000000001</v>
      </c>
      <c r="M187" s="12">
        <f t="shared" si="21"/>
        <v>4.2977956416986414E-3</v>
      </c>
      <c r="N187" s="12">
        <f t="shared" si="22"/>
        <v>-1.2481904184565792E-2</v>
      </c>
      <c r="O187" s="12">
        <f t="shared" si="23"/>
        <v>-2.9074356485912917E-3</v>
      </c>
      <c r="P187" s="12">
        <f t="shared" si="24"/>
        <v>5.9255666249999842E-3</v>
      </c>
      <c r="Q187" s="12">
        <f t="shared" si="25"/>
        <v>-3.2167721995549035E-2</v>
      </c>
      <c r="R187" s="12">
        <f t="shared" si="26"/>
        <v>-1.4109144943001284E-2</v>
      </c>
      <c r="S187" s="12">
        <f t="shared" si="27"/>
        <v>-1.4456092145267215E-3</v>
      </c>
      <c r="T187" s="12">
        <f t="shared" si="28"/>
        <v>4.3692041106639995E-3</v>
      </c>
    </row>
    <row r="188" spans="2:20" x14ac:dyDescent="0.25">
      <c r="B188" s="7">
        <f t="shared" si="29"/>
        <v>183</v>
      </c>
      <c r="C188" s="8">
        <v>45366</v>
      </c>
      <c r="D188" s="9">
        <v>104.48</v>
      </c>
      <c r="E188" s="9">
        <v>75.78</v>
      </c>
      <c r="F188" s="9">
        <v>254.89</v>
      </c>
      <c r="G188" s="9">
        <v>509.83</v>
      </c>
      <c r="H188" s="9">
        <v>36.96</v>
      </c>
      <c r="I188" s="9">
        <v>81.37</v>
      </c>
      <c r="J188" s="9">
        <v>27.69</v>
      </c>
      <c r="K188" s="9">
        <v>18.27</v>
      </c>
      <c r="M188" s="12">
        <f t="shared" si="21"/>
        <v>-1.5103587989257873E-2</v>
      </c>
      <c r="N188" s="12">
        <f t="shared" si="22"/>
        <v>6.7527565440141371E-3</v>
      </c>
      <c r="O188" s="12">
        <f t="shared" si="23"/>
        <v>-8.7497140373981649E-3</v>
      </c>
      <c r="P188" s="12">
        <f t="shared" si="24"/>
        <v>-9.9924717546771031E-3</v>
      </c>
      <c r="Q188" s="12">
        <f t="shared" si="25"/>
        <v>-1.1031996723909024E-2</v>
      </c>
      <c r="R188" s="12">
        <f t="shared" si="26"/>
        <v>1.2297099434525525E-3</v>
      </c>
      <c r="S188" s="12">
        <f t="shared" si="27"/>
        <v>-1.0061170030997744E-2</v>
      </c>
      <c r="T188" s="12">
        <f t="shared" si="28"/>
        <v>1.1007265785778238E-2</v>
      </c>
    </row>
    <row r="189" spans="2:20" x14ac:dyDescent="0.25">
      <c r="B189" s="7">
        <f t="shared" si="29"/>
        <v>184</v>
      </c>
      <c r="C189" s="8">
        <v>45365</v>
      </c>
      <c r="D189" s="9">
        <v>106.07</v>
      </c>
      <c r="E189" s="9">
        <v>75.27</v>
      </c>
      <c r="F189" s="9">
        <v>257.13</v>
      </c>
      <c r="G189" s="9">
        <v>514.95000000000005</v>
      </c>
      <c r="H189" s="9">
        <v>37.369999999999997</v>
      </c>
      <c r="I189" s="9">
        <v>81.27</v>
      </c>
      <c r="J189" s="9">
        <v>27.97</v>
      </c>
      <c r="K189" s="9">
        <v>18.07</v>
      </c>
      <c r="M189" s="12">
        <f t="shared" si="21"/>
        <v>9.4321833063408837E-4</v>
      </c>
      <c r="N189" s="12">
        <f t="shared" si="22"/>
        <v>-6.3567953430379177E-3</v>
      </c>
      <c r="O189" s="12">
        <f t="shared" si="23"/>
        <v>-5.0545307166827873E-4</v>
      </c>
      <c r="P189" s="12">
        <f t="shared" si="24"/>
        <v>-1.9788156846999622E-3</v>
      </c>
      <c r="Q189" s="12">
        <f t="shared" si="25"/>
        <v>1.2385726455485323E-2</v>
      </c>
      <c r="R189" s="12">
        <f t="shared" si="26"/>
        <v>-7.9662165260843323E-3</v>
      </c>
      <c r="S189" s="12">
        <f t="shared" si="27"/>
        <v>-8.8984392107995802E-3</v>
      </c>
      <c r="T189" s="12">
        <f t="shared" si="28"/>
        <v>-1.7553934012092594E-2</v>
      </c>
    </row>
    <row r="190" spans="2:20" x14ac:dyDescent="0.25">
      <c r="B190" s="7">
        <f t="shared" si="29"/>
        <v>185</v>
      </c>
      <c r="C190" s="8">
        <v>45364</v>
      </c>
      <c r="D190" s="9">
        <v>105.97</v>
      </c>
      <c r="E190" s="9">
        <v>75.75</v>
      </c>
      <c r="F190" s="9">
        <v>257.26</v>
      </c>
      <c r="G190" s="9">
        <v>515.97</v>
      </c>
      <c r="H190" s="9">
        <v>36.909999999999997</v>
      </c>
      <c r="I190" s="9">
        <v>81.92</v>
      </c>
      <c r="J190" s="9">
        <v>28.22</v>
      </c>
      <c r="K190" s="9">
        <v>18.39</v>
      </c>
      <c r="M190" s="12">
        <f t="shared" si="21"/>
        <v>2.8232891049305462E-2</v>
      </c>
      <c r="N190" s="12">
        <f t="shared" si="22"/>
        <v>1.4627920404278974E-2</v>
      </c>
      <c r="O190" s="12">
        <f t="shared" si="23"/>
        <v>-3.2211146507970293E-3</v>
      </c>
      <c r="P190" s="12">
        <f t="shared" si="24"/>
        <v>-1.5686277726263758E-3</v>
      </c>
      <c r="Q190" s="12">
        <f t="shared" si="25"/>
        <v>3.6417817519805738E-2</v>
      </c>
      <c r="R190" s="12">
        <f t="shared" si="26"/>
        <v>4.7721106163781416E-3</v>
      </c>
      <c r="S190" s="12">
        <f t="shared" si="27"/>
        <v>1.7733645363865026E-3</v>
      </c>
      <c r="T190" s="12">
        <f t="shared" si="28"/>
        <v>2.9803530390581534E-2</v>
      </c>
    </row>
    <row r="191" spans="2:20" x14ac:dyDescent="0.25">
      <c r="B191" s="7">
        <f t="shared" si="29"/>
        <v>186</v>
      </c>
      <c r="C191" s="8">
        <v>45363</v>
      </c>
      <c r="D191" s="9">
        <v>103.02</v>
      </c>
      <c r="E191" s="9">
        <v>74.650000000000006</v>
      </c>
      <c r="F191" s="9">
        <v>258.08999999999997</v>
      </c>
      <c r="G191" s="9">
        <v>516.78</v>
      </c>
      <c r="H191" s="9">
        <v>35.590000000000003</v>
      </c>
      <c r="I191" s="9">
        <v>81.53</v>
      </c>
      <c r="J191" s="9">
        <v>28.17</v>
      </c>
      <c r="K191" s="9">
        <v>17.850000000000001</v>
      </c>
      <c r="M191" s="12">
        <f t="shared" si="21"/>
        <v>1.9010861617445647E-2</v>
      </c>
      <c r="N191" s="12">
        <f t="shared" si="22"/>
        <v>-4.9442206685417879E-3</v>
      </c>
      <c r="O191" s="12">
        <f t="shared" si="23"/>
        <v>1.4204008266524621E-2</v>
      </c>
      <c r="P191" s="12">
        <f t="shared" si="24"/>
        <v>1.0699866687110921E-2</v>
      </c>
      <c r="Q191" s="12">
        <f t="shared" si="25"/>
        <v>2.2447312741672852E-2</v>
      </c>
      <c r="R191" s="12">
        <f t="shared" si="26"/>
        <v>-3.6789503143504015E-4</v>
      </c>
      <c r="S191" s="12">
        <f t="shared" si="27"/>
        <v>-2.4818307367600149E-3</v>
      </c>
      <c r="T191" s="12">
        <f t="shared" si="28"/>
        <v>8.4388686458648238E-3</v>
      </c>
    </row>
    <row r="192" spans="2:20" x14ac:dyDescent="0.25">
      <c r="B192" s="7">
        <f t="shared" si="29"/>
        <v>187</v>
      </c>
      <c r="C192" s="8">
        <v>45362</v>
      </c>
      <c r="D192" s="9">
        <v>101.08</v>
      </c>
      <c r="E192" s="9">
        <v>75.02</v>
      </c>
      <c r="F192" s="9">
        <v>254.45</v>
      </c>
      <c r="G192" s="9">
        <v>511.28</v>
      </c>
      <c r="H192" s="9">
        <v>34.799999999999997</v>
      </c>
      <c r="I192" s="9">
        <v>81.56</v>
      </c>
      <c r="J192" s="9">
        <v>28.24</v>
      </c>
      <c r="K192" s="9">
        <v>17.7</v>
      </c>
      <c r="M192" s="12">
        <f t="shared" si="21"/>
        <v>-1.6873070501071195E-2</v>
      </c>
      <c r="N192" s="12">
        <f t="shared" si="22"/>
        <v>1.9653344917620795E-2</v>
      </c>
      <c r="O192" s="12">
        <f t="shared" si="23"/>
        <v>-1.926691884750175E-2</v>
      </c>
      <c r="P192" s="12">
        <f t="shared" si="24"/>
        <v>-8.6021510680799214E-4</v>
      </c>
      <c r="Q192" s="12">
        <f t="shared" si="25"/>
        <v>-1.8223738956451612E-2</v>
      </c>
      <c r="R192" s="12">
        <f t="shared" si="26"/>
        <v>2.2094031327106549E-3</v>
      </c>
      <c r="S192" s="12">
        <f t="shared" si="27"/>
        <v>6.7507806563358412E-3</v>
      </c>
      <c r="T192" s="12">
        <f t="shared" si="28"/>
        <v>5.6513140808941303E-4</v>
      </c>
    </row>
    <row r="193" spans="2:20" x14ac:dyDescent="0.25">
      <c r="B193" s="7">
        <f t="shared" si="29"/>
        <v>188</v>
      </c>
      <c r="C193" s="8">
        <v>45359</v>
      </c>
      <c r="D193" s="9">
        <v>102.8</v>
      </c>
      <c r="E193" s="9">
        <v>73.56</v>
      </c>
      <c r="F193" s="9">
        <v>259.39999999999998</v>
      </c>
      <c r="G193" s="9">
        <v>511.72</v>
      </c>
      <c r="H193" s="9">
        <v>35.44</v>
      </c>
      <c r="I193" s="9">
        <v>81.38</v>
      </c>
      <c r="J193" s="9">
        <v>28.05</v>
      </c>
      <c r="K193" s="9">
        <v>17.690000000000001</v>
      </c>
      <c r="M193" s="12">
        <f t="shared" si="21"/>
        <v>1.3712261863981794E-2</v>
      </c>
      <c r="N193" s="12">
        <f t="shared" si="22"/>
        <v>6.5466682263143677E-3</v>
      </c>
      <c r="O193" s="12">
        <f t="shared" si="23"/>
        <v>-4.1346143945670474E-2</v>
      </c>
      <c r="P193" s="12">
        <f t="shared" si="24"/>
        <v>-6.0203001038989859E-3</v>
      </c>
      <c r="Q193" s="12">
        <f t="shared" si="25"/>
        <v>-5.346853880864655E-3</v>
      </c>
      <c r="R193" s="12">
        <f t="shared" si="26"/>
        <v>-4.9031723629523755E-3</v>
      </c>
      <c r="S193" s="12">
        <f t="shared" si="27"/>
        <v>-1.5213454575069726E-2</v>
      </c>
      <c r="T193" s="12">
        <f t="shared" si="28"/>
        <v>-1.3475779445347525E-2</v>
      </c>
    </row>
    <row r="194" spans="2:20" x14ac:dyDescent="0.25">
      <c r="B194" s="7">
        <f t="shared" si="29"/>
        <v>189</v>
      </c>
      <c r="C194" s="8">
        <v>45358</v>
      </c>
      <c r="D194" s="9">
        <v>101.4</v>
      </c>
      <c r="E194" s="9">
        <v>73.08</v>
      </c>
      <c r="F194" s="9">
        <v>270.35000000000002</v>
      </c>
      <c r="G194" s="9">
        <v>514.80999999999995</v>
      </c>
      <c r="H194" s="9">
        <v>35.630000000000003</v>
      </c>
      <c r="I194" s="9">
        <v>81.78</v>
      </c>
      <c r="J194" s="9">
        <v>28.48</v>
      </c>
      <c r="K194" s="9">
        <v>17.93</v>
      </c>
      <c r="M194" s="12">
        <f t="shared" si="21"/>
        <v>1.3203150054718308E-2</v>
      </c>
      <c r="N194" s="12">
        <f t="shared" si="22"/>
        <v>6.865329724881626E-3</v>
      </c>
      <c r="O194" s="12">
        <f t="shared" si="23"/>
        <v>8.6185012834976722E-3</v>
      </c>
      <c r="P194" s="12">
        <f t="shared" si="24"/>
        <v>9.8774910981687253E-3</v>
      </c>
      <c r="Q194" s="12">
        <f t="shared" si="25"/>
        <v>1.8983428830410057E-2</v>
      </c>
      <c r="R194" s="12">
        <f t="shared" si="26"/>
        <v>1.3459775663119031E-3</v>
      </c>
      <c r="S194" s="12">
        <f t="shared" si="27"/>
        <v>1.0539259714351045E-3</v>
      </c>
      <c r="T194" s="12">
        <f t="shared" si="28"/>
        <v>-7.2242603717977685E-3</v>
      </c>
    </row>
    <row r="195" spans="2:20" x14ac:dyDescent="0.25">
      <c r="B195" s="7">
        <f t="shared" si="29"/>
        <v>190</v>
      </c>
      <c r="C195" s="8">
        <v>45357</v>
      </c>
      <c r="D195" s="9">
        <v>100.07</v>
      </c>
      <c r="E195" s="9">
        <v>72.58</v>
      </c>
      <c r="F195" s="9">
        <v>268.02999999999997</v>
      </c>
      <c r="G195" s="9">
        <v>509.75</v>
      </c>
      <c r="H195" s="9">
        <v>34.96</v>
      </c>
      <c r="I195" s="9">
        <v>81.67</v>
      </c>
      <c r="J195" s="9">
        <v>28.45</v>
      </c>
      <c r="K195" s="9">
        <v>18.059999999999999</v>
      </c>
      <c r="M195" s="12">
        <f t="shared" si="21"/>
        <v>2.0006008473213393E-3</v>
      </c>
      <c r="N195" s="12">
        <f t="shared" si="22"/>
        <v>1.1640929680787863E-2</v>
      </c>
      <c r="O195" s="12">
        <f t="shared" si="23"/>
        <v>3.850256144266788E-3</v>
      </c>
      <c r="P195" s="12">
        <f t="shared" si="24"/>
        <v>5.0544392856732229E-3</v>
      </c>
      <c r="Q195" s="12">
        <f t="shared" si="25"/>
        <v>-1.8983428830410043E-2</v>
      </c>
      <c r="R195" s="12">
        <f t="shared" si="26"/>
        <v>1.4305337058294836E-2</v>
      </c>
      <c r="S195" s="12">
        <f t="shared" si="27"/>
        <v>-1.3615151844408393E-2</v>
      </c>
      <c r="T195" s="12">
        <f t="shared" si="28"/>
        <v>4.4395189453651203E-3</v>
      </c>
    </row>
    <row r="196" spans="2:20" x14ac:dyDescent="0.25">
      <c r="B196" s="7">
        <f t="shared" si="29"/>
        <v>191</v>
      </c>
      <c r="C196" s="8">
        <v>45356</v>
      </c>
      <c r="D196" s="9">
        <v>99.87</v>
      </c>
      <c r="E196" s="9">
        <v>71.739999999999995</v>
      </c>
      <c r="F196" s="9">
        <v>267</v>
      </c>
      <c r="G196" s="9">
        <v>507.18</v>
      </c>
      <c r="H196" s="9">
        <v>35.630000000000003</v>
      </c>
      <c r="I196" s="9">
        <v>80.510000000000005</v>
      </c>
      <c r="J196" s="9">
        <v>28.84</v>
      </c>
      <c r="K196" s="9">
        <v>17.98</v>
      </c>
      <c r="M196" s="12">
        <f t="shared" si="21"/>
        <v>-2.9499500091726822E-2</v>
      </c>
      <c r="N196" s="12">
        <f t="shared" si="22"/>
        <v>1.7152114574466963E-2</v>
      </c>
      <c r="O196" s="12">
        <f t="shared" si="23"/>
        <v>-1.1173300598125189E-2</v>
      </c>
      <c r="P196" s="12">
        <f t="shared" si="24"/>
        <v>-1.0044420776265255E-2</v>
      </c>
      <c r="Q196" s="12">
        <f t="shared" si="25"/>
        <v>-2.138079502495022E-2</v>
      </c>
      <c r="R196" s="12">
        <f t="shared" si="26"/>
        <v>3.4838905463248078E-3</v>
      </c>
      <c r="S196" s="12">
        <f t="shared" si="27"/>
        <v>-2.4242436115063915E-3</v>
      </c>
      <c r="T196" s="12">
        <f t="shared" si="28"/>
        <v>-4.4395189453650275E-3</v>
      </c>
    </row>
    <row r="197" spans="2:20" x14ac:dyDescent="0.25">
      <c r="B197" s="7">
        <f t="shared" si="29"/>
        <v>192</v>
      </c>
      <c r="C197" s="8">
        <v>45355</v>
      </c>
      <c r="D197" s="9">
        <v>102.86</v>
      </c>
      <c r="E197" s="9">
        <v>70.52</v>
      </c>
      <c r="F197" s="9">
        <v>270</v>
      </c>
      <c r="G197" s="9">
        <v>512.29999999999995</v>
      </c>
      <c r="H197" s="9">
        <v>36.4</v>
      </c>
      <c r="I197" s="9">
        <v>80.23</v>
      </c>
      <c r="J197" s="9">
        <v>28.91</v>
      </c>
      <c r="K197" s="9">
        <v>18.059999999999999</v>
      </c>
      <c r="M197" s="12">
        <f t="shared" si="21"/>
        <v>-9.7712768929499715E-3</v>
      </c>
      <c r="N197" s="12">
        <f t="shared" si="22"/>
        <v>4.7033341864976742E-2</v>
      </c>
      <c r="O197" s="12">
        <f t="shared" si="23"/>
        <v>2.3420274208098422E-2</v>
      </c>
      <c r="P197" s="12">
        <f t="shared" si="24"/>
        <v>-1.0730138082634994E-3</v>
      </c>
      <c r="Q197" s="12">
        <f t="shared" si="25"/>
        <v>3.0969136955516237E-2</v>
      </c>
      <c r="R197" s="12">
        <f t="shared" si="26"/>
        <v>-1.3371500454181572E-2</v>
      </c>
      <c r="S197" s="12">
        <f t="shared" si="27"/>
        <v>1.5687963366548312E-2</v>
      </c>
      <c r="T197" s="12">
        <f t="shared" si="28"/>
        <v>-3.3167526259940379E-3</v>
      </c>
    </row>
    <row r="198" spans="2:20" x14ac:dyDescent="0.25">
      <c r="B198" s="7">
        <f t="shared" si="29"/>
        <v>193</v>
      </c>
      <c r="C198" s="8">
        <v>45352</v>
      </c>
      <c r="D198" s="9">
        <v>103.87</v>
      </c>
      <c r="E198" s="9">
        <v>67.28</v>
      </c>
      <c r="F198" s="9">
        <v>263.75</v>
      </c>
      <c r="G198" s="9">
        <v>512.85</v>
      </c>
      <c r="H198" s="9">
        <v>35.29</v>
      </c>
      <c r="I198" s="9">
        <v>81.31</v>
      </c>
      <c r="J198" s="9">
        <v>28.46</v>
      </c>
      <c r="K198" s="9">
        <v>18.12</v>
      </c>
      <c r="M198" s="12">
        <f t="shared" si="21"/>
        <v>1.7344386695332635E-3</v>
      </c>
      <c r="N198" s="12">
        <f t="shared" si="22"/>
        <v>3.3092088080396556E-2</v>
      </c>
      <c r="O198" s="12">
        <f t="shared" si="23"/>
        <v>2.8223958944239798E-2</v>
      </c>
      <c r="P198" s="12">
        <f t="shared" si="24"/>
        <v>9.3444892587007597E-3</v>
      </c>
      <c r="Q198" s="12">
        <f t="shared" si="25"/>
        <v>-1.6859067472337296E-2</v>
      </c>
      <c r="R198" s="12">
        <f t="shared" si="26"/>
        <v>-2.2113031123821131E-3</v>
      </c>
      <c r="S198" s="12">
        <f t="shared" si="27"/>
        <v>-1.8451350271857729E-2</v>
      </c>
      <c r="T198" s="12">
        <f t="shared" si="28"/>
        <v>0</v>
      </c>
    </row>
    <row r="199" spans="2:20" x14ac:dyDescent="0.25">
      <c r="B199" s="7">
        <f t="shared" si="29"/>
        <v>194</v>
      </c>
      <c r="C199" s="8">
        <v>45351</v>
      </c>
      <c r="D199" s="9">
        <v>103.69</v>
      </c>
      <c r="E199" s="9">
        <v>65.09</v>
      </c>
      <c r="F199" s="9">
        <v>256.41000000000003</v>
      </c>
      <c r="G199" s="9">
        <v>508.08</v>
      </c>
      <c r="H199" s="9">
        <v>35.89</v>
      </c>
      <c r="I199" s="9">
        <v>81.489999999999995</v>
      </c>
      <c r="J199" s="9">
        <v>28.99</v>
      </c>
      <c r="K199" s="9">
        <v>18.12</v>
      </c>
      <c r="M199" s="12">
        <f t="shared" ref="M199:M255" si="30">LN(D199/D200)</f>
        <v>1.066521647056526E-2</v>
      </c>
      <c r="N199" s="12">
        <f t="shared" ref="N199:N255" si="31">LN(E199/E200)</f>
        <v>-1.2283127599930779E-3</v>
      </c>
      <c r="O199" s="12">
        <f t="shared" ref="O199:O255" si="32">LN(F199/F200)</f>
        <v>1.635706661231812E-2</v>
      </c>
      <c r="P199" s="12">
        <f t="shared" ref="P199:P255" si="33">LN(G199/G200)</f>
        <v>3.5885441826403403E-3</v>
      </c>
      <c r="Q199" s="12">
        <f t="shared" ref="Q199:Q255" si="34">LN(H199/H200)</f>
        <v>1.2335452181379417E-2</v>
      </c>
      <c r="R199" s="12">
        <f t="shared" ref="R199:R255" si="35">LN(I199/I200)</f>
        <v>1.0857602036618903E-2</v>
      </c>
      <c r="S199" s="12">
        <f t="shared" ref="S199:S255" si="36">LN(J199/J200)</f>
        <v>-1.0295217906078027E-2</v>
      </c>
      <c r="T199" s="12">
        <f t="shared" ref="T199:T255" si="37">LN(K199/K200)</f>
        <v>-3.3057881344994329E-3</v>
      </c>
    </row>
    <row r="200" spans="2:20" x14ac:dyDescent="0.25">
      <c r="B200" s="7">
        <f t="shared" ref="B200:B257" si="38">+B199+1</f>
        <v>195</v>
      </c>
      <c r="C200" s="8">
        <v>45350</v>
      </c>
      <c r="D200" s="9">
        <v>102.59</v>
      </c>
      <c r="E200" s="9">
        <v>65.17</v>
      </c>
      <c r="F200" s="9">
        <v>252.25</v>
      </c>
      <c r="G200" s="9">
        <v>506.26</v>
      </c>
      <c r="H200" s="9">
        <v>35.450000000000003</v>
      </c>
      <c r="I200" s="9">
        <v>80.61</v>
      </c>
      <c r="J200" s="9">
        <v>29.29</v>
      </c>
      <c r="K200" s="9">
        <v>18.18</v>
      </c>
      <c r="M200" s="12">
        <f t="shared" si="30"/>
        <v>-1.0472315235399317E-2</v>
      </c>
      <c r="N200" s="12">
        <f t="shared" si="31"/>
        <v>-9.2024546371562534E-4</v>
      </c>
      <c r="O200" s="12">
        <f t="shared" si="32"/>
        <v>-3.0478777528051759E-3</v>
      </c>
      <c r="P200" s="12">
        <f t="shared" si="33"/>
        <v>-1.3225556858260906E-3</v>
      </c>
      <c r="Q200" s="12">
        <f t="shared" si="34"/>
        <v>-1.0383143654429152E-2</v>
      </c>
      <c r="R200" s="12">
        <f t="shared" si="35"/>
        <v>-9.9194056490567515E-4</v>
      </c>
      <c r="S200" s="12">
        <f t="shared" si="36"/>
        <v>-2.7275843708866833E-3</v>
      </c>
      <c r="T200" s="12">
        <f t="shared" si="37"/>
        <v>-1.8529140468700491E-2</v>
      </c>
    </row>
    <row r="201" spans="2:20" x14ac:dyDescent="0.25">
      <c r="B201" s="7">
        <f t="shared" si="38"/>
        <v>196</v>
      </c>
      <c r="C201" s="8">
        <v>45349</v>
      </c>
      <c r="D201" s="9">
        <v>103.67</v>
      </c>
      <c r="E201" s="9">
        <v>65.23</v>
      </c>
      <c r="F201" s="9">
        <v>253.02</v>
      </c>
      <c r="G201" s="9">
        <v>506.93</v>
      </c>
      <c r="H201" s="9">
        <v>35.82</v>
      </c>
      <c r="I201" s="9">
        <v>80.69</v>
      </c>
      <c r="J201" s="9">
        <v>29.37</v>
      </c>
      <c r="K201" s="9">
        <v>18.52</v>
      </c>
      <c r="M201" s="12">
        <f t="shared" si="30"/>
        <v>-1.0650136645052932E-2</v>
      </c>
      <c r="N201" s="12">
        <f t="shared" si="31"/>
        <v>-1.2038240617042213E-2</v>
      </c>
      <c r="O201" s="12">
        <f t="shared" si="32"/>
        <v>-7.7557917166730002E-3</v>
      </c>
      <c r="P201" s="12">
        <f t="shared" si="33"/>
        <v>1.8560207515768623E-3</v>
      </c>
      <c r="Q201" s="12">
        <f t="shared" si="34"/>
        <v>5.3184170148208804E-3</v>
      </c>
      <c r="R201" s="12">
        <f t="shared" si="35"/>
        <v>-4.9560154650898198E-4</v>
      </c>
      <c r="S201" s="12">
        <f t="shared" si="36"/>
        <v>2.0640567647072137E-2</v>
      </c>
      <c r="T201" s="12">
        <f t="shared" si="37"/>
        <v>3.2450001433271367E-3</v>
      </c>
    </row>
    <row r="202" spans="2:20" x14ac:dyDescent="0.25">
      <c r="B202" s="7">
        <f t="shared" si="38"/>
        <v>197</v>
      </c>
      <c r="C202" s="8">
        <v>45348</v>
      </c>
      <c r="D202" s="9">
        <v>104.78</v>
      </c>
      <c r="E202" s="9">
        <v>66.02</v>
      </c>
      <c r="F202" s="9">
        <v>254.99</v>
      </c>
      <c r="G202" s="9">
        <v>505.99</v>
      </c>
      <c r="H202" s="9">
        <v>35.630000000000003</v>
      </c>
      <c r="I202" s="9">
        <v>80.73</v>
      </c>
      <c r="J202" s="9">
        <v>28.77</v>
      </c>
      <c r="K202" s="9">
        <v>18.46</v>
      </c>
      <c r="M202" s="12">
        <f t="shared" si="30"/>
        <v>1.7813768441605465E-2</v>
      </c>
      <c r="N202" s="12">
        <f t="shared" si="31"/>
        <v>-1.4734892965919157E-2</v>
      </c>
      <c r="O202" s="12">
        <f t="shared" si="32"/>
        <v>-4.3436645022831262E-3</v>
      </c>
      <c r="P202" s="12">
        <f t="shared" si="33"/>
        <v>-3.6692221391820532E-3</v>
      </c>
      <c r="Q202" s="12">
        <f t="shared" si="34"/>
        <v>-2.2204631402727694E-2</v>
      </c>
      <c r="R202" s="12">
        <f t="shared" si="35"/>
        <v>-1.0964076570735516E-2</v>
      </c>
      <c r="S202" s="12">
        <f t="shared" si="36"/>
        <v>-1.1748580194075322E-2</v>
      </c>
      <c r="T202" s="12">
        <f t="shared" si="37"/>
        <v>1.5834346666626298E-2</v>
      </c>
    </row>
    <row r="203" spans="2:20" x14ac:dyDescent="0.25">
      <c r="B203" s="7">
        <f t="shared" si="38"/>
        <v>198</v>
      </c>
      <c r="C203" s="8">
        <v>45345</v>
      </c>
      <c r="D203" s="9">
        <v>102.93</v>
      </c>
      <c r="E203" s="9">
        <v>67</v>
      </c>
      <c r="F203" s="9">
        <v>256.10000000000002</v>
      </c>
      <c r="G203" s="9">
        <v>507.85</v>
      </c>
      <c r="H203" s="9">
        <v>36.43</v>
      </c>
      <c r="I203" s="9">
        <v>81.62</v>
      </c>
      <c r="J203" s="9">
        <v>29.11</v>
      </c>
      <c r="K203" s="9">
        <v>18.170000000000002</v>
      </c>
      <c r="M203" s="12">
        <f t="shared" si="30"/>
        <v>1.7148036674678017E-2</v>
      </c>
      <c r="N203" s="12">
        <f t="shared" si="31"/>
        <v>3.0766994498526514E-2</v>
      </c>
      <c r="O203" s="12">
        <f t="shared" si="32"/>
        <v>3.1655493100562787E-2</v>
      </c>
      <c r="P203" s="12">
        <f t="shared" si="33"/>
        <v>6.8941746956778429E-4</v>
      </c>
      <c r="Q203" s="12">
        <f t="shared" si="34"/>
        <v>3.2643434050748349E-2</v>
      </c>
      <c r="R203" s="12">
        <f t="shared" si="35"/>
        <v>8.4897464700490512E-3</v>
      </c>
      <c r="S203" s="12">
        <f t="shared" si="36"/>
        <v>3.0965103014900016E-3</v>
      </c>
      <c r="T203" s="12">
        <f t="shared" si="37"/>
        <v>8.2896302278880566E-3</v>
      </c>
    </row>
    <row r="204" spans="2:20" x14ac:dyDescent="0.25">
      <c r="B204" s="7">
        <f t="shared" si="38"/>
        <v>199</v>
      </c>
      <c r="C204" s="8">
        <v>45344</v>
      </c>
      <c r="D204" s="9">
        <v>101.18</v>
      </c>
      <c r="E204" s="9">
        <v>64.97</v>
      </c>
      <c r="F204" s="9">
        <v>248.12</v>
      </c>
      <c r="G204" s="9">
        <v>507.5</v>
      </c>
      <c r="H204" s="9">
        <v>35.26</v>
      </c>
      <c r="I204" s="9">
        <v>80.930000000000007</v>
      </c>
      <c r="J204" s="9">
        <v>29.02</v>
      </c>
      <c r="K204" s="9">
        <v>18.02</v>
      </c>
      <c r="M204" s="12">
        <f t="shared" si="30"/>
        <v>-8.8557107326896704E-3</v>
      </c>
      <c r="N204" s="12">
        <f t="shared" si="31"/>
        <v>-1.3453803296850352E-2</v>
      </c>
      <c r="O204" s="12">
        <f t="shared" si="32"/>
        <v>1.228701007678187E-2</v>
      </c>
      <c r="P204" s="12">
        <f t="shared" si="33"/>
        <v>2.0484238850910597E-2</v>
      </c>
      <c r="Q204" s="12">
        <f t="shared" si="34"/>
        <v>-1.0999969890580769E-2</v>
      </c>
      <c r="R204" s="12">
        <f t="shared" si="35"/>
        <v>7.5659275641916371E-3</v>
      </c>
      <c r="S204" s="12">
        <f t="shared" si="36"/>
        <v>-6.1834618181942783E-3</v>
      </c>
      <c r="T204" s="12">
        <f t="shared" si="37"/>
        <v>-3.3241027838385598E-3</v>
      </c>
    </row>
    <row r="205" spans="2:20" x14ac:dyDescent="0.25">
      <c r="B205" s="7">
        <f t="shared" si="38"/>
        <v>200</v>
      </c>
      <c r="C205" s="8">
        <v>45343</v>
      </c>
      <c r="D205" s="9">
        <v>102.08</v>
      </c>
      <c r="E205" s="9">
        <v>65.849999999999994</v>
      </c>
      <c r="F205" s="9">
        <v>245.09</v>
      </c>
      <c r="G205" s="9">
        <v>497.21</v>
      </c>
      <c r="H205" s="9">
        <v>35.65</v>
      </c>
      <c r="I205" s="9">
        <v>80.319999999999993</v>
      </c>
      <c r="J205" s="9">
        <v>29.2</v>
      </c>
      <c r="K205" s="9">
        <v>18.079999999999998</v>
      </c>
      <c r="M205" s="12">
        <f t="shared" si="30"/>
        <v>-4.0508465751422501E-2</v>
      </c>
      <c r="N205" s="12">
        <f t="shared" si="31"/>
        <v>1.3676774413652996E-3</v>
      </c>
      <c r="O205" s="12">
        <f t="shared" si="32"/>
        <v>6.9193094747082495E-3</v>
      </c>
      <c r="P205" s="12">
        <f t="shared" si="33"/>
        <v>9.0545998520011014E-4</v>
      </c>
      <c r="Q205" s="12">
        <f t="shared" si="34"/>
        <v>-1.0325192887505179E-2</v>
      </c>
      <c r="R205" s="12">
        <f t="shared" si="35"/>
        <v>-4.2241335018030771E-3</v>
      </c>
      <c r="S205" s="12">
        <f t="shared" si="36"/>
        <v>0</v>
      </c>
      <c r="T205" s="12">
        <f t="shared" si="37"/>
        <v>1.0564457443402455E-2</v>
      </c>
    </row>
    <row r="206" spans="2:20" x14ac:dyDescent="0.25">
      <c r="B206" s="7">
        <f t="shared" si="38"/>
        <v>201</v>
      </c>
      <c r="C206" s="8">
        <v>45342</v>
      </c>
      <c r="D206" s="9">
        <v>106.3</v>
      </c>
      <c r="E206" s="9">
        <v>65.760000000000005</v>
      </c>
      <c r="F206" s="9">
        <v>243.4</v>
      </c>
      <c r="G206" s="9">
        <v>496.76</v>
      </c>
      <c r="H206" s="9">
        <v>36.020000000000003</v>
      </c>
      <c r="I206" s="9">
        <v>80.66</v>
      </c>
      <c r="J206" s="9">
        <v>29.2</v>
      </c>
      <c r="K206" s="9">
        <v>17.89</v>
      </c>
      <c r="M206" s="12">
        <f t="shared" si="30"/>
        <v>-3.0754554270068193E-2</v>
      </c>
      <c r="N206" s="12">
        <f t="shared" si="31"/>
        <v>1.9966874360632901E-2</v>
      </c>
      <c r="O206" s="12">
        <f t="shared" si="32"/>
        <v>-1.1641099498771436E-2</v>
      </c>
      <c r="P206" s="12">
        <f t="shared" si="33"/>
        <v>-5.5206058283984441E-3</v>
      </c>
      <c r="Q206" s="12">
        <f t="shared" si="34"/>
        <v>-2.8194011994285666E-2</v>
      </c>
      <c r="R206" s="12">
        <f t="shared" si="35"/>
        <v>-2.6001376625088388E-3</v>
      </c>
      <c r="S206" s="12">
        <f t="shared" si="36"/>
        <v>2.9541679100474932E-2</v>
      </c>
      <c r="T206" s="12">
        <f t="shared" si="37"/>
        <v>-6.1298603755368559E-3</v>
      </c>
    </row>
    <row r="207" spans="2:20" x14ac:dyDescent="0.25">
      <c r="B207" s="7">
        <f t="shared" si="38"/>
        <v>202</v>
      </c>
      <c r="C207" s="8">
        <v>45338</v>
      </c>
      <c r="D207" s="9">
        <v>109.62</v>
      </c>
      <c r="E207" s="9">
        <v>64.459999999999994</v>
      </c>
      <c r="F207" s="9">
        <v>246.25</v>
      </c>
      <c r="G207" s="9">
        <v>499.51</v>
      </c>
      <c r="H207" s="9">
        <v>37.049999999999997</v>
      </c>
      <c r="I207" s="9">
        <v>80.87</v>
      </c>
      <c r="J207" s="9">
        <v>28.35</v>
      </c>
      <c r="K207" s="9">
        <v>18</v>
      </c>
      <c r="M207" s="12">
        <f t="shared" si="30"/>
        <v>-3.063343058466932E-2</v>
      </c>
      <c r="N207" s="12">
        <f t="shared" si="31"/>
        <v>2.5771382276791228E-2</v>
      </c>
      <c r="O207" s="12">
        <f t="shared" si="32"/>
        <v>3.0096004496412876E-3</v>
      </c>
      <c r="P207" s="12">
        <f t="shared" si="33"/>
        <v>-4.9924219038170294E-3</v>
      </c>
      <c r="Q207" s="12">
        <f t="shared" si="34"/>
        <v>7.8580542546096335E-3</v>
      </c>
      <c r="R207" s="12">
        <f t="shared" si="35"/>
        <v>4.7099740020883621E-3</v>
      </c>
      <c r="S207" s="12">
        <f t="shared" si="36"/>
        <v>-7.0521864699889583E-4</v>
      </c>
      <c r="T207" s="12">
        <f t="shared" si="37"/>
        <v>-6.7658648473814934E-2</v>
      </c>
    </row>
    <row r="208" spans="2:20" x14ac:dyDescent="0.25">
      <c r="B208" s="7">
        <f t="shared" si="38"/>
        <v>203</v>
      </c>
      <c r="C208" s="8">
        <v>45337</v>
      </c>
      <c r="D208" s="9">
        <v>113.03</v>
      </c>
      <c r="E208" s="9">
        <v>62.82</v>
      </c>
      <c r="F208" s="9">
        <v>245.51</v>
      </c>
      <c r="G208" s="9">
        <v>502.01</v>
      </c>
      <c r="H208" s="9">
        <v>36.76</v>
      </c>
      <c r="I208" s="9">
        <v>80.489999999999995</v>
      </c>
      <c r="J208" s="9">
        <v>28.37</v>
      </c>
      <c r="K208" s="9">
        <v>19.260000000000002</v>
      </c>
      <c r="M208" s="12">
        <f t="shared" si="30"/>
        <v>3.3831386619985894E-2</v>
      </c>
      <c r="N208" s="12">
        <f t="shared" si="31"/>
        <v>2.3841335424395E-2</v>
      </c>
      <c r="O208" s="12">
        <f t="shared" si="32"/>
        <v>5.4729755954973248E-3</v>
      </c>
      <c r="P208" s="12">
        <f t="shared" si="33"/>
        <v>6.8760390045057599E-3</v>
      </c>
      <c r="Q208" s="12">
        <f t="shared" si="34"/>
        <v>-3.1068379899334884E-2</v>
      </c>
      <c r="R208" s="12">
        <f t="shared" si="35"/>
        <v>1.2753361153554296E-2</v>
      </c>
      <c r="S208" s="12">
        <f t="shared" si="36"/>
        <v>9.5626724810598581E-3</v>
      </c>
      <c r="T208" s="12">
        <f t="shared" si="37"/>
        <v>1.4644613188197732E-2</v>
      </c>
    </row>
    <row r="209" spans="2:20" x14ac:dyDescent="0.25">
      <c r="B209" s="7">
        <f t="shared" si="38"/>
        <v>204</v>
      </c>
      <c r="C209" s="8">
        <v>45336</v>
      </c>
      <c r="D209" s="9">
        <v>109.27</v>
      </c>
      <c r="E209" s="9">
        <v>61.34</v>
      </c>
      <c r="F209" s="9">
        <v>244.17</v>
      </c>
      <c r="G209" s="9">
        <v>498.57</v>
      </c>
      <c r="H209" s="9">
        <v>37.92</v>
      </c>
      <c r="I209" s="9">
        <v>79.47</v>
      </c>
      <c r="J209" s="9">
        <v>28.1</v>
      </c>
      <c r="K209" s="9">
        <v>18.98</v>
      </c>
      <c r="M209" s="12">
        <f t="shared" si="30"/>
        <v>4.1291126234725091E-2</v>
      </c>
      <c r="N209" s="12">
        <f t="shared" si="31"/>
        <v>5.0666121297019053E-3</v>
      </c>
      <c r="O209" s="12">
        <f t="shared" si="32"/>
        <v>2.5594030335584932E-2</v>
      </c>
      <c r="P209" s="12">
        <f t="shared" si="33"/>
        <v>9.0465534111849426E-3</v>
      </c>
      <c r="Q209" s="12">
        <f t="shared" si="34"/>
        <v>2.3762387418831653E-3</v>
      </c>
      <c r="R209" s="12">
        <f t="shared" si="35"/>
        <v>1.1007892516927223E-2</v>
      </c>
      <c r="S209" s="12">
        <f t="shared" si="36"/>
        <v>2.6687483585350467E-2</v>
      </c>
      <c r="T209" s="12">
        <f t="shared" si="37"/>
        <v>3.1578754565552015E-2</v>
      </c>
    </row>
    <row r="210" spans="2:20" x14ac:dyDescent="0.25">
      <c r="B210" s="7">
        <f t="shared" si="38"/>
        <v>205</v>
      </c>
      <c r="C210" s="8">
        <v>45335</v>
      </c>
      <c r="D210" s="9">
        <v>104.85</v>
      </c>
      <c r="E210" s="9">
        <v>61.03</v>
      </c>
      <c r="F210" s="9">
        <v>238</v>
      </c>
      <c r="G210" s="9">
        <v>494.08</v>
      </c>
      <c r="H210" s="9">
        <v>37.83</v>
      </c>
      <c r="I210" s="9">
        <v>78.599999999999994</v>
      </c>
      <c r="J210" s="9">
        <v>27.36</v>
      </c>
      <c r="K210" s="9">
        <v>18.39</v>
      </c>
      <c r="M210" s="12">
        <f t="shared" si="30"/>
        <v>-0.1340438983716333</v>
      </c>
      <c r="N210" s="12">
        <f t="shared" si="31"/>
        <v>-3.3196731826314545E-2</v>
      </c>
      <c r="O210" s="12">
        <f t="shared" si="32"/>
        <v>1.4047789613815552E-2</v>
      </c>
      <c r="P210" s="12">
        <f t="shared" si="33"/>
        <v>-1.3868732731996753E-2</v>
      </c>
      <c r="Q210" s="12">
        <f t="shared" si="34"/>
        <v>-1.5215403712875478E-2</v>
      </c>
      <c r="R210" s="12">
        <f t="shared" si="35"/>
        <v>-1.6278989058789734E-2</v>
      </c>
      <c r="S210" s="12">
        <f t="shared" si="36"/>
        <v>-3.6602578977546853E-2</v>
      </c>
      <c r="T210" s="12">
        <f t="shared" si="37"/>
        <v>2.7225717879108971E-3</v>
      </c>
    </row>
    <row r="211" spans="2:20" x14ac:dyDescent="0.25">
      <c r="B211" s="7">
        <f t="shared" si="38"/>
        <v>206</v>
      </c>
      <c r="C211" s="8">
        <v>45334</v>
      </c>
      <c r="D211" s="9">
        <v>119.89</v>
      </c>
      <c r="E211" s="9">
        <v>63.09</v>
      </c>
      <c r="F211" s="9">
        <v>234.68</v>
      </c>
      <c r="G211" s="9">
        <v>500.98</v>
      </c>
      <c r="H211" s="9">
        <v>38.409999999999997</v>
      </c>
      <c r="I211" s="9">
        <v>79.89</v>
      </c>
      <c r="J211" s="9">
        <v>28.38</v>
      </c>
      <c r="K211" s="9">
        <v>18.34</v>
      </c>
      <c r="M211" s="12">
        <f t="shared" si="30"/>
        <v>-1.8347622125368234E-2</v>
      </c>
      <c r="N211" s="12">
        <f t="shared" si="31"/>
        <v>6.0413538277886815E-3</v>
      </c>
      <c r="O211" s="12">
        <f t="shared" si="32"/>
        <v>-2.5619236898078351E-2</v>
      </c>
      <c r="P211" s="12">
        <f t="shared" si="33"/>
        <v>-4.3904289355983881E-4</v>
      </c>
      <c r="Q211" s="12">
        <f t="shared" si="34"/>
        <v>-4.4802606013377502E-2</v>
      </c>
      <c r="R211" s="12">
        <f t="shared" si="35"/>
        <v>1.251799463361653E-4</v>
      </c>
      <c r="S211" s="12">
        <f t="shared" si="36"/>
        <v>-8.0716353301222912E-3</v>
      </c>
      <c r="T211" s="12">
        <f t="shared" si="37"/>
        <v>7.1135730888021572E-3</v>
      </c>
    </row>
    <row r="212" spans="2:20" x14ac:dyDescent="0.25">
      <c r="B212" s="7">
        <f t="shared" si="38"/>
        <v>207</v>
      </c>
      <c r="C212" s="8">
        <v>45331</v>
      </c>
      <c r="D212" s="9">
        <v>122.11</v>
      </c>
      <c r="E212" s="9">
        <v>62.71</v>
      </c>
      <c r="F212" s="9">
        <v>240.77</v>
      </c>
      <c r="G212" s="9">
        <v>501.2</v>
      </c>
      <c r="H212" s="9">
        <v>40.17</v>
      </c>
      <c r="I212" s="9">
        <v>79.88</v>
      </c>
      <c r="J212" s="9">
        <v>28.61</v>
      </c>
      <c r="K212" s="9">
        <v>18.21</v>
      </c>
      <c r="M212" s="12">
        <f t="shared" si="30"/>
        <v>3.229039796990852E-2</v>
      </c>
      <c r="N212" s="12">
        <f t="shared" si="31"/>
        <v>-1.2046428763449218E-2</v>
      </c>
      <c r="O212" s="12">
        <f t="shared" si="32"/>
        <v>3.1615318151108898E-3</v>
      </c>
      <c r="P212" s="12">
        <f t="shared" si="33"/>
        <v>5.7627820760231549E-3</v>
      </c>
      <c r="Q212" s="12">
        <f t="shared" si="34"/>
        <v>6.2429969279276798E-3</v>
      </c>
      <c r="R212" s="12">
        <f t="shared" si="35"/>
        <v>4.8942809625932126E-3</v>
      </c>
      <c r="S212" s="12">
        <f t="shared" si="36"/>
        <v>3.5014041374381963E-3</v>
      </c>
      <c r="T212" s="12">
        <f t="shared" si="37"/>
        <v>-5.4899809229560625E-4</v>
      </c>
    </row>
    <row r="213" spans="2:20" x14ac:dyDescent="0.25">
      <c r="B213" s="7">
        <f t="shared" si="38"/>
        <v>208</v>
      </c>
      <c r="C213" s="8">
        <v>45330</v>
      </c>
      <c r="D213" s="9">
        <v>118.23</v>
      </c>
      <c r="E213" s="9">
        <v>63.47</v>
      </c>
      <c r="F213" s="9">
        <v>240.01</v>
      </c>
      <c r="G213" s="9">
        <v>498.32</v>
      </c>
      <c r="H213" s="9">
        <v>39.92</v>
      </c>
      <c r="I213" s="9">
        <v>79.489999999999995</v>
      </c>
      <c r="J213" s="9">
        <v>28.51</v>
      </c>
      <c r="K213" s="9">
        <v>18.22</v>
      </c>
      <c r="M213" s="12">
        <f t="shared" si="30"/>
        <v>3.039904349859094E-2</v>
      </c>
      <c r="N213" s="12">
        <f t="shared" si="31"/>
        <v>-7.8468701436675524E-3</v>
      </c>
      <c r="O213" s="12">
        <f t="shared" si="32"/>
        <v>-3.4107012516161237E-3</v>
      </c>
      <c r="P213" s="12">
        <f t="shared" si="33"/>
        <v>4.4158086665242621E-4</v>
      </c>
      <c r="Q213" s="12">
        <f t="shared" si="34"/>
        <v>2.9488664420697936E-2</v>
      </c>
      <c r="R213" s="12">
        <f t="shared" si="35"/>
        <v>-3.6416188922393602E-3</v>
      </c>
      <c r="S213" s="12">
        <f t="shared" si="36"/>
        <v>-1.2894411100044816E-2</v>
      </c>
      <c r="T213" s="12">
        <f t="shared" si="37"/>
        <v>-2.3326254258012234E-2</v>
      </c>
    </row>
    <row r="214" spans="2:20" x14ac:dyDescent="0.25">
      <c r="B214" s="7">
        <f t="shared" si="38"/>
        <v>209</v>
      </c>
      <c r="C214" s="8">
        <v>45329</v>
      </c>
      <c r="D214" s="9">
        <v>114.69</v>
      </c>
      <c r="E214" s="9">
        <v>63.97</v>
      </c>
      <c r="F214" s="9">
        <v>240.83</v>
      </c>
      <c r="G214" s="9">
        <v>498.1</v>
      </c>
      <c r="H214" s="9">
        <v>38.76</v>
      </c>
      <c r="I214" s="9">
        <v>79.78</v>
      </c>
      <c r="J214" s="9">
        <v>28.88</v>
      </c>
      <c r="K214" s="9">
        <v>18.649999999999999</v>
      </c>
      <c r="M214" s="12">
        <f t="shared" si="30"/>
        <v>4.2025235053588093E-2</v>
      </c>
      <c r="N214" s="12">
        <f t="shared" si="31"/>
        <v>-7.6306529252454045E-3</v>
      </c>
      <c r="O214" s="12">
        <f t="shared" si="32"/>
        <v>3.7698805778842548E-2</v>
      </c>
      <c r="P214" s="12">
        <f t="shared" si="33"/>
        <v>8.3058295408480389E-3</v>
      </c>
      <c r="Q214" s="12">
        <f t="shared" si="34"/>
        <v>2.613844574526553E-2</v>
      </c>
      <c r="R214" s="12">
        <f t="shared" si="35"/>
        <v>-1.1093912471622462E-2</v>
      </c>
      <c r="S214" s="12">
        <f t="shared" si="36"/>
        <v>1.0393210705168148E-3</v>
      </c>
      <c r="T214" s="12">
        <f t="shared" si="37"/>
        <v>2.1470754356652079E-3</v>
      </c>
    </row>
    <row r="215" spans="2:20" x14ac:dyDescent="0.25">
      <c r="B215" s="7">
        <f t="shared" si="38"/>
        <v>210</v>
      </c>
      <c r="C215" s="8">
        <v>45328</v>
      </c>
      <c r="D215" s="9">
        <v>109.97</v>
      </c>
      <c r="E215" s="9">
        <v>64.459999999999994</v>
      </c>
      <c r="F215" s="9">
        <v>231.92</v>
      </c>
      <c r="G215" s="9">
        <v>493.98</v>
      </c>
      <c r="H215" s="9">
        <v>37.76</v>
      </c>
      <c r="I215" s="9">
        <v>80.67</v>
      </c>
      <c r="J215" s="9">
        <v>28.85</v>
      </c>
      <c r="K215" s="9">
        <v>18.61</v>
      </c>
      <c r="M215" s="12">
        <f t="shared" si="30"/>
        <v>-1.9985471768425118E-3</v>
      </c>
      <c r="N215" s="12">
        <f t="shared" si="31"/>
        <v>2.6407782336961539E-3</v>
      </c>
      <c r="O215" s="12">
        <f t="shared" si="32"/>
        <v>3.8100264856791577E-2</v>
      </c>
      <c r="P215" s="12">
        <f t="shared" si="33"/>
        <v>2.8990522367016284E-3</v>
      </c>
      <c r="Q215" s="12">
        <f t="shared" si="34"/>
        <v>-1.5877219530115812E-3</v>
      </c>
      <c r="R215" s="12">
        <f t="shared" si="35"/>
        <v>6.8412481512653642E-3</v>
      </c>
      <c r="S215" s="12">
        <f t="shared" si="36"/>
        <v>-6.9300072073509155E-4</v>
      </c>
      <c r="T215" s="12">
        <f t="shared" si="37"/>
        <v>2.8892715690128953E-2</v>
      </c>
    </row>
    <row r="216" spans="2:20" x14ac:dyDescent="0.25">
      <c r="B216" s="7">
        <f t="shared" si="38"/>
        <v>211</v>
      </c>
      <c r="C216" s="8">
        <v>45327</v>
      </c>
      <c r="D216" s="9">
        <v>110.19</v>
      </c>
      <c r="E216" s="9">
        <v>64.290000000000006</v>
      </c>
      <c r="F216" s="9">
        <v>223.25</v>
      </c>
      <c r="G216" s="9">
        <v>492.55</v>
      </c>
      <c r="H216" s="9">
        <v>37.82</v>
      </c>
      <c r="I216" s="9">
        <v>80.12</v>
      </c>
      <c r="J216" s="9">
        <v>28.87</v>
      </c>
      <c r="K216" s="9">
        <v>18.079999999999998</v>
      </c>
      <c r="M216" s="12">
        <f t="shared" si="30"/>
        <v>-1.2804503167937941E-2</v>
      </c>
      <c r="N216" s="12">
        <f t="shared" si="31"/>
        <v>-1.7729594140896185E-2</v>
      </c>
      <c r="O216" s="12">
        <f t="shared" si="32"/>
        <v>3.4999587015661381E-3</v>
      </c>
      <c r="P216" s="12">
        <f t="shared" si="33"/>
        <v>-3.647790041453811E-3</v>
      </c>
      <c r="Q216" s="12">
        <f t="shared" si="34"/>
        <v>1.1167358809825187E-2</v>
      </c>
      <c r="R216" s="12">
        <f t="shared" si="35"/>
        <v>-1.2157450323749616E-2</v>
      </c>
      <c r="S216" s="12">
        <f t="shared" si="36"/>
        <v>-2.1926195280004297E-2</v>
      </c>
      <c r="T216" s="12">
        <f t="shared" si="37"/>
        <v>-1.6456761963510622E-2</v>
      </c>
    </row>
    <row r="217" spans="2:20" x14ac:dyDescent="0.25">
      <c r="B217" s="7">
        <f t="shared" si="38"/>
        <v>212</v>
      </c>
      <c r="C217" s="8">
        <v>45324</v>
      </c>
      <c r="D217" s="9">
        <v>111.61</v>
      </c>
      <c r="E217" s="9">
        <v>65.44</v>
      </c>
      <c r="F217" s="9">
        <v>222.47</v>
      </c>
      <c r="G217" s="9">
        <v>494.35</v>
      </c>
      <c r="H217" s="9">
        <v>37.4</v>
      </c>
      <c r="I217" s="9">
        <v>81.099999999999994</v>
      </c>
      <c r="J217" s="9">
        <v>29.51</v>
      </c>
      <c r="K217" s="9">
        <v>18.38</v>
      </c>
      <c r="M217" s="12">
        <f t="shared" si="30"/>
        <v>8.3198534733110979E-2</v>
      </c>
      <c r="N217" s="12">
        <f t="shared" si="31"/>
        <v>-3.4838358049307433E-2</v>
      </c>
      <c r="O217" s="12">
        <f t="shared" si="32"/>
        <v>1.5903196322618531E-2</v>
      </c>
      <c r="P217" s="12">
        <f t="shared" si="33"/>
        <v>1.0472364530124796E-2</v>
      </c>
      <c r="Q217" s="12">
        <f t="shared" si="34"/>
        <v>6.346957394866605E-2</v>
      </c>
      <c r="R217" s="12">
        <f t="shared" si="35"/>
        <v>4.9333992120458015E-4</v>
      </c>
      <c r="S217" s="12">
        <f t="shared" si="36"/>
        <v>-1.0160881483856224E-3</v>
      </c>
      <c r="T217" s="12">
        <f t="shared" si="37"/>
        <v>7.0980368990404292E-3</v>
      </c>
    </row>
    <row r="218" spans="2:20" x14ac:dyDescent="0.25">
      <c r="B218" s="7">
        <f t="shared" si="38"/>
        <v>213</v>
      </c>
      <c r="C218" s="8">
        <v>45323</v>
      </c>
      <c r="D218" s="9">
        <v>102.7</v>
      </c>
      <c r="E218" s="9">
        <v>67.760000000000005</v>
      </c>
      <c r="F218" s="9">
        <v>218.96</v>
      </c>
      <c r="G218" s="9">
        <v>489.2</v>
      </c>
      <c r="H218" s="9">
        <v>35.1</v>
      </c>
      <c r="I218" s="9">
        <v>81.06</v>
      </c>
      <c r="J218" s="9">
        <v>29.54</v>
      </c>
      <c r="K218" s="9">
        <v>18.25</v>
      </c>
      <c r="M218" s="12">
        <f t="shared" si="30"/>
        <v>-4.6887302341694234E-2</v>
      </c>
      <c r="N218" s="12">
        <f t="shared" si="31"/>
        <v>2.5105921131076479E-2</v>
      </c>
      <c r="O218" s="12">
        <f t="shared" si="32"/>
        <v>1.6624453232304017E-2</v>
      </c>
      <c r="P218" s="12">
        <f t="shared" si="33"/>
        <v>1.3003228233533132E-2</v>
      </c>
      <c r="Q218" s="12">
        <f t="shared" si="34"/>
        <v>7.0520288921527507E-2</v>
      </c>
      <c r="R218" s="12">
        <f t="shared" si="35"/>
        <v>-7.4971161700218012E-3</v>
      </c>
      <c r="S218" s="12">
        <f t="shared" si="36"/>
        <v>-2.3668650102661678E-3</v>
      </c>
      <c r="T218" s="12">
        <f t="shared" si="37"/>
        <v>1.6451881966883691E-3</v>
      </c>
    </row>
    <row r="219" spans="2:20" x14ac:dyDescent="0.25">
      <c r="B219" s="7">
        <f t="shared" si="38"/>
        <v>214</v>
      </c>
      <c r="C219" s="8">
        <v>45322</v>
      </c>
      <c r="D219" s="9">
        <v>107.63</v>
      </c>
      <c r="E219" s="9">
        <v>66.08</v>
      </c>
      <c r="F219" s="9">
        <v>215.35</v>
      </c>
      <c r="G219" s="9">
        <v>482.88</v>
      </c>
      <c r="H219" s="9">
        <v>32.71</v>
      </c>
      <c r="I219" s="9">
        <v>81.67</v>
      </c>
      <c r="J219" s="9">
        <v>29.61</v>
      </c>
      <c r="K219" s="9">
        <v>18.22</v>
      </c>
      <c r="M219" s="12">
        <f t="shared" si="30"/>
        <v>-2.4776455496007887E-2</v>
      </c>
      <c r="N219" s="12">
        <f t="shared" si="31"/>
        <v>-3.4745861680536816E-3</v>
      </c>
      <c r="O219" s="12">
        <f t="shared" si="32"/>
        <v>-1.0485811022746492E-2</v>
      </c>
      <c r="P219" s="12">
        <f t="shared" si="33"/>
        <v>-1.6451894529429734E-2</v>
      </c>
      <c r="Q219" s="12">
        <f t="shared" si="34"/>
        <v>-3.3667141242324526E-2</v>
      </c>
      <c r="R219" s="12">
        <f t="shared" si="35"/>
        <v>-1.3620543780530285E-2</v>
      </c>
      <c r="S219" s="12">
        <f t="shared" si="36"/>
        <v>-1.4750518867716757E-2</v>
      </c>
      <c r="T219" s="12">
        <f t="shared" si="37"/>
        <v>-1.1459879849919741E-2</v>
      </c>
    </row>
    <row r="220" spans="2:20" x14ac:dyDescent="0.25">
      <c r="B220" s="7">
        <f t="shared" si="38"/>
        <v>215</v>
      </c>
      <c r="C220" s="8">
        <v>45321</v>
      </c>
      <c r="D220" s="9">
        <v>110.33</v>
      </c>
      <c r="E220" s="9">
        <v>66.31</v>
      </c>
      <c r="F220" s="9">
        <v>217.62</v>
      </c>
      <c r="G220" s="9">
        <v>490.89</v>
      </c>
      <c r="H220" s="9">
        <v>33.83</v>
      </c>
      <c r="I220" s="9">
        <v>82.79</v>
      </c>
      <c r="J220" s="9">
        <v>30.05</v>
      </c>
      <c r="K220" s="9">
        <v>18.43</v>
      </c>
      <c r="M220" s="12">
        <f t="shared" si="30"/>
        <v>-1.5290817798417207E-2</v>
      </c>
      <c r="N220" s="12">
        <f t="shared" si="31"/>
        <v>-9.6053567564052724E-3</v>
      </c>
      <c r="O220" s="12">
        <f t="shared" si="32"/>
        <v>-4.5388978274345784E-3</v>
      </c>
      <c r="P220" s="12">
        <f t="shared" si="33"/>
        <v>-7.7380471402049757E-4</v>
      </c>
      <c r="Q220" s="12">
        <f t="shared" si="34"/>
        <v>-5.3066162264870098E-3</v>
      </c>
      <c r="R220" s="12">
        <f t="shared" si="35"/>
        <v>0</v>
      </c>
      <c r="S220" s="12">
        <f t="shared" si="36"/>
        <v>1.9986682202990428E-3</v>
      </c>
      <c r="T220" s="12">
        <f t="shared" si="37"/>
        <v>-1.5078368604266444E-2</v>
      </c>
    </row>
    <row r="221" spans="2:20" x14ac:dyDescent="0.25">
      <c r="B221" s="7">
        <f t="shared" si="38"/>
        <v>216</v>
      </c>
      <c r="C221" s="8">
        <v>45320</v>
      </c>
      <c r="D221" s="9">
        <v>112.03</v>
      </c>
      <c r="E221" s="9">
        <v>66.95</v>
      </c>
      <c r="F221" s="9">
        <v>218.61</v>
      </c>
      <c r="G221" s="9">
        <v>491.27</v>
      </c>
      <c r="H221" s="9">
        <v>34.01</v>
      </c>
      <c r="I221" s="9">
        <v>82.79</v>
      </c>
      <c r="J221" s="9">
        <v>29.99</v>
      </c>
      <c r="K221" s="9">
        <v>18.71</v>
      </c>
      <c r="M221" s="12">
        <f t="shared" si="30"/>
        <v>2.1199657316572917E-2</v>
      </c>
      <c r="N221" s="12">
        <f t="shared" si="31"/>
        <v>8.3996294061134749E-3</v>
      </c>
      <c r="O221" s="12">
        <f t="shared" si="32"/>
        <v>1.9959082515309774E-2</v>
      </c>
      <c r="P221" s="12">
        <f t="shared" si="33"/>
        <v>7.8882168131655123E-3</v>
      </c>
      <c r="Q221" s="12">
        <f t="shared" si="34"/>
        <v>-5.8633999704093154E-3</v>
      </c>
      <c r="R221" s="12">
        <f t="shared" si="35"/>
        <v>6.7870821679103148E-3</v>
      </c>
      <c r="S221" s="12">
        <f t="shared" si="36"/>
        <v>-1.0943568013253272E-2</v>
      </c>
      <c r="T221" s="12">
        <f t="shared" si="37"/>
        <v>-1.1161423337734042E-2</v>
      </c>
    </row>
    <row r="222" spans="2:20" x14ac:dyDescent="0.25">
      <c r="B222" s="7">
        <f t="shared" si="38"/>
        <v>217</v>
      </c>
      <c r="C222" s="8">
        <v>45317</v>
      </c>
      <c r="D222" s="9">
        <v>109.68</v>
      </c>
      <c r="E222" s="9">
        <v>66.39</v>
      </c>
      <c r="F222" s="9">
        <v>214.29</v>
      </c>
      <c r="G222" s="9">
        <v>487.41</v>
      </c>
      <c r="H222" s="9">
        <v>34.21</v>
      </c>
      <c r="I222" s="9">
        <v>82.23</v>
      </c>
      <c r="J222" s="9">
        <v>30.32</v>
      </c>
      <c r="K222" s="9">
        <v>18.920000000000002</v>
      </c>
      <c r="M222" s="12">
        <f t="shared" si="30"/>
        <v>1.090903241969968E-2</v>
      </c>
      <c r="N222" s="12">
        <f t="shared" si="31"/>
        <v>-1.0339494223940104E-2</v>
      </c>
      <c r="O222" s="12">
        <f t="shared" si="32"/>
        <v>5.1345486226169704E-4</v>
      </c>
      <c r="P222" s="12">
        <f t="shared" si="33"/>
        <v>-1.2712213636788723E-3</v>
      </c>
      <c r="Q222" s="12">
        <f t="shared" si="34"/>
        <v>-1.450983088418158E-2</v>
      </c>
      <c r="R222" s="12">
        <f t="shared" si="35"/>
        <v>-3.520489220246887E-3</v>
      </c>
      <c r="S222" s="12">
        <f t="shared" si="36"/>
        <v>6.5984825884752435E-4</v>
      </c>
      <c r="T222" s="12">
        <f t="shared" si="37"/>
        <v>4.7682209546713959E-3</v>
      </c>
    </row>
    <row r="223" spans="2:20" x14ac:dyDescent="0.25">
      <c r="B223" s="7">
        <f t="shared" si="38"/>
        <v>218</v>
      </c>
      <c r="C223" s="8">
        <v>45316</v>
      </c>
      <c r="D223" s="9">
        <v>108.49</v>
      </c>
      <c r="E223" s="9">
        <v>67.08</v>
      </c>
      <c r="F223" s="9">
        <v>214.18</v>
      </c>
      <c r="G223" s="9">
        <v>488.03</v>
      </c>
      <c r="H223" s="9">
        <v>34.71</v>
      </c>
      <c r="I223" s="9">
        <v>82.52</v>
      </c>
      <c r="J223" s="9">
        <v>30.3</v>
      </c>
      <c r="K223" s="9">
        <v>18.829999999999998</v>
      </c>
      <c r="M223" s="12">
        <f t="shared" si="30"/>
        <v>-6.9808311413403169E-3</v>
      </c>
      <c r="N223" s="12">
        <f t="shared" si="31"/>
        <v>1.2903404835907782E-2</v>
      </c>
      <c r="O223" s="12">
        <f t="shared" si="32"/>
        <v>1.4295362411180297E-2</v>
      </c>
      <c r="P223" s="12">
        <f t="shared" si="33"/>
        <v>5.4241878588808141E-3</v>
      </c>
      <c r="Q223" s="12">
        <f t="shared" si="34"/>
        <v>1.0716974404365384E-2</v>
      </c>
      <c r="R223" s="12">
        <f t="shared" si="35"/>
        <v>2.7910945854294593E-3</v>
      </c>
      <c r="S223" s="12">
        <f t="shared" si="36"/>
        <v>-9.8960918516616692E-4</v>
      </c>
      <c r="T223" s="12">
        <f t="shared" si="37"/>
        <v>2.4188225741519933E-2</v>
      </c>
    </row>
    <row r="224" spans="2:20" x14ac:dyDescent="0.25">
      <c r="B224" s="7">
        <f t="shared" si="38"/>
        <v>219</v>
      </c>
      <c r="C224" s="8">
        <v>45315</v>
      </c>
      <c r="D224" s="9">
        <v>109.25</v>
      </c>
      <c r="E224" s="9">
        <v>66.22</v>
      </c>
      <c r="F224" s="9">
        <v>211.14</v>
      </c>
      <c r="G224" s="9">
        <v>485.39</v>
      </c>
      <c r="H224" s="9">
        <v>34.340000000000003</v>
      </c>
      <c r="I224" s="9">
        <v>82.29</v>
      </c>
      <c r="J224" s="9">
        <v>30.33</v>
      </c>
      <c r="K224" s="9">
        <v>18.38</v>
      </c>
      <c r="M224" s="12">
        <f t="shared" si="30"/>
        <v>-5.4904833004463312E-4</v>
      </c>
      <c r="N224" s="12">
        <f t="shared" si="31"/>
        <v>-2.6378103419268027E-2</v>
      </c>
      <c r="O224" s="12">
        <f t="shared" si="32"/>
        <v>2.1204575750403968E-2</v>
      </c>
      <c r="P224" s="12">
        <f t="shared" si="33"/>
        <v>1.0925020411555063E-3</v>
      </c>
      <c r="Q224" s="12">
        <f t="shared" si="34"/>
        <v>-1.0140605512328751E-2</v>
      </c>
      <c r="R224" s="12">
        <f t="shared" si="35"/>
        <v>8.7880463051325901E-3</v>
      </c>
      <c r="S224" s="12">
        <f t="shared" si="36"/>
        <v>8.2768226188507672E-3</v>
      </c>
      <c r="T224" s="12">
        <f t="shared" si="37"/>
        <v>1.0391124397510087E-2</v>
      </c>
    </row>
    <row r="225" spans="2:20" x14ac:dyDescent="0.25">
      <c r="B225" s="7">
        <f t="shared" si="38"/>
        <v>220</v>
      </c>
      <c r="C225" s="8">
        <v>45314</v>
      </c>
      <c r="D225" s="9">
        <v>109.31</v>
      </c>
      <c r="E225" s="9">
        <v>67.989999999999995</v>
      </c>
      <c r="F225" s="9">
        <v>206.71</v>
      </c>
      <c r="G225" s="9">
        <v>484.86</v>
      </c>
      <c r="H225" s="9">
        <v>34.69</v>
      </c>
      <c r="I225" s="9">
        <v>81.569999999999993</v>
      </c>
      <c r="J225" s="9">
        <v>30.08</v>
      </c>
      <c r="K225" s="9">
        <v>18.190000000000001</v>
      </c>
      <c r="M225" s="12">
        <f t="shared" si="30"/>
        <v>9.6521409369121763E-3</v>
      </c>
      <c r="N225" s="12">
        <f t="shared" si="31"/>
        <v>2.1256839025414899E-2</v>
      </c>
      <c r="O225" s="12">
        <f t="shared" si="32"/>
        <v>5.043902249776429E-3</v>
      </c>
      <c r="P225" s="12">
        <f t="shared" si="33"/>
        <v>2.9122925438548578E-3</v>
      </c>
      <c r="Q225" s="12">
        <f t="shared" si="34"/>
        <v>1.1597694506829301E-2</v>
      </c>
      <c r="R225" s="12">
        <f t="shared" si="35"/>
        <v>-2.0819308236422521E-3</v>
      </c>
      <c r="S225" s="12">
        <f t="shared" si="36"/>
        <v>-3.3239156031477588E-4</v>
      </c>
      <c r="T225" s="12">
        <f t="shared" si="37"/>
        <v>7.1724445411916627E-3</v>
      </c>
    </row>
    <row r="226" spans="2:20" x14ac:dyDescent="0.25">
      <c r="B226" s="7">
        <f t="shared" si="38"/>
        <v>221</v>
      </c>
      <c r="C226" s="8">
        <v>45313</v>
      </c>
      <c r="D226" s="9">
        <v>108.26</v>
      </c>
      <c r="E226" s="9">
        <v>66.56</v>
      </c>
      <c r="F226" s="9">
        <v>205.67</v>
      </c>
      <c r="G226" s="9">
        <v>483.45</v>
      </c>
      <c r="H226" s="9">
        <v>34.29</v>
      </c>
      <c r="I226" s="9">
        <v>81.739999999999995</v>
      </c>
      <c r="J226" s="9">
        <v>30.09</v>
      </c>
      <c r="K226" s="9">
        <v>18.059999999999999</v>
      </c>
      <c r="M226" s="12">
        <f t="shared" si="30"/>
        <v>7.0448938011143779E-3</v>
      </c>
      <c r="N226" s="12">
        <f t="shared" si="31"/>
        <v>4.0647402596529925E-3</v>
      </c>
      <c r="O226" s="12">
        <f t="shared" si="32"/>
        <v>4.6785991088382061E-3</v>
      </c>
      <c r="P226" s="12">
        <f t="shared" si="33"/>
        <v>2.1120643955134947E-3</v>
      </c>
      <c r="Q226" s="12">
        <f t="shared" si="34"/>
        <v>-6.9747449270720864E-3</v>
      </c>
      <c r="R226" s="12">
        <f t="shared" si="35"/>
        <v>6.9977573630469374E-3</v>
      </c>
      <c r="S226" s="12">
        <f t="shared" si="36"/>
        <v>1.0691715614268829E-2</v>
      </c>
      <c r="T226" s="12">
        <f t="shared" si="37"/>
        <v>-5.5218251843079727E-3</v>
      </c>
    </row>
    <row r="227" spans="2:20" x14ac:dyDescent="0.25">
      <c r="B227" s="7">
        <f t="shared" si="38"/>
        <v>222</v>
      </c>
      <c r="C227" s="8">
        <v>45310</v>
      </c>
      <c r="D227" s="9">
        <v>107.5</v>
      </c>
      <c r="E227" s="9">
        <v>66.290000000000006</v>
      </c>
      <c r="F227" s="9">
        <v>204.71</v>
      </c>
      <c r="G227" s="9">
        <v>482.43</v>
      </c>
      <c r="H227" s="9">
        <v>34.53</v>
      </c>
      <c r="I227" s="9">
        <v>81.17</v>
      </c>
      <c r="J227" s="9">
        <v>29.77</v>
      </c>
      <c r="K227" s="9">
        <v>18.16</v>
      </c>
      <c r="M227" s="12">
        <f t="shared" si="30"/>
        <v>2.7251698212048037E-2</v>
      </c>
      <c r="N227" s="12">
        <f t="shared" si="31"/>
        <v>-4.5245457373912503E-4</v>
      </c>
      <c r="O227" s="12">
        <f t="shared" si="32"/>
        <v>-5.3720119476154701E-4</v>
      </c>
      <c r="P227" s="12">
        <f t="shared" si="33"/>
        <v>1.2389096018869524E-2</v>
      </c>
      <c r="Q227" s="12">
        <f t="shared" si="34"/>
        <v>1.4490656064086763E-3</v>
      </c>
      <c r="R227" s="12">
        <f t="shared" si="35"/>
        <v>1.2022205900615613E-2</v>
      </c>
      <c r="S227" s="12">
        <f t="shared" si="36"/>
        <v>3.3596506279381656E-4</v>
      </c>
      <c r="T227" s="12">
        <f t="shared" si="37"/>
        <v>-9.8630936551715401E-3</v>
      </c>
    </row>
    <row r="228" spans="2:20" x14ac:dyDescent="0.25">
      <c r="B228" s="7">
        <f t="shared" si="38"/>
        <v>223</v>
      </c>
      <c r="C228" s="8">
        <v>45309</v>
      </c>
      <c r="D228" s="9">
        <v>104.61</v>
      </c>
      <c r="E228" s="9">
        <v>66.319999999999993</v>
      </c>
      <c r="F228" s="9">
        <v>204.82</v>
      </c>
      <c r="G228" s="9">
        <v>476.49</v>
      </c>
      <c r="H228" s="9">
        <v>34.479999999999997</v>
      </c>
      <c r="I228" s="9">
        <v>80.2</v>
      </c>
      <c r="J228" s="9">
        <v>29.76</v>
      </c>
      <c r="K228" s="9">
        <v>18.34</v>
      </c>
      <c r="M228" s="12">
        <f t="shared" si="30"/>
        <v>-3.6511023624844714E-2</v>
      </c>
      <c r="N228" s="12">
        <f t="shared" si="31"/>
        <v>1.9621166962081426E-3</v>
      </c>
      <c r="O228" s="12">
        <f t="shared" si="32"/>
        <v>3.0436054408141639E-2</v>
      </c>
      <c r="P228" s="12">
        <f t="shared" si="33"/>
        <v>8.8535328205259223E-3</v>
      </c>
      <c r="Q228" s="12">
        <f t="shared" si="34"/>
        <v>1.4607329551706296E-2</v>
      </c>
      <c r="R228" s="12">
        <f t="shared" si="35"/>
        <v>3.9980063248543926E-3</v>
      </c>
      <c r="S228" s="12">
        <f t="shared" si="36"/>
        <v>4.3778483794173805E-3</v>
      </c>
      <c r="T228" s="12">
        <f t="shared" si="37"/>
        <v>-2.1786500992221499E-3</v>
      </c>
    </row>
    <row r="229" spans="2:20" x14ac:dyDescent="0.25">
      <c r="B229" s="7">
        <f t="shared" si="38"/>
        <v>224</v>
      </c>
      <c r="C229" s="8">
        <v>45308</v>
      </c>
      <c r="D229" s="9">
        <v>108.5</v>
      </c>
      <c r="E229" s="9">
        <v>66.19</v>
      </c>
      <c r="F229" s="9">
        <v>198.68</v>
      </c>
      <c r="G229" s="9">
        <v>472.29</v>
      </c>
      <c r="H229" s="9">
        <v>33.979999999999997</v>
      </c>
      <c r="I229" s="9">
        <v>79.88</v>
      </c>
      <c r="J229" s="9">
        <v>29.63</v>
      </c>
      <c r="K229" s="9">
        <v>18.38</v>
      </c>
      <c r="M229" s="12">
        <f t="shared" si="30"/>
        <v>-1.181927726612687E-2</v>
      </c>
      <c r="N229" s="12">
        <f t="shared" si="31"/>
        <v>-2.3442656212967657E-2</v>
      </c>
      <c r="O229" s="12">
        <f t="shared" si="32"/>
        <v>-2.3233142114083765E-2</v>
      </c>
      <c r="P229" s="12">
        <f t="shared" si="33"/>
        <v>-5.5742210591485392E-3</v>
      </c>
      <c r="Q229" s="12">
        <f t="shared" si="34"/>
        <v>1.1246049274627376E-2</v>
      </c>
      <c r="R229" s="12">
        <f t="shared" si="35"/>
        <v>-6.9860563568368709E-3</v>
      </c>
      <c r="S229" s="12">
        <f t="shared" si="36"/>
        <v>-1.0408017406008455E-2</v>
      </c>
      <c r="T229" s="12">
        <f t="shared" si="37"/>
        <v>-3.8012535589952677E-3</v>
      </c>
    </row>
    <row r="230" spans="2:20" x14ac:dyDescent="0.25">
      <c r="B230" s="7">
        <f t="shared" si="38"/>
        <v>225</v>
      </c>
      <c r="C230" s="8">
        <v>45307</v>
      </c>
      <c r="D230" s="9">
        <v>109.79</v>
      </c>
      <c r="E230" s="9">
        <v>67.760000000000005</v>
      </c>
      <c r="F230" s="9">
        <v>203.35</v>
      </c>
      <c r="G230" s="9">
        <v>474.93</v>
      </c>
      <c r="H230" s="9">
        <v>33.6</v>
      </c>
      <c r="I230" s="9">
        <v>80.44</v>
      </c>
      <c r="J230" s="9">
        <v>29.94</v>
      </c>
      <c r="K230" s="9">
        <v>18.45</v>
      </c>
      <c r="M230" s="12">
        <f t="shared" si="30"/>
        <v>5.5715538930294056E-3</v>
      </c>
      <c r="N230" s="12">
        <f t="shared" si="31"/>
        <v>-3.3094457073852147E-2</v>
      </c>
      <c r="O230" s="12">
        <f t="shared" si="32"/>
        <v>1.574880979083568E-3</v>
      </c>
      <c r="P230" s="12">
        <f t="shared" si="33"/>
        <v>-3.6779814688094967E-3</v>
      </c>
      <c r="Q230" s="12">
        <f t="shared" si="34"/>
        <v>-2.5563313559615393E-2</v>
      </c>
      <c r="R230" s="12">
        <f t="shared" si="35"/>
        <v>-1.2846026454153838E-2</v>
      </c>
      <c r="S230" s="12">
        <f t="shared" si="36"/>
        <v>6.7024379594732841E-3</v>
      </c>
      <c r="T230" s="12">
        <f t="shared" si="37"/>
        <v>-1.2389062314160352E-2</v>
      </c>
    </row>
    <row r="231" spans="2:20" x14ac:dyDescent="0.25">
      <c r="B231" s="7">
        <f t="shared" si="38"/>
        <v>226</v>
      </c>
      <c r="C231" s="8">
        <v>45306</v>
      </c>
      <c r="D231" s="9">
        <v>109.18</v>
      </c>
      <c r="E231" s="9">
        <v>70.040000000000006</v>
      </c>
      <c r="F231" s="9">
        <v>203.03</v>
      </c>
      <c r="G231" s="9">
        <v>476.68</v>
      </c>
      <c r="H231" s="9">
        <v>34.47</v>
      </c>
      <c r="I231" s="9">
        <v>81.48</v>
      </c>
      <c r="J231" s="9">
        <v>29.74</v>
      </c>
      <c r="K231" s="9">
        <v>18.68</v>
      </c>
      <c r="M231" s="12">
        <f t="shared" si="30"/>
        <v>4.5806422861324324E-4</v>
      </c>
      <c r="N231" s="12">
        <f t="shared" si="31"/>
        <v>-6.2624742102728968E-3</v>
      </c>
      <c r="O231" s="12">
        <f t="shared" si="32"/>
        <v>1.0944766922859827E-2</v>
      </c>
      <c r="P231" s="12">
        <f t="shared" si="33"/>
        <v>6.9252806981690972E-4</v>
      </c>
      <c r="Q231" s="12">
        <f t="shared" si="34"/>
        <v>-1.1824218512005021E-2</v>
      </c>
      <c r="R231" s="12">
        <f t="shared" si="35"/>
        <v>1.2224638252962734E-2</v>
      </c>
      <c r="S231" s="12">
        <f t="shared" si="36"/>
        <v>-3.0216574946481164E-3</v>
      </c>
      <c r="T231" s="12">
        <f t="shared" si="37"/>
        <v>5.9060574360820751E-3</v>
      </c>
    </row>
    <row r="232" spans="2:20" x14ac:dyDescent="0.25">
      <c r="B232" s="7">
        <f t="shared" si="38"/>
        <v>227</v>
      </c>
      <c r="C232" s="8">
        <v>45303</v>
      </c>
      <c r="D232" s="9">
        <v>109.13</v>
      </c>
      <c r="E232" s="9">
        <v>70.48</v>
      </c>
      <c r="F232" s="9">
        <v>200.82</v>
      </c>
      <c r="G232" s="9">
        <v>476.35</v>
      </c>
      <c r="H232" s="9">
        <v>34.880000000000003</v>
      </c>
      <c r="I232" s="9">
        <v>80.489999999999995</v>
      </c>
      <c r="J232" s="9">
        <v>29.83</v>
      </c>
      <c r="K232" s="9">
        <v>18.57</v>
      </c>
      <c r="M232" s="12">
        <f t="shared" si="30"/>
        <v>2.1098021860835319E-3</v>
      </c>
      <c r="N232" s="12">
        <f t="shared" si="31"/>
        <v>1.8761739015430705E-2</v>
      </c>
      <c r="O232" s="12">
        <f t="shared" si="32"/>
        <v>2.0271814132291996E-2</v>
      </c>
      <c r="P232" s="12">
        <f t="shared" si="33"/>
        <v>-4.4075516764358595E-4</v>
      </c>
      <c r="Q232" s="12">
        <f t="shared" si="34"/>
        <v>8.5865245059007264E-2</v>
      </c>
      <c r="R232" s="12">
        <f t="shared" si="35"/>
        <v>-3.8440124214072923E-3</v>
      </c>
      <c r="S232" s="12">
        <f t="shared" si="36"/>
        <v>-1.8599008402044672E-2</v>
      </c>
      <c r="T232" s="12">
        <f t="shared" si="37"/>
        <v>-4.5270888024734265E-2</v>
      </c>
    </row>
    <row r="233" spans="2:20" x14ac:dyDescent="0.25">
      <c r="B233" s="7">
        <f t="shared" si="38"/>
        <v>228</v>
      </c>
      <c r="C233" s="8">
        <v>45302</v>
      </c>
      <c r="D233" s="9">
        <v>108.9</v>
      </c>
      <c r="E233" s="9">
        <v>69.17</v>
      </c>
      <c r="F233" s="9">
        <v>196.79</v>
      </c>
      <c r="G233" s="9">
        <v>476.56</v>
      </c>
      <c r="H233" s="9">
        <v>32.01</v>
      </c>
      <c r="I233" s="9">
        <v>80.8</v>
      </c>
      <c r="J233" s="9">
        <v>30.39</v>
      </c>
      <c r="K233" s="9">
        <v>19.43</v>
      </c>
      <c r="M233" s="12">
        <f t="shared" si="30"/>
        <v>4.0485885260003324E-3</v>
      </c>
      <c r="N233" s="12">
        <f t="shared" si="31"/>
        <v>-6.6282663419619621E-3</v>
      </c>
      <c r="O233" s="12">
        <f t="shared" si="32"/>
        <v>1.9343359840008206E-2</v>
      </c>
      <c r="P233" s="12">
        <f t="shared" si="33"/>
        <v>5.6395082338736701E-3</v>
      </c>
      <c r="Q233" s="12">
        <f t="shared" si="34"/>
        <v>0.19041419529496192</v>
      </c>
      <c r="R233" s="12">
        <f t="shared" si="35"/>
        <v>-1.352202533197411E-2</v>
      </c>
      <c r="S233" s="12">
        <f t="shared" si="36"/>
        <v>4.2868985684918091E-3</v>
      </c>
      <c r="T233" s="12">
        <f t="shared" si="37"/>
        <v>-9.7311907478683842E-3</v>
      </c>
    </row>
    <row r="234" spans="2:20" x14ac:dyDescent="0.25">
      <c r="B234" s="7">
        <f t="shared" si="38"/>
        <v>229</v>
      </c>
      <c r="C234" s="8">
        <v>45301</v>
      </c>
      <c r="D234" s="9">
        <v>108.46</v>
      </c>
      <c r="E234" s="9">
        <v>69.63</v>
      </c>
      <c r="F234" s="9">
        <v>193.02</v>
      </c>
      <c r="G234" s="9">
        <v>473.88</v>
      </c>
      <c r="H234" s="9">
        <v>26.46</v>
      </c>
      <c r="I234" s="9">
        <v>81.900000000000006</v>
      </c>
      <c r="J234" s="9">
        <v>30.26</v>
      </c>
      <c r="K234" s="9">
        <v>19.62</v>
      </c>
      <c r="M234" s="12">
        <f t="shared" si="30"/>
        <v>1.0845992764259607E-2</v>
      </c>
      <c r="N234" s="12">
        <f t="shared" si="31"/>
        <v>7.6407781808311192E-3</v>
      </c>
      <c r="O234" s="12">
        <f t="shared" si="32"/>
        <v>-2.1678149246993569E-2</v>
      </c>
      <c r="P234" s="12">
        <f t="shared" si="33"/>
        <v>-1.5182189151048907E-3</v>
      </c>
      <c r="Q234" s="12">
        <f t="shared" si="34"/>
        <v>7.2065549893612314E-3</v>
      </c>
      <c r="R234" s="12">
        <f t="shared" si="35"/>
        <v>-1.41846349919563E-2</v>
      </c>
      <c r="S234" s="12">
        <f t="shared" si="36"/>
        <v>0</v>
      </c>
      <c r="T234" s="12">
        <f t="shared" si="37"/>
        <v>1.644435822637726E-2</v>
      </c>
    </row>
    <row r="235" spans="2:20" x14ac:dyDescent="0.25">
      <c r="B235" s="7">
        <f t="shared" si="38"/>
        <v>230</v>
      </c>
      <c r="C235" s="8">
        <v>45300</v>
      </c>
      <c r="D235" s="9">
        <v>107.29</v>
      </c>
      <c r="E235" s="9">
        <v>69.099999999999994</v>
      </c>
      <c r="F235" s="9">
        <v>197.25</v>
      </c>
      <c r="G235" s="9">
        <v>474.6</v>
      </c>
      <c r="H235" s="9">
        <v>26.27</v>
      </c>
      <c r="I235" s="9">
        <v>83.07</v>
      </c>
      <c r="J235" s="9">
        <v>30.26</v>
      </c>
      <c r="K235" s="9">
        <v>19.3</v>
      </c>
      <c r="M235" s="12">
        <f t="shared" si="30"/>
        <v>3.3454908640466338E-2</v>
      </c>
      <c r="N235" s="12">
        <f t="shared" si="31"/>
        <v>-1.3654542009391826E-2</v>
      </c>
      <c r="O235" s="12">
        <f t="shared" si="32"/>
        <v>1.9091093424211676E-2</v>
      </c>
      <c r="P235" s="12">
        <f t="shared" si="33"/>
        <v>1.4175002866892829E-2</v>
      </c>
      <c r="Q235" s="12">
        <f t="shared" si="34"/>
        <v>2.4273971644979107E-2</v>
      </c>
      <c r="R235" s="12">
        <f t="shared" si="35"/>
        <v>-4.4959325000134574E-2</v>
      </c>
      <c r="S235" s="12">
        <f t="shared" si="36"/>
        <v>-1.2479636512180613E-2</v>
      </c>
      <c r="T235" s="12">
        <f t="shared" si="37"/>
        <v>1.1988676298512167E-2</v>
      </c>
    </row>
    <row r="236" spans="2:20" x14ac:dyDescent="0.25">
      <c r="B236" s="7">
        <f t="shared" si="38"/>
        <v>231</v>
      </c>
      <c r="C236" s="8">
        <v>45299</v>
      </c>
      <c r="D236" s="9">
        <v>103.76</v>
      </c>
      <c r="E236" s="9">
        <v>70.05</v>
      </c>
      <c r="F236" s="9">
        <v>193.52</v>
      </c>
      <c r="G236" s="9">
        <v>467.92</v>
      </c>
      <c r="H236" s="9">
        <v>25.64</v>
      </c>
      <c r="I236" s="9">
        <v>86.89</v>
      </c>
      <c r="J236" s="9">
        <v>30.64</v>
      </c>
      <c r="K236" s="9">
        <v>19.07</v>
      </c>
      <c r="M236" s="12">
        <f t="shared" si="30"/>
        <v>4.1119198794151851E-2</v>
      </c>
      <c r="N236" s="12">
        <f t="shared" si="31"/>
        <v>-4.2735107773820497E-3</v>
      </c>
      <c r="O236" s="12">
        <f t="shared" si="32"/>
        <v>4.8692144896338666E-3</v>
      </c>
      <c r="P236" s="12">
        <f t="shared" si="33"/>
        <v>1.3686914027165624E-3</v>
      </c>
      <c r="Q236" s="12">
        <f t="shared" si="34"/>
        <v>2.5277807184268607E-2</v>
      </c>
      <c r="R236" s="12">
        <f t="shared" si="35"/>
        <v>9.365854437640252E-3</v>
      </c>
      <c r="S236" s="12">
        <f t="shared" si="36"/>
        <v>8.5218477047638262E-3</v>
      </c>
      <c r="T236" s="12">
        <f t="shared" si="37"/>
        <v>3.3594201483879774E-2</v>
      </c>
    </row>
    <row r="237" spans="2:20" x14ac:dyDescent="0.25">
      <c r="B237" s="7">
        <f t="shared" si="38"/>
        <v>232</v>
      </c>
      <c r="C237" s="8">
        <v>45296</v>
      </c>
      <c r="D237" s="9">
        <v>99.58</v>
      </c>
      <c r="E237" s="9">
        <v>70.349999999999994</v>
      </c>
      <c r="F237" s="9">
        <v>192.58</v>
      </c>
      <c r="G237" s="9">
        <v>467.28</v>
      </c>
      <c r="H237" s="9">
        <v>25</v>
      </c>
      <c r="I237" s="9">
        <v>86.08</v>
      </c>
      <c r="J237" s="9">
        <v>30.38</v>
      </c>
      <c r="K237" s="9">
        <v>18.440000000000001</v>
      </c>
      <c r="M237" s="12">
        <f t="shared" si="30"/>
        <v>1.4872043038737163E-2</v>
      </c>
      <c r="N237" s="12">
        <f t="shared" si="31"/>
        <v>1.4224753465427789E-3</v>
      </c>
      <c r="O237" s="12">
        <f t="shared" si="32"/>
        <v>2.438888885721913E-2</v>
      </c>
      <c r="P237" s="12">
        <f t="shared" si="33"/>
        <v>-3.2262572452182881E-3</v>
      </c>
      <c r="Q237" s="12">
        <f t="shared" si="34"/>
        <v>-5.0312813873589012E-2</v>
      </c>
      <c r="R237" s="12">
        <f t="shared" si="35"/>
        <v>5.1246326919922713E-3</v>
      </c>
      <c r="S237" s="12">
        <f t="shared" si="36"/>
        <v>5.9425727868028513E-3</v>
      </c>
      <c r="T237" s="12">
        <f t="shared" si="37"/>
        <v>1.7505917513614588E-2</v>
      </c>
    </row>
    <row r="238" spans="2:20" x14ac:dyDescent="0.25">
      <c r="B238" s="7">
        <f t="shared" si="38"/>
        <v>233</v>
      </c>
      <c r="C238" s="8">
        <v>45295</v>
      </c>
      <c r="D238" s="9">
        <v>98.11</v>
      </c>
      <c r="E238" s="9">
        <v>70.25</v>
      </c>
      <c r="F238" s="9">
        <v>187.94</v>
      </c>
      <c r="G238" s="9">
        <v>468.79</v>
      </c>
      <c r="H238" s="9">
        <v>26.29</v>
      </c>
      <c r="I238" s="9">
        <v>85.64</v>
      </c>
      <c r="J238" s="9">
        <v>30.2</v>
      </c>
      <c r="K238" s="9">
        <v>18.12</v>
      </c>
      <c r="M238" s="12">
        <f t="shared" si="30"/>
        <v>2.2574787456040614E-2</v>
      </c>
      <c r="N238" s="12">
        <f t="shared" si="31"/>
        <v>7.1199718208956014E-4</v>
      </c>
      <c r="O238" s="12">
        <f t="shared" si="32"/>
        <v>-4.5654907564815096E-3</v>
      </c>
      <c r="P238" s="12">
        <f t="shared" si="33"/>
        <v>-8.2002498941210911E-3</v>
      </c>
      <c r="Q238" s="12">
        <f t="shared" si="34"/>
        <v>1.1861627499336289E-2</v>
      </c>
      <c r="R238" s="12">
        <f t="shared" si="35"/>
        <v>7.8542107060321983E-3</v>
      </c>
      <c r="S238" s="12">
        <f t="shared" si="36"/>
        <v>-6.6203246376953656E-4</v>
      </c>
      <c r="T238" s="12">
        <f t="shared" si="37"/>
        <v>1.9504658448273392E-2</v>
      </c>
    </row>
    <row r="239" spans="2:20" x14ac:dyDescent="0.25">
      <c r="B239" s="7">
        <f t="shared" si="38"/>
        <v>234</v>
      </c>
      <c r="C239" s="8">
        <v>45294</v>
      </c>
      <c r="D239" s="9">
        <v>95.92</v>
      </c>
      <c r="E239" s="9">
        <v>70.2</v>
      </c>
      <c r="F239" s="9">
        <v>188.8</v>
      </c>
      <c r="G239" s="9">
        <v>472.65</v>
      </c>
      <c r="H239" s="9">
        <v>25.98</v>
      </c>
      <c r="I239" s="9">
        <v>84.97</v>
      </c>
      <c r="J239" s="9">
        <v>30.22</v>
      </c>
      <c r="K239" s="9">
        <v>17.77</v>
      </c>
      <c r="M239" s="12">
        <f t="shared" si="30"/>
        <v>-2.5424662158415341E-2</v>
      </c>
      <c r="N239" s="12">
        <f t="shared" si="31"/>
        <v>-2.6012011413765631E-2</v>
      </c>
      <c r="O239" s="12">
        <f t="shared" si="32"/>
        <v>4.72512891033911E-3</v>
      </c>
      <c r="P239" s="12">
        <f t="shared" si="33"/>
        <v>-5.6120658708190586E-3</v>
      </c>
      <c r="Q239" s="12">
        <f t="shared" si="34"/>
        <v>-4.1099092383756294E-2</v>
      </c>
      <c r="R239" s="12">
        <f t="shared" si="35"/>
        <v>-8.4378796655775051E-3</v>
      </c>
      <c r="S239" s="12">
        <f t="shared" si="36"/>
        <v>-1.5432911787051317E-2</v>
      </c>
      <c r="T239" s="12">
        <f t="shared" si="37"/>
        <v>-3.9177424046978181E-2</v>
      </c>
    </row>
    <row r="240" spans="2:20" x14ac:dyDescent="0.25">
      <c r="B240" s="7">
        <f t="shared" si="38"/>
        <v>235</v>
      </c>
      <c r="C240" s="8">
        <v>45293</v>
      </c>
      <c r="D240" s="9">
        <v>98.39</v>
      </c>
      <c r="E240" s="9">
        <v>72.05</v>
      </c>
      <c r="F240" s="9">
        <v>187.91</v>
      </c>
      <c r="G240" s="9">
        <v>475.31</v>
      </c>
      <c r="H240" s="9">
        <v>27.07</v>
      </c>
      <c r="I240" s="9">
        <v>85.69</v>
      </c>
      <c r="J240" s="9">
        <v>30.69</v>
      </c>
      <c r="K240" s="9">
        <v>18.48</v>
      </c>
      <c r="M240" s="12">
        <f t="shared" si="30"/>
        <v>-4.7342008135469904E-2</v>
      </c>
      <c r="N240" s="12">
        <f t="shared" si="31"/>
        <v>-8.2930675707609449E-3</v>
      </c>
      <c r="O240" s="12">
        <f t="shared" si="32"/>
        <v>-4.4602633280728856E-3</v>
      </c>
      <c r="P240" s="12">
        <f t="shared" si="33"/>
        <v>-2.8991616945184652E-3</v>
      </c>
      <c r="Q240" s="12">
        <f t="shared" si="34"/>
        <v>-1.5759901046315829E-2</v>
      </c>
      <c r="R240" s="12">
        <f t="shared" si="35"/>
        <v>8.1723196422740796E-4</v>
      </c>
      <c r="S240" s="12">
        <f t="shared" si="36"/>
        <v>-5.8479698824230996E-3</v>
      </c>
      <c r="T240" s="12">
        <f t="shared" si="37"/>
        <v>-1.1299555253933394E-2</v>
      </c>
    </row>
    <row r="241" spans="2:20" x14ac:dyDescent="0.25">
      <c r="B241" s="7">
        <f t="shared" si="38"/>
        <v>236</v>
      </c>
      <c r="C241" s="8">
        <v>45289</v>
      </c>
      <c r="D241" s="9">
        <v>103.16</v>
      </c>
      <c r="E241" s="9">
        <v>72.650000000000006</v>
      </c>
      <c r="F241" s="9">
        <v>188.75</v>
      </c>
      <c r="G241" s="9">
        <v>476.69</v>
      </c>
      <c r="H241" s="9">
        <v>27.5</v>
      </c>
      <c r="I241" s="9">
        <v>85.62</v>
      </c>
      <c r="J241" s="9">
        <v>30.87</v>
      </c>
      <c r="K241" s="9">
        <v>18.690000000000001</v>
      </c>
      <c r="M241" s="12">
        <f t="shared" si="30"/>
        <v>-1.4149136379811937E-2</v>
      </c>
      <c r="N241" s="12">
        <f t="shared" si="31"/>
        <v>-5.5043348025202003E-4</v>
      </c>
      <c r="O241" s="12">
        <f t="shared" si="32"/>
        <v>-8.0207279231753175E-3</v>
      </c>
      <c r="P241" s="12">
        <f t="shared" si="33"/>
        <v>3.7767520381774963E-4</v>
      </c>
      <c r="Q241" s="12">
        <f t="shared" si="34"/>
        <v>-7.2464085207671978E-3</v>
      </c>
      <c r="R241" s="12">
        <f t="shared" si="35"/>
        <v>4.3307845531739275E-3</v>
      </c>
      <c r="S241" s="12">
        <f t="shared" si="36"/>
        <v>5.196504061336869E-3</v>
      </c>
      <c r="T241" s="12">
        <f t="shared" si="37"/>
        <v>-7.4627212015893766E-3</v>
      </c>
    </row>
    <row r="242" spans="2:20" x14ac:dyDescent="0.25">
      <c r="B242" s="7">
        <f t="shared" si="38"/>
        <v>237</v>
      </c>
      <c r="C242" s="8">
        <v>45288</v>
      </c>
      <c r="D242" s="9">
        <v>104.63</v>
      </c>
      <c r="E242" s="9">
        <v>72.69</v>
      </c>
      <c r="F242" s="9">
        <v>190.27</v>
      </c>
      <c r="G242" s="9">
        <v>476.51</v>
      </c>
      <c r="H242" s="9">
        <v>27.7</v>
      </c>
      <c r="I242" s="9">
        <v>85.25</v>
      </c>
      <c r="J242" s="9">
        <v>30.71</v>
      </c>
      <c r="K242" s="9">
        <v>18.829999999999998</v>
      </c>
      <c r="M242" s="12">
        <f t="shared" si="30"/>
        <v>1.1051960075127442E-2</v>
      </c>
      <c r="N242" s="12">
        <f t="shared" si="31"/>
        <v>-1.8131503461465828E-2</v>
      </c>
      <c r="O242" s="12">
        <f t="shared" si="32"/>
        <v>2.0518223691920806E-3</v>
      </c>
      <c r="P242" s="12">
        <f t="shared" si="33"/>
        <v>1.806419580446897E-3</v>
      </c>
      <c r="Q242" s="12">
        <f t="shared" si="34"/>
        <v>-1.1842951983404217E-2</v>
      </c>
      <c r="R242" s="12">
        <f t="shared" si="35"/>
        <v>-4.0971669840702118E-3</v>
      </c>
      <c r="S242" s="12">
        <f t="shared" si="36"/>
        <v>-8.4306595323804124E-3</v>
      </c>
      <c r="T242" s="12">
        <f t="shared" si="37"/>
        <v>6.3932023830626846E-3</v>
      </c>
    </row>
    <row r="243" spans="2:20" x14ac:dyDescent="0.25">
      <c r="B243" s="7">
        <f t="shared" si="38"/>
        <v>238</v>
      </c>
      <c r="C243" s="8">
        <v>45287</v>
      </c>
      <c r="D243" s="9">
        <v>103.48</v>
      </c>
      <c r="E243" s="9">
        <v>74.02</v>
      </c>
      <c r="F243" s="9">
        <v>189.88</v>
      </c>
      <c r="G243" s="9">
        <v>475.65</v>
      </c>
      <c r="H243" s="9">
        <v>28.03</v>
      </c>
      <c r="I243" s="9">
        <v>85.6</v>
      </c>
      <c r="J243" s="9">
        <v>30.97</v>
      </c>
      <c r="K243" s="9">
        <v>18.71</v>
      </c>
      <c r="M243" s="12">
        <f t="shared" si="30"/>
        <v>1.5680866715853406E-2</v>
      </c>
      <c r="N243" s="12">
        <f t="shared" si="31"/>
        <v>9.2291643148298807E-3</v>
      </c>
      <c r="O243" s="12">
        <f t="shared" si="32"/>
        <v>1.5284478691703399E-3</v>
      </c>
      <c r="P243" s="12">
        <f t="shared" si="33"/>
        <v>4.2136373309225013E-3</v>
      </c>
      <c r="Q243" s="12">
        <f t="shared" si="34"/>
        <v>-6.4011598372079887E-3</v>
      </c>
      <c r="R243" s="12">
        <f t="shared" si="35"/>
        <v>5.6232575543620393E-3</v>
      </c>
      <c r="S243" s="12">
        <f t="shared" si="36"/>
        <v>0</v>
      </c>
      <c r="T243" s="12">
        <f t="shared" si="37"/>
        <v>-1.0683761699988277E-3</v>
      </c>
    </row>
    <row r="244" spans="2:20" x14ac:dyDescent="0.25">
      <c r="B244" s="7">
        <f t="shared" si="38"/>
        <v>239</v>
      </c>
      <c r="C244" s="8">
        <v>45282</v>
      </c>
      <c r="D244" s="9">
        <v>101.87</v>
      </c>
      <c r="E244" s="9">
        <v>73.34</v>
      </c>
      <c r="F244" s="9">
        <v>189.59</v>
      </c>
      <c r="G244" s="9">
        <v>473.65</v>
      </c>
      <c r="H244" s="9">
        <v>28.21</v>
      </c>
      <c r="I244" s="9">
        <v>85.12</v>
      </c>
      <c r="J244" s="9">
        <v>30.97</v>
      </c>
      <c r="K244" s="9">
        <v>18.73</v>
      </c>
      <c r="M244" s="12">
        <f t="shared" si="30"/>
        <v>7.2906726878959457E-3</v>
      </c>
      <c r="N244" s="12">
        <f t="shared" si="31"/>
        <v>1.04167608582558E-2</v>
      </c>
      <c r="O244" s="12">
        <f t="shared" si="32"/>
        <v>-1.7048838840289706E-2</v>
      </c>
      <c r="P244" s="12">
        <f t="shared" si="33"/>
        <v>2.0077145223528553E-3</v>
      </c>
      <c r="Q244" s="12">
        <f t="shared" si="34"/>
        <v>8.1865557765698534E-3</v>
      </c>
      <c r="R244" s="12">
        <f t="shared" si="35"/>
        <v>4.4742803949211069E-3</v>
      </c>
      <c r="S244" s="12">
        <f t="shared" si="36"/>
        <v>7.1289997325844822E-3</v>
      </c>
      <c r="T244" s="12">
        <f t="shared" si="37"/>
        <v>7.5027147226445151E-3</v>
      </c>
    </row>
    <row r="245" spans="2:20" x14ac:dyDescent="0.25">
      <c r="B245" s="7">
        <f t="shared" si="38"/>
        <v>240</v>
      </c>
      <c r="C245" s="8">
        <v>45281</v>
      </c>
      <c r="D245" s="9">
        <v>101.13</v>
      </c>
      <c r="E245" s="9">
        <v>72.58</v>
      </c>
      <c r="F245" s="9">
        <v>192.85</v>
      </c>
      <c r="G245" s="9">
        <v>472.7</v>
      </c>
      <c r="H245" s="9">
        <v>27.98</v>
      </c>
      <c r="I245" s="9">
        <v>84.74</v>
      </c>
      <c r="J245" s="9">
        <v>30.75</v>
      </c>
      <c r="K245" s="9">
        <v>18.59</v>
      </c>
      <c r="M245" s="12">
        <f t="shared" si="30"/>
        <v>3.3676735472923268E-3</v>
      </c>
      <c r="N245" s="12">
        <f t="shared" si="31"/>
        <v>4.1419360608964534E-3</v>
      </c>
      <c r="O245" s="12">
        <f t="shared" si="32"/>
        <v>2.170123951323235E-2</v>
      </c>
      <c r="P245" s="12">
        <f t="shared" si="33"/>
        <v>9.4372405898439475E-3</v>
      </c>
      <c r="Q245" s="12">
        <f t="shared" si="34"/>
        <v>4.3461285680817849E-2</v>
      </c>
      <c r="R245" s="12">
        <f t="shared" si="35"/>
        <v>1.6419167193356361E-2</v>
      </c>
      <c r="S245" s="12">
        <f t="shared" si="36"/>
        <v>6.5061811013362037E-4</v>
      </c>
      <c r="T245" s="12">
        <f t="shared" si="37"/>
        <v>1.6816235707348665E-2</v>
      </c>
    </row>
    <row r="246" spans="2:20" x14ac:dyDescent="0.25">
      <c r="B246" s="7">
        <f t="shared" si="38"/>
        <v>241</v>
      </c>
      <c r="C246" s="8">
        <v>45280</v>
      </c>
      <c r="D246" s="9">
        <v>100.79</v>
      </c>
      <c r="E246" s="9">
        <v>72.28</v>
      </c>
      <c r="F246" s="9">
        <v>188.71</v>
      </c>
      <c r="G246" s="9">
        <v>468.26</v>
      </c>
      <c r="H246" s="9">
        <v>26.79</v>
      </c>
      <c r="I246" s="9">
        <v>83.36</v>
      </c>
      <c r="J246" s="9">
        <v>30.73</v>
      </c>
      <c r="K246" s="9">
        <v>18.28</v>
      </c>
      <c r="M246" s="12">
        <f t="shared" si="30"/>
        <v>-3.6147927038079133E-2</v>
      </c>
      <c r="N246" s="12">
        <f t="shared" si="31"/>
        <v>-2.2571233844980981E-2</v>
      </c>
      <c r="O246" s="12">
        <f t="shared" si="32"/>
        <v>-1.1171534217818285E-2</v>
      </c>
      <c r="P246" s="12">
        <f t="shared" si="33"/>
        <v>-1.3954207975986498E-2</v>
      </c>
      <c r="Q246" s="12">
        <f t="shared" si="34"/>
        <v>3.1857073944619708E-2</v>
      </c>
      <c r="R246" s="12">
        <f t="shared" si="35"/>
        <v>-1.5002067286864654E-2</v>
      </c>
      <c r="S246" s="12">
        <f t="shared" si="36"/>
        <v>-2.5700097414576194E-2</v>
      </c>
      <c r="T246" s="12">
        <f t="shared" si="37"/>
        <v>-2.0574629393193797E-2</v>
      </c>
    </row>
    <row r="247" spans="2:20" x14ac:dyDescent="0.25">
      <c r="B247" s="7">
        <f t="shared" si="38"/>
        <v>242</v>
      </c>
      <c r="C247" s="8">
        <v>45279</v>
      </c>
      <c r="D247" s="9">
        <v>104.5</v>
      </c>
      <c r="E247" s="9">
        <v>73.930000000000007</v>
      </c>
      <c r="F247" s="9">
        <v>190.83</v>
      </c>
      <c r="G247" s="9">
        <v>474.84</v>
      </c>
      <c r="H247" s="9">
        <v>25.95</v>
      </c>
      <c r="I247" s="9">
        <v>84.62</v>
      </c>
      <c r="J247" s="9">
        <v>31.53</v>
      </c>
      <c r="K247" s="9">
        <v>18.66</v>
      </c>
      <c r="M247" s="12">
        <f t="shared" si="30"/>
        <v>1.1549695279272789E-2</v>
      </c>
      <c r="N247" s="12">
        <f t="shared" si="31"/>
        <v>1.4030060554396262E-2</v>
      </c>
      <c r="O247" s="12">
        <f t="shared" si="32"/>
        <v>-1.1514441957953651E-2</v>
      </c>
      <c r="P247" s="12">
        <f t="shared" si="33"/>
        <v>6.0624809417910335E-3</v>
      </c>
      <c r="Q247" s="12">
        <f t="shared" si="34"/>
        <v>3.4499697441695565E-2</v>
      </c>
      <c r="R247" s="12">
        <f t="shared" si="35"/>
        <v>1.9330037495323454E-2</v>
      </c>
      <c r="S247" s="12">
        <f t="shared" si="36"/>
        <v>7.9605578798591856E-3</v>
      </c>
      <c r="T247" s="12">
        <f t="shared" si="37"/>
        <v>2.8262750732207249E-2</v>
      </c>
    </row>
    <row r="248" spans="2:20" x14ac:dyDescent="0.25">
      <c r="B248" s="7">
        <f t="shared" si="38"/>
        <v>243</v>
      </c>
      <c r="C248" s="8">
        <v>45278</v>
      </c>
      <c r="D248" s="9">
        <v>103.3</v>
      </c>
      <c r="E248" s="9">
        <v>72.900000000000006</v>
      </c>
      <c r="F248" s="9">
        <v>193.04</v>
      </c>
      <c r="G248" s="9">
        <v>471.97</v>
      </c>
      <c r="H248" s="9">
        <v>25.07</v>
      </c>
      <c r="I248" s="9">
        <v>83</v>
      </c>
      <c r="J248" s="9">
        <v>31.28</v>
      </c>
      <c r="K248" s="9">
        <v>18.14</v>
      </c>
      <c r="M248" s="12">
        <f t="shared" si="30"/>
        <v>2.617168168616246E-3</v>
      </c>
      <c r="N248" s="12">
        <f t="shared" si="31"/>
        <v>9.5100985515223224E-3</v>
      </c>
      <c r="O248" s="12">
        <f t="shared" si="32"/>
        <v>4.5170243724405989E-3</v>
      </c>
      <c r="P248" s="12">
        <f t="shared" si="33"/>
        <v>5.6092784916128161E-3</v>
      </c>
      <c r="Q248" s="12">
        <f t="shared" si="34"/>
        <v>-1.1895461440988535E-2</v>
      </c>
      <c r="R248" s="12">
        <f t="shared" si="35"/>
        <v>-6.2455163377306624E-3</v>
      </c>
      <c r="S248" s="12">
        <f t="shared" si="36"/>
        <v>-3.1918316277761739E-3</v>
      </c>
      <c r="T248" s="12">
        <f t="shared" si="37"/>
        <v>-2.2026440623421832E-3</v>
      </c>
    </row>
    <row r="249" spans="2:20" x14ac:dyDescent="0.25">
      <c r="B249" s="7">
        <f t="shared" si="38"/>
        <v>244</v>
      </c>
      <c r="C249" s="8">
        <v>45275</v>
      </c>
      <c r="D249" s="9">
        <v>103.03</v>
      </c>
      <c r="E249" s="9">
        <v>72.209999999999994</v>
      </c>
      <c r="F249" s="9">
        <v>192.17</v>
      </c>
      <c r="G249" s="9">
        <v>469.33</v>
      </c>
      <c r="H249" s="9">
        <v>25.37</v>
      </c>
      <c r="I249" s="9">
        <v>83.52</v>
      </c>
      <c r="J249" s="9">
        <v>31.38</v>
      </c>
      <c r="K249" s="9">
        <v>18.18</v>
      </c>
      <c r="M249" s="12">
        <f t="shared" si="30"/>
        <v>-8.6011644053674546E-3</v>
      </c>
      <c r="N249" s="12">
        <f t="shared" si="31"/>
        <v>-1.2386615842134319E-2</v>
      </c>
      <c r="O249" s="12">
        <f t="shared" si="32"/>
        <v>-2.0499275711225871E-2</v>
      </c>
      <c r="P249" s="12">
        <f t="shared" si="33"/>
        <v>-5.6940260498743863E-3</v>
      </c>
      <c r="Q249" s="12">
        <f t="shared" si="34"/>
        <v>-1.3312647666607648E-2</v>
      </c>
      <c r="R249" s="12">
        <f t="shared" si="35"/>
        <v>-9.888684857648683E-3</v>
      </c>
      <c r="S249" s="12">
        <f t="shared" si="36"/>
        <v>-3.1862354897572455E-4</v>
      </c>
      <c r="T249" s="12">
        <f t="shared" si="37"/>
        <v>-2.2301712984019895E-2</v>
      </c>
    </row>
    <row r="250" spans="2:20" x14ac:dyDescent="0.25">
      <c r="B250" s="7">
        <f t="shared" si="38"/>
        <v>245</v>
      </c>
      <c r="C250" s="8">
        <v>45274</v>
      </c>
      <c r="D250" s="9">
        <v>103.92</v>
      </c>
      <c r="E250" s="9">
        <v>73.11</v>
      </c>
      <c r="F250" s="9">
        <v>196.15</v>
      </c>
      <c r="G250" s="9">
        <v>472.01</v>
      </c>
      <c r="H250" s="9">
        <v>25.71</v>
      </c>
      <c r="I250" s="9">
        <v>84.35</v>
      </c>
      <c r="J250" s="9">
        <v>31.39</v>
      </c>
      <c r="K250" s="9">
        <v>18.59</v>
      </c>
      <c r="M250" s="12">
        <f t="shared" si="30"/>
        <v>4.1154837948567558E-2</v>
      </c>
      <c r="N250" s="12">
        <f t="shared" si="31"/>
        <v>1.1417690581196835E-2</v>
      </c>
      <c r="O250" s="12">
        <f t="shared" si="32"/>
        <v>-1.6884437104757871E-2</v>
      </c>
      <c r="P250" s="12">
        <f t="shared" si="33"/>
        <v>3.2042127763694979E-3</v>
      </c>
      <c r="Q250" s="12">
        <f t="shared" si="34"/>
        <v>6.6745024726028029E-2</v>
      </c>
      <c r="R250" s="12">
        <f t="shared" si="35"/>
        <v>2.1086201169351643E-2</v>
      </c>
      <c r="S250" s="12">
        <f t="shared" si="36"/>
        <v>8.6386715436713203E-3</v>
      </c>
      <c r="T250" s="12">
        <f t="shared" si="37"/>
        <v>1.9006817087167418E-2</v>
      </c>
    </row>
    <row r="251" spans="2:20" x14ac:dyDescent="0.25">
      <c r="B251" s="7">
        <f t="shared" si="38"/>
        <v>246</v>
      </c>
      <c r="C251" s="8">
        <v>45273</v>
      </c>
      <c r="D251" s="9">
        <v>99.73</v>
      </c>
      <c r="E251" s="9">
        <v>72.28</v>
      </c>
      <c r="F251" s="9">
        <v>199.49</v>
      </c>
      <c r="G251" s="9">
        <v>470.5</v>
      </c>
      <c r="H251" s="9">
        <v>24.05</v>
      </c>
      <c r="I251" s="9">
        <v>82.59</v>
      </c>
      <c r="J251" s="9">
        <v>31.12</v>
      </c>
      <c r="K251" s="9">
        <v>18.239999999999998</v>
      </c>
      <c r="M251" s="12">
        <f t="shared" si="30"/>
        <v>1.2003977297959491E-2</v>
      </c>
      <c r="N251" s="12">
        <f t="shared" si="31"/>
        <v>5.5613333798325074E-2</v>
      </c>
      <c r="O251" s="12">
        <f t="shared" si="32"/>
        <v>2.4592850358271879E-3</v>
      </c>
      <c r="P251" s="12">
        <f t="shared" si="33"/>
        <v>1.3695912778304148E-2</v>
      </c>
      <c r="Q251" s="12">
        <f t="shared" si="34"/>
        <v>2.9538012436863874E-2</v>
      </c>
      <c r="R251" s="12">
        <f t="shared" si="35"/>
        <v>1.8698986622463182E-2</v>
      </c>
      <c r="S251" s="12">
        <f t="shared" si="36"/>
        <v>3.1334156170435661E-2</v>
      </c>
      <c r="T251" s="12">
        <f t="shared" si="37"/>
        <v>2.4418527348145796E-2</v>
      </c>
    </row>
    <row r="252" spans="2:20" x14ac:dyDescent="0.25">
      <c r="B252" s="7">
        <f t="shared" si="38"/>
        <v>247</v>
      </c>
      <c r="C252" s="8">
        <v>45272</v>
      </c>
      <c r="D252" s="9">
        <v>98.54</v>
      </c>
      <c r="E252" s="9">
        <v>68.37</v>
      </c>
      <c r="F252" s="9">
        <v>199</v>
      </c>
      <c r="G252" s="9">
        <v>464.1</v>
      </c>
      <c r="H252" s="9">
        <v>23.35</v>
      </c>
      <c r="I252" s="9">
        <v>81.06</v>
      </c>
      <c r="J252" s="9">
        <v>30.16</v>
      </c>
      <c r="K252" s="9">
        <v>17.8</v>
      </c>
      <c r="M252" s="12">
        <f t="shared" si="30"/>
        <v>-3.4444365935634566E-3</v>
      </c>
      <c r="N252" s="12">
        <f t="shared" si="31"/>
        <v>-1.5384918839479456E-2</v>
      </c>
      <c r="O252" s="12">
        <f t="shared" si="32"/>
        <v>6.2506504551665979E-3</v>
      </c>
      <c r="P252" s="12">
        <f t="shared" si="33"/>
        <v>4.5568004212932301E-3</v>
      </c>
      <c r="Q252" s="12">
        <f t="shared" si="34"/>
        <v>-5.1260257480256859E-3</v>
      </c>
      <c r="R252" s="12">
        <f t="shared" si="35"/>
        <v>-8.8430937363337073E-3</v>
      </c>
      <c r="S252" s="12">
        <f t="shared" si="36"/>
        <v>-3.6405798938718842E-3</v>
      </c>
      <c r="T252" s="12">
        <f t="shared" si="37"/>
        <v>-8.9486055760140334E-3</v>
      </c>
    </row>
    <row r="253" spans="2:20" x14ac:dyDescent="0.25">
      <c r="B253" s="7">
        <f t="shared" si="38"/>
        <v>248</v>
      </c>
      <c r="C253" s="8">
        <v>45271</v>
      </c>
      <c r="D253" s="9">
        <v>98.88</v>
      </c>
      <c r="E253" s="9">
        <v>69.430000000000007</v>
      </c>
      <c r="F253" s="9">
        <v>197.76</v>
      </c>
      <c r="G253" s="9">
        <v>461.99</v>
      </c>
      <c r="H253" s="9">
        <v>23.47</v>
      </c>
      <c r="I253" s="9">
        <v>81.78</v>
      </c>
      <c r="J253" s="9">
        <v>30.27</v>
      </c>
      <c r="K253" s="9">
        <v>17.96</v>
      </c>
      <c r="M253" s="12">
        <f t="shared" si="30"/>
        <v>2.9371571224306946E-3</v>
      </c>
      <c r="N253" s="12">
        <f t="shared" si="31"/>
        <v>-3.02006413480616E-3</v>
      </c>
      <c r="O253" s="12">
        <f t="shared" si="32"/>
        <v>-1.4653497985998071E-3</v>
      </c>
      <c r="P253" s="12">
        <f t="shared" si="33"/>
        <v>3.8820682245714012E-3</v>
      </c>
      <c r="Q253" s="12">
        <f t="shared" si="34"/>
        <v>-4.5396093416009531E-2</v>
      </c>
      <c r="R253" s="12">
        <f t="shared" si="35"/>
        <v>9.4601110940963785E-3</v>
      </c>
      <c r="S253" s="12">
        <f t="shared" si="36"/>
        <v>-2.7050696151561283E-2</v>
      </c>
      <c r="T253" s="12">
        <f t="shared" si="37"/>
        <v>-2.9082982524979858E-2</v>
      </c>
    </row>
    <row r="254" spans="2:20" x14ac:dyDescent="0.25">
      <c r="B254" s="7">
        <f t="shared" si="38"/>
        <v>249</v>
      </c>
      <c r="C254" s="8">
        <v>45268</v>
      </c>
      <c r="D254" s="9">
        <v>98.59</v>
      </c>
      <c r="E254" s="9">
        <v>69.64</v>
      </c>
      <c r="F254" s="9">
        <v>198.05</v>
      </c>
      <c r="G254" s="9">
        <v>460.2</v>
      </c>
      <c r="H254" s="9">
        <v>24.56</v>
      </c>
      <c r="I254" s="9">
        <v>81.010000000000005</v>
      </c>
      <c r="J254" s="9">
        <v>31.1</v>
      </c>
      <c r="K254" s="9">
        <v>18.489999999999998</v>
      </c>
      <c r="M254" s="12">
        <f t="shared" si="30"/>
        <v>8.1475142627661108E-3</v>
      </c>
      <c r="N254" s="12">
        <f t="shared" si="31"/>
        <v>-2.4958754445550433E-2</v>
      </c>
      <c r="O254" s="12">
        <f t="shared" si="32"/>
        <v>1.1323654142000438E-2</v>
      </c>
      <c r="P254" s="12">
        <f t="shared" si="33"/>
        <v>4.2899361328545904E-3</v>
      </c>
      <c r="Q254" s="12">
        <f t="shared" si="34"/>
        <v>2.4316054832648624E-2</v>
      </c>
      <c r="R254" s="12">
        <f t="shared" si="35"/>
        <v>4.0818907563887384E-3</v>
      </c>
      <c r="S254" s="12">
        <f t="shared" si="36"/>
        <v>2.8373010393821715E-2</v>
      </c>
      <c r="T254" s="12">
        <f t="shared" si="37"/>
        <v>-2.1931876666563176E-2</v>
      </c>
    </row>
    <row r="255" spans="2:20" x14ac:dyDescent="0.25">
      <c r="B255" s="7">
        <f t="shared" si="38"/>
        <v>250</v>
      </c>
      <c r="C255" s="8">
        <v>45267</v>
      </c>
      <c r="D255" s="9">
        <v>97.79</v>
      </c>
      <c r="E255" s="9">
        <v>71.400000000000006</v>
      </c>
      <c r="F255" s="9">
        <v>195.82</v>
      </c>
      <c r="G255" s="9">
        <v>458.23</v>
      </c>
      <c r="H255" s="9">
        <v>23.97</v>
      </c>
      <c r="I255" s="9">
        <v>80.680000000000007</v>
      </c>
      <c r="J255" s="9">
        <v>30.23</v>
      </c>
      <c r="K255" s="9">
        <v>18.899999999999999</v>
      </c>
      <c r="M255" s="12">
        <f t="shared" si="30"/>
        <v>1.1105512595311992E-2</v>
      </c>
      <c r="N255" s="12">
        <f t="shared" si="31"/>
        <v>-7.5345689219390583E-3</v>
      </c>
      <c r="O255" s="12">
        <f t="shared" si="32"/>
        <v>1.0420771387767171E-2</v>
      </c>
      <c r="P255" s="12">
        <f t="shared" si="33"/>
        <v>7.6014342075051101E-3</v>
      </c>
      <c r="Q255" s="12">
        <f t="shared" si="34"/>
        <v>-3.0000195187638547E-2</v>
      </c>
      <c r="R255" s="12">
        <f t="shared" si="35"/>
        <v>-1.9394249716266992E-2</v>
      </c>
      <c r="S255" s="12">
        <f t="shared" si="36"/>
        <v>-6.6137568548380943E-4</v>
      </c>
      <c r="T255" s="12">
        <f t="shared" si="37"/>
        <v>3.39015516756812E-2</v>
      </c>
    </row>
    <row r="256" spans="2:20" x14ac:dyDescent="0.25">
      <c r="B256" s="7">
        <f t="shared" si="38"/>
        <v>251</v>
      </c>
      <c r="C256" s="8">
        <v>45266</v>
      </c>
      <c r="D256" s="9">
        <v>96.71</v>
      </c>
      <c r="E256" s="9">
        <v>71.94</v>
      </c>
      <c r="F256" s="9">
        <v>193.79</v>
      </c>
      <c r="G256" s="9">
        <v>454.76</v>
      </c>
      <c r="H256" s="9">
        <v>24.7</v>
      </c>
      <c r="I256" s="9">
        <v>82.26</v>
      </c>
      <c r="J256" s="9">
        <v>30.25</v>
      </c>
      <c r="K256" s="9">
        <v>18.27</v>
      </c>
    </row>
    <row r="257" spans="2:20" x14ac:dyDescent="0.25">
      <c r="B257" s="7">
        <f t="shared" si="38"/>
        <v>252</v>
      </c>
      <c r="C257" s="8"/>
      <c r="D257" s="9"/>
      <c r="E257" s="9"/>
      <c r="F257" s="9"/>
      <c r="G257" s="9"/>
      <c r="H257" s="9"/>
      <c r="I257" s="9"/>
      <c r="J257" s="9"/>
      <c r="K257" s="9"/>
      <c r="M257" s="12" cm="1">
        <f t="array" ref="M257">(PRODUCT(1+M6:M255)^(1/(COUNTA(M6:M255)))-1)*SQRT(252)</f>
        <v>2.3711079857226626E-2</v>
      </c>
      <c r="N257" s="12" cm="1">
        <f t="array" ref="N257">(PRODUCT(1+N6:N255)^(1/(COUNTA(N6:N255)))-1)*SQRT(252)</f>
        <v>3.0104760080407515E-2</v>
      </c>
      <c r="O257" s="12" cm="1">
        <f t="array" ref="O257">(PRODUCT(1+O6:O255)^(1/(COUNTA(O6:O255)))-1)*SQRT(252)</f>
        <v>5.6777179163706046E-2</v>
      </c>
      <c r="P257" s="12" cm="1">
        <f t="array" ref="P257">(PRODUCT(1+P6:P255)^(1/(COUNTA(P6:P255)))-1)*SQRT(252)</f>
        <v>1.7933566114087519E-2</v>
      </c>
      <c r="Q257" s="12" cm="1">
        <f t="array" ref="Q257">(PRODUCT(1+Q6:Q255)^(1/(COUNTA(Q6:Q255)))-1)*SQRT(252)</f>
        <v>3.7974617529798534E-2</v>
      </c>
      <c r="R257" s="12" cm="1">
        <f t="array" ref="R257">(PRODUCT(1+R6:R255)^(1/(COUNTA(R6:R255)))-1)*SQRT(252)</f>
        <v>-3.0310842785104893E-3</v>
      </c>
      <c r="S257" s="12" cm="1">
        <f t="array" ref="S257">(PRODUCT(1+S6:S255)^(1/(COUNTA(S6:S255)))-1)*SQRT(252)</f>
        <v>3.5210942370485256E-2</v>
      </c>
      <c r="T257" s="12" cm="1">
        <f t="array" ref="T257">(PRODUCT(1+T6:T255)^(1/(COUNTA(T6:T255)))-1)*SQRT(252)</f>
        <v>1.7355753427666952E-2</v>
      </c>
    </row>
    <row r="258" spans="2:20" x14ac:dyDescent="0.25">
      <c r="C258" s="10"/>
    </row>
    <row r="259" spans="2:20" x14ac:dyDescent="0.25">
      <c r="C259" s="10"/>
      <c r="D259" s="11">
        <f>D6/D256 -1</f>
        <v>0.65060490125116344</v>
      </c>
      <c r="E259" s="11">
        <f t="shared" ref="E259:K259" si="39">E6/E256 -1</f>
        <v>0.6718098415346121</v>
      </c>
      <c r="F259" s="11">
        <f t="shared" si="39"/>
        <v>1.5923938283709171</v>
      </c>
      <c r="G259" s="11">
        <f t="shared" si="39"/>
        <v>0.33622130354472679</v>
      </c>
      <c r="H259" s="11">
        <f t="shared" si="39"/>
        <v>0.98987854251012153</v>
      </c>
      <c r="I259" s="11">
        <f t="shared" si="39"/>
        <v>-3.1607099440797537E-2</v>
      </c>
      <c r="J259" s="11">
        <f t="shared" si="39"/>
        <v>0.9566942148760329</v>
      </c>
      <c r="K259" s="11">
        <f t="shared" si="39"/>
        <v>0.3793103448275863</v>
      </c>
      <c r="M259" s="52">
        <f>(EXP(AVERAGE(M6:M255))-1)*252</f>
        <v>0.5056576051974071</v>
      </c>
      <c r="N259" s="52">
        <f t="shared" ref="N259:T259" si="40">(EXP(AVERAGE(N6:N255))-1)*252</f>
        <v>0.51855082223593918</v>
      </c>
      <c r="O259" s="52">
        <f t="shared" si="40"/>
        <v>0.96203402864779086</v>
      </c>
      <c r="P259" s="52">
        <f t="shared" si="40"/>
        <v>0.29233390413372895</v>
      </c>
      <c r="Q259" s="52">
        <f t="shared" si="40"/>
        <v>0.69453353373331161</v>
      </c>
      <c r="R259" s="52">
        <f t="shared" si="40"/>
        <v>-3.2372244660949345E-2</v>
      </c>
      <c r="S259" s="52">
        <f t="shared" si="40"/>
        <v>0.67753566891039529</v>
      </c>
      <c r="T259" s="52">
        <f t="shared" si="40"/>
        <v>0.32436486925483798</v>
      </c>
    </row>
    <row r="260" spans="2:20" x14ac:dyDescent="0.25">
      <c r="C260" s="10"/>
    </row>
    <row r="261" spans="2:20" x14ac:dyDescent="0.25">
      <c r="C261" s="10"/>
    </row>
    <row r="262" spans="2:20" x14ac:dyDescent="0.25">
      <c r="C262" s="10"/>
    </row>
    <row r="263" spans="2:20" x14ac:dyDescent="0.25">
      <c r="C263" s="10"/>
    </row>
    <row r="264" spans="2:20" x14ac:dyDescent="0.25">
      <c r="C264" s="10"/>
    </row>
    <row r="265" spans="2:20" x14ac:dyDescent="0.25">
      <c r="C265" s="10"/>
    </row>
    <row r="266" spans="2:20" x14ac:dyDescent="0.25">
      <c r="C266" s="10"/>
    </row>
    <row r="267" spans="2:20" x14ac:dyDescent="0.25">
      <c r="C267" s="10"/>
    </row>
    <row r="268" spans="2:20" x14ac:dyDescent="0.25">
      <c r="C268" s="10"/>
    </row>
    <row r="269" spans="2:20" x14ac:dyDescent="0.25">
      <c r="C269" s="10"/>
    </row>
    <row r="270" spans="2:20" x14ac:dyDescent="0.25">
      <c r="C270" s="10"/>
    </row>
    <row r="271" spans="2:20" x14ac:dyDescent="0.25">
      <c r="C271" s="10"/>
    </row>
    <row r="272" spans="2:20" x14ac:dyDescent="0.25">
      <c r="C272" s="10"/>
    </row>
    <row r="273" spans="3:3" x14ac:dyDescent="0.25">
      <c r="C273" s="10"/>
    </row>
    <row r="274" spans="3:3" x14ac:dyDescent="0.25">
      <c r="C274" s="10"/>
    </row>
    <row r="275" spans="3:3" x14ac:dyDescent="0.25">
      <c r="C275" s="10"/>
    </row>
    <row r="276" spans="3:3" x14ac:dyDescent="0.25">
      <c r="C276" s="10"/>
    </row>
    <row r="277" spans="3:3" x14ac:dyDescent="0.25">
      <c r="C277" s="10"/>
    </row>
    <row r="278" spans="3:3" x14ac:dyDescent="0.25">
      <c r="C278" s="10"/>
    </row>
    <row r="279" spans="3:3" x14ac:dyDescent="0.25">
      <c r="C279" s="10"/>
    </row>
    <row r="280" spans="3:3" x14ac:dyDescent="0.25">
      <c r="C280" s="10"/>
    </row>
    <row r="281" spans="3:3" x14ac:dyDescent="0.25">
      <c r="C281" s="10"/>
    </row>
    <row r="282" spans="3:3" x14ac:dyDescent="0.25">
      <c r="C282" s="10"/>
    </row>
    <row r="283" spans="3:3" x14ac:dyDescent="0.25">
      <c r="C283" s="10"/>
    </row>
    <row r="284" spans="3:3" x14ac:dyDescent="0.25">
      <c r="C284" s="10"/>
    </row>
    <row r="285" spans="3:3" x14ac:dyDescent="0.25">
      <c r="C285" s="10"/>
    </row>
    <row r="286" spans="3:3" x14ac:dyDescent="0.25">
      <c r="C286" s="10"/>
    </row>
    <row r="287" spans="3:3" x14ac:dyDescent="0.25">
      <c r="C287" s="10"/>
    </row>
    <row r="288" spans="3:3" x14ac:dyDescent="0.25">
      <c r="C288" s="10"/>
    </row>
    <row r="289" spans="3:3" x14ac:dyDescent="0.25">
      <c r="C289" s="10"/>
    </row>
    <row r="290" spans="3:3" x14ac:dyDescent="0.25">
      <c r="C290" s="10"/>
    </row>
    <row r="291" spans="3:3" x14ac:dyDescent="0.25">
      <c r="C291" s="10"/>
    </row>
    <row r="292" spans="3:3" x14ac:dyDescent="0.25">
      <c r="C292" s="10"/>
    </row>
    <row r="293" spans="3:3" x14ac:dyDescent="0.25">
      <c r="C293" s="10"/>
    </row>
    <row r="294" spans="3:3" x14ac:dyDescent="0.25">
      <c r="C294" s="10"/>
    </row>
    <row r="295" spans="3:3" x14ac:dyDescent="0.25">
      <c r="C295" s="10"/>
    </row>
    <row r="296" spans="3:3" x14ac:dyDescent="0.25">
      <c r="C296" s="10"/>
    </row>
    <row r="297" spans="3:3" x14ac:dyDescent="0.25">
      <c r="C297" s="10"/>
    </row>
    <row r="298" spans="3:3" x14ac:dyDescent="0.25">
      <c r="C298" s="10"/>
    </row>
    <row r="299" spans="3:3" x14ac:dyDescent="0.25">
      <c r="C299" s="10"/>
    </row>
    <row r="300" spans="3:3" x14ac:dyDescent="0.25">
      <c r="C300" s="10"/>
    </row>
    <row r="301" spans="3:3" x14ac:dyDescent="0.25">
      <c r="C301" s="10"/>
    </row>
    <row r="302" spans="3:3" x14ac:dyDescent="0.25">
      <c r="C302" s="10"/>
    </row>
    <row r="303" spans="3:3" x14ac:dyDescent="0.25">
      <c r="C303" s="10"/>
    </row>
    <row r="304" spans="3:3" x14ac:dyDescent="0.25">
      <c r="C304" s="10"/>
    </row>
    <row r="305" spans="3:3" x14ac:dyDescent="0.25">
      <c r="C305" s="10"/>
    </row>
    <row r="306" spans="3:3" x14ac:dyDescent="0.25">
      <c r="C306" s="10"/>
    </row>
    <row r="307" spans="3:3" x14ac:dyDescent="0.25">
      <c r="C307" s="10"/>
    </row>
    <row r="308" spans="3:3" x14ac:dyDescent="0.25">
      <c r="C308" s="10"/>
    </row>
    <row r="309" spans="3:3" x14ac:dyDescent="0.25">
      <c r="C309" s="10"/>
    </row>
    <row r="310" spans="3:3" x14ac:dyDescent="0.25">
      <c r="C310" s="10"/>
    </row>
    <row r="311" spans="3:3" x14ac:dyDescent="0.25">
      <c r="C311" s="10"/>
    </row>
    <row r="312" spans="3:3" x14ac:dyDescent="0.25">
      <c r="C312" s="10"/>
    </row>
    <row r="313" spans="3:3" x14ac:dyDescent="0.25">
      <c r="C313" s="10"/>
    </row>
    <row r="314" spans="3:3" x14ac:dyDescent="0.25">
      <c r="C314" s="10"/>
    </row>
    <row r="315" spans="3:3" x14ac:dyDescent="0.25">
      <c r="C315" s="10"/>
    </row>
    <row r="316" spans="3:3" x14ac:dyDescent="0.25">
      <c r="C316" s="10"/>
    </row>
    <row r="317" spans="3:3" x14ac:dyDescent="0.25">
      <c r="C317" s="10"/>
    </row>
  </sheetData>
  <mergeCells count="1">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2211-F67A-47B3-A852-2FCD30D060DC}">
  <dimension ref="B1:Q30"/>
  <sheetViews>
    <sheetView showGridLines="0" tabSelected="1" workbookViewId="0">
      <selection activeCell="F19" sqref="F19"/>
    </sheetView>
  </sheetViews>
  <sheetFormatPr defaultRowHeight="15" x14ac:dyDescent="0.25"/>
  <cols>
    <col min="1" max="1" width="1.42578125" customWidth="1"/>
    <col min="2" max="2" width="18.42578125" bestFit="1" customWidth="1"/>
  </cols>
  <sheetData>
    <row r="1" spans="2:17" ht="7.5" customHeight="1" x14ac:dyDescent="0.25"/>
    <row r="2" spans="2:17" x14ac:dyDescent="0.25">
      <c r="B2" s="26" t="s">
        <v>24</v>
      </c>
      <c r="C2" s="17"/>
      <c r="D2" s="17"/>
      <c r="E2" s="17"/>
      <c r="F2" s="17"/>
      <c r="G2" s="18"/>
      <c r="I2" s="44" t="s">
        <v>26</v>
      </c>
      <c r="J2" s="42"/>
      <c r="K2" s="42"/>
      <c r="L2" s="42"/>
      <c r="M2" s="47"/>
      <c r="N2" s="47"/>
      <c r="O2" s="47"/>
      <c r="P2" s="47"/>
      <c r="Q2" s="43"/>
    </row>
    <row r="3" spans="2:17" ht="15.75" thickBot="1" x14ac:dyDescent="0.3">
      <c r="B3" s="13"/>
      <c r="G3" s="14"/>
      <c r="I3" s="15"/>
      <c r="J3" s="5"/>
      <c r="K3" s="5"/>
      <c r="L3" s="5"/>
      <c r="Q3" s="16"/>
    </row>
    <row r="4" spans="2:17" ht="30" customHeight="1" x14ac:dyDescent="0.25">
      <c r="B4" s="19" t="s">
        <v>14</v>
      </c>
      <c r="C4" s="20" t="s">
        <v>15</v>
      </c>
      <c r="D4" s="20" t="s">
        <v>16</v>
      </c>
      <c r="E4" s="20" t="s">
        <v>17</v>
      </c>
      <c r="F4" s="20" t="s">
        <v>18</v>
      </c>
      <c r="G4" s="21" t="s">
        <v>19</v>
      </c>
      <c r="I4" s="46"/>
      <c r="J4" s="46" t="s">
        <v>13</v>
      </c>
      <c r="K4" s="46" t="s">
        <v>11</v>
      </c>
      <c r="L4" s="46" t="s">
        <v>27</v>
      </c>
      <c r="M4" s="46" t="s">
        <v>12</v>
      </c>
      <c r="N4" s="46" t="s">
        <v>3</v>
      </c>
      <c r="O4" s="46" t="s">
        <v>28</v>
      </c>
      <c r="P4" s="46" t="s">
        <v>5</v>
      </c>
      <c r="Q4" s="46" t="s">
        <v>6</v>
      </c>
    </row>
    <row r="5" spans="2:17" x14ac:dyDescent="0.25">
      <c r="B5" s="27" t="str">
        <f ca="1">'Equities List'!D2</f>
        <v>TSX:SHOP</v>
      </c>
      <c r="C5" s="32">
        <v>0.15</v>
      </c>
      <c r="D5" s="30">
        <f>_xlfn.STDEV.S('Historic Data'!$M$6:$M$255)*SQRT(252)</f>
        <v>0.50695331990803139</v>
      </c>
      <c r="E5" s="29">
        <v>0</v>
      </c>
      <c r="F5" s="29">
        <v>0.25</v>
      </c>
      <c r="G5" s="36">
        <v>2.1848099094170913E-2</v>
      </c>
      <c r="I5" t="s">
        <v>13</v>
      </c>
      <c r="J5">
        <f>VARP('Historic Data'!$M$6:$M$255)</f>
        <v>1.015768499569491E-3</v>
      </c>
      <c r="K5">
        <v>-2.406398307461197E-5</v>
      </c>
      <c r="L5">
        <v>9.6213692057384322E-5</v>
      </c>
      <c r="M5">
        <v>8.1194449298569699E-5</v>
      </c>
      <c r="N5">
        <v>2.2572723156971821E-4</v>
      </c>
      <c r="O5">
        <v>2.496534307162864E-5</v>
      </c>
      <c r="P5">
        <v>8.785985654400883E-5</v>
      </c>
      <c r="Q5">
        <v>1.5579275891866777E-4</v>
      </c>
    </row>
    <row r="6" spans="2:17" x14ac:dyDescent="0.25">
      <c r="B6" s="27" t="str">
        <f ca="1">'Equities List'!D3</f>
        <v>TSX:AEM</v>
      </c>
      <c r="C6" s="31">
        <v>0.05</v>
      </c>
      <c r="D6" s="30">
        <f>_xlfn.STDEV.S('Historic Data'!N6:N255)*SQRT(252)</f>
        <v>0.28348923158206857</v>
      </c>
      <c r="E6" s="29">
        <v>0</v>
      </c>
      <c r="F6" s="29">
        <v>0.25</v>
      </c>
      <c r="G6" s="36">
        <v>2.4566692524171367E-2</v>
      </c>
      <c r="I6" t="s">
        <v>11</v>
      </c>
      <c r="J6">
        <v>-2.406398307461197E-5</v>
      </c>
      <c r="K6">
        <f>VARP('Historic Data'!$N$6:$N$255)</f>
        <v>3.1763761843372909E-4</v>
      </c>
      <c r="L6">
        <v>5.8439457984786394E-5</v>
      </c>
      <c r="M6">
        <v>2.0151972573580279E-5</v>
      </c>
      <c r="N6">
        <v>2.9736986469170738E-5</v>
      </c>
      <c r="O6">
        <v>3.0424851876177471E-5</v>
      </c>
      <c r="P6">
        <v>6.176107066467712E-5</v>
      </c>
      <c r="Q6">
        <v>2.1984987784340361E-5</v>
      </c>
    </row>
    <row r="7" spans="2:17" x14ac:dyDescent="0.25">
      <c r="B7" s="27" t="str">
        <f ca="1">'Equities List'!D4</f>
        <v>NYSE:SPOT</v>
      </c>
      <c r="C7" s="31">
        <v>0.15</v>
      </c>
      <c r="D7" s="30">
        <f>_xlfn.STDEV.S('Historic Data'!O6:O255)*SQRT(252)</f>
        <v>0.34745385706343873</v>
      </c>
      <c r="E7" s="29">
        <v>0</v>
      </c>
      <c r="F7" s="29">
        <v>0.2</v>
      </c>
      <c r="G7" s="36">
        <v>0.18614116899033237</v>
      </c>
      <c r="I7" t="s">
        <v>27</v>
      </c>
      <c r="J7">
        <v>9.6213692057384322E-5</v>
      </c>
      <c r="K7">
        <v>5.8439457984786394E-5</v>
      </c>
      <c r="L7">
        <f>VARP('Historic Data'!$O$6:$O$255)</f>
        <v>4.7714796054407714E-4</v>
      </c>
      <c r="M7">
        <v>5.8268172213767517E-5</v>
      </c>
      <c r="N7">
        <v>5.3529487712286784E-5</v>
      </c>
      <c r="O7">
        <v>1.6165227808970325E-5</v>
      </c>
      <c r="P7">
        <v>6.2646642591269349E-5</v>
      </c>
      <c r="Q7">
        <v>1.2912674428757146E-5</v>
      </c>
    </row>
    <row r="8" spans="2:17" x14ac:dyDescent="0.25">
      <c r="B8" s="27" t="str">
        <f ca="1">'Equities List'!D5</f>
        <v>ARCA:SPY</v>
      </c>
      <c r="C8" s="31">
        <v>0.1</v>
      </c>
      <c r="D8" s="30">
        <f>_xlfn.STDEV.S('Historic Data'!P6:P255)*SQRT(252)</f>
        <v>0.12245898142181942</v>
      </c>
      <c r="E8" s="29">
        <v>0</v>
      </c>
      <c r="F8" s="29">
        <v>0.25</v>
      </c>
      <c r="G8" s="36">
        <v>0.25</v>
      </c>
      <c r="I8" t="s">
        <v>12</v>
      </c>
      <c r="J8">
        <v>8.1194449298569699E-5</v>
      </c>
      <c r="K8">
        <v>2.0151972573580279E-5</v>
      </c>
      <c r="L8">
        <v>5.8268172213767517E-5</v>
      </c>
      <c r="M8">
        <f>VARP('Historic Data'!$P$6:$P$255)</f>
        <v>5.9270703660103309E-5</v>
      </c>
      <c r="N8">
        <v>4.7511838603290562E-5</v>
      </c>
      <c r="O8">
        <v>1.6967017313663079E-5</v>
      </c>
      <c r="P8">
        <v>3.5003573287934855E-5</v>
      </c>
      <c r="Q8">
        <v>2.2121277802555472E-5</v>
      </c>
    </row>
    <row r="9" spans="2:17" x14ac:dyDescent="0.25">
      <c r="B9" s="27" t="str">
        <f ca="1">'Equities List'!D6</f>
        <v>TSX:ATZ</v>
      </c>
      <c r="C9" s="31">
        <v>0.25</v>
      </c>
      <c r="D9" s="30">
        <f>_xlfn.STDEV.S('Historic Data'!Q6:Q255)*SQRT(252)</f>
        <v>0.43427565797839152</v>
      </c>
      <c r="E9" s="29">
        <v>0</v>
      </c>
      <c r="F9" s="29">
        <v>0.25</v>
      </c>
      <c r="G9" s="36">
        <v>0.22859794399442554</v>
      </c>
      <c r="I9" t="s">
        <v>3</v>
      </c>
      <c r="J9">
        <v>2.2572723156971821E-4</v>
      </c>
      <c r="K9">
        <v>2.9736986469170738E-5</v>
      </c>
      <c r="L9">
        <v>5.3529487712286784E-5</v>
      </c>
      <c r="M9">
        <v>4.7511838603290562E-5</v>
      </c>
      <c r="N9">
        <f>VARP('Historic Data'!$Q$6:$Q$255)</f>
        <v>7.4540065763537542E-4</v>
      </c>
      <c r="O9">
        <v>3.7902811344253884E-5</v>
      </c>
      <c r="P9">
        <v>6.3728205188845865E-5</v>
      </c>
      <c r="Q9">
        <v>4.0379642185750921E-5</v>
      </c>
    </row>
    <row r="10" spans="2:17" x14ac:dyDescent="0.25">
      <c r="B10" s="27" t="str">
        <f ca="1">'Equities List'!D7</f>
        <v>TSX:RY</v>
      </c>
      <c r="C10" s="31">
        <v>0.08</v>
      </c>
      <c r="D10" s="30">
        <f>_xlfn.STDEV.S('Historic Data'!R6:R255)*SQRT(252)</f>
        <v>0.17662185214696047</v>
      </c>
      <c r="E10" s="29">
        <v>0</v>
      </c>
      <c r="F10" s="29">
        <v>0.25</v>
      </c>
      <c r="G10" s="36">
        <v>0.25</v>
      </c>
      <c r="I10" t="s">
        <v>28</v>
      </c>
      <c r="J10">
        <v>2.496534307162864E-5</v>
      </c>
      <c r="K10">
        <v>3.0424851876177471E-5</v>
      </c>
      <c r="L10">
        <v>1.6165227808970325E-5</v>
      </c>
      <c r="M10">
        <v>1.6967017313663079E-5</v>
      </c>
      <c r="N10">
        <v>3.7902811344253884E-5</v>
      </c>
      <c r="O10">
        <f>VARP('Historic Data'!$R$6:$R$255)</f>
        <v>1.2329562516348992E-4</v>
      </c>
      <c r="P10">
        <v>3.7932979590136935E-5</v>
      </c>
      <c r="Q10">
        <v>4.2905520696895862E-5</v>
      </c>
    </row>
    <row r="11" spans="2:17" x14ac:dyDescent="0.25">
      <c r="B11" s="27" t="str">
        <f ca="1">'Equities List'!D8</f>
        <v>TSX:CWB</v>
      </c>
      <c r="C11" s="31">
        <v>0.06</v>
      </c>
      <c r="D11" s="30">
        <v>0.2</v>
      </c>
      <c r="E11" s="29">
        <v>0</v>
      </c>
      <c r="F11" s="29">
        <v>0.25</v>
      </c>
      <c r="G11" s="36">
        <v>0</v>
      </c>
      <c r="I11" t="s">
        <v>5</v>
      </c>
      <c r="J11">
        <v>8.785985654400883E-5</v>
      </c>
      <c r="K11">
        <v>6.176107066467712E-5</v>
      </c>
      <c r="L11">
        <v>6.2646642591269349E-5</v>
      </c>
      <c r="M11">
        <v>3.5003573287934855E-5</v>
      </c>
      <c r="N11">
        <v>6.3728205188845865E-5</v>
      </c>
      <c r="O11">
        <v>3.7932979590136935E-5</v>
      </c>
      <c r="P11">
        <f>VARP('Historic Data'!$S$6:$S$255)</f>
        <v>1.2035012924780479E-3</v>
      </c>
      <c r="Q11">
        <v>5.7134695578236508E-5</v>
      </c>
    </row>
    <row r="12" spans="2:17" ht="15.75" thickBot="1" x14ac:dyDescent="0.3">
      <c r="B12" s="28" t="str">
        <f ca="1">'Equities List'!D9</f>
        <v>TSX:AC</v>
      </c>
      <c r="C12" s="33">
        <v>0.06</v>
      </c>
      <c r="D12" s="34">
        <f>_xlfn.STDEV.S('Historic Data'!T6:T255)*SQRT(252)</f>
        <v>0.3139683668665576</v>
      </c>
      <c r="E12" s="37">
        <v>0</v>
      </c>
      <c r="F12" s="37">
        <v>0.25</v>
      </c>
      <c r="G12" s="38">
        <v>3.8846095396899816E-2</v>
      </c>
      <c r="I12" s="45" t="s">
        <v>6</v>
      </c>
      <c r="J12" s="45">
        <v>1.5579275891866777E-4</v>
      </c>
      <c r="K12" s="45">
        <v>2.1984987784340361E-5</v>
      </c>
      <c r="L12" s="45">
        <v>1.2912674428757146E-5</v>
      </c>
      <c r="M12" s="45">
        <v>2.2121277802555472E-5</v>
      </c>
      <c r="N12" s="45">
        <v>4.0379642185750921E-5</v>
      </c>
      <c r="O12" s="45">
        <v>4.2905520696895862E-5</v>
      </c>
      <c r="P12" s="45">
        <v>5.7134695578236508E-5</v>
      </c>
      <c r="Q12" s="45">
        <f>VARP('Historic Data'!$T$6:$T$255)</f>
        <v>3.8961043988603919E-4</v>
      </c>
    </row>
    <row r="13" spans="2:17" x14ac:dyDescent="0.25">
      <c r="G13" s="39"/>
    </row>
    <row r="17" spans="2:5" x14ac:dyDescent="0.25">
      <c r="B17" s="25" t="s">
        <v>23</v>
      </c>
      <c r="C17" s="24"/>
      <c r="E17" s="48" t="s">
        <v>29</v>
      </c>
    </row>
    <row r="18" spans="2:5" x14ac:dyDescent="0.25">
      <c r="B18" s="22" t="s">
        <v>20</v>
      </c>
      <c r="C18" s="50">
        <f>(C19-E18)/C20</f>
        <v>0.73769698114690652</v>
      </c>
      <c r="E18" s="49">
        <v>0.02</v>
      </c>
    </row>
    <row r="19" spans="2:5" x14ac:dyDescent="0.25">
      <c r="B19" s="22" t="s">
        <v>15</v>
      </c>
      <c r="C19" s="40">
        <f>SUMPRODUCT(C5:C12,G5:G12)</f>
        <v>0.13690697656130443</v>
      </c>
    </row>
    <row r="20" spans="2:5" x14ac:dyDescent="0.25">
      <c r="B20" s="22" t="s">
        <v>21</v>
      </c>
      <c r="C20" s="40">
        <f t="array" ref="C20">SQRT(MMULT(MMULT(TRANSPOSE($G$5:$G$12), $J$5:$Q$12), $G$5:$G$12*252))</f>
        <v>0.15847560658245846</v>
      </c>
    </row>
    <row r="21" spans="2:5" x14ac:dyDescent="0.25">
      <c r="B21" s="23" t="s">
        <v>22</v>
      </c>
      <c r="C21" s="41">
        <f>SUM(G5:G12)</f>
        <v>1</v>
      </c>
    </row>
    <row r="25" spans="2:5" x14ac:dyDescent="0.25">
      <c r="B25" s="35"/>
      <c r="C25" s="31"/>
    </row>
    <row r="26" spans="2:5" x14ac:dyDescent="0.25">
      <c r="B26" s="35"/>
      <c r="C26" s="31"/>
    </row>
    <row r="27" spans="2:5" x14ac:dyDescent="0.25">
      <c r="B27" s="35"/>
      <c r="C27" s="31"/>
    </row>
    <row r="28" spans="2:5" x14ac:dyDescent="0.25">
      <c r="B28" s="35"/>
      <c r="C28" s="31"/>
    </row>
    <row r="29" spans="2:5" x14ac:dyDescent="0.25">
      <c r="B29" s="35"/>
      <c r="C29" s="31"/>
    </row>
    <row r="30" spans="2:5" x14ac:dyDescent="0.25">
      <c r="C30" s="3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819167-9A8D-4BB7-AB4B-D61A4EE593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Equities List</vt:lpstr>
      <vt:lpstr>Historic Data</vt:lpstr>
      <vt:lpstr>Optimal Portfolio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Jalonen</dc:creator>
  <cp:lastModifiedBy>Richard Jalonen</cp:lastModifiedBy>
  <dcterms:created xsi:type="dcterms:W3CDTF">2024-12-05T19:22:45Z</dcterms:created>
  <dcterms:modified xsi:type="dcterms:W3CDTF">2024-12-06T03:18:39Z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{8A377D17-6C60-4C07-A1C4-CA1D8F6E3CCD}</vt:lpwstr>
  </property>
</Properties>
</file>