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amirkouei_uidaho_edu/Documents/9. Students/24. Becca Brown/Chpt 3/"/>
    </mc:Choice>
  </mc:AlternateContent>
  <xr:revisionPtr revIDLastSave="124" documentId="8_{698A93C5-C603-440D-A5F2-A78576C207E2}" xr6:coauthVersionLast="47" xr6:coauthVersionMax="47" xr10:uidLastSave="{48033F05-C193-4E81-B23E-94F95091F4FF}"/>
  <bookViews>
    <workbookView xWindow="22700" yWindow="600" windowWidth="18380" windowHeight="18880" xr2:uid="{00000000-000D-0000-FFFF-FFFF00000000}"/>
  </bookViews>
  <sheets>
    <sheet name="Emissions" sheetId="13" r:id="rId1"/>
  </sheets>
  <definedNames>
    <definedName name="_xlchart.v1.0" hidden="1">Emissions!$AG$4:$AG$6</definedName>
    <definedName name="_xlchart.v1.1" hidden="1">Emissions!$V$4:$V$6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3" l="1"/>
  <c r="X5" i="13"/>
  <c r="AB5" i="13" s="1"/>
  <c r="Z4" i="13"/>
  <c r="AH4" i="13" s="1"/>
  <c r="AH13" i="13"/>
  <c r="X7" i="13"/>
  <c r="X8" i="13"/>
  <c r="X9" i="13"/>
  <c r="X10" i="13"/>
  <c r="Z7" i="13"/>
  <c r="Z8" i="13"/>
  <c r="Z9" i="13"/>
  <c r="Z10" i="13"/>
  <c r="AD7" i="13"/>
  <c r="AD8" i="13"/>
  <c r="AD9" i="13"/>
  <c r="AB7" i="13"/>
  <c r="AB8" i="13"/>
  <c r="AB9" i="13"/>
  <c r="X6" i="13"/>
  <c r="Z6" i="13" s="1"/>
  <c r="X11" i="13" l="1"/>
  <c r="AD10" i="13"/>
  <c r="AB10" i="13"/>
  <c r="AI5" i="13"/>
  <c r="AD6" i="13"/>
  <c r="AB6" i="13"/>
  <c r="AI6" i="13" s="1"/>
  <c r="AB4" i="13"/>
  <c r="AD4" i="13"/>
  <c r="AJ4" i="13" s="1"/>
  <c r="AH6" i="13"/>
  <c r="Z5" i="13"/>
  <c r="Z12" i="13" s="1"/>
  <c r="AD5" i="13"/>
  <c r="AJ5" i="13" s="1"/>
  <c r="AI4" i="13" l="1"/>
  <c r="AK4" i="13" s="1"/>
  <c r="AB13" i="13"/>
  <c r="AF4" i="13"/>
  <c r="Z13" i="13"/>
  <c r="AF6" i="13"/>
  <c r="AG6" i="13" s="1"/>
  <c r="AJ6" i="13"/>
  <c r="AG4" i="13"/>
  <c r="AI13" i="13"/>
  <c r="AJ13" i="13"/>
  <c r="AH5" i="13"/>
  <c r="AK5" i="13" s="1"/>
  <c r="AF5" i="13"/>
  <c r="AG5" i="13" s="1"/>
  <c r="AD13" i="13"/>
  <c r="AG13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Amin Mirkouei</author>
  </authors>
  <commentList>
    <comment ref="X4" authorId="0" shapeId="0" xr:uid="{49C1AEE7-B922-A543-B800-37842C52DA31}">
      <text>
        <r>
          <rPr>
            <b/>
            <sz val="9"/>
            <color rgb="FF000000"/>
            <rFont val="Tahoma"/>
            <family val="2"/>
          </rPr>
          <t>Amin Mirkouei: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use my APEN paper
</t>
        </r>
      </text>
    </comment>
  </commentList>
</comments>
</file>

<file path=xl/sharedStrings.xml><?xml version="1.0" encoding="utf-8"?>
<sst xmlns="http://schemas.openxmlformats.org/spreadsheetml/2006/main" count="21" uniqueCount="21">
  <si>
    <t>main emissions</t>
  </si>
  <si>
    <t>Energy Required (kWh) or D (km)</t>
  </si>
  <si>
    <t>Diesel Fuel Req'd (US gallons)</t>
  </si>
  <si>
    <t>R (CO2)</t>
  </si>
  <si>
    <t>Eta (CO2) (kg)</t>
  </si>
  <si>
    <t>R (N2O)</t>
  </si>
  <si>
    <t>Eta (N2O)  (kg)</t>
  </si>
  <si>
    <t>R (CH4)</t>
  </si>
  <si>
    <t>Eta (CH4)  (kg)</t>
  </si>
  <si>
    <t>Mass (metric tons)</t>
  </si>
  <si>
    <t>Eta  (kg)</t>
  </si>
  <si>
    <t>P</t>
  </si>
  <si>
    <t>Total (CO2)</t>
  </si>
  <si>
    <t>Total (N2O)</t>
  </si>
  <si>
    <t>Total (CH4)</t>
  </si>
  <si>
    <t>Ethan's paper</t>
  </si>
  <si>
    <t>Matt's paper (PYROLYSIS)</t>
  </si>
  <si>
    <t>Continuous gluconic 50%</t>
  </si>
  <si>
    <t>Continuous citric 50%</t>
  </si>
  <si>
    <t>co2, ch4, n20 = co2 eq =gwp = ghg</t>
  </si>
  <si>
    <t>Matt's paper (HYDROLYSIS)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</si>
</sst>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"/>
    <numFmt numFmtId="165" formatCode="0.000"/>
    <numFmt numFmtId="166" formatCode="0.0"/>
    <numFmt numFmtId="167" formatCode="0.0000000"/>
    <numFmt numFmtId="168" formatCode="0.0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/>
    <xf numFmtId="43" fontId="0" fillId="0" borderId="0" xfId="1" applyFont="1" applyFill="1"/>
    <xf numFmtId="0" fontId="0" fillId="0" borderId="0" xfId="0" applyAlignment="1">
      <alignment wrapText="1"/>
    </xf>
    <xf numFmtId="43" fontId="0" fillId="0" borderId="0" xfId="1" applyFont="1" applyFill="1" applyBorder="1"/>
    <xf numFmtId="9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2" fontId="3" fillId="0" borderId="1" xfId="0" applyNumberFormat="1" applyFont="1" applyBorder="1"/>
    <xf numFmtId="2" fontId="3" fillId="4" borderId="1" xfId="0" applyNumberFormat="1" applyFont="1" applyFill="1" applyBorder="1"/>
    <xf numFmtId="2" fontId="3" fillId="2" borderId="1" xfId="0" applyNumberFormat="1" applyFont="1" applyFill="1" applyBorder="1" applyAlignment="1">
      <alignment wrapText="1"/>
    </xf>
    <xf numFmtId="2" fontId="3" fillId="5" borderId="1" xfId="0" applyNumberFormat="1" applyFont="1" applyFill="1" applyBorder="1"/>
    <xf numFmtId="2" fontId="3" fillId="7" borderId="1" xfId="0" applyNumberFormat="1" applyFont="1" applyFill="1" applyBorder="1"/>
    <xf numFmtId="2" fontId="3" fillId="6" borderId="1" xfId="0" applyNumberFormat="1" applyFont="1" applyFill="1" applyBorder="1"/>
    <xf numFmtId="2" fontId="2" fillId="4" borderId="1" xfId="0" applyNumberFormat="1" applyFont="1" applyFill="1" applyBorder="1"/>
    <xf numFmtId="2" fontId="4" fillId="4" borderId="1" xfId="0" applyNumberFormat="1" applyFont="1" applyFill="1" applyBorder="1"/>
    <xf numFmtId="2" fontId="0" fillId="2" borderId="1" xfId="1" applyNumberFormat="1" applyFont="1" applyFill="1" applyBorder="1" applyAlignment="1">
      <alignment wrapText="1"/>
    </xf>
    <xf numFmtId="2" fontId="0" fillId="5" borderId="1" xfId="1" applyNumberFormat="1" applyFont="1" applyFill="1" applyBorder="1"/>
    <xf numFmtId="2" fontId="0" fillId="5" borderId="1" xfId="0" applyNumberFormat="1" applyFill="1" applyBorder="1"/>
    <xf numFmtId="2" fontId="0" fillId="7" borderId="1" xfId="0" applyNumberFormat="1" applyFill="1" applyBorder="1"/>
    <xf numFmtId="2" fontId="0" fillId="6" borderId="1" xfId="0" applyNumberFormat="1" applyFill="1" applyBorder="1"/>
    <xf numFmtId="2" fontId="3" fillId="0" borderId="0" xfId="0" applyNumberFormat="1" applyFont="1"/>
    <xf numFmtId="2" fontId="0" fillId="0" borderId="0" xfId="1" applyNumberFormat="1" applyFont="1" applyFill="1" applyBorder="1"/>
    <xf numFmtId="2" fontId="2" fillId="0" borderId="0" xfId="0" applyNumberFormat="1" applyFont="1"/>
    <xf numFmtId="2" fontId="5" fillId="0" borderId="0" xfId="0" applyNumberFormat="1" applyFont="1"/>
    <xf numFmtId="164" fontId="0" fillId="5" borderId="1" xfId="0" applyNumberFormat="1" applyFill="1" applyBorder="1" applyAlignment="1">
      <alignment wrapText="1"/>
    </xf>
    <xf numFmtId="167" fontId="3" fillId="2" borderId="1" xfId="0" applyNumberFormat="1" applyFont="1" applyFill="1" applyBorder="1" applyAlignment="1">
      <alignment wrapText="1"/>
    </xf>
    <xf numFmtId="167" fontId="0" fillId="2" borderId="1" xfId="0" applyNumberFormat="1" applyFill="1" applyBorder="1" applyAlignment="1">
      <alignment wrapText="1"/>
    </xf>
    <xf numFmtId="166" fontId="3" fillId="0" borderId="1" xfId="0" applyNumberFormat="1" applyFont="1" applyBorder="1"/>
    <xf numFmtId="2" fontId="0" fillId="10" borderId="1" xfId="0" applyNumberFormat="1" applyFill="1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4" fillId="0" borderId="1" xfId="2" applyNumberFormat="1" applyFont="1" applyFill="1" applyBorder="1"/>
    <xf numFmtId="2" fontId="4" fillId="0" borderId="1" xfId="1" applyNumberFormat="1" applyFont="1" applyFill="1" applyBorder="1" applyAlignment="1">
      <alignment wrapText="1"/>
    </xf>
    <xf numFmtId="2" fontId="4" fillId="8" borderId="1" xfId="2" applyNumberFormat="1" applyFont="1" applyFill="1" applyBorder="1"/>
    <xf numFmtId="2" fontId="4" fillId="0" borderId="1" xfId="1" applyNumberFormat="1" applyFont="1" applyFill="1" applyBorder="1"/>
    <xf numFmtId="2" fontId="0" fillId="9" borderId="1" xfId="0" applyNumberFormat="1" applyFill="1" applyBorder="1"/>
    <xf numFmtId="165" fontId="0" fillId="9" borderId="1" xfId="0" applyNumberFormat="1" applyFill="1" applyBorder="1"/>
    <xf numFmtId="167" fontId="0" fillId="0" borderId="1" xfId="1" applyNumberFormat="1" applyFont="1" applyFill="1" applyBorder="1"/>
    <xf numFmtId="167" fontId="0" fillId="0" borderId="1" xfId="0" applyNumberFormat="1" applyBorder="1"/>
    <xf numFmtId="168" fontId="0" fillId="0" borderId="0" xfId="0" applyNumberFormat="1"/>
    <xf numFmtId="43" fontId="0" fillId="6" borderId="1" xfId="1" applyFont="1" applyFill="1" applyBorder="1"/>
    <xf numFmtId="167" fontId="0" fillId="0" borderId="0" xfId="0" applyNumberFormat="1"/>
    <xf numFmtId="164" fontId="0" fillId="0" borderId="0" xfId="0" applyNumberFormat="1"/>
    <xf numFmtId="2" fontId="3" fillId="3" borderId="0" xfId="0" applyNumberFormat="1" applyFont="1" applyFill="1" applyAlignment="1">
      <alignment horizontal="center" vertical="center"/>
    </xf>
    <xf numFmtId="2" fontId="3" fillId="3" borderId="13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8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AF2191"/>
      <color rgb="FF9BF9A4"/>
      <color rgb="FFAEE6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_xlchart.v1.0</cx:f>
      </cx:numDim>
    </cx:data>
  </cx:chartData>
  <cx:chart>
    <cx:plotArea>
      <cx:plotAreaRegion>
        <cx:series layoutId="clusteredColumn" uniqueId="{849C5A77-3CC7-4ED5-9C8F-AC05C8FBC78A}">
          <cx:dataId val="0"/>
          <cx:layoutPr>
            <cx:aggregation/>
          </cx:layoutPr>
          <cx:axisId val="1"/>
        </cx:series>
        <cx:series layoutId="paretoLine" ownerIdx="0" uniqueId="{B836DB9B-917C-4BC5-A92B-2D16C455720D}">
          <cx:axisId val="2"/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1">
        <cx:valScaling/>
        <cx:units unit="thousands"/>
        <cx:majorGridlines/>
        <cx:tickLabels/>
        <cx:numFmt formatCode="_(* #,##0_);_(* (#,##0);_(* &quot;-&quot;_);_(@_)" sourceLinked="0"/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2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microsoft.com/office/2014/relationships/chartEx" Target="../charts/chartEx1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377262</xdr:colOff>
      <xdr:row>16</xdr:row>
      <xdr:rowOff>84667</xdr:rowOff>
    </xdr:from>
    <xdr:to>
      <xdr:col>10</xdr:col>
      <xdr:colOff>70345</xdr:colOff>
      <xdr:row>17</xdr:row>
      <xdr:rowOff>196288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9F1668E6-A33E-1F40-AECB-310BAD8C1983}"/>
            </a:ext>
          </a:extLst>
        </xdr:cNvPr>
        <xdr:cNvSpPr/>
      </xdr:nvSpPr>
      <xdr:spPr>
        <a:xfrm>
          <a:off x="6435162" y="3170767"/>
          <a:ext cx="366183" cy="302121"/>
        </a:xfrm>
        <a:prstGeom prst="rightArrow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1" anchor="ctr"/>
        <a:lstStyle/>
        <a:p>
          <a:endParaRPr lang="fa-IR"/>
        </a:p>
      </xdr:txBody>
    </xdr:sp>
    <xdr:clientData/>
  </xdr:twoCellAnchor>
  <xdr:twoCellAnchor>
    <xdr:from>
      <xdr:col>5</xdr:col>
      <xdr:colOff>605805</xdr:colOff>
      <xdr:row>5</xdr:row>
      <xdr:rowOff>136635</xdr:rowOff>
    </xdr:from>
    <xdr:to>
      <xdr:col>8</xdr:col>
      <xdr:colOff>214771</xdr:colOff>
      <xdr:row>8</xdr:row>
      <xdr:rowOff>104851</xdr:rowOff>
    </xdr:to>
    <xdr:grpSp>
      <xdr:nvGrpSpPr>
        <xdr:cNvPr id="3" name="Group 24">
          <a:extLst>
            <a:ext uri="{FF2B5EF4-FFF2-40B4-BE49-F238E27FC236}">
              <a16:creationId xmlns:a16="http://schemas.microsoft.com/office/drawing/2014/main" id="{59F89FEE-560A-6B44-8971-1262332E9319}"/>
            </a:ext>
          </a:extLst>
        </xdr:cNvPr>
        <xdr:cNvGrpSpPr/>
      </xdr:nvGrpSpPr>
      <xdr:grpSpPr>
        <a:xfrm>
          <a:off x="3539505" y="1117710"/>
          <a:ext cx="1399666" cy="539716"/>
          <a:chOff x="12304068" y="4303064"/>
          <a:chExt cx="1672188" cy="451090"/>
        </a:xfrm>
      </xdr:grpSpPr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CE662A7A-A1B5-2D0A-6C59-F7D4920B19C3}"/>
              </a:ext>
            </a:extLst>
          </xdr:cNvPr>
          <xdr:cNvSpPr/>
        </xdr:nvSpPr>
        <xdr:spPr>
          <a:xfrm>
            <a:off x="12304068" y="4303064"/>
            <a:ext cx="1520955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5" name="TextBox 16">
            <a:extLst>
              <a:ext uri="{FF2B5EF4-FFF2-40B4-BE49-F238E27FC236}">
                <a16:creationId xmlns:a16="http://schemas.microsoft.com/office/drawing/2014/main" id="{12F26A19-1B0E-231E-F1CB-EC9763CE04A6}"/>
              </a:ext>
            </a:extLst>
          </xdr:cNvPr>
          <xdr:cNvSpPr txBox="1"/>
        </xdr:nvSpPr>
        <xdr:spPr>
          <a:xfrm>
            <a:off x="12388025" y="4323041"/>
            <a:ext cx="1588231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Upstream Emission</a:t>
            </a:r>
            <a:endParaRPr lang="fa-IR" sz="1100" b="1"/>
          </a:p>
        </xdr:txBody>
      </xdr:sp>
    </xdr:grpSp>
    <xdr:clientData/>
  </xdr:twoCellAnchor>
  <xdr:twoCellAnchor editAs="oneCell">
    <xdr:from>
      <xdr:col>1</xdr:col>
      <xdr:colOff>31750</xdr:colOff>
      <xdr:row>6</xdr:row>
      <xdr:rowOff>10583</xdr:rowOff>
    </xdr:from>
    <xdr:to>
      <xdr:col>5</xdr:col>
      <xdr:colOff>233246</xdr:colOff>
      <xdr:row>7</xdr:row>
      <xdr:rowOff>163031</xdr:rowOff>
    </xdr:to>
    <xdr:pic>
      <xdr:nvPicPr>
        <xdr:cNvPr id="6" name="Picture 5" descr="Untitled.png">
          <a:extLst>
            <a:ext uri="{FF2B5EF4-FFF2-40B4-BE49-F238E27FC236}">
              <a16:creationId xmlns:a16="http://schemas.microsoft.com/office/drawing/2014/main" id="{0CA54B56-9DF5-B045-AAC8-C0ECB6187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4850" y="1191683"/>
          <a:ext cx="2893896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9</xdr:row>
      <xdr:rowOff>0</xdr:rowOff>
    </xdr:from>
    <xdr:to>
      <xdr:col>5</xdr:col>
      <xdr:colOff>480931</xdr:colOff>
      <xdr:row>10</xdr:row>
      <xdr:rowOff>143978</xdr:rowOff>
    </xdr:to>
    <xdr:pic>
      <xdr:nvPicPr>
        <xdr:cNvPr id="7" name="Picture 6" descr="Untitled.png">
          <a:extLst>
            <a:ext uri="{FF2B5EF4-FFF2-40B4-BE49-F238E27FC236}">
              <a16:creationId xmlns:a16="http://schemas.microsoft.com/office/drawing/2014/main" id="{E475F6C2-BD16-6E47-9F91-16E0E7FDC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04850" y="1752600"/>
          <a:ext cx="3141581" cy="334478"/>
        </a:xfrm>
        <a:prstGeom prst="rect">
          <a:avLst/>
        </a:prstGeom>
      </xdr:spPr>
    </xdr:pic>
    <xdr:clientData/>
  </xdr:twoCellAnchor>
  <xdr:twoCellAnchor editAs="oneCell">
    <xdr:from>
      <xdr:col>1</xdr:col>
      <xdr:colOff>10582</xdr:colOff>
      <xdr:row>11</xdr:row>
      <xdr:rowOff>158749</xdr:rowOff>
    </xdr:from>
    <xdr:to>
      <xdr:col>5</xdr:col>
      <xdr:colOff>469289</xdr:colOff>
      <xdr:row>13</xdr:row>
      <xdr:rowOff>141863</xdr:rowOff>
    </xdr:to>
    <xdr:pic>
      <xdr:nvPicPr>
        <xdr:cNvPr id="8" name="Picture 7" descr="Untitled.png">
          <a:extLst>
            <a:ext uri="{FF2B5EF4-FFF2-40B4-BE49-F238E27FC236}">
              <a16:creationId xmlns:a16="http://schemas.microsoft.com/office/drawing/2014/main" id="{0F33E1C8-66F7-794A-B104-A31137482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83682" y="2292349"/>
          <a:ext cx="3151107" cy="364114"/>
        </a:xfrm>
        <a:prstGeom prst="rect">
          <a:avLst/>
        </a:prstGeom>
      </xdr:spPr>
    </xdr:pic>
    <xdr:clientData/>
  </xdr:twoCellAnchor>
  <xdr:twoCellAnchor>
    <xdr:from>
      <xdr:col>5</xdr:col>
      <xdr:colOff>599442</xdr:colOff>
      <xdr:row>8</xdr:row>
      <xdr:rowOff>87936</xdr:rowOff>
    </xdr:from>
    <xdr:to>
      <xdr:col>8</xdr:col>
      <xdr:colOff>219006</xdr:colOff>
      <xdr:row>11</xdr:row>
      <xdr:rowOff>56152</xdr:rowOff>
    </xdr:to>
    <xdr:grpSp>
      <xdr:nvGrpSpPr>
        <xdr:cNvPr id="9" name="Group 24">
          <a:extLst>
            <a:ext uri="{FF2B5EF4-FFF2-40B4-BE49-F238E27FC236}">
              <a16:creationId xmlns:a16="http://schemas.microsoft.com/office/drawing/2014/main" id="{1BD9528D-0E93-734F-9D89-0B06FC5DDC57}"/>
            </a:ext>
          </a:extLst>
        </xdr:cNvPr>
        <xdr:cNvGrpSpPr/>
      </xdr:nvGrpSpPr>
      <xdr:grpSpPr>
        <a:xfrm>
          <a:off x="3542667" y="1640511"/>
          <a:ext cx="1400739" cy="539716"/>
          <a:chOff x="12304053" y="4303059"/>
          <a:chExt cx="1682783" cy="451090"/>
        </a:xfrm>
      </xdr:grpSpPr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98270A09-46CA-D463-7EF3-6E938F204A27}"/>
              </a:ext>
            </a:extLst>
          </xdr:cNvPr>
          <xdr:cNvSpPr/>
        </xdr:nvSpPr>
        <xdr:spPr>
          <a:xfrm>
            <a:off x="12304053" y="4303059"/>
            <a:ext cx="152731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11" name="TextBox 16">
            <a:extLst>
              <a:ext uri="{FF2B5EF4-FFF2-40B4-BE49-F238E27FC236}">
                <a16:creationId xmlns:a16="http://schemas.microsoft.com/office/drawing/2014/main" id="{EE2CB7A3-18DD-81FF-E081-20251322DF73}"/>
              </a:ext>
            </a:extLst>
          </xdr:cNvPr>
          <xdr:cNvSpPr txBox="1"/>
        </xdr:nvSpPr>
        <xdr:spPr>
          <a:xfrm>
            <a:off x="12398605" y="4323036"/>
            <a:ext cx="1588231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Midstream Emission</a:t>
            </a:r>
            <a:endParaRPr lang="fa-IR" sz="1100" b="1"/>
          </a:p>
        </xdr:txBody>
      </xdr:sp>
    </xdr:grpSp>
    <xdr:clientData/>
  </xdr:twoCellAnchor>
  <xdr:twoCellAnchor>
    <xdr:from>
      <xdr:col>5</xdr:col>
      <xdr:colOff>603295</xdr:colOff>
      <xdr:row>11</xdr:row>
      <xdr:rowOff>63434</xdr:rowOff>
    </xdr:from>
    <xdr:to>
      <xdr:col>8</xdr:col>
      <xdr:colOff>243416</xdr:colOff>
      <xdr:row>14</xdr:row>
      <xdr:rowOff>31650</xdr:rowOff>
    </xdr:to>
    <xdr:grpSp>
      <xdr:nvGrpSpPr>
        <xdr:cNvPr id="12" name="Group 24">
          <a:extLst>
            <a:ext uri="{FF2B5EF4-FFF2-40B4-BE49-F238E27FC236}">
              <a16:creationId xmlns:a16="http://schemas.microsoft.com/office/drawing/2014/main" id="{6027E944-E908-C64C-9A89-33FD1E0BA06B}"/>
            </a:ext>
          </a:extLst>
        </xdr:cNvPr>
        <xdr:cNvGrpSpPr/>
      </xdr:nvGrpSpPr>
      <xdr:grpSpPr>
        <a:xfrm>
          <a:off x="3546520" y="2187509"/>
          <a:ext cx="1421296" cy="549241"/>
          <a:chOff x="12304053" y="4303059"/>
          <a:chExt cx="1703332" cy="451090"/>
        </a:xfrm>
      </xdr:grpSpPr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2270A148-7F5B-2925-271D-1CF5F2433091}"/>
              </a:ext>
            </a:extLst>
          </xdr:cNvPr>
          <xdr:cNvSpPr/>
        </xdr:nvSpPr>
        <xdr:spPr>
          <a:xfrm>
            <a:off x="12304053" y="4303059"/>
            <a:ext cx="157637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14" name="TextBox 16">
            <a:extLst>
              <a:ext uri="{FF2B5EF4-FFF2-40B4-BE49-F238E27FC236}">
                <a16:creationId xmlns:a16="http://schemas.microsoft.com/office/drawing/2014/main" id="{5EB5C2DB-4A82-D323-5059-82EAD41D6592}"/>
              </a:ext>
            </a:extLst>
          </xdr:cNvPr>
          <xdr:cNvSpPr txBox="1"/>
        </xdr:nvSpPr>
        <xdr:spPr>
          <a:xfrm>
            <a:off x="12356276" y="4323036"/>
            <a:ext cx="1651109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Transportation Emission</a:t>
            </a:r>
            <a:endParaRPr lang="fa-IR" sz="1100" b="1"/>
          </a:p>
        </xdr:txBody>
      </xdr:sp>
    </xdr:grpSp>
    <xdr:clientData/>
  </xdr:twoCellAnchor>
  <xdr:twoCellAnchor editAs="oneCell">
    <xdr:from>
      <xdr:col>11</xdr:col>
      <xdr:colOff>137583</xdr:colOff>
      <xdr:row>5</xdr:row>
      <xdr:rowOff>21166</xdr:rowOff>
    </xdr:from>
    <xdr:to>
      <xdr:col>16</xdr:col>
      <xdr:colOff>527584</xdr:colOff>
      <xdr:row>6</xdr:row>
      <xdr:rowOff>173615</xdr:rowOff>
    </xdr:to>
    <xdr:pic>
      <xdr:nvPicPr>
        <xdr:cNvPr id="15" name="Picture 14" descr="Untitled.png">
          <a:extLst>
            <a:ext uri="{FF2B5EF4-FFF2-40B4-BE49-F238E27FC236}">
              <a16:creationId xmlns:a16="http://schemas.microsoft.com/office/drawing/2014/main" id="{9191E0A7-2665-CC4B-B068-DDFD834F1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541683" y="1011766"/>
          <a:ext cx="3755501" cy="342949"/>
        </a:xfrm>
        <a:prstGeom prst="rect">
          <a:avLst/>
        </a:prstGeom>
      </xdr:spPr>
    </xdr:pic>
    <xdr:clientData/>
  </xdr:twoCellAnchor>
  <xdr:twoCellAnchor editAs="oneCell">
    <xdr:from>
      <xdr:col>11</xdr:col>
      <xdr:colOff>124693</xdr:colOff>
      <xdr:row>9</xdr:row>
      <xdr:rowOff>158754</xdr:rowOff>
    </xdr:from>
    <xdr:to>
      <xdr:col>16</xdr:col>
      <xdr:colOff>486834</xdr:colOff>
      <xdr:row>11</xdr:row>
      <xdr:rowOff>159597</xdr:rowOff>
    </xdr:to>
    <xdr:pic>
      <xdr:nvPicPr>
        <xdr:cNvPr id="16" name="Picture 15" descr="Untitled.png">
          <a:extLst>
            <a:ext uri="{FF2B5EF4-FFF2-40B4-BE49-F238E27FC236}">
              <a16:creationId xmlns:a16="http://schemas.microsoft.com/office/drawing/2014/main" id="{2E4DFC30-CA79-7A4A-A72E-895112178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528793" y="1911354"/>
          <a:ext cx="3727641" cy="381843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127018</xdr:colOff>
      <xdr:row>12</xdr:row>
      <xdr:rowOff>84676</xdr:rowOff>
    </xdr:from>
    <xdr:to>
      <xdr:col>17</xdr:col>
      <xdr:colOff>2681</xdr:colOff>
      <xdr:row>14</xdr:row>
      <xdr:rowOff>95312</xdr:rowOff>
    </xdr:to>
    <xdr:pic>
      <xdr:nvPicPr>
        <xdr:cNvPr id="17" name="Picture 16" descr="Untitled.png">
          <a:extLst>
            <a:ext uri="{FF2B5EF4-FFF2-40B4-BE49-F238E27FC236}">
              <a16:creationId xmlns:a16="http://schemas.microsoft.com/office/drawing/2014/main" id="{AE4002ED-3E58-0644-B15D-10DF82EB0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531118" y="2408776"/>
          <a:ext cx="3914263" cy="404336"/>
        </a:xfrm>
        <a:prstGeom prst="rect">
          <a:avLst/>
        </a:prstGeom>
      </xdr:spPr>
    </xdr:pic>
    <xdr:clientData/>
  </xdr:twoCellAnchor>
  <xdr:twoCellAnchor editAs="oneCell">
    <xdr:from>
      <xdr:col>11</xdr:col>
      <xdr:colOff>141817</xdr:colOff>
      <xdr:row>21</xdr:row>
      <xdr:rowOff>46564</xdr:rowOff>
    </xdr:from>
    <xdr:to>
      <xdr:col>16</xdr:col>
      <xdr:colOff>531818</xdr:colOff>
      <xdr:row>23</xdr:row>
      <xdr:rowOff>8512</xdr:rowOff>
    </xdr:to>
    <xdr:pic>
      <xdr:nvPicPr>
        <xdr:cNvPr id="18" name="Picture 17" descr="Untitled.png">
          <a:extLst>
            <a:ext uri="{FF2B5EF4-FFF2-40B4-BE49-F238E27FC236}">
              <a16:creationId xmlns:a16="http://schemas.microsoft.com/office/drawing/2014/main" id="{87660C33-B648-D844-92EA-3257A0BAA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545917" y="4123264"/>
          <a:ext cx="3755501" cy="342948"/>
        </a:xfrm>
        <a:prstGeom prst="rect">
          <a:avLst/>
        </a:prstGeom>
      </xdr:spPr>
    </xdr:pic>
    <xdr:clientData/>
  </xdr:twoCellAnchor>
  <xdr:twoCellAnchor editAs="oneCell">
    <xdr:from>
      <xdr:col>11</xdr:col>
      <xdr:colOff>84667</xdr:colOff>
      <xdr:row>7</xdr:row>
      <xdr:rowOff>42334</xdr:rowOff>
    </xdr:from>
    <xdr:to>
      <xdr:col>16</xdr:col>
      <xdr:colOff>484194</xdr:colOff>
      <xdr:row>9</xdr:row>
      <xdr:rowOff>14865</xdr:rowOff>
    </xdr:to>
    <xdr:pic>
      <xdr:nvPicPr>
        <xdr:cNvPr id="19" name="Picture 18" descr="Untitled.png">
          <a:extLst>
            <a:ext uri="{FF2B5EF4-FFF2-40B4-BE49-F238E27FC236}">
              <a16:creationId xmlns:a16="http://schemas.microsoft.com/office/drawing/2014/main" id="{15FF2D54-BD8C-F642-B82C-FA0032F9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488767" y="1413934"/>
          <a:ext cx="3765027" cy="353531"/>
        </a:xfrm>
        <a:prstGeom prst="rect">
          <a:avLst/>
        </a:prstGeom>
      </xdr:spPr>
    </xdr:pic>
    <xdr:clientData/>
  </xdr:twoCellAnchor>
  <xdr:twoCellAnchor editAs="oneCell">
    <xdr:from>
      <xdr:col>11</xdr:col>
      <xdr:colOff>148167</xdr:colOff>
      <xdr:row>14</xdr:row>
      <xdr:rowOff>148167</xdr:rowOff>
    </xdr:from>
    <xdr:to>
      <xdr:col>17</xdr:col>
      <xdr:colOff>69357</xdr:colOff>
      <xdr:row>16</xdr:row>
      <xdr:rowOff>102703</xdr:rowOff>
    </xdr:to>
    <xdr:pic>
      <xdr:nvPicPr>
        <xdr:cNvPr id="20" name="Picture 19" descr="Untitled.png">
          <a:extLst>
            <a:ext uri="{FF2B5EF4-FFF2-40B4-BE49-F238E27FC236}">
              <a16:creationId xmlns:a16="http://schemas.microsoft.com/office/drawing/2014/main" id="{80BA27AB-2FAA-F149-A61C-9407CA124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7552267" y="2865967"/>
          <a:ext cx="3959790" cy="322836"/>
        </a:xfrm>
        <a:prstGeom prst="rect">
          <a:avLst/>
        </a:prstGeom>
      </xdr:spPr>
    </xdr:pic>
    <xdr:clientData/>
  </xdr:twoCellAnchor>
  <xdr:twoCellAnchor editAs="oneCell">
    <xdr:from>
      <xdr:col>11</xdr:col>
      <xdr:colOff>137583</xdr:colOff>
      <xdr:row>23</xdr:row>
      <xdr:rowOff>74081</xdr:rowOff>
    </xdr:from>
    <xdr:to>
      <xdr:col>17</xdr:col>
      <xdr:colOff>3719</xdr:colOff>
      <xdr:row>25</xdr:row>
      <xdr:rowOff>56138</xdr:rowOff>
    </xdr:to>
    <xdr:pic>
      <xdr:nvPicPr>
        <xdr:cNvPr id="21" name="Picture 20" descr="Untitled.png">
          <a:extLst>
            <a:ext uri="{FF2B5EF4-FFF2-40B4-BE49-F238E27FC236}">
              <a16:creationId xmlns:a16="http://schemas.microsoft.com/office/drawing/2014/main" id="{08F871FE-114C-5249-87DA-CDF17216C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541683" y="4531781"/>
          <a:ext cx="3904736" cy="363057"/>
        </a:xfrm>
        <a:prstGeom prst="rect">
          <a:avLst/>
        </a:prstGeom>
      </xdr:spPr>
    </xdr:pic>
    <xdr:clientData/>
  </xdr:twoCellAnchor>
  <xdr:twoCellAnchor editAs="oneCell">
    <xdr:from>
      <xdr:col>11</xdr:col>
      <xdr:colOff>137583</xdr:colOff>
      <xdr:row>25</xdr:row>
      <xdr:rowOff>105830</xdr:rowOff>
    </xdr:from>
    <xdr:to>
      <xdr:col>17</xdr:col>
      <xdr:colOff>3727</xdr:colOff>
      <xdr:row>27</xdr:row>
      <xdr:rowOff>88945</xdr:rowOff>
    </xdr:to>
    <xdr:pic>
      <xdr:nvPicPr>
        <xdr:cNvPr id="22" name="Picture 21" descr="Untitled.png">
          <a:extLst>
            <a:ext uri="{FF2B5EF4-FFF2-40B4-BE49-F238E27FC236}">
              <a16:creationId xmlns:a16="http://schemas.microsoft.com/office/drawing/2014/main" id="{6FA72D13-08E7-4C4C-828C-43EBDCBB0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541683" y="4944530"/>
          <a:ext cx="3904744" cy="364115"/>
        </a:xfrm>
        <a:prstGeom prst="rect">
          <a:avLst/>
        </a:prstGeom>
      </xdr:spPr>
    </xdr:pic>
    <xdr:clientData/>
  </xdr:twoCellAnchor>
  <xdr:twoCellAnchor>
    <xdr:from>
      <xdr:col>17</xdr:col>
      <xdr:colOff>123196</xdr:colOff>
      <xdr:row>5</xdr:row>
      <xdr:rowOff>56202</xdr:rowOff>
    </xdr:from>
    <xdr:to>
      <xdr:col>19</xdr:col>
      <xdr:colOff>420078</xdr:colOff>
      <xdr:row>8</xdr:row>
      <xdr:rowOff>24418</xdr:rowOff>
    </xdr:to>
    <xdr:grpSp>
      <xdr:nvGrpSpPr>
        <xdr:cNvPr id="23" name="Group 24">
          <a:extLst>
            <a:ext uri="{FF2B5EF4-FFF2-40B4-BE49-F238E27FC236}">
              <a16:creationId xmlns:a16="http://schemas.microsoft.com/office/drawing/2014/main" id="{283F3F14-6DE8-D244-9C5C-36C1AC0180D0}"/>
            </a:ext>
          </a:extLst>
        </xdr:cNvPr>
        <xdr:cNvGrpSpPr/>
      </xdr:nvGrpSpPr>
      <xdr:grpSpPr>
        <a:xfrm>
          <a:off x="10162546" y="1037277"/>
          <a:ext cx="1477982" cy="539716"/>
          <a:chOff x="12304068" y="4303064"/>
          <a:chExt cx="1672188" cy="451090"/>
        </a:xfrm>
      </xdr:grpSpPr>
      <xdr:sp macro="" textlink="">
        <xdr:nvSpPr>
          <xdr:cNvPr id="24" name="Oval 23">
            <a:extLst>
              <a:ext uri="{FF2B5EF4-FFF2-40B4-BE49-F238E27FC236}">
                <a16:creationId xmlns:a16="http://schemas.microsoft.com/office/drawing/2014/main" id="{24B7FD12-C7A5-49B3-34FF-951909941D80}"/>
              </a:ext>
            </a:extLst>
          </xdr:cNvPr>
          <xdr:cNvSpPr/>
        </xdr:nvSpPr>
        <xdr:spPr>
          <a:xfrm>
            <a:off x="12304068" y="4303064"/>
            <a:ext cx="1520955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25" name="TextBox 16">
            <a:extLst>
              <a:ext uri="{FF2B5EF4-FFF2-40B4-BE49-F238E27FC236}">
                <a16:creationId xmlns:a16="http://schemas.microsoft.com/office/drawing/2014/main" id="{0214758C-FAD2-1529-24DB-93423787C485}"/>
              </a:ext>
            </a:extLst>
          </xdr:cNvPr>
          <xdr:cNvSpPr txBox="1"/>
        </xdr:nvSpPr>
        <xdr:spPr>
          <a:xfrm>
            <a:off x="12388025" y="4323041"/>
            <a:ext cx="1588231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Upstream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127416</xdr:colOff>
      <xdr:row>7</xdr:row>
      <xdr:rowOff>60419</xdr:rowOff>
    </xdr:from>
    <xdr:to>
      <xdr:col>19</xdr:col>
      <xdr:colOff>434896</xdr:colOff>
      <xdr:row>10</xdr:row>
      <xdr:rowOff>18051</xdr:rowOff>
    </xdr:to>
    <xdr:grpSp>
      <xdr:nvGrpSpPr>
        <xdr:cNvPr id="26" name="Group 24">
          <a:extLst>
            <a:ext uri="{FF2B5EF4-FFF2-40B4-BE49-F238E27FC236}">
              <a16:creationId xmlns:a16="http://schemas.microsoft.com/office/drawing/2014/main" id="{6C760D5E-5B7B-C24F-B1E3-D4997E9F7040}"/>
            </a:ext>
          </a:extLst>
        </xdr:cNvPr>
        <xdr:cNvGrpSpPr/>
      </xdr:nvGrpSpPr>
      <xdr:grpSpPr>
        <a:xfrm>
          <a:off x="10166766" y="1422494"/>
          <a:ext cx="1488580" cy="529132"/>
          <a:chOff x="12304053" y="4303059"/>
          <a:chExt cx="1682783" cy="451090"/>
        </a:xfrm>
      </xdr:grpSpPr>
      <xdr:sp macro="" textlink="">
        <xdr:nvSpPr>
          <xdr:cNvPr id="27" name="Oval 26">
            <a:extLst>
              <a:ext uri="{FF2B5EF4-FFF2-40B4-BE49-F238E27FC236}">
                <a16:creationId xmlns:a16="http://schemas.microsoft.com/office/drawing/2014/main" id="{749E1BBD-3F88-505B-7804-0EE2DD64495E}"/>
              </a:ext>
            </a:extLst>
          </xdr:cNvPr>
          <xdr:cNvSpPr/>
        </xdr:nvSpPr>
        <xdr:spPr>
          <a:xfrm>
            <a:off x="12304053" y="4303059"/>
            <a:ext cx="152731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28" name="TextBox 16">
            <a:extLst>
              <a:ext uri="{FF2B5EF4-FFF2-40B4-BE49-F238E27FC236}">
                <a16:creationId xmlns:a16="http://schemas.microsoft.com/office/drawing/2014/main" id="{EC226590-C806-DAEB-5C3D-589775F5D082}"/>
              </a:ext>
            </a:extLst>
          </xdr:cNvPr>
          <xdr:cNvSpPr txBox="1"/>
        </xdr:nvSpPr>
        <xdr:spPr>
          <a:xfrm>
            <a:off x="12398605" y="4323036"/>
            <a:ext cx="1588231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Midstream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141854</xdr:colOff>
      <xdr:row>9</xdr:row>
      <xdr:rowOff>99418</xdr:rowOff>
    </xdr:from>
    <xdr:to>
      <xdr:col>19</xdr:col>
      <xdr:colOff>469891</xdr:colOff>
      <xdr:row>12</xdr:row>
      <xdr:rowOff>78218</xdr:rowOff>
    </xdr:to>
    <xdr:grpSp>
      <xdr:nvGrpSpPr>
        <xdr:cNvPr id="29" name="Group 24">
          <a:extLst>
            <a:ext uri="{FF2B5EF4-FFF2-40B4-BE49-F238E27FC236}">
              <a16:creationId xmlns:a16="http://schemas.microsoft.com/office/drawing/2014/main" id="{0ED8C03E-BFE1-0540-8D5C-A0C48D1CE420}"/>
            </a:ext>
          </a:extLst>
        </xdr:cNvPr>
        <xdr:cNvGrpSpPr/>
      </xdr:nvGrpSpPr>
      <xdr:grpSpPr>
        <a:xfrm>
          <a:off x="10181204" y="1842493"/>
          <a:ext cx="1509137" cy="550300"/>
          <a:chOff x="12304053" y="4303059"/>
          <a:chExt cx="1703332" cy="451090"/>
        </a:xfrm>
      </xdr:grpSpPr>
      <xdr:sp macro="" textlink="">
        <xdr:nvSpPr>
          <xdr:cNvPr id="30" name="Oval 29">
            <a:extLst>
              <a:ext uri="{FF2B5EF4-FFF2-40B4-BE49-F238E27FC236}">
                <a16:creationId xmlns:a16="http://schemas.microsoft.com/office/drawing/2014/main" id="{F42A98E7-FD5A-EB0A-4A83-2AD6F73B14DF}"/>
              </a:ext>
            </a:extLst>
          </xdr:cNvPr>
          <xdr:cNvSpPr/>
        </xdr:nvSpPr>
        <xdr:spPr>
          <a:xfrm>
            <a:off x="12304053" y="4303059"/>
            <a:ext cx="157637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31" name="TextBox 16">
            <a:extLst>
              <a:ext uri="{FF2B5EF4-FFF2-40B4-BE49-F238E27FC236}">
                <a16:creationId xmlns:a16="http://schemas.microsoft.com/office/drawing/2014/main" id="{91E17366-8F5A-B25A-DE14-9CACA7A0DA25}"/>
              </a:ext>
            </a:extLst>
          </xdr:cNvPr>
          <xdr:cNvSpPr txBox="1"/>
        </xdr:nvSpPr>
        <xdr:spPr>
          <a:xfrm>
            <a:off x="12356276" y="4323036"/>
            <a:ext cx="1651109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Transportation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146087</xdr:colOff>
      <xdr:row>12</xdr:row>
      <xdr:rowOff>8402</xdr:rowOff>
    </xdr:from>
    <xdr:to>
      <xdr:col>19</xdr:col>
      <xdr:colOff>474124</xdr:colOff>
      <xdr:row>14</xdr:row>
      <xdr:rowOff>156535</xdr:rowOff>
    </xdr:to>
    <xdr:grpSp>
      <xdr:nvGrpSpPr>
        <xdr:cNvPr id="32" name="Group 24">
          <a:extLst>
            <a:ext uri="{FF2B5EF4-FFF2-40B4-BE49-F238E27FC236}">
              <a16:creationId xmlns:a16="http://schemas.microsoft.com/office/drawing/2014/main" id="{6FC132ED-93D8-0E4C-A303-F1818C933C49}"/>
            </a:ext>
          </a:extLst>
        </xdr:cNvPr>
        <xdr:cNvGrpSpPr/>
      </xdr:nvGrpSpPr>
      <xdr:grpSpPr>
        <a:xfrm>
          <a:off x="10185437" y="2322977"/>
          <a:ext cx="1509137" cy="538658"/>
          <a:chOff x="12304053" y="4303059"/>
          <a:chExt cx="1703332" cy="451090"/>
        </a:xfrm>
      </xdr:grpSpPr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6E30BF5F-BB37-BE4B-0705-9657EEE97B41}"/>
              </a:ext>
            </a:extLst>
          </xdr:cNvPr>
          <xdr:cNvSpPr/>
        </xdr:nvSpPr>
        <xdr:spPr>
          <a:xfrm>
            <a:off x="12304053" y="4303059"/>
            <a:ext cx="157637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34" name="TextBox 16">
            <a:extLst>
              <a:ext uri="{FF2B5EF4-FFF2-40B4-BE49-F238E27FC236}">
                <a16:creationId xmlns:a16="http://schemas.microsoft.com/office/drawing/2014/main" id="{D4B33202-EEB8-E6ED-4758-43D70197AE35}"/>
              </a:ext>
            </a:extLst>
          </xdr:cNvPr>
          <xdr:cNvSpPr txBox="1"/>
        </xdr:nvSpPr>
        <xdr:spPr>
          <a:xfrm>
            <a:off x="12356276" y="4323036"/>
            <a:ext cx="1651109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Transportation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171491</xdr:colOff>
      <xdr:row>14</xdr:row>
      <xdr:rowOff>33794</xdr:rowOff>
    </xdr:from>
    <xdr:to>
      <xdr:col>19</xdr:col>
      <xdr:colOff>499528</xdr:colOff>
      <xdr:row>17</xdr:row>
      <xdr:rowOff>2011</xdr:rowOff>
    </xdr:to>
    <xdr:grpSp>
      <xdr:nvGrpSpPr>
        <xdr:cNvPr id="35" name="Group 24">
          <a:extLst>
            <a:ext uri="{FF2B5EF4-FFF2-40B4-BE49-F238E27FC236}">
              <a16:creationId xmlns:a16="http://schemas.microsoft.com/office/drawing/2014/main" id="{632B6CDE-685F-8545-B717-584266278E56}"/>
            </a:ext>
          </a:extLst>
        </xdr:cNvPr>
        <xdr:cNvGrpSpPr/>
      </xdr:nvGrpSpPr>
      <xdr:grpSpPr>
        <a:xfrm>
          <a:off x="10210841" y="2738894"/>
          <a:ext cx="1509137" cy="530192"/>
          <a:chOff x="12304053" y="4303059"/>
          <a:chExt cx="1703332" cy="451090"/>
        </a:xfrm>
      </xdr:grpSpPr>
      <xdr:sp macro="" textlink="">
        <xdr:nvSpPr>
          <xdr:cNvPr id="36" name="Oval 35">
            <a:extLst>
              <a:ext uri="{FF2B5EF4-FFF2-40B4-BE49-F238E27FC236}">
                <a16:creationId xmlns:a16="http://schemas.microsoft.com/office/drawing/2014/main" id="{3A1A9E3A-3F74-FB3A-162E-70CE4844B216}"/>
              </a:ext>
            </a:extLst>
          </xdr:cNvPr>
          <xdr:cNvSpPr/>
        </xdr:nvSpPr>
        <xdr:spPr>
          <a:xfrm>
            <a:off x="12304053" y="4303059"/>
            <a:ext cx="157637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37" name="TextBox 16">
            <a:extLst>
              <a:ext uri="{FF2B5EF4-FFF2-40B4-BE49-F238E27FC236}">
                <a16:creationId xmlns:a16="http://schemas.microsoft.com/office/drawing/2014/main" id="{6EC6E08D-FFBA-AEA7-DE4A-F46BC47779B7}"/>
              </a:ext>
            </a:extLst>
          </xdr:cNvPr>
          <xdr:cNvSpPr txBox="1"/>
        </xdr:nvSpPr>
        <xdr:spPr>
          <a:xfrm>
            <a:off x="12356276" y="4323036"/>
            <a:ext cx="1651109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Downstream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180336</xdr:colOff>
      <xdr:row>21</xdr:row>
      <xdr:rowOff>18101</xdr:rowOff>
    </xdr:from>
    <xdr:to>
      <xdr:col>19</xdr:col>
      <xdr:colOff>477218</xdr:colOff>
      <xdr:row>23</xdr:row>
      <xdr:rowOff>176817</xdr:rowOff>
    </xdr:to>
    <xdr:grpSp>
      <xdr:nvGrpSpPr>
        <xdr:cNvPr id="38" name="Group 24">
          <a:extLst>
            <a:ext uri="{FF2B5EF4-FFF2-40B4-BE49-F238E27FC236}">
              <a16:creationId xmlns:a16="http://schemas.microsoft.com/office/drawing/2014/main" id="{169CE793-F6E0-8048-BEDB-01AEBA6DBBC7}"/>
            </a:ext>
          </a:extLst>
        </xdr:cNvPr>
        <xdr:cNvGrpSpPr/>
      </xdr:nvGrpSpPr>
      <xdr:grpSpPr>
        <a:xfrm>
          <a:off x="10219686" y="4075751"/>
          <a:ext cx="1477982" cy="539716"/>
          <a:chOff x="12304068" y="4303064"/>
          <a:chExt cx="1672188" cy="451090"/>
        </a:xfrm>
      </xdr:grpSpPr>
      <xdr:sp macro="" textlink="">
        <xdr:nvSpPr>
          <xdr:cNvPr id="39" name="Oval 38">
            <a:extLst>
              <a:ext uri="{FF2B5EF4-FFF2-40B4-BE49-F238E27FC236}">
                <a16:creationId xmlns:a16="http://schemas.microsoft.com/office/drawing/2014/main" id="{30EE8631-A628-E919-B668-3F0341E65739}"/>
              </a:ext>
            </a:extLst>
          </xdr:cNvPr>
          <xdr:cNvSpPr/>
        </xdr:nvSpPr>
        <xdr:spPr>
          <a:xfrm>
            <a:off x="12304068" y="4303064"/>
            <a:ext cx="1520955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40" name="TextBox 16">
            <a:extLst>
              <a:ext uri="{FF2B5EF4-FFF2-40B4-BE49-F238E27FC236}">
                <a16:creationId xmlns:a16="http://schemas.microsoft.com/office/drawing/2014/main" id="{6B0D4549-570D-4F75-DF51-5D0D84979707}"/>
              </a:ext>
            </a:extLst>
          </xdr:cNvPr>
          <xdr:cNvSpPr txBox="1"/>
        </xdr:nvSpPr>
        <xdr:spPr>
          <a:xfrm>
            <a:off x="12388025" y="4323041"/>
            <a:ext cx="1588231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Upstream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216306</xdr:colOff>
      <xdr:row>23</xdr:row>
      <xdr:rowOff>43484</xdr:rowOff>
    </xdr:from>
    <xdr:to>
      <xdr:col>19</xdr:col>
      <xdr:colOff>523786</xdr:colOff>
      <xdr:row>26</xdr:row>
      <xdr:rowOff>1117</xdr:rowOff>
    </xdr:to>
    <xdr:grpSp>
      <xdr:nvGrpSpPr>
        <xdr:cNvPr id="41" name="Group 24">
          <a:extLst>
            <a:ext uri="{FF2B5EF4-FFF2-40B4-BE49-F238E27FC236}">
              <a16:creationId xmlns:a16="http://schemas.microsoft.com/office/drawing/2014/main" id="{1BE6F219-2A65-5B41-8A4C-8BB4C79FA977}"/>
            </a:ext>
          </a:extLst>
        </xdr:cNvPr>
        <xdr:cNvGrpSpPr/>
      </xdr:nvGrpSpPr>
      <xdr:grpSpPr>
        <a:xfrm>
          <a:off x="10255656" y="4482134"/>
          <a:ext cx="1488580" cy="529133"/>
          <a:chOff x="12304053" y="4303059"/>
          <a:chExt cx="1682783" cy="451090"/>
        </a:xfrm>
      </xdr:grpSpPr>
      <xdr:sp macro="" textlink="">
        <xdr:nvSpPr>
          <xdr:cNvPr id="42" name="Oval 41">
            <a:extLst>
              <a:ext uri="{FF2B5EF4-FFF2-40B4-BE49-F238E27FC236}">
                <a16:creationId xmlns:a16="http://schemas.microsoft.com/office/drawing/2014/main" id="{DE802969-6983-9319-CE08-5D8664EC42FD}"/>
              </a:ext>
            </a:extLst>
          </xdr:cNvPr>
          <xdr:cNvSpPr/>
        </xdr:nvSpPr>
        <xdr:spPr>
          <a:xfrm>
            <a:off x="12304053" y="4303059"/>
            <a:ext cx="152731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43" name="TextBox 16">
            <a:extLst>
              <a:ext uri="{FF2B5EF4-FFF2-40B4-BE49-F238E27FC236}">
                <a16:creationId xmlns:a16="http://schemas.microsoft.com/office/drawing/2014/main" id="{49C6E1F1-3B35-B914-FA7D-BFD9FBD5674E}"/>
              </a:ext>
            </a:extLst>
          </xdr:cNvPr>
          <xdr:cNvSpPr txBox="1"/>
        </xdr:nvSpPr>
        <xdr:spPr>
          <a:xfrm>
            <a:off x="12398605" y="4323036"/>
            <a:ext cx="1588231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Midstream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186300</xdr:colOff>
      <xdr:row>25</xdr:row>
      <xdr:rowOff>80360</xdr:rowOff>
    </xdr:from>
    <xdr:to>
      <xdr:col>19</xdr:col>
      <xdr:colOff>514337</xdr:colOff>
      <xdr:row>28</xdr:row>
      <xdr:rowOff>48577</xdr:rowOff>
    </xdr:to>
    <xdr:grpSp>
      <xdr:nvGrpSpPr>
        <xdr:cNvPr id="44" name="Group 24">
          <a:extLst>
            <a:ext uri="{FF2B5EF4-FFF2-40B4-BE49-F238E27FC236}">
              <a16:creationId xmlns:a16="http://schemas.microsoft.com/office/drawing/2014/main" id="{F73C5F32-F56F-584B-B5E0-A8131CAF3A09}"/>
            </a:ext>
          </a:extLst>
        </xdr:cNvPr>
        <xdr:cNvGrpSpPr/>
      </xdr:nvGrpSpPr>
      <xdr:grpSpPr>
        <a:xfrm>
          <a:off x="10225650" y="4900010"/>
          <a:ext cx="1509137" cy="549242"/>
          <a:chOff x="12304053" y="4303059"/>
          <a:chExt cx="1703332" cy="451090"/>
        </a:xfrm>
      </xdr:grpSpPr>
      <xdr:sp macro="" textlink="">
        <xdr:nvSpPr>
          <xdr:cNvPr id="45" name="Oval 44">
            <a:extLst>
              <a:ext uri="{FF2B5EF4-FFF2-40B4-BE49-F238E27FC236}">
                <a16:creationId xmlns:a16="http://schemas.microsoft.com/office/drawing/2014/main" id="{F74F93A4-8C22-B8FE-60A6-F50C653F62C5}"/>
              </a:ext>
            </a:extLst>
          </xdr:cNvPr>
          <xdr:cNvSpPr/>
        </xdr:nvSpPr>
        <xdr:spPr>
          <a:xfrm>
            <a:off x="12304053" y="4303059"/>
            <a:ext cx="157637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46" name="TextBox 16">
            <a:extLst>
              <a:ext uri="{FF2B5EF4-FFF2-40B4-BE49-F238E27FC236}">
                <a16:creationId xmlns:a16="http://schemas.microsoft.com/office/drawing/2014/main" id="{1E0A9E14-7611-D86B-0776-3E9088A95202}"/>
              </a:ext>
            </a:extLst>
          </xdr:cNvPr>
          <xdr:cNvSpPr txBox="1"/>
        </xdr:nvSpPr>
        <xdr:spPr>
          <a:xfrm>
            <a:off x="12356276" y="4323036"/>
            <a:ext cx="1651109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Downstream Emission</a:t>
            </a:r>
            <a:endParaRPr lang="fa-IR" sz="1100" b="1"/>
          </a:p>
        </xdr:txBody>
      </xdr:sp>
    </xdr:grpSp>
    <xdr:clientData/>
  </xdr:twoCellAnchor>
  <xdr:twoCellAnchor>
    <xdr:from>
      <xdr:col>21</xdr:col>
      <xdr:colOff>746872</xdr:colOff>
      <xdr:row>25</xdr:row>
      <xdr:rowOff>66675</xdr:rowOff>
    </xdr:from>
    <xdr:to>
      <xdr:col>23</xdr:col>
      <xdr:colOff>1838325</xdr:colOff>
      <xdr:row>48</xdr:row>
      <xdr:rowOff>15875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7" name="Chart 46">
              <a:extLst>
                <a:ext uri="{FF2B5EF4-FFF2-40B4-BE49-F238E27FC236}">
                  <a16:creationId xmlns:a16="http://schemas.microsoft.com/office/drawing/2014/main" id="{036CC955-567D-6C46-83BC-FB22C9F9AF0F}"/>
                </a:ext>
                <a:ext uri="{147F2762-F138-4A5C-976F-8EAC2B608ADB}">
                  <a16:predDERef xmlns:a16="http://schemas.microsoft.com/office/drawing/2014/main" pred="{F73C5F32-F56F-584B-B5E0-A8131CAF3A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701AD-D69B-ED4D-8B20-DE94CE0E9215}">
  <dimension ref="A1:AL61"/>
  <sheetViews>
    <sheetView tabSelected="1" topLeftCell="S1" zoomScaleNormal="100" workbookViewId="0">
      <selection activeCell="AH4" sqref="AH4"/>
    </sheetView>
  </sheetViews>
  <sheetFormatPr defaultColWidth="8.85546875" defaultRowHeight="15"/>
  <cols>
    <col min="20" max="20" width="9.140625" customWidth="1"/>
    <col min="21" max="21" width="10.7109375" customWidth="1"/>
    <col min="22" max="22" width="30.140625" customWidth="1"/>
    <col min="23" max="23" width="36.85546875" customWidth="1"/>
    <col min="24" max="24" width="30.140625" customWidth="1"/>
    <col min="25" max="25" width="22.85546875" customWidth="1"/>
    <col min="26" max="26" width="25" customWidth="1"/>
    <col min="27" max="27" width="25.42578125" customWidth="1"/>
    <col min="28" max="28" width="20.85546875" customWidth="1"/>
    <col min="29" max="29" width="17.85546875" bestFit="1" customWidth="1"/>
    <col min="30" max="30" width="14.85546875" customWidth="1"/>
    <col min="31" max="31" width="27" customWidth="1"/>
    <col min="32" max="32" width="13.42578125" bestFit="1" customWidth="1"/>
    <col min="33" max="33" width="17.7109375" customWidth="1"/>
    <col min="34" max="34" width="25.140625" customWidth="1"/>
    <col min="35" max="35" width="16.28515625" customWidth="1"/>
    <col min="36" max="36" width="18.42578125" customWidth="1"/>
    <col min="37" max="37" width="12.7109375" bestFit="1" customWidth="1"/>
    <col min="38" max="38" width="11.42578125" bestFit="1" customWidth="1"/>
  </cols>
  <sheetData>
    <row r="1" spans="1:38" ht="14.25" customHeight="1">
      <c r="V1" s="16"/>
      <c r="W1" s="16"/>
      <c r="X1" s="16"/>
      <c r="Y1" s="53"/>
      <c r="Z1" s="53"/>
      <c r="AA1" s="53"/>
      <c r="AB1" s="16"/>
      <c r="AC1" s="16"/>
      <c r="AD1" s="16"/>
      <c r="AE1" s="16"/>
      <c r="AF1" s="16"/>
      <c r="AG1" s="16"/>
      <c r="AH1" s="16"/>
      <c r="AI1" s="16"/>
      <c r="AJ1" s="16"/>
    </row>
    <row r="2" spans="1:38">
      <c r="S2" s="13"/>
      <c r="V2" s="16"/>
      <c r="W2" s="16"/>
      <c r="X2" s="16"/>
      <c r="Y2" s="54"/>
      <c r="Z2" s="54"/>
      <c r="AA2" s="54"/>
      <c r="AB2" s="16"/>
      <c r="AC2" s="16"/>
      <c r="AD2" s="16"/>
      <c r="AE2" s="16"/>
      <c r="AF2" s="16"/>
      <c r="AG2" s="16"/>
      <c r="AH2" s="16"/>
      <c r="AI2" s="16"/>
      <c r="AJ2" s="16"/>
    </row>
    <row r="3" spans="1:38" ht="17.100000000000001" thickBot="1">
      <c r="H3" s="9"/>
      <c r="S3" s="13"/>
      <c r="U3" s="11"/>
      <c r="V3" s="17" t="s">
        <v>0</v>
      </c>
      <c r="W3" s="17" t="s">
        <v>1</v>
      </c>
      <c r="X3" s="18" t="s">
        <v>2</v>
      </c>
      <c r="Y3" s="19" t="s">
        <v>3</v>
      </c>
      <c r="Z3" s="19" t="s">
        <v>4</v>
      </c>
      <c r="AA3" s="20" t="s">
        <v>5</v>
      </c>
      <c r="AB3" s="36" t="s">
        <v>6</v>
      </c>
      <c r="AC3" s="21" t="s">
        <v>7</v>
      </c>
      <c r="AD3" s="21" t="s">
        <v>8</v>
      </c>
      <c r="AE3" s="21" t="s">
        <v>9</v>
      </c>
      <c r="AF3" s="22" t="s">
        <v>10</v>
      </c>
      <c r="AG3" s="23" t="s">
        <v>11</v>
      </c>
      <c r="AH3" s="39" t="s">
        <v>12</v>
      </c>
      <c r="AI3" s="39" t="s">
        <v>13</v>
      </c>
      <c r="AJ3" s="39" t="s">
        <v>14</v>
      </c>
    </row>
    <row r="4" spans="1:38" ht="15.95" thickBot="1">
      <c r="D4" s="55" t="s">
        <v>15</v>
      </c>
      <c r="E4" s="56"/>
      <c r="F4" s="57"/>
      <c r="N4" s="55" t="s">
        <v>16</v>
      </c>
      <c r="O4" s="56"/>
      <c r="P4" s="57"/>
      <c r="S4" s="13"/>
      <c r="U4" s="11"/>
      <c r="V4" s="18" t="s">
        <v>17</v>
      </c>
      <c r="W4" s="38">
        <v>258400</v>
      </c>
      <c r="X4" s="18">
        <f>W4/38</f>
        <v>6800</v>
      </c>
      <c r="Y4" s="24">
        <v>1</v>
      </c>
      <c r="Z4" s="25">
        <f>$Z$11*X4</f>
        <v>69428</v>
      </c>
      <c r="AA4" s="26">
        <v>265</v>
      </c>
      <c r="AB4" s="37">
        <f>$AB$11*X4</f>
        <v>0.54400000000000004</v>
      </c>
      <c r="AC4" s="27">
        <v>28</v>
      </c>
      <c r="AD4" s="35">
        <f>$AD$11*X4</f>
        <v>2.7879999999999998</v>
      </c>
      <c r="AE4" s="28">
        <v>100</v>
      </c>
      <c r="AF4" s="29">
        <f>(Y4*Z4)+(AA4*AB4)+(AC4*AD4)</f>
        <v>69650.224000000002</v>
      </c>
      <c r="AG4" s="50">
        <f>AF4*AE4</f>
        <v>6965022.4000000004</v>
      </c>
      <c r="AH4" s="40">
        <f>Y4*Z4*AE4</f>
        <v>6942800</v>
      </c>
      <c r="AI4" s="40">
        <f>AB4*AE4</f>
        <v>54.400000000000006</v>
      </c>
      <c r="AJ4" s="17">
        <f>AD4*AE4</f>
        <v>278.79999999999995</v>
      </c>
      <c r="AK4" s="16">
        <f>SUM(AH4:AJ4)</f>
        <v>6943133.2000000002</v>
      </c>
      <c r="AL4" s="16"/>
    </row>
    <row r="5" spans="1:38" ht="15.95" thickBot="1">
      <c r="V5" s="18" t="s">
        <v>18</v>
      </c>
      <c r="W5" s="38">
        <v>258400</v>
      </c>
      <c r="X5" s="18">
        <f>W5/38</f>
        <v>6800</v>
      </c>
      <c r="Y5" s="24">
        <v>1</v>
      </c>
      <c r="Z5" s="25">
        <f t="shared" ref="Z5:Z10" si="0">$Z$11*X5</f>
        <v>69428</v>
      </c>
      <c r="AA5" s="26">
        <v>265</v>
      </c>
      <c r="AB5" s="37">
        <f t="shared" ref="AB5:AB10" si="1">$AB$11*X5</f>
        <v>0.54400000000000004</v>
      </c>
      <c r="AC5" s="27">
        <v>28</v>
      </c>
      <c r="AD5" s="35">
        <f t="shared" ref="AD5:AD10" si="2">$AD$11*X5</f>
        <v>2.7879999999999998</v>
      </c>
      <c r="AE5" s="28">
        <v>100</v>
      </c>
      <c r="AF5" s="29">
        <f t="shared" ref="AF5:AF6" si="3">(Y5*Z5)+(AA5*AB5)+(AC5*AD5)</f>
        <v>69650.224000000002</v>
      </c>
      <c r="AG5" s="50">
        <f>AF5*AE5</f>
        <v>6965022.4000000004</v>
      </c>
      <c r="AH5" s="40">
        <f t="shared" ref="AH5:AH6" si="4">Y5*Z5*AE5</f>
        <v>6942800</v>
      </c>
      <c r="AI5" s="40">
        <f t="shared" ref="AI5:AI6" si="5">AB5*AE5</f>
        <v>54.400000000000006</v>
      </c>
      <c r="AJ5" s="17">
        <f t="shared" ref="AJ5:AJ6" si="6">AD5*AE5</f>
        <v>278.79999999999995</v>
      </c>
      <c r="AK5" s="16">
        <f>SUM(AH5:AJ5)</f>
        <v>6943133.2000000002</v>
      </c>
      <c r="AL5" s="16"/>
    </row>
    <row r="6" spans="1:38">
      <c r="B6" s="1"/>
      <c r="C6" s="2"/>
      <c r="D6" s="2"/>
      <c r="E6" s="2"/>
      <c r="F6" s="2"/>
      <c r="G6" s="2"/>
      <c r="H6" s="2"/>
      <c r="I6" s="3"/>
      <c r="L6" s="1"/>
      <c r="M6" s="2"/>
      <c r="N6" s="2"/>
      <c r="O6" s="2"/>
      <c r="P6" s="2"/>
      <c r="Q6" s="2"/>
      <c r="R6" s="2"/>
      <c r="S6" s="2"/>
      <c r="T6" s="3"/>
      <c r="V6" s="18"/>
      <c r="W6" s="38"/>
      <c r="X6" s="18">
        <f>W6/38</f>
        <v>0</v>
      </c>
      <c r="Y6" s="24">
        <v>1</v>
      </c>
      <c r="Z6" s="25">
        <f t="shared" si="0"/>
        <v>0</v>
      </c>
      <c r="AA6" s="26">
        <v>265</v>
      </c>
      <c r="AB6" s="37">
        <f t="shared" si="1"/>
        <v>0</v>
      </c>
      <c r="AC6" s="27">
        <v>28</v>
      </c>
      <c r="AD6" s="35">
        <f t="shared" si="2"/>
        <v>0</v>
      </c>
      <c r="AE6" s="28">
        <v>1</v>
      </c>
      <c r="AF6" s="29">
        <f t="shared" si="3"/>
        <v>0</v>
      </c>
      <c r="AG6" s="50">
        <f>AF6*AE6</f>
        <v>0</v>
      </c>
      <c r="AH6" s="40">
        <f t="shared" si="4"/>
        <v>0</v>
      </c>
      <c r="AI6" s="40">
        <f t="shared" si="5"/>
        <v>0</v>
      </c>
      <c r="AJ6" s="17">
        <f t="shared" si="6"/>
        <v>0</v>
      </c>
      <c r="AL6" s="16"/>
    </row>
    <row r="7" spans="1:38">
      <c r="A7" s="4"/>
      <c r="B7" s="4"/>
      <c r="I7" s="5"/>
      <c r="L7" s="4"/>
      <c r="T7" s="5"/>
      <c r="V7" s="18"/>
      <c r="W7" s="38"/>
      <c r="X7" s="18">
        <f>W7/38</f>
        <v>0</v>
      </c>
      <c r="Y7" s="24">
        <v>1</v>
      </c>
      <c r="Z7" s="25">
        <f t="shared" si="0"/>
        <v>0</v>
      </c>
      <c r="AA7" s="26">
        <v>265</v>
      </c>
      <c r="AB7" s="37">
        <f t="shared" si="1"/>
        <v>0</v>
      </c>
      <c r="AC7" s="27">
        <v>28</v>
      </c>
      <c r="AD7" s="35">
        <f t="shared" si="2"/>
        <v>0</v>
      </c>
      <c r="AE7" s="28"/>
      <c r="AF7" s="29"/>
      <c r="AG7" s="50"/>
      <c r="AH7" s="40"/>
      <c r="AI7" s="40"/>
      <c r="AJ7" s="17"/>
    </row>
    <row r="8" spans="1:38">
      <c r="A8" s="4"/>
      <c r="B8" s="4"/>
      <c r="I8" s="5"/>
      <c r="L8" s="4"/>
      <c r="T8" s="5"/>
      <c r="V8" s="18"/>
      <c r="W8" s="38"/>
      <c r="X8" s="18">
        <f>(W8/10.4)/24</f>
        <v>0</v>
      </c>
      <c r="Y8" s="24">
        <v>1</v>
      </c>
      <c r="Z8" s="25">
        <f t="shared" si="0"/>
        <v>0</v>
      </c>
      <c r="AA8" s="26">
        <v>265</v>
      </c>
      <c r="AB8" s="37">
        <f t="shared" si="1"/>
        <v>0</v>
      </c>
      <c r="AC8" s="27">
        <v>28</v>
      </c>
      <c r="AD8" s="35">
        <f t="shared" si="2"/>
        <v>0</v>
      </c>
      <c r="AE8" s="28"/>
      <c r="AF8" s="29"/>
      <c r="AG8" s="50"/>
      <c r="AH8" s="40"/>
      <c r="AI8" s="40"/>
      <c r="AJ8" s="17"/>
    </row>
    <row r="9" spans="1:38">
      <c r="A9" s="4"/>
      <c r="B9" s="4"/>
      <c r="I9" s="5"/>
      <c r="L9" s="4"/>
      <c r="T9" s="5"/>
      <c r="V9" s="18"/>
      <c r="W9" s="38"/>
      <c r="X9" s="18">
        <f>(W9/10.4)/24</f>
        <v>0</v>
      </c>
      <c r="Y9" s="24">
        <v>1</v>
      </c>
      <c r="Z9" s="25">
        <f t="shared" si="0"/>
        <v>0</v>
      </c>
      <c r="AA9" s="26">
        <v>265</v>
      </c>
      <c r="AB9" s="37">
        <f t="shared" si="1"/>
        <v>0</v>
      </c>
      <c r="AC9" s="27">
        <v>28</v>
      </c>
      <c r="AD9" s="35">
        <f t="shared" si="2"/>
        <v>0</v>
      </c>
      <c r="AE9" s="28"/>
      <c r="AF9" s="29"/>
      <c r="AG9" s="50"/>
      <c r="AH9" s="40"/>
      <c r="AI9" s="40"/>
      <c r="AJ9" s="17"/>
    </row>
    <row r="10" spans="1:38">
      <c r="A10" s="4"/>
      <c r="B10" s="4"/>
      <c r="I10" s="5"/>
      <c r="L10" s="4"/>
      <c r="T10" s="5"/>
      <c r="V10" s="18"/>
      <c r="W10" s="18"/>
      <c r="X10" s="18">
        <f t="shared" ref="X10" si="7">W10/38</f>
        <v>0</v>
      </c>
      <c r="Y10" s="24">
        <v>1</v>
      </c>
      <c r="Z10" s="25">
        <f t="shared" si="0"/>
        <v>0</v>
      </c>
      <c r="AA10" s="26">
        <v>265</v>
      </c>
      <c r="AB10" s="37">
        <f t="shared" si="1"/>
        <v>0</v>
      </c>
      <c r="AC10" s="27">
        <v>28</v>
      </c>
      <c r="AD10" s="35">
        <f t="shared" si="2"/>
        <v>0</v>
      </c>
      <c r="AE10" s="28"/>
      <c r="AF10" s="29"/>
      <c r="AG10" s="50"/>
      <c r="AH10" s="40"/>
      <c r="AI10" s="40"/>
      <c r="AJ10" s="17"/>
    </row>
    <row r="11" spans="1:38">
      <c r="A11" s="4"/>
      <c r="B11" s="4"/>
      <c r="I11" s="5"/>
      <c r="L11" s="4"/>
      <c r="T11" s="5"/>
      <c r="V11" s="17"/>
      <c r="W11" s="17"/>
      <c r="X11" s="18">
        <f>SUM(X4:X10)</f>
        <v>13600</v>
      </c>
      <c r="Y11" s="41"/>
      <c r="Z11" s="41">
        <v>10.210000000000001</v>
      </c>
      <c r="AA11" s="42"/>
      <c r="AB11" s="47">
        <v>8.0000000000000007E-5</v>
      </c>
      <c r="AC11" s="47"/>
      <c r="AD11" s="48">
        <v>4.0999999999999999E-4</v>
      </c>
      <c r="AE11" s="17"/>
      <c r="AF11" s="29"/>
      <c r="AG11" s="30"/>
      <c r="AH11" s="30"/>
      <c r="AI11" s="30"/>
      <c r="AJ11" s="30"/>
    </row>
    <row r="12" spans="1:38">
      <c r="A12" s="4"/>
      <c r="B12" s="4"/>
      <c r="I12" s="5"/>
      <c r="L12" s="4"/>
      <c r="T12" s="5"/>
      <c r="V12" s="17"/>
      <c r="W12" s="17"/>
      <c r="X12" s="18"/>
      <c r="Y12" s="41"/>
      <c r="Z12" s="43">
        <f>SUM(Z5:Z10)+10*Z4</f>
        <v>763708</v>
      </c>
      <c r="AA12" s="44"/>
      <c r="AB12" s="47" t="s">
        <v>19</v>
      </c>
      <c r="AC12" s="47"/>
      <c r="AD12" s="48"/>
      <c r="AE12" s="17"/>
      <c r="AF12" s="17"/>
      <c r="AG12" s="30"/>
      <c r="AH12" s="30"/>
      <c r="AI12" s="30"/>
      <c r="AJ12" s="30"/>
    </row>
    <row r="13" spans="1:38">
      <c r="A13" s="4"/>
      <c r="B13" s="4"/>
      <c r="I13" s="5"/>
      <c r="L13" s="4"/>
      <c r="T13" s="5"/>
      <c r="V13" s="17"/>
      <c r="W13" s="17"/>
      <c r="X13" s="18"/>
      <c r="Y13" s="41"/>
      <c r="Z13" s="41">
        <f>(AE4*Z12)/328</f>
        <v>232837.80487804877</v>
      </c>
      <c r="AA13" s="44"/>
      <c r="AB13" s="47">
        <f>(SUM(AB4:AB10))+10*AB4</f>
        <v>6.5280000000000005</v>
      </c>
      <c r="AC13" s="47"/>
      <c r="AD13" s="48">
        <f>(SUM(AD5:AD10))+10*AD4</f>
        <v>30.667999999999999</v>
      </c>
      <c r="AE13" s="17"/>
      <c r="AF13" s="17"/>
      <c r="AG13" s="45" t="e">
        <f>AG11/$AE$11</f>
        <v>#DIV/0!</v>
      </c>
      <c r="AH13" s="45" t="e">
        <f>AH11/$AE$11</f>
        <v>#DIV/0!</v>
      </c>
      <c r="AI13" s="46" t="e">
        <f>AI11/$AE$11</f>
        <v>#DIV/0!</v>
      </c>
      <c r="AJ13" s="45" t="e">
        <f t="shared" ref="AJ13" si="8">AJ11/$AE$11</f>
        <v>#DIV/0!</v>
      </c>
    </row>
    <row r="14" spans="1:38" ht="15.95" thickBot="1">
      <c r="A14" s="4"/>
      <c r="B14" s="6"/>
      <c r="C14" s="7"/>
      <c r="D14" s="7"/>
      <c r="E14" s="7"/>
      <c r="F14" s="7"/>
      <c r="G14" s="7"/>
      <c r="H14" s="7"/>
      <c r="I14" s="8"/>
      <c r="L14" s="4"/>
      <c r="T14" s="5"/>
      <c r="V14" s="16"/>
      <c r="W14" s="16"/>
      <c r="X14" s="31"/>
      <c r="Y14" s="16"/>
      <c r="Z14" s="16"/>
      <c r="AA14" s="33"/>
      <c r="AB14" s="16"/>
      <c r="AC14" s="32"/>
      <c r="AD14" s="16"/>
      <c r="AE14" s="16"/>
      <c r="AF14" s="16"/>
      <c r="AG14" s="16"/>
      <c r="AH14" s="16"/>
      <c r="AI14" s="49"/>
      <c r="AJ14" s="49"/>
    </row>
    <row r="15" spans="1:38">
      <c r="A15" s="4"/>
      <c r="L15" s="4"/>
      <c r="T15" s="5"/>
      <c r="V15" s="16"/>
      <c r="W15" s="16"/>
      <c r="X15" s="31"/>
      <c r="Y15" s="16"/>
      <c r="Z15" s="16"/>
      <c r="AA15" s="16"/>
      <c r="AB15" s="16"/>
      <c r="AC15" s="32"/>
      <c r="AD15" s="16"/>
      <c r="AE15" s="16"/>
      <c r="AF15" s="16"/>
      <c r="AG15" s="16"/>
      <c r="AH15" s="16"/>
      <c r="AI15" s="16"/>
      <c r="AJ15" s="16"/>
    </row>
    <row r="16" spans="1:38" ht="14.25" customHeight="1">
      <c r="A16" s="4"/>
      <c r="L16" s="4"/>
      <c r="T16" s="5"/>
    </row>
    <row r="17" spans="1:31" ht="15" customHeight="1" thickBot="1">
      <c r="A17" s="4"/>
      <c r="L17" s="6"/>
      <c r="M17" s="7"/>
      <c r="N17" s="7"/>
      <c r="O17" s="7"/>
      <c r="P17" s="7"/>
      <c r="Q17" s="7"/>
      <c r="R17" s="7"/>
      <c r="S17" s="7"/>
      <c r="T17" s="8"/>
      <c r="Z17" s="16"/>
    </row>
    <row r="18" spans="1:31" ht="15.95" thickBot="1">
      <c r="A18" s="4"/>
      <c r="U18" s="11"/>
      <c r="AB18" s="51"/>
      <c r="AD18" s="52"/>
    </row>
    <row r="19" spans="1:31" ht="15.95" thickBot="1">
      <c r="A19" s="4"/>
      <c r="N19" s="55" t="s">
        <v>20</v>
      </c>
      <c r="O19" s="56"/>
      <c r="P19" s="57"/>
      <c r="U19" s="11"/>
    </row>
    <row r="20" spans="1:31">
      <c r="A20" s="4"/>
      <c r="N20" s="15"/>
      <c r="O20" s="15"/>
      <c r="P20" s="15"/>
      <c r="U20" s="11"/>
    </row>
    <row r="21" spans="1:31" ht="15.95" thickBot="1">
      <c r="A21" s="4"/>
    </row>
    <row r="22" spans="1:31">
      <c r="A22" s="4"/>
      <c r="L22" s="1"/>
      <c r="M22" s="2"/>
      <c r="N22" s="2"/>
      <c r="O22" s="2"/>
      <c r="P22" s="2"/>
      <c r="Q22" s="2"/>
      <c r="R22" s="2"/>
      <c r="S22" s="2"/>
      <c r="T22" s="3"/>
    </row>
    <row r="23" spans="1:31">
      <c r="A23" s="58"/>
      <c r="B23" s="60"/>
      <c r="L23" s="4"/>
      <c r="T23" s="5"/>
    </row>
    <row r="24" spans="1:31">
      <c r="A24" s="58"/>
      <c r="B24" s="59"/>
      <c r="L24" s="4"/>
      <c r="T24" s="5"/>
      <c r="V24" s="16"/>
      <c r="W24" s="16"/>
      <c r="X24" s="16"/>
      <c r="Y24" s="16"/>
      <c r="Z24" s="16"/>
      <c r="AA24" s="16"/>
      <c r="AB24" s="16"/>
      <c r="AC24" s="32"/>
      <c r="AD24" s="16"/>
      <c r="AE24" s="16"/>
    </row>
    <row r="25" spans="1:31">
      <c r="A25" s="4"/>
      <c r="L25" s="4"/>
      <c r="T25" s="5"/>
      <c r="V25" s="16"/>
      <c r="W25" s="16"/>
      <c r="X25" s="16"/>
      <c r="Y25" s="34"/>
      <c r="Z25" s="16"/>
      <c r="AA25" s="16"/>
      <c r="AB25" s="16"/>
      <c r="AC25" s="32"/>
      <c r="AE25" s="16"/>
    </row>
    <row r="26" spans="1:31">
      <c r="A26" s="4"/>
      <c r="L26" s="4"/>
      <c r="T26" s="5"/>
      <c r="V26" s="9"/>
      <c r="W26" s="9"/>
      <c r="X26" s="9"/>
      <c r="Y26" s="14"/>
      <c r="AC26" s="12"/>
    </row>
    <row r="27" spans="1:31">
      <c r="A27" s="4"/>
      <c r="L27" s="4"/>
      <c r="T27" s="5"/>
      <c r="Y27" s="14"/>
      <c r="AC27" s="12"/>
    </row>
    <row r="28" spans="1:31" ht="15.95" thickBot="1">
      <c r="A28" s="4"/>
      <c r="L28" s="6"/>
      <c r="M28" s="7"/>
      <c r="N28" s="7"/>
      <c r="O28" s="7"/>
      <c r="P28" s="7"/>
      <c r="Q28" s="7"/>
      <c r="R28" s="7"/>
      <c r="S28" s="7"/>
      <c r="T28" s="8"/>
      <c r="Y28" s="14"/>
      <c r="AC28" s="12"/>
    </row>
    <row r="29" spans="1:31">
      <c r="A29" s="4"/>
      <c r="Y29" s="14"/>
      <c r="AC29" s="12"/>
    </row>
    <row r="30" spans="1:31">
      <c r="A30" s="4"/>
      <c r="AC30" s="12"/>
    </row>
    <row r="31" spans="1:31">
      <c r="A31" s="4"/>
      <c r="AC31" s="12"/>
    </row>
    <row r="32" spans="1:31">
      <c r="A32" s="4"/>
      <c r="AC32" s="12"/>
    </row>
    <row r="33" spans="1:29">
      <c r="A33" s="4"/>
      <c r="Y33" s="14"/>
      <c r="AC33" s="12"/>
    </row>
    <row r="34" spans="1:29">
      <c r="A34" s="4"/>
      <c r="Y34" s="14"/>
      <c r="AC34" s="12"/>
    </row>
    <row r="35" spans="1:29">
      <c r="A35" s="4"/>
      <c r="Y35" s="14"/>
      <c r="AC35" s="12"/>
    </row>
    <row r="36" spans="1:29">
      <c r="A36" s="4"/>
      <c r="Y36" s="14"/>
      <c r="AC36" s="12"/>
    </row>
    <row r="37" spans="1:29">
      <c r="A37" s="4"/>
      <c r="Y37" s="14"/>
    </row>
    <row r="38" spans="1:29">
      <c r="A38" s="4"/>
      <c r="Y38" s="14"/>
    </row>
    <row r="39" spans="1:29">
      <c r="A39" s="4"/>
      <c r="Y39" s="14"/>
      <c r="AC39" s="12"/>
    </row>
    <row r="40" spans="1:29">
      <c r="A40" s="4"/>
      <c r="AC40" s="12"/>
    </row>
    <row r="41" spans="1:29">
      <c r="A41" s="4"/>
      <c r="AC41" s="12"/>
    </row>
    <row r="42" spans="1:29">
      <c r="A42" s="4"/>
      <c r="AC42" s="12"/>
    </row>
    <row r="43" spans="1:29">
      <c r="A43" s="4"/>
      <c r="AA43" s="11"/>
      <c r="AC43" s="12"/>
    </row>
    <row r="44" spans="1:29">
      <c r="A44" s="4"/>
      <c r="AC44" s="12"/>
    </row>
    <row r="45" spans="1:29">
      <c r="A45" s="4"/>
      <c r="AC45" s="12"/>
    </row>
    <row r="46" spans="1:29">
      <c r="A46" s="4"/>
      <c r="AC46" s="12"/>
    </row>
    <row r="47" spans="1:29">
      <c r="A47" s="4"/>
      <c r="AC47" s="12"/>
    </row>
    <row r="48" spans="1:29">
      <c r="A48" s="4"/>
    </row>
    <row r="49" spans="1:29">
      <c r="A49" s="4"/>
    </row>
    <row r="52" spans="1:29">
      <c r="U52" s="11"/>
      <c r="AA52" s="11"/>
      <c r="AB52" s="11"/>
    </row>
    <row r="53" spans="1:29">
      <c r="AC53" s="12"/>
    </row>
    <row r="54" spans="1:29">
      <c r="AC54" s="12"/>
    </row>
    <row r="55" spans="1:29">
      <c r="AC55" s="12"/>
    </row>
    <row r="56" spans="1:29">
      <c r="AC56" s="12"/>
    </row>
    <row r="57" spans="1:29">
      <c r="AA57" s="11"/>
      <c r="AC57" s="12"/>
    </row>
    <row r="58" spans="1:29">
      <c r="AC58" s="12"/>
    </row>
    <row r="59" spans="1:29">
      <c r="AC59" s="12"/>
    </row>
    <row r="60" spans="1:29">
      <c r="AC60" s="12"/>
    </row>
    <row r="61" spans="1:29">
      <c r="AC61" s="10"/>
    </row>
  </sheetData>
  <mergeCells count="6">
    <mergeCell ref="A24:B24"/>
    <mergeCell ref="Y1:AA2"/>
    <mergeCell ref="D4:F4"/>
    <mergeCell ref="N4:P4"/>
    <mergeCell ref="N19:P19"/>
    <mergeCell ref="A23:B2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Brown, Rebecca (rebe9135@vandals.uidaho.edu)</cp:lastModifiedBy>
  <cp:revision/>
  <dcterms:created xsi:type="dcterms:W3CDTF">2020-05-18T19:17:10Z</dcterms:created>
  <dcterms:modified xsi:type="dcterms:W3CDTF">2025-02-01T23:09:02Z</dcterms:modified>
  <cp:category/>
  <cp:contentStatus/>
</cp:coreProperties>
</file>