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0"/>
  <workbookPr autoCompressPictures="0"/>
  <bookViews>
    <workbookView xWindow="0" yWindow="0" windowWidth="25600" windowHeight="16060" tabRatio="660" activeTab="5"/>
  </bookViews>
  <sheets>
    <sheet name="Dashboard" sheetId="1" r:id="rId1"/>
    <sheet name="Vinely Pros" sheetId="2" r:id="rId2"/>
    <sheet name="Parties" sheetId="3" r:id="rId3"/>
    <sheet name="Wine" sheetId="4" r:id="rId4"/>
    <sheet name="Customers" sheetId="5" r:id="rId5"/>
    <sheet name="Orders" sheetId="6" r:id="rId6"/>
    <sheet name="Order Modification" sheetId="8" r:id="rId7"/>
    <sheet name="Comp Plan Table" sheetId="9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J3" i="6"/>
  <c r="I4" i="6"/>
  <c r="J4" i="6"/>
  <c r="J5" i="6"/>
  <c r="I6" i="6"/>
  <c r="J6" i="6"/>
  <c r="I8" i="6"/>
  <c r="J8" i="6"/>
  <c r="I10" i="6"/>
  <c r="J10" i="6"/>
  <c r="I11" i="6"/>
  <c r="J11" i="6"/>
  <c r="I12" i="6"/>
  <c r="J12" i="6"/>
  <c r="I13" i="6"/>
  <c r="J13" i="6"/>
  <c r="I14" i="6"/>
  <c r="J14" i="6"/>
  <c r="I15" i="6"/>
  <c r="J15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9" i="6"/>
  <c r="H50" i="6"/>
  <c r="H2" i="6"/>
  <c r="F2" i="6"/>
  <c r="N3" i="6"/>
  <c r="U3" i="6"/>
  <c r="N4" i="6"/>
  <c r="U4" i="6"/>
  <c r="N5" i="6"/>
  <c r="U5" i="6"/>
  <c r="N6" i="6"/>
  <c r="U6" i="6"/>
  <c r="N7" i="6"/>
  <c r="U7" i="6"/>
  <c r="N8" i="6"/>
  <c r="U8" i="6"/>
  <c r="N9" i="6"/>
  <c r="U9" i="6"/>
  <c r="N10" i="6"/>
  <c r="U10" i="6"/>
  <c r="N11" i="6"/>
  <c r="U11" i="6"/>
  <c r="N12" i="6"/>
  <c r="U12" i="6"/>
  <c r="N13" i="6"/>
  <c r="U13" i="6"/>
  <c r="N14" i="6"/>
  <c r="U14" i="6"/>
  <c r="N15" i="6"/>
  <c r="U15" i="6"/>
  <c r="N16" i="6"/>
  <c r="U16" i="6"/>
  <c r="N17" i="6"/>
  <c r="U17" i="6"/>
  <c r="N18" i="6"/>
  <c r="U18" i="6"/>
  <c r="N19" i="6"/>
  <c r="U19" i="6"/>
  <c r="N20" i="6"/>
  <c r="U20" i="6"/>
  <c r="N21" i="6"/>
  <c r="U21" i="6"/>
  <c r="N22" i="6"/>
  <c r="U22" i="6"/>
  <c r="N23" i="6"/>
  <c r="U23" i="6"/>
  <c r="N24" i="6"/>
  <c r="U24" i="6"/>
  <c r="N25" i="6"/>
  <c r="U25" i="6"/>
  <c r="N26" i="6"/>
  <c r="U26" i="6"/>
  <c r="N27" i="6"/>
  <c r="U27" i="6"/>
  <c r="N28" i="6"/>
  <c r="U28" i="6"/>
  <c r="N29" i="6"/>
  <c r="U29" i="6"/>
  <c r="N30" i="6"/>
  <c r="U30" i="6"/>
  <c r="N32" i="6"/>
  <c r="U32" i="6"/>
  <c r="N33" i="6"/>
  <c r="U33" i="6"/>
  <c r="N34" i="6"/>
  <c r="U34" i="6"/>
  <c r="N35" i="6"/>
  <c r="U35" i="6"/>
  <c r="N36" i="6"/>
  <c r="U36" i="6"/>
  <c r="N37" i="6"/>
  <c r="U37" i="6"/>
  <c r="N38" i="6"/>
  <c r="U38" i="6"/>
  <c r="N39" i="6"/>
  <c r="U39" i="6"/>
  <c r="N40" i="6"/>
  <c r="U40" i="6"/>
  <c r="N41" i="6"/>
  <c r="U41" i="6"/>
  <c r="N42" i="6"/>
  <c r="U42" i="6"/>
  <c r="N43" i="6"/>
  <c r="U43" i="6"/>
  <c r="N44" i="6"/>
  <c r="U44" i="6"/>
  <c r="N45" i="6"/>
  <c r="U45" i="6"/>
  <c r="N2" i="6"/>
  <c r="U2" i="6"/>
  <c r="F3" i="6"/>
  <c r="F4" i="6"/>
  <c r="F5" i="6"/>
  <c r="F6" i="6"/>
  <c r="F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9" i="6"/>
  <c r="F50" i="6"/>
  <c r="D47" i="6"/>
  <c r="C47" i="6"/>
  <c r="D46" i="6"/>
  <c r="C46" i="6"/>
  <c r="T2" i="6"/>
  <c r="S2" i="6"/>
  <c r="R2" i="6"/>
  <c r="Q2" i="6"/>
  <c r="P2" i="6"/>
  <c r="O2" i="6"/>
  <c r="L2" i="6"/>
  <c r="K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2" i="6"/>
  <c r="D3" i="6"/>
  <c r="K3" i="6"/>
  <c r="L3" i="6"/>
  <c r="O3" i="6"/>
  <c r="P3" i="6"/>
  <c r="Q3" i="6"/>
  <c r="R3" i="6"/>
  <c r="S3" i="6"/>
  <c r="T3" i="6"/>
  <c r="D4" i="6"/>
  <c r="K4" i="6"/>
  <c r="L4" i="6"/>
  <c r="O4" i="6"/>
  <c r="P4" i="6"/>
  <c r="Q4" i="6"/>
  <c r="R4" i="6"/>
  <c r="S4" i="6"/>
  <c r="T4" i="6"/>
  <c r="D5" i="6"/>
  <c r="K5" i="6"/>
  <c r="L5" i="6"/>
  <c r="O5" i="6"/>
  <c r="P5" i="6"/>
  <c r="Q5" i="6"/>
  <c r="R5" i="6"/>
  <c r="T5" i="6"/>
  <c r="D6" i="6"/>
  <c r="K6" i="6"/>
  <c r="L6" i="6"/>
  <c r="O6" i="6"/>
  <c r="P6" i="6"/>
  <c r="Q6" i="6"/>
  <c r="R6" i="6"/>
  <c r="S6" i="6"/>
  <c r="T6" i="6"/>
  <c r="D7" i="6"/>
  <c r="K7" i="6"/>
  <c r="O7" i="6"/>
  <c r="P7" i="6"/>
  <c r="D8" i="6"/>
  <c r="K8" i="6"/>
  <c r="O8" i="6"/>
  <c r="P8" i="6"/>
  <c r="Q8" i="6"/>
  <c r="R8" i="6"/>
  <c r="S8" i="6"/>
  <c r="T8" i="6"/>
  <c r="D9" i="6"/>
  <c r="K9" i="6"/>
  <c r="O9" i="6"/>
  <c r="P9" i="6"/>
  <c r="D10" i="6"/>
  <c r="K10" i="6"/>
  <c r="L10" i="6"/>
  <c r="O10" i="6"/>
  <c r="P10" i="6"/>
  <c r="Q10" i="6"/>
  <c r="R10" i="6"/>
  <c r="S10" i="6"/>
  <c r="T10" i="6"/>
  <c r="D11" i="6"/>
  <c r="K11" i="6"/>
  <c r="L11" i="6"/>
  <c r="O11" i="6"/>
  <c r="P11" i="6"/>
  <c r="Q11" i="6"/>
  <c r="R11" i="6"/>
  <c r="S11" i="6"/>
  <c r="T11" i="6"/>
  <c r="D12" i="6"/>
  <c r="K12" i="6"/>
  <c r="O12" i="6"/>
  <c r="P12" i="6"/>
  <c r="Q12" i="6"/>
  <c r="R12" i="6"/>
  <c r="S12" i="6"/>
  <c r="T12" i="6"/>
  <c r="D13" i="6"/>
  <c r="K13" i="6"/>
  <c r="L13" i="6"/>
  <c r="O13" i="6"/>
  <c r="P13" i="6"/>
  <c r="Q13" i="6"/>
  <c r="R13" i="6"/>
  <c r="S13" i="6"/>
  <c r="T13" i="6"/>
  <c r="D14" i="6"/>
  <c r="K14" i="6"/>
  <c r="O14" i="6"/>
  <c r="P14" i="6"/>
  <c r="Q14" i="6"/>
  <c r="R14" i="6"/>
  <c r="S14" i="6"/>
  <c r="T14" i="6"/>
  <c r="D15" i="6"/>
  <c r="K15" i="6"/>
  <c r="L15" i="6"/>
  <c r="O15" i="6"/>
  <c r="P15" i="6"/>
  <c r="Q15" i="6"/>
  <c r="R15" i="6"/>
  <c r="S15" i="6"/>
  <c r="T15" i="6"/>
  <c r="D16" i="6"/>
  <c r="I16" i="6"/>
  <c r="J16" i="6"/>
  <c r="K16" i="6"/>
  <c r="L16" i="6"/>
  <c r="O16" i="6"/>
  <c r="P16" i="6"/>
  <c r="Q16" i="6"/>
  <c r="R16" i="6"/>
  <c r="S16" i="6"/>
  <c r="T16" i="6"/>
  <c r="D17" i="6"/>
  <c r="I17" i="6"/>
  <c r="J17" i="6"/>
  <c r="K17" i="6"/>
  <c r="L17" i="6"/>
  <c r="O17" i="6"/>
  <c r="P17" i="6"/>
  <c r="Q17" i="6"/>
  <c r="R17" i="6"/>
  <c r="S17" i="6"/>
  <c r="T17" i="6"/>
  <c r="D18" i="6"/>
  <c r="I18" i="6"/>
  <c r="J18" i="6"/>
  <c r="K18" i="6"/>
  <c r="O18" i="6"/>
  <c r="P18" i="6"/>
  <c r="Q18" i="6"/>
  <c r="R18" i="6"/>
  <c r="S18" i="6"/>
  <c r="T18" i="6"/>
  <c r="D19" i="6"/>
  <c r="I19" i="6"/>
  <c r="J19" i="6"/>
  <c r="K19" i="6"/>
  <c r="O19" i="6"/>
  <c r="P19" i="6"/>
  <c r="Q19" i="6"/>
  <c r="R19" i="6"/>
  <c r="S19" i="6"/>
  <c r="T19" i="6"/>
  <c r="D20" i="6"/>
  <c r="I20" i="6"/>
  <c r="J20" i="6"/>
  <c r="K20" i="6"/>
  <c r="L20" i="6"/>
  <c r="O20" i="6"/>
  <c r="P20" i="6"/>
  <c r="Q20" i="6"/>
  <c r="R20" i="6"/>
  <c r="S20" i="6"/>
  <c r="T20" i="6"/>
  <c r="D21" i="6"/>
  <c r="I21" i="6"/>
  <c r="J21" i="6"/>
  <c r="K21" i="6"/>
  <c r="L21" i="6"/>
  <c r="O21" i="6"/>
  <c r="P21" i="6"/>
  <c r="Q21" i="6"/>
  <c r="R21" i="6"/>
  <c r="S21" i="6"/>
  <c r="T21" i="6"/>
  <c r="D22" i="6"/>
  <c r="I22" i="6"/>
  <c r="J22" i="6"/>
  <c r="K22" i="6"/>
  <c r="L22" i="6"/>
  <c r="O22" i="6"/>
  <c r="P22" i="6"/>
  <c r="Q22" i="6"/>
  <c r="R22" i="6"/>
  <c r="S22" i="6"/>
  <c r="T22" i="6"/>
  <c r="D23" i="6"/>
  <c r="I23" i="6"/>
  <c r="J23" i="6"/>
  <c r="K23" i="6"/>
  <c r="L23" i="6"/>
  <c r="O23" i="6"/>
  <c r="P23" i="6"/>
  <c r="Q23" i="6"/>
  <c r="R23" i="6"/>
  <c r="S23" i="6"/>
  <c r="T23" i="6"/>
  <c r="D24" i="6"/>
  <c r="I24" i="6"/>
  <c r="J24" i="6"/>
  <c r="K24" i="6"/>
  <c r="L24" i="6"/>
  <c r="O24" i="6"/>
  <c r="P24" i="6"/>
  <c r="Q24" i="6"/>
  <c r="R24" i="6"/>
  <c r="S24" i="6"/>
  <c r="T24" i="6"/>
  <c r="D25" i="6"/>
  <c r="I25" i="6"/>
  <c r="J25" i="6"/>
  <c r="K25" i="6"/>
  <c r="L25" i="6"/>
  <c r="O25" i="6"/>
  <c r="P25" i="6"/>
  <c r="Q25" i="6"/>
  <c r="R25" i="6"/>
  <c r="S25" i="6"/>
  <c r="T25" i="6"/>
  <c r="D26" i="6"/>
  <c r="I26" i="6"/>
  <c r="J26" i="6"/>
  <c r="K26" i="6"/>
  <c r="L26" i="6"/>
  <c r="O26" i="6"/>
  <c r="P26" i="6"/>
  <c r="Q26" i="6"/>
  <c r="R26" i="6"/>
  <c r="S26" i="6"/>
  <c r="T26" i="6"/>
  <c r="D27" i="6"/>
  <c r="I27" i="6"/>
  <c r="J27" i="6"/>
  <c r="K27" i="6"/>
  <c r="L27" i="6"/>
  <c r="O27" i="6"/>
  <c r="P27" i="6"/>
  <c r="Q27" i="6"/>
  <c r="R27" i="6"/>
  <c r="S27" i="6"/>
  <c r="T27" i="6"/>
  <c r="D28" i="6"/>
  <c r="I28" i="6"/>
  <c r="J28" i="6"/>
  <c r="K28" i="6"/>
  <c r="L28" i="6"/>
  <c r="O28" i="6"/>
  <c r="P28" i="6"/>
  <c r="Q28" i="6"/>
  <c r="R28" i="6"/>
  <c r="S28" i="6"/>
  <c r="T28" i="6"/>
  <c r="D29" i="6"/>
  <c r="I29" i="6"/>
  <c r="J29" i="6"/>
  <c r="K29" i="6"/>
  <c r="L29" i="6"/>
  <c r="O29" i="6"/>
  <c r="P29" i="6"/>
  <c r="Q29" i="6"/>
  <c r="R29" i="6"/>
  <c r="S29" i="6"/>
  <c r="T29" i="6"/>
  <c r="D30" i="6"/>
  <c r="I30" i="6"/>
  <c r="J30" i="6"/>
  <c r="K30" i="6"/>
  <c r="L30" i="6"/>
  <c r="O30" i="6"/>
  <c r="P30" i="6"/>
  <c r="Q30" i="6"/>
  <c r="R30" i="6"/>
  <c r="S30" i="6"/>
  <c r="T30" i="6"/>
  <c r="D31" i="6"/>
  <c r="O31" i="6"/>
  <c r="P31" i="6"/>
  <c r="D32" i="6"/>
  <c r="I32" i="6"/>
  <c r="J32" i="6"/>
  <c r="K32" i="6"/>
  <c r="L32" i="6"/>
  <c r="O32" i="6"/>
  <c r="P32" i="6"/>
  <c r="Q32" i="6"/>
  <c r="R32" i="6"/>
  <c r="S32" i="6"/>
  <c r="T32" i="6"/>
  <c r="D33" i="6"/>
  <c r="I33" i="6"/>
  <c r="J33" i="6"/>
  <c r="K33" i="6"/>
  <c r="L33" i="6"/>
  <c r="O33" i="6"/>
  <c r="P33" i="6"/>
  <c r="Q33" i="6"/>
  <c r="R33" i="6"/>
  <c r="S33" i="6"/>
  <c r="T33" i="6"/>
  <c r="D34" i="6"/>
  <c r="I34" i="6"/>
  <c r="J34" i="6"/>
  <c r="K34" i="6"/>
  <c r="L34" i="6"/>
  <c r="O34" i="6"/>
  <c r="P34" i="6"/>
  <c r="Q34" i="6"/>
  <c r="R34" i="6"/>
  <c r="S34" i="6"/>
  <c r="T34" i="6"/>
  <c r="D35" i="6"/>
  <c r="I35" i="6"/>
  <c r="J35" i="6"/>
  <c r="K35" i="6"/>
  <c r="L35" i="6"/>
  <c r="O35" i="6"/>
  <c r="P35" i="6"/>
  <c r="Q35" i="6"/>
  <c r="R35" i="6"/>
  <c r="S35" i="6"/>
  <c r="T35" i="6"/>
  <c r="D36" i="6"/>
  <c r="I36" i="6"/>
  <c r="J36" i="6"/>
  <c r="K36" i="6"/>
  <c r="L36" i="6"/>
  <c r="O36" i="6"/>
  <c r="P36" i="6"/>
  <c r="Q36" i="6"/>
  <c r="R36" i="6"/>
  <c r="S36" i="6"/>
  <c r="T36" i="6"/>
  <c r="D37" i="6"/>
  <c r="J37" i="6"/>
  <c r="K37" i="6"/>
  <c r="L37" i="6"/>
  <c r="O37" i="6"/>
  <c r="P37" i="6"/>
  <c r="Q37" i="6"/>
  <c r="R37" i="6"/>
  <c r="T37" i="6"/>
  <c r="D38" i="6"/>
  <c r="I38" i="6"/>
  <c r="J38" i="6"/>
  <c r="K38" i="6"/>
  <c r="L38" i="6"/>
  <c r="O38" i="6"/>
  <c r="P38" i="6"/>
  <c r="Q38" i="6"/>
  <c r="R38" i="6"/>
  <c r="S38" i="6"/>
  <c r="T38" i="6"/>
  <c r="D39" i="6"/>
  <c r="I39" i="6"/>
  <c r="J39" i="6"/>
  <c r="K39" i="6"/>
  <c r="L39" i="6"/>
  <c r="O39" i="6"/>
  <c r="P39" i="6"/>
  <c r="Q39" i="6"/>
  <c r="R39" i="6"/>
  <c r="S39" i="6"/>
  <c r="T39" i="6"/>
  <c r="D40" i="6"/>
  <c r="I40" i="6"/>
  <c r="J40" i="6"/>
  <c r="K40" i="6"/>
  <c r="L40" i="6"/>
  <c r="O40" i="6"/>
  <c r="P40" i="6"/>
  <c r="Q40" i="6"/>
  <c r="R40" i="6"/>
  <c r="S40" i="6"/>
  <c r="T40" i="6"/>
  <c r="D41" i="6"/>
  <c r="I41" i="6"/>
  <c r="J41" i="6"/>
  <c r="K41" i="6"/>
  <c r="L41" i="6"/>
  <c r="O41" i="6"/>
  <c r="P41" i="6"/>
  <c r="Q41" i="6"/>
  <c r="R41" i="6"/>
  <c r="S41" i="6"/>
  <c r="T41" i="6"/>
  <c r="D42" i="6"/>
  <c r="I42" i="6"/>
  <c r="J42" i="6"/>
  <c r="K42" i="6"/>
  <c r="L42" i="6"/>
  <c r="O42" i="6"/>
  <c r="P42" i="6"/>
  <c r="Q42" i="6"/>
  <c r="R42" i="6"/>
  <c r="S42" i="6"/>
  <c r="T42" i="6"/>
  <c r="D43" i="6"/>
  <c r="I43" i="6"/>
  <c r="J43" i="6"/>
  <c r="K43" i="6"/>
  <c r="L43" i="6"/>
  <c r="O43" i="6"/>
  <c r="P43" i="6"/>
  <c r="Q43" i="6"/>
  <c r="R43" i="6"/>
  <c r="S43" i="6"/>
  <c r="T43" i="6"/>
  <c r="D44" i="6"/>
  <c r="J44" i="6"/>
  <c r="K44" i="6"/>
  <c r="L44" i="6"/>
  <c r="O44" i="6"/>
  <c r="P44" i="6"/>
  <c r="Q44" i="6"/>
  <c r="R44" i="6"/>
  <c r="T44" i="6"/>
  <c r="D45" i="6"/>
  <c r="I45" i="6"/>
  <c r="J45" i="6"/>
  <c r="K45" i="6"/>
  <c r="L45" i="6"/>
  <c r="O45" i="6"/>
  <c r="P45" i="6"/>
  <c r="Q45" i="6"/>
  <c r="R45" i="6"/>
  <c r="S45" i="6"/>
  <c r="T45" i="6"/>
</calcChain>
</file>

<file path=xl/sharedStrings.xml><?xml version="1.0" encoding="utf-8"?>
<sst xmlns="http://schemas.openxmlformats.org/spreadsheetml/2006/main" count="1766" uniqueCount="722">
  <si>
    <t>VP-MI-000001</t>
  </si>
  <si>
    <t>Vinely Pro ID</t>
  </si>
  <si>
    <t>Gender</t>
  </si>
  <si>
    <t>Age</t>
  </si>
  <si>
    <t>Source</t>
  </si>
  <si>
    <t>Wine Industry?</t>
  </si>
  <si>
    <t>Party ID</t>
  </si>
  <si>
    <t>Host</t>
  </si>
  <si>
    <t># Invites</t>
  </si>
  <si>
    <t># Men</t>
  </si>
  <si>
    <t># Women</t>
  </si>
  <si>
    <t>Avg Age</t>
  </si>
  <si>
    <t>Sales</t>
  </si>
  <si>
    <t>Date</t>
  </si>
  <si>
    <t>Day of Wk</t>
  </si>
  <si>
    <t>Customer ID</t>
  </si>
  <si>
    <t>Recipient First Name</t>
  </si>
  <si>
    <t>Recipient Last Name</t>
  </si>
  <si>
    <t>Recipient Company</t>
  </si>
  <si>
    <t>Recipient Address 1</t>
  </si>
  <si>
    <t>Recipient Address 2</t>
  </si>
  <si>
    <t>Recipient City</t>
  </si>
  <si>
    <t>Recipient State</t>
  </si>
  <si>
    <t>Recipient Postal Code</t>
  </si>
  <si>
    <t>Recipient Country</t>
  </si>
  <si>
    <t>Recipient Home Phone</t>
  </si>
  <si>
    <t>Recipient Work Phone</t>
  </si>
  <si>
    <t>Recipient Email</t>
  </si>
  <si>
    <t>Customer First Name</t>
  </si>
  <si>
    <t>Customer Last Name</t>
  </si>
  <si>
    <t>Customer Address</t>
  </si>
  <si>
    <t>Customer City</t>
  </si>
  <si>
    <t>Customer State</t>
  </si>
  <si>
    <t>Customer Postal Code</t>
  </si>
  <si>
    <t>Credit Card Expiration</t>
  </si>
  <si>
    <t>Subscription Freq</t>
  </si>
  <si>
    <t>Price Tier</t>
  </si>
  <si>
    <t>Quantity</t>
  </si>
  <si>
    <t>Red/White</t>
  </si>
  <si>
    <t>Credit Outstanding</t>
  </si>
  <si>
    <t>Wine Personality</t>
  </si>
  <si>
    <t>Fulfillment Type A
(like)</t>
  </si>
  <si>
    <t>Fulfillment Type B
(neutral)</t>
  </si>
  <si>
    <t>Vinely Pro</t>
  </si>
  <si>
    <t>Wine 1 Overall</t>
  </si>
  <si>
    <t>Wine 1 Sweet</t>
  </si>
  <si>
    <t>Wine 1  Sweet DNL</t>
  </si>
  <si>
    <t>Wine 1 Weight</t>
  </si>
  <si>
    <t>Wine 1 Weight DNL</t>
  </si>
  <si>
    <t>Wine 1 Texture</t>
  </si>
  <si>
    <t>Wine 1 Texture DNL</t>
  </si>
  <si>
    <t>Wine 1 Sizzle</t>
  </si>
  <si>
    <t>Wine 1 Sizzle DNL</t>
  </si>
  <si>
    <t>Wine 2 Overall</t>
  </si>
  <si>
    <t>Wine 2 Sweet</t>
  </si>
  <si>
    <t>Wine 2  Sweet DNL</t>
  </si>
  <si>
    <t>Wine 2 Weight</t>
  </si>
  <si>
    <t>Wine 2 Weight DNL</t>
  </si>
  <si>
    <t>Wine 2 Texture</t>
  </si>
  <si>
    <t>Wine 2 Texture DNL</t>
  </si>
  <si>
    <t>Wine 2 Sizzle</t>
  </si>
  <si>
    <t>Wine 2 Sizzle DNL</t>
  </si>
  <si>
    <t>Wine 3 Overall</t>
  </si>
  <si>
    <t>Wine 3 Sweet</t>
  </si>
  <si>
    <t>Wine 3  Sweet DNL</t>
  </si>
  <si>
    <t>Wine 3 Weight</t>
  </si>
  <si>
    <t>Wine 3 Weight DNL</t>
  </si>
  <si>
    <t>Wine 3 Texture</t>
  </si>
  <si>
    <t>Wine 3 Texture DNL</t>
  </si>
  <si>
    <t>Wine 3 Sizzle</t>
  </si>
  <si>
    <t>Wine 3 Sizzle DNL</t>
  </si>
  <si>
    <t>Wine 4 Overall</t>
  </si>
  <si>
    <t>Wine 4 Sweet</t>
  </si>
  <si>
    <t>Wine 4  Sweet DNL</t>
  </si>
  <si>
    <t>Wine 4 Weight</t>
  </si>
  <si>
    <t>Wine 4 Weight DNL</t>
  </si>
  <si>
    <t>Wine 4 Texture</t>
  </si>
  <si>
    <t>Wine 4 Texture DNL</t>
  </si>
  <si>
    <t>Wine 4 Sizzle</t>
  </si>
  <si>
    <t>Wine 4 Sizzle DNL</t>
  </si>
  <si>
    <t>Wine 5 Overall</t>
  </si>
  <si>
    <t>Wine 5 Sweet</t>
  </si>
  <si>
    <t>Wine 5 Sweet DNL</t>
  </si>
  <si>
    <t>Wine 5 Weight</t>
  </si>
  <si>
    <t>Wine 5 Weight DNL</t>
  </si>
  <si>
    <t>Wine 5 Texture</t>
  </si>
  <si>
    <t>Wine 5 Texture DNL</t>
  </si>
  <si>
    <t>Wine 5 Sizzle</t>
  </si>
  <si>
    <t>Wine 5 Sizzle DNL</t>
  </si>
  <si>
    <t>Wine 6 Overall</t>
  </si>
  <si>
    <t>Wine 6 Sweet</t>
  </si>
  <si>
    <t>Wine 6  Sweet DNL</t>
  </si>
  <si>
    <t>Wine 6 Weight</t>
  </si>
  <si>
    <t>Wine 6 Weight DNL</t>
  </si>
  <si>
    <t>Wine 6 Texture</t>
  </si>
  <si>
    <t>Wine 6 Texture DNL</t>
  </si>
  <si>
    <t>Wine 6 Sizzle</t>
  </si>
  <si>
    <t>Wine 6 Sizzle DNL</t>
  </si>
  <si>
    <t>Gary</t>
  </si>
  <si>
    <t>Ware</t>
  </si>
  <si>
    <t>2755 Cornelius Place</t>
  </si>
  <si>
    <t>Lemon Grove</t>
  </si>
  <si>
    <t>CA</t>
  </si>
  <si>
    <t>US</t>
  </si>
  <si>
    <t>gary.ware@gmail.com</t>
  </si>
  <si>
    <t>Serendipitous</t>
  </si>
  <si>
    <t>Nihan</t>
  </si>
  <si>
    <t>Gorkem</t>
  </si>
  <si>
    <t>nihangorkem@gmail.com</t>
  </si>
  <si>
    <t>Jenny</t>
  </si>
  <si>
    <t>Reynolds</t>
  </si>
  <si>
    <t>jenny.e.reynolds@gmail.com</t>
  </si>
  <si>
    <t>Andrea</t>
  </si>
  <si>
    <t>Rodi</t>
  </si>
  <si>
    <t>arodi1987@gmail.com</t>
  </si>
  <si>
    <t>Brandy</t>
  </si>
  <si>
    <t>Rosenquist</t>
  </si>
  <si>
    <t>bravadobrandy@gmail.com</t>
  </si>
  <si>
    <t>Stefanie</t>
  </si>
  <si>
    <t>Lyndon</t>
  </si>
  <si>
    <t>stephanie@cssales.com</t>
  </si>
  <si>
    <t>Tony</t>
  </si>
  <si>
    <t>Rindsberg</t>
  </si>
  <si>
    <t>trinds@gmail.com</t>
  </si>
  <si>
    <t>Chelsea</t>
  </si>
  <si>
    <t>Lawrence</t>
  </si>
  <si>
    <t>chelseaklawrence@gmail.com</t>
  </si>
  <si>
    <t>Alexandra</t>
  </si>
  <si>
    <t>Carbone</t>
  </si>
  <si>
    <t>ajcarbone@gmail.com</t>
  </si>
  <si>
    <t>Russell</t>
  </si>
  <si>
    <t>Radach</t>
  </si>
  <si>
    <t>russelradach@cox.com</t>
  </si>
  <si>
    <t>skvanderveen@gmail.com</t>
  </si>
  <si>
    <t>Sonja</t>
  </si>
  <si>
    <t>David</t>
  </si>
  <si>
    <t>Vanderveen</t>
  </si>
  <si>
    <t>1074 Flamingo Road</t>
  </si>
  <si>
    <t>Laguna Beach</t>
  </si>
  <si>
    <t>949-637-7759</t>
  </si>
  <si>
    <t>david@incfarm.com</t>
  </si>
  <si>
    <t>Sensational</t>
  </si>
  <si>
    <t>Sara</t>
  </si>
  <si>
    <t>Glen</t>
  </si>
  <si>
    <t>Rogers</t>
  </si>
  <si>
    <t>1832 Oceanway</t>
  </si>
  <si>
    <t>949-887-9790</t>
  </si>
  <si>
    <t>glennrogers@me.com</t>
  </si>
  <si>
    <t>Once</t>
  </si>
  <si>
    <t>Good</t>
  </si>
  <si>
    <t>White</t>
  </si>
  <si>
    <t>Whimsical</t>
  </si>
  <si>
    <t>Eric</t>
  </si>
  <si>
    <t>Haug</t>
  </si>
  <si>
    <t>erik.haug@xsgear.com</t>
  </si>
  <si>
    <t>Lisa</t>
  </si>
  <si>
    <t>Aurthur</t>
  </si>
  <si>
    <t>Scott</t>
  </si>
  <si>
    <t>shaug@waterstonegroup.com</t>
  </si>
  <si>
    <t>Kristen</t>
  </si>
  <si>
    <t>Bell</t>
  </si>
  <si>
    <t>Faber</t>
  </si>
  <si>
    <t>brandavi@purplecorduroy.com</t>
  </si>
  <si>
    <t>Carey</t>
  </si>
  <si>
    <t xml:space="preserve">Shannon </t>
  </si>
  <si>
    <t>Rapp</t>
  </si>
  <si>
    <t>runshannon@gmail.com</t>
  </si>
  <si>
    <t>egrhockeylaxmom@att.net</t>
  </si>
  <si>
    <t>2</t>
  </si>
  <si>
    <t xml:space="preserve">Kelly </t>
  </si>
  <si>
    <t>Mehney</t>
  </si>
  <si>
    <t>kmehney@comcast.net</t>
  </si>
  <si>
    <t xml:space="preserve">Tracey </t>
  </si>
  <si>
    <t>Burke</t>
  </si>
  <si>
    <t>2405 Maplewood</t>
  </si>
  <si>
    <t>Grand Rapids</t>
  </si>
  <si>
    <t>MI</t>
  </si>
  <si>
    <t>616-295-7595</t>
  </si>
  <si>
    <t>tracey.burke@comcast.net</t>
  </si>
  <si>
    <t>Moxie</t>
  </si>
  <si>
    <t>Rebecca</t>
  </si>
  <si>
    <t>Robson</t>
  </si>
  <si>
    <t>2544 Indian Trail</t>
  </si>
  <si>
    <t>616-975-0025</t>
  </si>
  <si>
    <t>rlrobson@comcast.net</t>
  </si>
  <si>
    <t>Exuberant</t>
  </si>
  <si>
    <t>Pam</t>
  </si>
  <si>
    <t>McMaster</t>
  </si>
  <si>
    <t>11390 Oak Drive</t>
  </si>
  <si>
    <t>Shelbyville</t>
  </si>
  <si>
    <t>616-293-6026</t>
  </si>
  <si>
    <t>pmcmaster@skytron.us</t>
  </si>
  <si>
    <t>Beth</t>
  </si>
  <si>
    <t>Hollerbach</t>
  </si>
  <si>
    <t>315 Gracewood Drive SE</t>
  </si>
  <si>
    <t>hollerbach@gmail.com</t>
  </si>
  <si>
    <t>Marcia</t>
  </si>
  <si>
    <t>Zanko</t>
  </si>
  <si>
    <t>35 Kingswood Drive SE</t>
  </si>
  <si>
    <t>616-464-1542</t>
  </si>
  <si>
    <t>marzanko@comcast.net</t>
  </si>
  <si>
    <t>Susan</t>
  </si>
  <si>
    <t>Rea</t>
  </si>
  <si>
    <t>625 Cambridge</t>
  </si>
  <si>
    <t>susan.n.rea@gmail.com</t>
  </si>
  <si>
    <t>Megan</t>
  </si>
  <si>
    <t>Ratliff</t>
  </si>
  <si>
    <t>111 E. Chestnut St., #30DE</t>
  </si>
  <si>
    <t>Chicago</t>
  </si>
  <si>
    <t>IL</t>
  </si>
  <si>
    <t>312-286-7654</t>
  </si>
  <si>
    <t>megan.ratliff@gmail.com</t>
  </si>
  <si>
    <t>Bi-Monthly</t>
  </si>
  <si>
    <t>Better</t>
  </si>
  <si>
    <t>Both</t>
  </si>
  <si>
    <t>kathrynratliff21@gmail.com</t>
  </si>
  <si>
    <t>Ronald</t>
  </si>
  <si>
    <t>Sulewski</t>
  </si>
  <si>
    <t>10 E. Ontario Street, Apt 4103</t>
  </si>
  <si>
    <t>314-800-59959</t>
  </si>
  <si>
    <t>rsulewski@gmail.com</t>
  </si>
  <si>
    <t>Thomas</t>
  </si>
  <si>
    <t>Crimp</t>
  </si>
  <si>
    <t>29 N. Main Street</t>
  </si>
  <si>
    <t>Rockford</t>
  </si>
  <si>
    <t>616-460-0400</t>
  </si>
  <si>
    <t>tom@auxiliaryinc.com</t>
  </si>
  <si>
    <t>Monthly</t>
  </si>
  <si>
    <t>Zachary</t>
  </si>
  <si>
    <t>Boswell</t>
  </si>
  <si>
    <t>616-914-5716</t>
  </si>
  <si>
    <t>zacboswell@gmail.com</t>
  </si>
  <si>
    <t>Benjamin</t>
  </si>
  <si>
    <t>Peterson</t>
  </si>
  <si>
    <t>616-304-0661</t>
  </si>
  <si>
    <t>benpetersen4@gmail.com</t>
  </si>
  <si>
    <t>Kate</t>
  </si>
  <si>
    <t>Quinn</t>
  </si>
  <si>
    <t>616-901-8781</t>
  </si>
  <si>
    <t>katequinn.91@gmail.com</t>
  </si>
  <si>
    <t>Neil</t>
  </si>
  <si>
    <t>Hubert</t>
  </si>
  <si>
    <t>586-899-8752</t>
  </si>
  <si>
    <t>neil@neilhubert.com</t>
  </si>
  <si>
    <t>Sarah</t>
  </si>
  <si>
    <t>Mier</t>
  </si>
  <si>
    <t>616-515-5588</t>
  </si>
  <si>
    <t>Sarah@auxiliaryinc.com</t>
  </si>
  <si>
    <t>Christa</t>
  </si>
  <si>
    <t>Brenner</t>
  </si>
  <si>
    <t>616-890-1531</t>
  </si>
  <si>
    <t>therapiddriver@gmail.com</t>
  </si>
  <si>
    <t>Leslie</t>
  </si>
  <si>
    <t>Parks</t>
  </si>
  <si>
    <t>616-560-6689</t>
  </si>
  <si>
    <t>leslieparks123@yahoo.com</t>
  </si>
  <si>
    <t>Dana</t>
  </si>
  <si>
    <t>Postma</t>
  </si>
  <si>
    <t>616-916-3496</t>
  </si>
  <si>
    <t>dpostma@aol.com</t>
  </si>
  <si>
    <t>Jeremy</t>
  </si>
  <si>
    <t>Eberts</t>
  </si>
  <si>
    <t>616-460-7757</t>
  </si>
  <si>
    <t>ebertsje@gmail.com</t>
  </si>
  <si>
    <t>John</t>
  </si>
  <si>
    <t>Williamson</t>
  </si>
  <si>
    <t>616-570-8309</t>
  </si>
  <si>
    <t>john@auxiliaryinc.com</t>
  </si>
  <si>
    <t>Anne</t>
  </si>
  <si>
    <t>Eardely</t>
  </si>
  <si>
    <t>2737 Bonnell Ave.</t>
  </si>
  <si>
    <t>aeardley@aol.com</t>
  </si>
  <si>
    <t>annmbell@comcast.net</t>
  </si>
  <si>
    <t>Stephanie</t>
  </si>
  <si>
    <t>Cullen</t>
  </si>
  <si>
    <t>2423 Hall Street</t>
  </si>
  <si>
    <t>248-840-4425</t>
  </si>
  <si>
    <t>speroffs@yahoo.com</t>
  </si>
  <si>
    <t>Elizabeth</t>
  </si>
  <si>
    <t>Kratt</t>
  </si>
  <si>
    <t>2135 Wilshire</t>
  </si>
  <si>
    <t>616-248-4415</t>
  </si>
  <si>
    <t>thekratt@sbcglobal.net</t>
  </si>
  <si>
    <t>Lindell</t>
  </si>
  <si>
    <t>Hoff</t>
  </si>
  <si>
    <t>2730 Bonnell Ave</t>
  </si>
  <si>
    <t>616-977-0331</t>
  </si>
  <si>
    <t>lindelhoff@gmail.com</t>
  </si>
  <si>
    <t>Kleinheksel</t>
  </si>
  <si>
    <t>2429 Hall Street</t>
  </si>
  <si>
    <t>440-668-4859</t>
  </si>
  <si>
    <t>elizabethgib@gmail.com</t>
  </si>
  <si>
    <t>NA</t>
  </si>
  <si>
    <t>Laurie</t>
  </si>
  <si>
    <t>Oleniczak</t>
  </si>
  <si>
    <t>2692 Deli Ct. NE</t>
  </si>
  <si>
    <t>616-361-8630</t>
  </si>
  <si>
    <t>laurie.oleniczak@kellogg.com</t>
  </si>
  <si>
    <t>lynnegoede@gmail.com</t>
  </si>
  <si>
    <t>Maggie</t>
  </si>
  <si>
    <t>McPhee</t>
  </si>
  <si>
    <t>5570 Executive Parkway SE</t>
  </si>
  <si>
    <t>616-560-1208</t>
  </si>
  <si>
    <t>maggie.mcphee@att.net</t>
  </si>
  <si>
    <t>Nancy</t>
  </si>
  <si>
    <t>Fitzgerald</t>
  </si>
  <si>
    <t>2554 McBrayer Ct</t>
  </si>
  <si>
    <t>Caledonia</t>
  </si>
  <si>
    <t>616-450-8860</t>
  </si>
  <si>
    <t>nancy.l.fitzgerald@att.net</t>
  </si>
  <si>
    <t>Quarterly</t>
  </si>
  <si>
    <t>Red</t>
  </si>
  <si>
    <t>Dixie</t>
  </si>
  <si>
    <t>Anderson</t>
  </si>
  <si>
    <t>2706 Robinson</t>
  </si>
  <si>
    <t>616.975.0080</t>
  </si>
  <si>
    <t>world1950@gmail.com</t>
  </si>
  <si>
    <t>Robyn</t>
  </si>
  <si>
    <t>Schut</t>
  </si>
  <si>
    <t>Lynn</t>
  </si>
  <si>
    <t>Elliott</t>
  </si>
  <si>
    <t>lbe2504@comcast.net</t>
  </si>
  <si>
    <t>Ann</t>
  </si>
  <si>
    <t>meganknuble@comcast.net</t>
  </si>
  <si>
    <t xml:space="preserve">Mary </t>
  </si>
  <si>
    <t>Loftis</t>
  </si>
  <si>
    <t>mary.loftis@metrogr.org</t>
  </si>
  <si>
    <t>Jackson</t>
  </si>
  <si>
    <t>jacksons@rightplace.org</t>
  </si>
  <si>
    <t>Suzy</t>
  </si>
  <si>
    <t>Cox</t>
  </si>
  <si>
    <t>scox1025@sbcglobal.net</t>
  </si>
  <si>
    <t>Steven</t>
  </si>
  <si>
    <t>searat56@yahoo.com</t>
  </si>
  <si>
    <t>Heidi</t>
  </si>
  <si>
    <t>DeYoung</t>
  </si>
  <si>
    <t>heidie@studiobindigraphics.com</t>
  </si>
  <si>
    <t>jlfowler1@gmail.com</t>
  </si>
  <si>
    <t>Lynne</t>
  </si>
  <si>
    <t>Goede</t>
  </si>
  <si>
    <t>Shelby</t>
  </si>
  <si>
    <t>Reno</t>
  </si>
  <si>
    <t>6777 Cascades Lake Ct</t>
  </si>
  <si>
    <t>616-540-8216</t>
  </si>
  <si>
    <t>shelby.reno@twomen.com</t>
  </si>
  <si>
    <t>Kathryn</t>
  </si>
  <si>
    <t>435 Cambridge Blvd</t>
  </si>
  <si>
    <t>EGR</t>
  </si>
  <si>
    <t>616-301-4567</t>
  </si>
  <si>
    <t>Carlye</t>
  </si>
  <si>
    <t>Klimek</t>
  </si>
  <si>
    <t>cklimek@bdo.com</t>
  </si>
  <si>
    <t>Michelle</t>
  </si>
  <si>
    <t>Suter</t>
  </si>
  <si>
    <t>msuter1632@yahoo.com</t>
  </si>
  <si>
    <t>Jennifer</t>
  </si>
  <si>
    <t>Chiodini</t>
  </si>
  <si>
    <t>jennifer_chiodini@yahoo.com</t>
  </si>
  <si>
    <t>Maureen</t>
  </si>
  <si>
    <t>Muraski</t>
  </si>
  <si>
    <t>maureen_muraski@hotmail.com</t>
  </si>
  <si>
    <t>Fowler</t>
  </si>
  <si>
    <t>2549 Egypt Creek Ct</t>
  </si>
  <si>
    <t>Ada</t>
  </si>
  <si>
    <t>616-295-2373</t>
  </si>
  <si>
    <t>Stecco</t>
  </si>
  <si>
    <t>2130 Wilshire</t>
  </si>
  <si>
    <t>johnstecco@gmail.com</t>
  </si>
  <si>
    <t>Sasha</t>
  </si>
  <si>
    <t>Butkovich</t>
  </si>
  <si>
    <t>sashabutkovich@gmail.com</t>
  </si>
  <si>
    <t>Kasie</t>
  </si>
  <si>
    <t>Smith</t>
  </si>
  <si>
    <t>5453 Egypt Creek Blvd</t>
  </si>
  <si>
    <t>616-682-4952</t>
  </si>
  <si>
    <t>kasie@mac.com</t>
  </si>
  <si>
    <t>Whitney</t>
  </si>
  <si>
    <t>Vydareny</t>
  </si>
  <si>
    <t>theyoungny@yahoo.com</t>
  </si>
  <si>
    <t>jenstecco@gmail.com</t>
  </si>
  <si>
    <t>Shanon</t>
  </si>
  <si>
    <t>Schulz</t>
  </si>
  <si>
    <t>shannon.schulz@spectrumhealth.org</t>
  </si>
  <si>
    <t>Katie</t>
  </si>
  <si>
    <t>Michell</t>
  </si>
  <si>
    <t>kpantlind@hotmail.com</t>
  </si>
  <si>
    <t>McManus</t>
  </si>
  <si>
    <t>jenlmcmanus@yahoo.com</t>
  </si>
  <si>
    <t>Craig</t>
  </si>
  <si>
    <t>Sten</t>
  </si>
  <si>
    <t>craigstrn@gmail.com</t>
  </si>
  <si>
    <t>Ilo</t>
  </si>
  <si>
    <t>Neukam</t>
  </si>
  <si>
    <t>iloneukam@hotmail.com</t>
  </si>
  <si>
    <t>Order ID</t>
  </si>
  <si>
    <t>Special Instructions</t>
  </si>
  <si>
    <t>Gift Message</t>
  </si>
  <si>
    <t>Insurance Amount</t>
  </si>
  <si>
    <t>Order Retail Amount</t>
  </si>
  <si>
    <t>Prod 1 SKU</t>
  </si>
  <si>
    <t>Prod 1 Quantity</t>
  </si>
  <si>
    <t>Prod 1 Name</t>
  </si>
  <si>
    <t>Prod 1 Tax</t>
  </si>
  <si>
    <t>Prod 2 Price</t>
  </si>
  <si>
    <t>Prod 2 SKU</t>
  </si>
  <si>
    <t>Prod 2 Quantity</t>
  </si>
  <si>
    <t>Prod 2 Name</t>
  </si>
  <si>
    <t>Prod 2 Tax</t>
  </si>
  <si>
    <t>Prod 3 SKU</t>
  </si>
  <si>
    <t>Prod 3 Quantity</t>
  </si>
  <si>
    <t>Prod 3 Name</t>
  </si>
  <si>
    <t>Prod 3 Tax</t>
  </si>
  <si>
    <t>Prod 3 Price</t>
  </si>
  <si>
    <t>Prod 4 SKU</t>
  </si>
  <si>
    <t>Prod 4 Quantity</t>
  </si>
  <si>
    <t>Prod 4 Name</t>
  </si>
  <si>
    <t>Prod 4 Tax</t>
  </si>
  <si>
    <t>Prod 4 Price</t>
  </si>
  <si>
    <t>Prod 5 SKU</t>
  </si>
  <si>
    <t>Prod 5 Quantity</t>
  </si>
  <si>
    <t>Prod 5 Name</t>
  </si>
  <si>
    <t>Prod 5 Tax</t>
  </si>
  <si>
    <t>Prod 5 Price</t>
  </si>
  <si>
    <t>Prod 6 SKU</t>
  </si>
  <si>
    <t>Prod 6 Quantity</t>
  </si>
  <si>
    <t>Prod 6 Name</t>
  </si>
  <si>
    <t>Prod 6 Tax</t>
  </si>
  <si>
    <t>Prod 6 Price</t>
  </si>
  <si>
    <t>Prod 7 SKU</t>
  </si>
  <si>
    <t>Prod 7 Quantity</t>
  </si>
  <si>
    <t>Prod 7 Name</t>
  </si>
  <si>
    <t>Prod 7 Tax</t>
  </si>
  <si>
    <t>Prod 7 Price</t>
  </si>
  <si>
    <t>Prod 8 SKU</t>
  </si>
  <si>
    <t>Prod 8 Quantity</t>
  </si>
  <si>
    <t>Prod 8 Name</t>
  </si>
  <si>
    <t>Prod 8 Tax</t>
  </si>
  <si>
    <t>Prod 8 Price</t>
  </si>
  <si>
    <t>Prod 9 SKU</t>
  </si>
  <si>
    <t>Prod 9 Quantity</t>
  </si>
  <si>
    <t>Prod 9 Name</t>
  </si>
  <si>
    <t>Prod 9 Tax</t>
  </si>
  <si>
    <t>Prod 9 Price</t>
  </si>
  <si>
    <t>Prod 11 SKU</t>
  </si>
  <si>
    <t>Prod 11 Quantity</t>
  </si>
  <si>
    <t>Prod 11 Name</t>
  </si>
  <si>
    <t>Prod 11 Tax</t>
  </si>
  <si>
    <t>Prod 11 Price</t>
  </si>
  <si>
    <t>Prod 12 SKU</t>
  </si>
  <si>
    <t>Prod 12 Quantity</t>
  </si>
  <si>
    <t>Prod 12 Name</t>
  </si>
  <si>
    <t>Prod 12 Tax</t>
  </si>
  <si>
    <t>Prod 12 Price</t>
  </si>
  <si>
    <t>Sparkling?</t>
  </si>
  <si>
    <t>SKU</t>
  </si>
  <si>
    <t>Name</t>
  </si>
  <si>
    <t>Tax</t>
  </si>
  <si>
    <t>Price</t>
  </si>
  <si>
    <t>Mentor</t>
  </si>
  <si>
    <t>Email</t>
  </si>
  <si>
    <t>First Name</t>
  </si>
  <si>
    <t>Last Name</t>
  </si>
  <si>
    <t>City</t>
  </si>
  <si>
    <t>State</t>
  </si>
  <si>
    <t>Address 1</t>
  </si>
  <si>
    <t>Address 2</t>
  </si>
  <si>
    <t>Postal Code</t>
  </si>
  <si>
    <t>First Party Date</t>
  </si>
  <si>
    <t>Host Cust ID</t>
  </si>
  <si>
    <t>Source of Host</t>
  </si>
  <si>
    <t>Cost</t>
  </si>
  <si>
    <t>Varietal</t>
  </si>
  <si>
    <t>Vintage</t>
  </si>
  <si>
    <t>Date Purchased</t>
  </si>
  <si>
    <t>Qty Purchased</t>
  </si>
  <si>
    <t>PY-MI-100001</t>
  </si>
  <si>
    <t>Parties</t>
  </si>
  <si>
    <t>HEADLINES</t>
  </si>
  <si>
    <t>New Subscribers</t>
  </si>
  <si>
    <t xml:space="preserve">New Pro's </t>
  </si>
  <si>
    <t>Total Active Pro's</t>
  </si>
  <si>
    <t xml:space="preserve">   Good</t>
  </si>
  <si>
    <t xml:space="preserve">   Better</t>
  </si>
  <si>
    <t xml:space="preserve">   Best</t>
  </si>
  <si>
    <t xml:space="preserve">   Subscription Cancellations</t>
  </si>
  <si>
    <t>MARGIN</t>
  </si>
  <si>
    <t>Shipping Charges</t>
  </si>
  <si>
    <t xml:space="preserve">   Cost of Goods Sold</t>
  </si>
  <si>
    <t xml:space="preserve">   Shipping, Packaging Costs</t>
  </si>
  <si>
    <t>TASTE/WINE</t>
  </si>
  <si>
    <t xml:space="preserve">   Category 1</t>
  </si>
  <si>
    <t xml:space="preserve">   Category 2</t>
  </si>
  <si>
    <t xml:space="preserve">   Category 3</t>
  </si>
  <si>
    <t xml:space="preserve">   Category 4</t>
  </si>
  <si>
    <t xml:space="preserve">   Category 5</t>
  </si>
  <si>
    <t xml:space="preserve">   Category 6</t>
  </si>
  <si>
    <t>Gross Margin %</t>
  </si>
  <si>
    <t>SALES</t>
  </si>
  <si>
    <t>Sales (Dollars)</t>
  </si>
  <si>
    <t>Sales (Bottles)</t>
  </si>
  <si>
    <t>Returns/complaints??</t>
  </si>
  <si>
    <t>Churn</t>
  </si>
  <si>
    <t>Ending Subscriber Base</t>
  </si>
  <si>
    <t>Starting</t>
  </si>
  <si>
    <t>Added Organically</t>
  </si>
  <si>
    <t>Added by Vinely</t>
  </si>
  <si>
    <t>Ending</t>
  </si>
  <si>
    <t>SUBSCRIBERS</t>
  </si>
  <si>
    <t>Added</t>
  </si>
  <si>
    <t>UNITS</t>
  </si>
  <si>
    <t>Tasting Kits</t>
  </si>
  <si>
    <t>One Time Sales</t>
  </si>
  <si>
    <t xml:space="preserve">   Half Cases</t>
  </si>
  <si>
    <t xml:space="preserve">   Full Cases</t>
  </si>
  <si>
    <t>Subscription Sales</t>
  </si>
  <si>
    <t>VINELY PRO'S</t>
  </si>
  <si>
    <t>Subscriber Churn</t>
  </si>
  <si>
    <t>Organic Growth</t>
  </si>
  <si>
    <t>Sales per Party (Orders)</t>
  </si>
  <si>
    <t>Sales per Party (Dollars)</t>
  </si>
  <si>
    <t xml:space="preserve">   % good</t>
  </si>
  <si>
    <t xml:space="preserve">   % better</t>
  </si>
  <si>
    <t xml:space="preserve">   % best</t>
  </si>
  <si>
    <t xml:space="preserve">   % subscription</t>
  </si>
  <si>
    <t>Vinely Pro Earnings per Party</t>
  </si>
  <si>
    <t>Vinely Pro Payout as % of Wine Sales</t>
  </si>
  <si>
    <t xml:space="preserve">      % monthly </t>
  </si>
  <si>
    <t xml:space="preserve">      % bi-monthly</t>
  </si>
  <si>
    <t xml:space="preserve">      % quarterly</t>
  </si>
  <si>
    <t xml:space="preserve">   % half case</t>
  </si>
  <si>
    <t xml:space="preserve">   % full case</t>
  </si>
  <si>
    <t>Subscription</t>
  </si>
  <si>
    <t>Top Vinely Pro Earnings</t>
  </si>
  <si>
    <t>Average Vinely Pro Earnings</t>
  </si>
  <si>
    <t>Median Vinely Pro Earnings</t>
  </si>
  <si>
    <t>Host satisfactions score?</t>
  </si>
  <si>
    <t>KEY RATIOS AND METRICS</t>
  </si>
  <si>
    <t>Date Shipped</t>
  </si>
  <si>
    <t>Tracking #</t>
  </si>
  <si>
    <t>Date of Change</t>
  </si>
  <si>
    <t>Orig. Subscription Freq</t>
  </si>
  <si>
    <t>Orig. Price Tier</t>
  </si>
  <si>
    <t>Date Originated</t>
  </si>
  <si>
    <t>Orig. Quantity</t>
  </si>
  <si>
    <t>Orig. Red/White</t>
  </si>
  <si>
    <t>Orig. Sparkling?</t>
  </si>
  <si>
    <t>Orig. Wine Personality</t>
  </si>
  <si>
    <t>Orig. Fulfillment Type A
(like)</t>
  </si>
  <si>
    <t>Orig. Fulfillment Type B
(neutral)</t>
  </si>
  <si>
    <t>New Subscription Freq</t>
  </si>
  <si>
    <t>New Price Tier</t>
  </si>
  <si>
    <t>New Quantity</t>
  </si>
  <si>
    <t>New Red/White</t>
  </si>
  <si>
    <t>New Sparkling?</t>
  </si>
  <si>
    <t>New Wine Personality</t>
  </si>
  <si>
    <t>New Fulfillment Type A
(like)</t>
  </si>
  <si>
    <t>New Fulfillment Type B
(neutral)</t>
  </si>
  <si>
    <t>9/12 Downline Earnings</t>
  </si>
  <si>
    <t>9/12 Bonus Earnings</t>
  </si>
  <si>
    <t>9/12 Direct One-Time Order Earnings</t>
  </si>
  <si>
    <t>9/12 Direct Subs Earnings</t>
  </si>
  <si>
    <t>10/12 Direct One-Time Order Earnings</t>
  </si>
  <si>
    <t>10/12 Direct Subs Earnings</t>
  </si>
  <si>
    <t>10/12 Downline Earnings</t>
  </si>
  <si>
    <t>10/12 Bonus Earnings</t>
  </si>
  <si>
    <t>11/12 Direct One-Time Order Earnings</t>
  </si>
  <si>
    <t>11/12 Direct Subs Earnings</t>
  </si>
  <si>
    <t>11/12 Downline Earnings</t>
  </si>
  <si>
    <t>11/12 Bonus Earnings</t>
  </si>
  <si>
    <t>12/12 Direct One-Time Order Earnings</t>
  </si>
  <si>
    <t>12/12 Direct Subs Earnings</t>
  </si>
  <si>
    <t>12/12 Downline Earnings</t>
  </si>
  <si>
    <t>12/12 Bonus Earnings</t>
  </si>
  <si>
    <t xml:space="preserve">   Hosts recruited at parties as % of tasters</t>
  </si>
  <si>
    <t xml:space="preserve">   Pro's recruited at parties as % of tasters</t>
  </si>
  <si>
    <t>A</t>
  </si>
  <si>
    <t>B</t>
  </si>
  <si>
    <t>C</t>
  </si>
  <si>
    <t>D</t>
  </si>
  <si>
    <t>Downline</t>
  </si>
  <si>
    <t>Direct 1</t>
  </si>
  <si>
    <t>Direct 2</t>
  </si>
  <si>
    <t>Direct 3</t>
  </si>
  <si>
    <t>Conditions</t>
  </si>
  <si>
    <t>Scheme</t>
  </si>
  <si>
    <t xml:space="preserve">   10% for one-time 6-pack. 12.5% for all else. Downline only good for 4 months.</t>
  </si>
  <si>
    <t>Bonus</t>
  </si>
  <si>
    <t>Comp Scheme</t>
  </si>
  <si>
    <t>Tasting Kit SKU</t>
  </si>
  <si>
    <t>Kit Wine 1</t>
  </si>
  <si>
    <t>Kit Wine 2</t>
  </si>
  <si>
    <t>Kit Wine 3</t>
  </si>
  <si>
    <t>Kit Wine 4</t>
  </si>
  <si>
    <t>Kit Wine 5</t>
  </si>
  <si>
    <t>Kit Wine 6</t>
  </si>
  <si>
    <t>Primary
Category</t>
  </si>
  <si>
    <t>Additional Category</t>
  </si>
  <si>
    <t>Primary Price Tier</t>
  </si>
  <si>
    <t>Additional Price Tier</t>
  </si>
  <si>
    <t>Price Tier of Most Recent Order</t>
  </si>
  <si>
    <t>Tenure (days)</t>
  </si>
  <si>
    <t>Host Satisfaction Score</t>
  </si>
  <si>
    <t>Tasters per Event</t>
  </si>
  <si>
    <t>Yes RSVPs per Invitation Sent</t>
  </si>
  <si>
    <t>% people who like…</t>
  </si>
  <si>
    <t>Bottles Good Shipped</t>
  </si>
  <si>
    <t>Bottles Better Shipped</t>
  </si>
  <si>
    <t>Bottles Best Shipped</t>
  </si>
  <si>
    <t>what wines have we sent them - put in system</t>
  </si>
  <si>
    <t xml:space="preserve">   Pro Churn (not active for 3 months)</t>
  </si>
  <si>
    <t>cost of acquisition</t>
  </si>
  <si>
    <t>ltv</t>
  </si>
  <si>
    <t>Party Attendees (# Tasters)</t>
  </si>
  <si>
    <t>Orders (incl. one time and subscription)</t>
  </si>
  <si>
    <t>Avg. Cost of Good Bottle</t>
  </si>
  <si>
    <t>Avg. Cost of Better Bottle</t>
  </si>
  <si>
    <t>Avg. Cost of Best Bottle</t>
  </si>
  <si>
    <t>Vinely Pro Churn</t>
  </si>
  <si>
    <t>Date Joined as Pro</t>
  </si>
  <si>
    <t>when pro approval happens</t>
  </si>
  <si>
    <t>when did they lead their first party</t>
  </si>
  <si>
    <t># of days since they joined</t>
  </si>
  <si>
    <t>not currently collected on the site. We can add to my account or in the sign-up page</t>
  </si>
  <si>
    <t>collected on my accounts page. Only collected if they place an order. NEW - collect this when they register to be a pro</t>
  </si>
  <si>
    <t>NOT currently possible. Create drop-down how did you hear about us</t>
  </si>
  <si>
    <t>NOT currently included</t>
  </si>
  <si>
    <t>collected</t>
  </si>
  <si>
    <t># RSVP</t>
  </si>
  <si>
    <t>important to track? Should we ask as part of sign up?</t>
  </si>
  <si>
    <t>we only have this if they buy</t>
  </si>
  <si>
    <t>somewhere in the process we ask how you found out about us</t>
  </si>
  <si>
    <t>need a way to do thi</t>
  </si>
  <si>
    <t>if they store inventory in their side, we could use their api to use that</t>
  </si>
  <si>
    <t>date of first order</t>
  </si>
  <si>
    <t>create formulas, write it out</t>
  </si>
  <si>
    <t>Ben</t>
  </si>
  <si>
    <t>Goldhaber</t>
  </si>
  <si>
    <t>1200 Massachusetts Ave</t>
  </si>
  <si>
    <t>Apt 7E</t>
  </si>
  <si>
    <t>Cambridge</t>
  </si>
  <si>
    <t>MA</t>
  </si>
  <si>
    <t>617-877-4067</t>
  </si>
  <si>
    <t>bgoldhaber@gmail.com</t>
  </si>
  <si>
    <t>mendalj@gmail.com</t>
  </si>
  <si>
    <t>jayme@vinely.com</t>
  </si>
  <si>
    <t>No</t>
  </si>
  <si>
    <t>Freddie</t>
  </si>
  <si>
    <t>Martignetti</t>
  </si>
  <si>
    <t>Kevin</t>
  </si>
  <si>
    <t>Jason</t>
  </si>
  <si>
    <t>Flight</t>
  </si>
  <si>
    <t>PAN Communications</t>
  </si>
  <si>
    <t>255 State Street</t>
  </si>
  <si>
    <t>8th floor</t>
  </si>
  <si>
    <t>Boston</t>
  </si>
  <si>
    <t>kevin.flight@gmail.com</t>
  </si>
  <si>
    <t>Basic</t>
  </si>
  <si>
    <t>Yes</t>
  </si>
  <si>
    <t>Superior</t>
  </si>
  <si>
    <t>Martha</t>
  </si>
  <si>
    <t>Lewitt</t>
  </si>
  <si>
    <t>357 Commercial Street</t>
  </si>
  <si>
    <t>Apt 804</t>
  </si>
  <si>
    <t>jasonbrnnr@gmail.com</t>
  </si>
  <si>
    <t>781-718-0095</t>
  </si>
  <si>
    <t xml:space="preserve">  09/13</t>
  </si>
  <si>
    <t xml:space="preserve">  10/15</t>
  </si>
  <si>
    <t>Suffolk Equity Partners</t>
  </si>
  <si>
    <t>One Broadway</t>
  </si>
  <si>
    <t>4th Floor</t>
  </si>
  <si>
    <t>617-281-5222</t>
  </si>
  <si>
    <t>freddie.martignetti@gmail.com</t>
  </si>
  <si>
    <t>Margitnetti</t>
  </si>
  <si>
    <t xml:space="preserve">  6/14</t>
  </si>
  <si>
    <t>George</t>
  </si>
  <si>
    <t>Bird</t>
  </si>
  <si>
    <t>79 Westchester Road</t>
  </si>
  <si>
    <t>Newton</t>
  </si>
  <si>
    <t>gbird3@mac.com</t>
  </si>
  <si>
    <t xml:space="preserve">  3/15</t>
  </si>
  <si>
    <t>Credit Card Type</t>
  </si>
  <si>
    <t>Credit Card #</t>
  </si>
  <si>
    <t>CVV</t>
  </si>
  <si>
    <t>Billing Zip Code</t>
  </si>
  <si>
    <t>AMEX</t>
  </si>
  <si>
    <t>379700675841009</t>
  </si>
  <si>
    <t>4293</t>
  </si>
  <si>
    <t>Visa</t>
  </si>
  <si>
    <t>4203010002434203</t>
  </si>
  <si>
    <t>766</t>
  </si>
  <si>
    <t>4117704029103743</t>
  </si>
  <si>
    <t>785</t>
  </si>
  <si>
    <t>377254393104003</t>
  </si>
  <si>
    <t>9591</t>
  </si>
  <si>
    <t>377213977501000</t>
  </si>
  <si>
    <t>4726</t>
  </si>
  <si>
    <t>Customer E-mail</t>
  </si>
  <si>
    <t>care+500@vinely.com</t>
  </si>
  <si>
    <t>care+501@vinely.com</t>
  </si>
  <si>
    <t>care+502@vinely.com</t>
  </si>
  <si>
    <t>care+503@vinely.com</t>
  </si>
  <si>
    <t>elizabeth@vinely.com</t>
  </si>
  <si>
    <t>hunter.ratliff@gmail.com</t>
  </si>
  <si>
    <t>bvernon17@gmail.com</t>
  </si>
  <si>
    <t>Hunter</t>
  </si>
  <si>
    <t>Marina</t>
  </si>
  <si>
    <t>Vernon</t>
  </si>
  <si>
    <t>Monthly-SUSP</t>
  </si>
  <si>
    <t>Taste</t>
  </si>
  <si>
    <t>Kit</t>
  </si>
  <si>
    <t>Divine</t>
  </si>
  <si>
    <t>314-800-5995</t>
  </si>
  <si>
    <t>Tax Charged</t>
  </si>
  <si>
    <t>Shipping Charged</t>
  </si>
  <si>
    <t>Prod 1 Price</t>
  </si>
  <si>
    <t>Prod 10 Quantity</t>
  </si>
  <si>
    <t>Prod 10 Name</t>
  </si>
  <si>
    <t>Prod 10 SKU</t>
  </si>
  <si>
    <t>Prod 10 Tax</t>
  </si>
  <si>
    <t>Prod 10 Price</t>
  </si>
  <si>
    <t>One Time</t>
  </si>
  <si>
    <t xml:space="preserve"> 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</si>
</sst>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00000"/>
    <numFmt numFmtId="165" formatCode="#,##0.###############"/>
    <numFmt numFmtId="166" formatCode="m/d/yyyy;@"/>
    <numFmt numFmtId="167" formatCode="[$-409]mmm\-yy;@"/>
    <numFmt numFmtId="168" formatCode="00000"/>
    <numFmt numFmtId="169" formatCode="_(* #,##0_);_(* \(#,##0\);_(* &quot;-&quot;??_);_(@_)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5"/>
      <name val="Arial"/>
      <family val="2"/>
    </font>
    <font>
      <u/>
      <sz val="11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1">
    <xf numFmtId="0" fontId="0" fillId="0" borderId="0" xfId="0"/>
    <xf numFmtId="164" fontId="5" fillId="0" borderId="0" xfId="0" applyNumberFormat="1" applyFont="1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>
      <alignment horizontal="center" vertical="top"/>
    </xf>
    <xf numFmtId="0" fontId="6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center" vertical="top" wrapText="1"/>
    </xf>
    <xf numFmtId="165" fontId="0" fillId="0" borderId="0" xfId="0" applyNumberFormat="1" applyFont="1" applyFill="1" applyAlignment="1">
      <alignment wrapText="1"/>
    </xf>
    <xf numFmtId="166" fontId="5" fillId="0" borderId="0" xfId="0" applyNumberFormat="1" applyFont="1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7" fillId="0" borderId="0" xfId="1" applyAlignment="1" applyProtection="1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0" fontId="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vertical="top"/>
    </xf>
    <xf numFmtId="166" fontId="5" fillId="0" borderId="0" xfId="0" applyNumberFormat="1" applyFont="1" applyFill="1" applyAlignment="1">
      <alignment vertical="top"/>
    </xf>
    <xf numFmtId="0" fontId="7" fillId="0" borderId="0" xfId="1" applyNumberFormat="1" applyFill="1" applyAlignment="1" applyProtection="1">
      <alignment horizontal="left" vertical="top" wrapText="1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horizontal="left" vertical="top" wrapText="1"/>
    </xf>
    <xf numFmtId="0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/>
    <xf numFmtId="0" fontId="8" fillId="0" borderId="0" xfId="0" applyNumberFormat="1" applyFont="1" applyFill="1" applyAlignment="1"/>
    <xf numFmtId="0" fontId="7" fillId="0" borderId="0" xfId="1" applyNumberFormat="1" applyFill="1" applyAlignment="1" applyProtection="1">
      <alignment horizontal="left" vertical="top"/>
    </xf>
    <xf numFmtId="165" fontId="5" fillId="0" borderId="0" xfId="0" applyNumberFormat="1" applyFont="1" applyFill="1" applyAlignment="1">
      <alignment horizontal="left" vertical="top" wrapText="1"/>
    </xf>
    <xf numFmtId="0" fontId="4" fillId="0" borderId="0" xfId="0" applyFont="1" applyAlignment="1">
      <alignment wrapText="1"/>
    </xf>
    <xf numFmtId="164" fontId="5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Font="1"/>
    <xf numFmtId="167" fontId="9" fillId="0" borderId="0" xfId="0" applyNumberFormat="1" applyFont="1" applyFill="1" applyAlignment="1">
      <alignment horizont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3" fillId="0" borderId="0" xfId="0" applyFont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167" fontId="9" fillId="3" borderId="1" xfId="0" applyNumberFormat="1" applyFont="1" applyFill="1" applyBorder="1" applyAlignment="1">
      <alignment horizontal="center" wrapText="1"/>
    </xf>
    <xf numFmtId="167" fontId="9" fillId="4" borderId="1" xfId="0" applyNumberFormat="1" applyFont="1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3" fillId="2" borderId="3" xfId="0" applyFont="1" applyFill="1" applyBorder="1"/>
    <xf numFmtId="0" fontId="0" fillId="2" borderId="3" xfId="0" applyFill="1" applyBorder="1"/>
    <xf numFmtId="167" fontId="9" fillId="2" borderId="2" xfId="0" applyNumberFormat="1" applyFont="1" applyFill="1" applyBorder="1" applyAlignment="1">
      <alignment horizontal="center" wrapText="1"/>
    </xf>
    <xf numFmtId="0" fontId="0" fillId="2" borderId="2" xfId="0" applyFill="1" applyBorder="1"/>
    <xf numFmtId="0" fontId="0" fillId="0" borderId="3" xfId="0" applyBorder="1"/>
    <xf numFmtId="167" fontId="4" fillId="0" borderId="2" xfId="0" applyNumberFormat="1" applyFont="1" applyFill="1" applyBorder="1" applyAlignment="1">
      <alignment horizontal="center" wrapText="1"/>
    </xf>
    <xf numFmtId="0" fontId="0" fillId="0" borderId="2" xfId="0" applyBorder="1"/>
    <xf numFmtId="0" fontId="3" fillId="4" borderId="3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0" fillId="3" borderId="0" xfId="0" applyFill="1" applyBorder="1"/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3" xfId="0" applyFont="1" applyFill="1" applyBorder="1"/>
    <xf numFmtId="0" fontId="1" fillId="3" borderId="4" xfId="0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1" fillId="4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0" xfId="0" applyFill="1"/>
    <xf numFmtId="0" fontId="3" fillId="4" borderId="0" xfId="0" applyFont="1" applyFill="1" applyBorder="1"/>
    <xf numFmtId="0" fontId="0" fillId="4" borderId="7" xfId="0" applyFill="1" applyBorder="1"/>
    <xf numFmtId="0" fontId="2" fillId="0" borderId="3" xfId="0" applyFont="1" applyBorder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9" fontId="0" fillId="0" borderId="0" xfId="2" applyNumberFormat="1" applyFont="1"/>
    <xf numFmtId="14" fontId="0" fillId="0" borderId="0" xfId="0" applyNumberFormat="1" applyAlignment="1">
      <alignment vertical="center"/>
    </xf>
    <xf numFmtId="164" fontId="5" fillId="6" borderId="0" xfId="0" applyNumberFormat="1" applyFont="1" applyFill="1" applyAlignment="1">
      <alignment horizontal="left" vertical="top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2" applyNumberFormat="1" applyFont="1" applyAlignment="1"/>
    <xf numFmtId="49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8" fontId="0" fillId="0" borderId="0" xfId="0" applyNumberFormat="1"/>
    <xf numFmtId="49" fontId="0" fillId="0" borderId="0" xfId="2" applyNumberFormat="1" applyFont="1" applyFill="1" applyAlignment="1"/>
    <xf numFmtId="0" fontId="0" fillId="0" borderId="0" xfId="0" applyNumberFormat="1" applyFill="1" applyAlignment="1">
      <alignment vertical="center"/>
    </xf>
    <xf numFmtId="168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0" borderId="0" xfId="0" applyFill="1"/>
  </cellXfs>
  <cellStyles count="44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ropbox/Winedora%20JM/Sourcing/Pauly's%20MI/Database/Master%20Database%209.13%20v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ustomers202"/>
      <sheetName val="Orders202"/>
      <sheetName val="Products202"/>
      <sheetName val="Customers"/>
      <sheetName val="Orders"/>
      <sheetName val="Wines"/>
      <sheetName val="Reps"/>
      <sheetName val="ORDER RECEIPTS"/>
      <sheetName val="FEEDBACK SHEETS"/>
      <sheetName val="Pick Guide"/>
      <sheetName val="Inventory"/>
      <sheetName val="Sheet9"/>
    </sheetNames>
    <sheetDataSet>
      <sheetData sheetId="0" refreshError="1">
        <row r="1">
          <cell r="A1" t="str">
            <v>Customer ID</v>
          </cell>
          <cell r="B1" t="str">
            <v>Recipient First Name</v>
          </cell>
          <cell r="C1" t="str">
            <v>Recipient Last Name</v>
          </cell>
          <cell r="D1" t="str">
            <v>Recipient Company</v>
          </cell>
          <cell r="E1" t="str">
            <v>Recipient Address 1</v>
          </cell>
          <cell r="F1" t="str">
            <v>Recipient Address 2</v>
          </cell>
          <cell r="G1" t="str">
            <v>Recipient City</v>
          </cell>
          <cell r="H1" t="str">
            <v>Recipient State</v>
          </cell>
          <cell r="I1" t="str">
            <v>Recipient Postal Code</v>
          </cell>
          <cell r="J1" t="str">
            <v>Recipient Country</v>
          </cell>
          <cell r="K1" t="str">
            <v>Recipient Home Phone</v>
          </cell>
          <cell r="L1" t="str">
            <v>Recipient Work Phone</v>
          </cell>
          <cell r="M1" t="str">
            <v>Recipient Email</v>
          </cell>
          <cell r="N1" t="str">
            <v>Customer First Name</v>
          </cell>
          <cell r="O1" t="str">
            <v>Customer Last Name</v>
          </cell>
          <cell r="P1" t="str">
            <v>Customer Address</v>
          </cell>
          <cell r="Q1" t="str">
            <v>Customer City</v>
          </cell>
          <cell r="R1" t="str">
            <v>Customer State</v>
          </cell>
          <cell r="S1" t="str">
            <v>Customer Postal Code</v>
          </cell>
          <cell r="T1" t="str">
            <v>Credit Card Number</v>
          </cell>
          <cell r="U1" t="str">
            <v>Credit Card Expiration</v>
          </cell>
          <cell r="V1" t="str">
            <v>Subscription Freq</v>
          </cell>
          <cell r="W1" t="str">
            <v>Price Tier</v>
          </cell>
          <cell r="X1" t="str">
            <v>Quantity</v>
          </cell>
          <cell r="Y1" t="str">
            <v>Red/White</v>
          </cell>
          <cell r="Z1" t="str">
            <v>Sparkling?</v>
          </cell>
          <cell r="AA1" t="str">
            <v>Credit Outstanding</v>
          </cell>
          <cell r="AB1" t="str">
            <v>Wine Personality</v>
          </cell>
          <cell r="AC1" t="str">
            <v>Fulfillment Type A
(like)</v>
          </cell>
          <cell r="AD1" t="str">
            <v>Fulfillment Type B
(neutral)</v>
          </cell>
          <cell r="AE1" t="str">
            <v>Party Date</v>
          </cell>
          <cell r="AF1" t="str">
            <v>Host</v>
          </cell>
          <cell r="AG1" t="str">
            <v>Vinely Pro</v>
          </cell>
          <cell r="AH1" t="str">
            <v>Wine 1 Overall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  <cell r="B21" t="str">
            <v>Gary</v>
          </cell>
          <cell r="C21" t="str">
            <v>Ware</v>
          </cell>
          <cell r="E21" t="str">
            <v>2755 Cornelius Place</v>
          </cell>
          <cell r="G21" t="str">
            <v>Lemon Grove</v>
          </cell>
          <cell r="H21" t="str">
            <v>CA</v>
          </cell>
          <cell r="I21">
            <v>91945</v>
          </cell>
          <cell r="J21" t="str">
            <v>US</v>
          </cell>
          <cell r="M21" t="str">
            <v>gary.ware@gmail.com</v>
          </cell>
          <cell r="N21" t="str">
            <v>Gary</v>
          </cell>
          <cell r="O21" t="str">
            <v>Ware</v>
          </cell>
          <cell r="P21" t="str">
            <v>2755 Cornelius Place</v>
          </cell>
          <cell r="Q21" t="str">
            <v>Lemon Grove</v>
          </cell>
          <cell r="R21" t="str">
            <v>CA</v>
          </cell>
          <cell r="S21">
            <v>91945</v>
          </cell>
          <cell r="AB21" t="str">
            <v>Serendipitous</v>
          </cell>
          <cell r="AE21">
            <v>41081</v>
          </cell>
          <cell r="AF21" t="str">
            <v>gary.ware@gmail.com</v>
          </cell>
          <cell r="AH21">
            <v>3</v>
          </cell>
        </row>
        <row r="22">
          <cell r="A22">
            <v>21</v>
          </cell>
          <cell r="B22" t="str">
            <v>Nihan</v>
          </cell>
          <cell r="C22" t="str">
            <v>Gorkem</v>
          </cell>
          <cell r="J22" t="str">
            <v>US</v>
          </cell>
          <cell r="M22" t="str">
            <v>nihangorkem@gmail.com</v>
          </cell>
          <cell r="N22" t="str">
            <v>Nihan</v>
          </cell>
          <cell r="O22" t="str">
            <v>Gorkem</v>
          </cell>
          <cell r="AE22">
            <v>41081</v>
          </cell>
          <cell r="AF22" t="str">
            <v>gary.ware@gmail.com</v>
          </cell>
          <cell r="AH22">
            <v>4</v>
          </cell>
        </row>
        <row r="23">
          <cell r="A23">
            <v>22</v>
          </cell>
          <cell r="B23" t="str">
            <v>Jenny</v>
          </cell>
          <cell r="C23" t="str">
            <v>Reynolds</v>
          </cell>
          <cell r="J23" t="str">
            <v>US</v>
          </cell>
          <cell r="M23" t="str">
            <v>jenny.e.reynolds@gmail.com</v>
          </cell>
          <cell r="N23" t="str">
            <v>Jenny</v>
          </cell>
          <cell r="O23" t="str">
            <v>Reynolds</v>
          </cell>
          <cell r="AE23">
            <v>41081</v>
          </cell>
          <cell r="AF23" t="str">
            <v>gary.ware@gmail.com</v>
          </cell>
          <cell r="AH23">
            <v>5</v>
          </cell>
        </row>
        <row r="24">
          <cell r="A24">
            <v>23</v>
          </cell>
          <cell r="B24" t="str">
            <v>Andrea</v>
          </cell>
          <cell r="C24" t="str">
            <v>Rodi</v>
          </cell>
          <cell r="J24" t="str">
            <v>US</v>
          </cell>
          <cell r="M24" t="str">
            <v>arodi1987@gmail.com</v>
          </cell>
          <cell r="N24" t="str">
            <v>Andrea</v>
          </cell>
          <cell r="O24" t="str">
            <v>Rodi</v>
          </cell>
          <cell r="AE24">
            <v>41081</v>
          </cell>
          <cell r="AF24" t="str">
            <v>gary.ware@gmail.com</v>
          </cell>
          <cell r="AH24">
            <v>3</v>
          </cell>
        </row>
        <row r="25">
          <cell r="A25">
            <v>24</v>
          </cell>
          <cell r="B25" t="str">
            <v>Brandy</v>
          </cell>
          <cell r="C25" t="str">
            <v>Rosenquist</v>
          </cell>
          <cell r="J25" t="str">
            <v>US</v>
          </cell>
          <cell r="M25" t="str">
            <v>bravadobrandy@gmail.com</v>
          </cell>
          <cell r="N25" t="str">
            <v>Brandy</v>
          </cell>
          <cell r="O25" t="str">
            <v>Rosenquist</v>
          </cell>
          <cell r="AE25">
            <v>41081</v>
          </cell>
          <cell r="AF25" t="str">
            <v>gary.ware@gmail.com</v>
          </cell>
          <cell r="AH25">
            <v>4</v>
          </cell>
        </row>
        <row r="26">
          <cell r="A26">
            <v>25</v>
          </cell>
          <cell r="B26" t="str">
            <v>Stefanie</v>
          </cell>
          <cell r="C26" t="str">
            <v>Lyndon</v>
          </cell>
          <cell r="J26" t="str">
            <v>US</v>
          </cell>
          <cell r="M26" t="str">
            <v>stephanie@cssales.com</v>
          </cell>
          <cell r="N26" t="str">
            <v>Stefanie</v>
          </cell>
          <cell r="O26" t="str">
            <v>Lyndon</v>
          </cell>
          <cell r="AE26">
            <v>41081</v>
          </cell>
          <cell r="AF26" t="str">
            <v>gary.ware@gmail.com</v>
          </cell>
          <cell r="AH26">
            <v>3</v>
          </cell>
        </row>
        <row r="27">
          <cell r="A27">
            <v>26</v>
          </cell>
          <cell r="B27" t="str">
            <v>Tony</v>
          </cell>
          <cell r="C27" t="str">
            <v>Rindsberg</v>
          </cell>
          <cell r="J27" t="str">
            <v>US</v>
          </cell>
          <cell r="M27" t="str">
            <v>trinds@gmail.com</v>
          </cell>
          <cell r="N27" t="str">
            <v>Tony</v>
          </cell>
          <cell r="O27" t="str">
            <v>Rindsberg</v>
          </cell>
          <cell r="AE27">
            <v>41081</v>
          </cell>
          <cell r="AF27" t="str">
            <v>gary.ware@gmail.com</v>
          </cell>
          <cell r="AH27">
            <v>3</v>
          </cell>
        </row>
        <row r="28">
          <cell r="A28">
            <v>27</v>
          </cell>
          <cell r="B28" t="str">
            <v>Chelsea</v>
          </cell>
          <cell r="C28" t="str">
            <v>Lawrence</v>
          </cell>
          <cell r="J28" t="str">
            <v>US</v>
          </cell>
          <cell r="M28" t="str">
            <v>chelseaklawrence@gmail.com</v>
          </cell>
          <cell r="N28" t="str">
            <v>Chelsea</v>
          </cell>
          <cell r="O28" t="str">
            <v>Lawrence</v>
          </cell>
          <cell r="AE28">
            <v>41081</v>
          </cell>
          <cell r="AF28" t="str">
            <v>gary.ware@gmail.com</v>
          </cell>
          <cell r="AH28">
            <v>3</v>
          </cell>
        </row>
        <row r="29">
          <cell r="A29">
            <v>28</v>
          </cell>
          <cell r="B29" t="str">
            <v>Alexandra</v>
          </cell>
          <cell r="C29" t="str">
            <v>Carbone</v>
          </cell>
          <cell r="J29" t="str">
            <v>US</v>
          </cell>
          <cell r="M29" t="str">
            <v>ajcarbone@gmail.com</v>
          </cell>
          <cell r="N29" t="str">
            <v>Alexandra</v>
          </cell>
          <cell r="O29" t="str">
            <v>Carbone</v>
          </cell>
          <cell r="AE29">
            <v>41081</v>
          </cell>
          <cell r="AF29" t="str">
            <v>gary.ware@gmail.com</v>
          </cell>
          <cell r="AH29">
            <v>4</v>
          </cell>
        </row>
        <row r="30">
          <cell r="A30">
            <v>29</v>
          </cell>
          <cell r="B30" t="str">
            <v>Russell</v>
          </cell>
          <cell r="C30" t="str">
            <v>Radach</v>
          </cell>
          <cell r="J30" t="str">
            <v>US</v>
          </cell>
          <cell r="M30" t="str">
            <v>russelradach@cox.com</v>
          </cell>
          <cell r="N30" t="str">
            <v>Russell</v>
          </cell>
          <cell r="O30" t="str">
            <v>Radach</v>
          </cell>
          <cell r="AE30">
            <v>41082</v>
          </cell>
          <cell r="AF30" t="str">
            <v>skvanderveen@gmail.com</v>
          </cell>
          <cell r="AH30">
            <v>4</v>
          </cell>
        </row>
        <row r="31">
          <cell r="A31">
            <v>30</v>
          </cell>
          <cell r="B31" t="str">
            <v>Sonja</v>
          </cell>
          <cell r="C31" t="str">
            <v>Radach</v>
          </cell>
          <cell r="J31" t="str">
            <v>US</v>
          </cell>
          <cell r="N31" t="str">
            <v>Sonja</v>
          </cell>
          <cell r="O31" t="str">
            <v>Radach</v>
          </cell>
          <cell r="AE31">
            <v>41082</v>
          </cell>
          <cell r="AF31" t="str">
            <v>skvanderveen@gmail.com</v>
          </cell>
          <cell r="AH31">
            <v>4</v>
          </cell>
        </row>
        <row r="32">
          <cell r="A32">
            <v>31</v>
          </cell>
          <cell r="B32" t="str">
            <v>David</v>
          </cell>
          <cell r="C32" t="str">
            <v>Vanderveen</v>
          </cell>
          <cell r="E32" t="str">
            <v>1074 Flamingo Road</v>
          </cell>
          <cell r="G32" t="str">
            <v>Laguna Beach</v>
          </cell>
          <cell r="H32" t="str">
            <v>CA</v>
          </cell>
          <cell r="I32">
            <v>92651</v>
          </cell>
          <cell r="J32" t="str">
            <v>US</v>
          </cell>
          <cell r="K32" t="str">
            <v>949-637-7759</v>
          </cell>
          <cell r="M32" t="str">
            <v>david@incfarm.com</v>
          </cell>
          <cell r="N32" t="str">
            <v>David</v>
          </cell>
          <cell r="O32" t="str">
            <v>Vanderveen</v>
          </cell>
          <cell r="P32" t="str">
            <v>1074 Flamingo Road</v>
          </cell>
          <cell r="Q32" t="str">
            <v>Laguna Beach</v>
          </cell>
          <cell r="R32" t="str">
            <v>CA</v>
          </cell>
          <cell r="S32">
            <v>92651</v>
          </cell>
          <cell r="AB32" t="str">
            <v>Sensational</v>
          </cell>
          <cell r="AE32">
            <v>41082</v>
          </cell>
          <cell r="AF32" t="str">
            <v>skvanderveen@gmail.com</v>
          </cell>
          <cell r="AH32">
            <v>4</v>
          </cell>
        </row>
        <row r="33">
          <cell r="A33">
            <v>32</v>
          </cell>
          <cell r="B33" t="str">
            <v>Sara</v>
          </cell>
          <cell r="C33" t="str">
            <v>Vanderveen</v>
          </cell>
          <cell r="J33" t="str">
            <v>US</v>
          </cell>
          <cell r="M33" t="str">
            <v>skvanderveen@gmail.com</v>
          </cell>
          <cell r="N33" t="str">
            <v>Sara</v>
          </cell>
          <cell r="O33" t="str">
            <v>Vanderveen</v>
          </cell>
          <cell r="AE33">
            <v>41082</v>
          </cell>
          <cell r="AF33" t="str">
            <v>skvanderveen@gmail.com</v>
          </cell>
          <cell r="AH33">
            <v>4</v>
          </cell>
        </row>
        <row r="34">
          <cell r="A34">
            <v>33</v>
          </cell>
          <cell r="B34" t="str">
            <v>Glen</v>
          </cell>
          <cell r="C34" t="str">
            <v>Rogers</v>
          </cell>
          <cell r="E34" t="str">
            <v>1832 Oceanway</v>
          </cell>
          <cell r="G34" t="str">
            <v>Laguna Beach</v>
          </cell>
          <cell r="H34" t="str">
            <v>CA</v>
          </cell>
          <cell r="I34">
            <v>92651</v>
          </cell>
          <cell r="J34" t="str">
            <v>US</v>
          </cell>
          <cell r="K34" t="str">
            <v>949-887-9790</v>
          </cell>
          <cell r="M34" t="str">
            <v>glennrogers@me.com</v>
          </cell>
          <cell r="N34" t="str">
            <v>Glen</v>
          </cell>
          <cell r="O34" t="str">
            <v>Rogers</v>
          </cell>
          <cell r="P34" t="str">
            <v>1832 Oceanway</v>
          </cell>
          <cell r="Q34" t="str">
            <v>Laguna Beach</v>
          </cell>
          <cell r="R34" t="str">
            <v>CA</v>
          </cell>
          <cell r="S34">
            <v>92651</v>
          </cell>
          <cell r="V34" t="str">
            <v>Once</v>
          </cell>
          <cell r="W34" t="str">
            <v>Good</v>
          </cell>
          <cell r="X34">
            <v>12</v>
          </cell>
          <cell r="Y34" t="str">
            <v>White</v>
          </cell>
          <cell r="AB34" t="str">
            <v>Whimsical</v>
          </cell>
          <cell r="AC34" t="str">
            <v>Liked 2,3. N: 1,5,6</v>
          </cell>
          <cell r="AE34">
            <v>41082</v>
          </cell>
          <cell r="AF34" t="str">
            <v>skvanderveen@gmail.com</v>
          </cell>
          <cell r="AH34">
            <v>3</v>
          </cell>
        </row>
        <row r="35">
          <cell r="A35">
            <v>34</v>
          </cell>
          <cell r="B35" t="str">
            <v>Eric</v>
          </cell>
          <cell r="C35" t="str">
            <v>Haug</v>
          </cell>
          <cell r="J35" t="str">
            <v>US</v>
          </cell>
          <cell r="M35" t="str">
            <v>erik.haug@xsgear.com</v>
          </cell>
          <cell r="N35" t="str">
            <v>Eric</v>
          </cell>
          <cell r="O35" t="str">
            <v>Haug</v>
          </cell>
          <cell r="AE35">
            <v>41082</v>
          </cell>
          <cell r="AF35" t="str">
            <v>skvanderveen@gmail.com</v>
          </cell>
          <cell r="AH35">
            <v>4</v>
          </cell>
        </row>
        <row r="36">
          <cell r="A36">
            <v>35</v>
          </cell>
          <cell r="B36" t="str">
            <v>Lisa</v>
          </cell>
          <cell r="C36" t="str">
            <v>Aurthur</v>
          </cell>
          <cell r="J36" t="str">
            <v>US</v>
          </cell>
          <cell r="N36" t="str">
            <v>Lisa</v>
          </cell>
          <cell r="O36" t="str">
            <v>Aurthur</v>
          </cell>
          <cell r="AE36">
            <v>41082</v>
          </cell>
          <cell r="AF36" t="str">
            <v>skvanderveen@gmail.com</v>
          </cell>
          <cell r="AH36">
            <v>4</v>
          </cell>
        </row>
        <row r="37">
          <cell r="A37">
            <v>36</v>
          </cell>
          <cell r="B37" t="str">
            <v>Scott</v>
          </cell>
          <cell r="C37" t="str">
            <v>Haug</v>
          </cell>
          <cell r="J37" t="str">
            <v>US</v>
          </cell>
          <cell r="M37" t="str">
            <v>shaug@waterstonegroup.com</v>
          </cell>
          <cell r="N37" t="str">
            <v>Scott</v>
          </cell>
          <cell r="O37" t="str">
            <v>Haug</v>
          </cell>
          <cell r="AE37">
            <v>41082</v>
          </cell>
          <cell r="AF37" t="str">
            <v>skvanderveen@gmail.com</v>
          </cell>
          <cell r="AH37">
            <v>3</v>
          </cell>
        </row>
        <row r="38">
          <cell r="A38">
            <v>37</v>
          </cell>
          <cell r="B38" t="str">
            <v>Kristen</v>
          </cell>
          <cell r="C38" t="str">
            <v>Bell</v>
          </cell>
          <cell r="J38" t="str">
            <v>US</v>
          </cell>
          <cell r="N38" t="str">
            <v>Kristen</v>
          </cell>
          <cell r="O38" t="str">
            <v>Bell</v>
          </cell>
          <cell r="AE38">
            <v>41082</v>
          </cell>
          <cell r="AF38" t="str">
            <v>skvanderveen@gmail.com</v>
          </cell>
          <cell r="AH38">
            <v>4</v>
          </cell>
        </row>
        <row r="39">
          <cell r="A39">
            <v>38</v>
          </cell>
          <cell r="B39" t="str">
            <v>Brandy</v>
          </cell>
          <cell r="C39" t="str">
            <v>Faber</v>
          </cell>
          <cell r="J39" t="str">
            <v>US</v>
          </cell>
          <cell r="M39" t="str">
            <v>brandavi@purplecorduroy.com</v>
          </cell>
          <cell r="N39" t="str">
            <v>Brandy</v>
          </cell>
          <cell r="O39" t="str">
            <v>Faber</v>
          </cell>
          <cell r="AE39">
            <v>41082</v>
          </cell>
          <cell r="AF39" t="str">
            <v>skvanderveen@gmail.com</v>
          </cell>
          <cell r="AH39">
            <v>4</v>
          </cell>
        </row>
        <row r="40">
          <cell r="A40">
            <v>39</v>
          </cell>
          <cell r="B40" t="str">
            <v>Carey</v>
          </cell>
          <cell r="J40" t="str">
            <v>US</v>
          </cell>
          <cell r="N40" t="str">
            <v>Carey</v>
          </cell>
          <cell r="AE40">
            <v>41082</v>
          </cell>
          <cell r="AF40" t="str">
            <v>skvanderveen@gmail.com</v>
          </cell>
          <cell r="AH40">
            <v>1</v>
          </cell>
        </row>
        <row r="41">
          <cell r="A41">
            <v>40</v>
          </cell>
          <cell r="B41" t="str">
            <v xml:space="preserve">Shannon </v>
          </cell>
          <cell r="C41" t="str">
            <v>Rapp</v>
          </cell>
          <cell r="J41" t="str">
            <v>US</v>
          </cell>
          <cell r="M41" t="str">
            <v>runshannon@gmail.com</v>
          </cell>
          <cell r="N41" t="str">
            <v xml:space="preserve">Shannon </v>
          </cell>
          <cell r="O41" t="str">
            <v>Rapp</v>
          </cell>
          <cell r="AE41">
            <v>41102</v>
          </cell>
          <cell r="AF41" t="str">
            <v>egrhockeylaxmom@att.net</v>
          </cell>
          <cell r="AH41">
            <v>3</v>
          </cell>
        </row>
        <row r="42">
          <cell r="A42">
            <v>41</v>
          </cell>
          <cell r="B42" t="str">
            <v xml:space="preserve">Kelly </v>
          </cell>
          <cell r="C42" t="str">
            <v>Mehney</v>
          </cell>
          <cell r="J42" t="str">
            <v>US</v>
          </cell>
          <cell r="M42" t="str">
            <v>kmehney@comcast.net</v>
          </cell>
          <cell r="N42" t="str">
            <v xml:space="preserve">Kelly </v>
          </cell>
          <cell r="O42" t="str">
            <v>Mehney</v>
          </cell>
          <cell r="AE42">
            <v>41102</v>
          </cell>
          <cell r="AF42" t="str">
            <v>egrhockeylaxmom@att.net</v>
          </cell>
          <cell r="AH42">
            <v>3</v>
          </cell>
        </row>
        <row r="43">
          <cell r="A43">
            <v>42</v>
          </cell>
          <cell r="B43" t="str">
            <v xml:space="preserve">Tracey </v>
          </cell>
          <cell r="C43" t="str">
            <v>Burke</v>
          </cell>
          <cell r="E43" t="str">
            <v>2405 Maplewood</v>
          </cell>
          <cell r="G43" t="str">
            <v>Grand Rapids</v>
          </cell>
          <cell r="H43" t="str">
            <v>MI</v>
          </cell>
          <cell r="I43">
            <v>49506</v>
          </cell>
          <cell r="J43" t="str">
            <v>US</v>
          </cell>
          <cell r="K43" t="str">
            <v>616-295-7595</v>
          </cell>
          <cell r="M43" t="str">
            <v>tracey.burke@comcast.net</v>
          </cell>
          <cell r="N43" t="str">
            <v xml:space="preserve">Tracey </v>
          </cell>
          <cell r="O43" t="str">
            <v>Burke</v>
          </cell>
          <cell r="P43" t="str">
            <v>2405 Maplewood</v>
          </cell>
          <cell r="Q43" t="str">
            <v>Grand Rapids</v>
          </cell>
          <cell r="R43" t="str">
            <v>MI</v>
          </cell>
          <cell r="S43">
            <v>49506</v>
          </cell>
          <cell r="AB43" t="str">
            <v>Moxie</v>
          </cell>
          <cell r="AE43">
            <v>41102</v>
          </cell>
          <cell r="AF43" t="str">
            <v>egrhockeylaxmom@att.net</v>
          </cell>
          <cell r="AH43">
            <v>2</v>
          </cell>
        </row>
        <row r="44">
          <cell r="A44">
            <v>43</v>
          </cell>
          <cell r="B44" t="str">
            <v>Rebecca</v>
          </cell>
          <cell r="C44" t="str">
            <v>Robson</v>
          </cell>
          <cell r="E44" t="str">
            <v>2544 Indian Trail</v>
          </cell>
          <cell r="G44" t="str">
            <v>Grand Rapids</v>
          </cell>
          <cell r="H44" t="str">
            <v>MI</v>
          </cell>
          <cell r="I44">
            <v>49506</v>
          </cell>
          <cell r="J44" t="str">
            <v>US</v>
          </cell>
          <cell r="K44" t="str">
            <v>616-975-0025</v>
          </cell>
          <cell r="M44" t="str">
            <v>rlrobson@comcast.net</v>
          </cell>
          <cell r="N44" t="str">
            <v>Rebecca</v>
          </cell>
          <cell r="O44" t="str">
            <v>Robson</v>
          </cell>
          <cell r="P44" t="str">
            <v>2544 Indian Trail</v>
          </cell>
          <cell r="Q44" t="str">
            <v>Grand Rapids</v>
          </cell>
          <cell r="R44" t="str">
            <v>MI</v>
          </cell>
          <cell r="S44">
            <v>49506</v>
          </cell>
          <cell r="AB44" t="str">
            <v>Exuberant</v>
          </cell>
          <cell r="AE44">
            <v>41102</v>
          </cell>
          <cell r="AF44" t="str">
            <v>egrhockeylaxmom@att.net</v>
          </cell>
          <cell r="AH44">
            <v>4</v>
          </cell>
        </row>
        <row r="45">
          <cell r="A45">
            <v>44</v>
          </cell>
          <cell r="B45" t="str">
            <v>Pam</v>
          </cell>
          <cell r="C45" t="str">
            <v>McMaster</v>
          </cell>
          <cell r="E45" t="str">
            <v>11390 Oak Drive</v>
          </cell>
          <cell r="G45" t="str">
            <v>Shelbyville</v>
          </cell>
          <cell r="H45" t="str">
            <v>MI</v>
          </cell>
          <cell r="I45">
            <v>49343</v>
          </cell>
          <cell r="J45" t="str">
            <v>US</v>
          </cell>
          <cell r="K45" t="str">
            <v>616-293-6026</v>
          </cell>
          <cell r="M45" t="str">
            <v>pmcmaster@skytron.us</v>
          </cell>
          <cell r="N45" t="str">
            <v>Pam</v>
          </cell>
          <cell r="O45" t="str">
            <v>McMaster</v>
          </cell>
          <cell r="P45" t="str">
            <v>11390 Oak Drive</v>
          </cell>
          <cell r="Q45" t="str">
            <v>Shelbyville</v>
          </cell>
          <cell r="R45" t="str">
            <v>MI</v>
          </cell>
          <cell r="S45">
            <v>49343</v>
          </cell>
          <cell r="AC45" t="str">
            <v>Liked 1,2,3,5,6</v>
          </cell>
          <cell r="AE45">
            <v>41102</v>
          </cell>
          <cell r="AF45" t="str">
            <v>egrhockeylaxmom@att.net</v>
          </cell>
          <cell r="AH45">
            <v>4</v>
          </cell>
        </row>
        <row r="46">
          <cell r="A46">
            <v>45</v>
          </cell>
          <cell r="B46" t="str">
            <v>Beth</v>
          </cell>
          <cell r="C46" t="str">
            <v>Hollerbach</v>
          </cell>
          <cell r="E46" t="str">
            <v>315 Gracewood Drive SE</v>
          </cell>
          <cell r="G46" t="str">
            <v>Grand Rapids</v>
          </cell>
          <cell r="H46" t="str">
            <v>MI</v>
          </cell>
          <cell r="I46">
            <v>49506</v>
          </cell>
          <cell r="J46" t="str">
            <v>US</v>
          </cell>
          <cell r="M46" t="str">
            <v>hollerbach@gmail.com</v>
          </cell>
          <cell r="N46" t="str">
            <v>Beth</v>
          </cell>
          <cell r="O46" t="str">
            <v>Hollerbach</v>
          </cell>
          <cell r="P46" t="str">
            <v>315 Gracewood Drive SE</v>
          </cell>
          <cell r="Q46" t="str">
            <v>Grand Rapids</v>
          </cell>
          <cell r="R46" t="str">
            <v>MI</v>
          </cell>
          <cell r="S46">
            <v>49506</v>
          </cell>
          <cell r="AB46" t="str">
            <v>Moxie</v>
          </cell>
          <cell r="AE46">
            <v>41102</v>
          </cell>
          <cell r="AF46" t="str">
            <v>egrhockeylaxmom@att.net</v>
          </cell>
          <cell r="AH46">
            <v>3</v>
          </cell>
        </row>
        <row r="47">
          <cell r="A47">
            <v>46</v>
          </cell>
          <cell r="B47" t="str">
            <v>Marcia</v>
          </cell>
          <cell r="C47" t="str">
            <v>Zanko</v>
          </cell>
          <cell r="E47" t="str">
            <v>35 Kingswood Drive SE</v>
          </cell>
          <cell r="G47" t="str">
            <v>Grand Rapids</v>
          </cell>
          <cell r="H47" t="str">
            <v>MI</v>
          </cell>
          <cell r="I47">
            <v>49506</v>
          </cell>
          <cell r="J47" t="str">
            <v>US</v>
          </cell>
          <cell r="K47" t="str">
            <v>616-464-1542</v>
          </cell>
          <cell r="M47" t="str">
            <v>marzanko@comcast.net</v>
          </cell>
          <cell r="N47" t="str">
            <v>Marcia</v>
          </cell>
          <cell r="O47" t="str">
            <v>Zanko</v>
          </cell>
          <cell r="P47" t="str">
            <v>35 Kingswood Drive SE</v>
          </cell>
          <cell r="Q47" t="str">
            <v>Grand Rapids</v>
          </cell>
          <cell r="R47" t="str">
            <v>MI</v>
          </cell>
          <cell r="S47">
            <v>49506</v>
          </cell>
          <cell r="AB47" t="str">
            <v>Sensational</v>
          </cell>
          <cell r="AE47">
            <v>41102</v>
          </cell>
          <cell r="AF47" t="str">
            <v>egrhockeylaxmom@att.net</v>
          </cell>
          <cell r="AH47">
            <v>4</v>
          </cell>
        </row>
        <row r="48">
          <cell r="A48">
            <v>47</v>
          </cell>
          <cell r="B48" t="str">
            <v>Susan</v>
          </cell>
          <cell r="C48" t="str">
            <v>Rea</v>
          </cell>
          <cell r="E48" t="str">
            <v>625 Cambridge</v>
          </cell>
          <cell r="G48" t="str">
            <v>Grand Rapids</v>
          </cell>
          <cell r="H48" t="str">
            <v>MI</v>
          </cell>
          <cell r="I48">
            <v>49506</v>
          </cell>
          <cell r="J48" t="str">
            <v>US</v>
          </cell>
          <cell r="M48" t="str">
            <v>susan.n.rea@gmail.com</v>
          </cell>
          <cell r="N48" t="str">
            <v>Susan</v>
          </cell>
          <cell r="O48" t="str">
            <v>Rea</v>
          </cell>
          <cell r="P48" t="str">
            <v>625 Cambridge</v>
          </cell>
          <cell r="Q48" t="str">
            <v>Grand Rapids</v>
          </cell>
          <cell r="R48" t="str">
            <v>MI</v>
          </cell>
          <cell r="S48">
            <v>49506</v>
          </cell>
          <cell r="AC48" t="str">
            <v>Liked 1,2;  N: 3. Noted likes PG &amp; Chard</v>
          </cell>
          <cell r="AE48">
            <v>41102</v>
          </cell>
          <cell r="AF48" t="str">
            <v>egrhockeylaxmom@att.net</v>
          </cell>
          <cell r="AH48">
            <v>4</v>
          </cell>
        </row>
        <row r="49">
          <cell r="A49">
            <v>48</v>
          </cell>
          <cell r="B49" t="str">
            <v>Rebecca</v>
          </cell>
          <cell r="C49" t="str">
            <v>Robson</v>
          </cell>
          <cell r="E49" t="str">
            <v>2544 Indian Trail</v>
          </cell>
          <cell r="G49" t="str">
            <v>Grand Rapids</v>
          </cell>
          <cell r="H49" t="str">
            <v>MI</v>
          </cell>
          <cell r="I49">
            <v>49506</v>
          </cell>
          <cell r="J49" t="str">
            <v>US</v>
          </cell>
          <cell r="K49" t="str">
            <v>616-975-0025</v>
          </cell>
          <cell r="M49" t="str">
            <v>rlrobson@comcast.net</v>
          </cell>
          <cell r="N49" t="str">
            <v>Rebecca</v>
          </cell>
          <cell r="O49" t="str">
            <v>Robson</v>
          </cell>
          <cell r="P49" t="str">
            <v>2544 Indian Trail</v>
          </cell>
          <cell r="Q49" t="str">
            <v>Grand Rapids</v>
          </cell>
          <cell r="R49" t="str">
            <v>MI</v>
          </cell>
          <cell r="S49">
            <v>49506</v>
          </cell>
          <cell r="AC49" t="str">
            <v xml:space="preserve">Liked 1,2;  N: 4  </v>
          </cell>
          <cell r="AE49">
            <v>41102</v>
          </cell>
          <cell r="AF49" t="str">
            <v>egrhockeylaxmom@att.net</v>
          </cell>
          <cell r="AH49">
            <v>4</v>
          </cell>
        </row>
        <row r="50">
          <cell r="A50">
            <v>49</v>
          </cell>
          <cell r="B50" t="str">
            <v>Megan</v>
          </cell>
          <cell r="C50" t="str">
            <v>Ratliff</v>
          </cell>
          <cell r="E50" t="str">
            <v>111 E. Chestnut St., #30DE</v>
          </cell>
          <cell r="G50" t="str">
            <v>Chicago</v>
          </cell>
          <cell r="H50" t="str">
            <v>IL</v>
          </cell>
          <cell r="I50">
            <v>60611</v>
          </cell>
          <cell r="J50" t="str">
            <v>US</v>
          </cell>
          <cell r="K50" t="str">
            <v>312-286-7654</v>
          </cell>
          <cell r="M50" t="str">
            <v>megan.ratliff@gmail.com</v>
          </cell>
          <cell r="N50" t="str">
            <v>Megan</v>
          </cell>
          <cell r="O50" t="str">
            <v>Ratliff</v>
          </cell>
          <cell r="P50" t="str">
            <v>111 E. Chestnut St., #30DE</v>
          </cell>
          <cell r="Q50" t="str">
            <v>Chicago</v>
          </cell>
          <cell r="R50" t="str">
            <v>IL</v>
          </cell>
          <cell r="S50">
            <v>60611</v>
          </cell>
          <cell r="V50" t="str">
            <v>Bi-Monthly</v>
          </cell>
          <cell r="W50" t="str">
            <v>Better</v>
          </cell>
          <cell r="X50">
            <v>6</v>
          </cell>
          <cell r="Y50" t="str">
            <v>Both</v>
          </cell>
          <cell r="AB50" t="str">
            <v>Sensational</v>
          </cell>
          <cell r="AE50">
            <v>41102</v>
          </cell>
          <cell r="AF50" t="str">
            <v>kathrynratliff21@gmail.com</v>
          </cell>
          <cell r="AH50">
            <v>2</v>
          </cell>
        </row>
        <row r="51">
          <cell r="A51">
            <v>50</v>
          </cell>
          <cell r="B51" t="str">
            <v>Ronald</v>
          </cell>
          <cell r="C51" t="str">
            <v>Sulewski</v>
          </cell>
          <cell r="E51" t="str">
            <v>10 E. Ontario Street, Apt 4103</v>
          </cell>
          <cell r="G51" t="str">
            <v>Chicago</v>
          </cell>
          <cell r="H51" t="str">
            <v>IL</v>
          </cell>
          <cell r="I51">
            <v>60611</v>
          </cell>
          <cell r="J51" t="str">
            <v>US</v>
          </cell>
          <cell r="K51" t="str">
            <v>314-800-59959</v>
          </cell>
          <cell r="M51" t="str">
            <v>rsulewski@gmail.com</v>
          </cell>
          <cell r="N51" t="str">
            <v>Ronald</v>
          </cell>
          <cell r="O51" t="str">
            <v>Sulewski</v>
          </cell>
          <cell r="P51" t="str">
            <v>10 E. Ontario Street, Apt 4103</v>
          </cell>
          <cell r="Q51" t="str">
            <v>Chicago</v>
          </cell>
          <cell r="R51" t="str">
            <v>IL</v>
          </cell>
          <cell r="S51">
            <v>60611</v>
          </cell>
          <cell r="AC51" t="str">
            <v>1,2,3,4 high, red</v>
          </cell>
          <cell r="AE51">
            <v>41102</v>
          </cell>
          <cell r="AF51" t="str">
            <v>kathrynratliff21@gmail.com</v>
          </cell>
          <cell r="AH51">
            <v>4</v>
          </cell>
        </row>
        <row r="52">
          <cell r="A52">
            <v>51</v>
          </cell>
          <cell r="B52" t="str">
            <v>Thomas</v>
          </cell>
          <cell r="C52" t="str">
            <v>Crimp</v>
          </cell>
          <cell r="E52" t="str">
            <v>29 N. Main Street</v>
          </cell>
          <cell r="G52" t="str">
            <v>Rockford</v>
          </cell>
          <cell r="H52" t="str">
            <v>MI</v>
          </cell>
          <cell r="I52">
            <v>49341</v>
          </cell>
          <cell r="J52" t="str">
            <v>US</v>
          </cell>
          <cell r="K52" t="str">
            <v>616-460-0400</v>
          </cell>
          <cell r="M52" t="str">
            <v>tom@auxiliaryinc.com</v>
          </cell>
          <cell r="N52" t="str">
            <v>Thomas</v>
          </cell>
          <cell r="O52" t="str">
            <v>Crimp</v>
          </cell>
          <cell r="P52" t="str">
            <v>29 N. Main Street</v>
          </cell>
          <cell r="Q52" t="str">
            <v>Rockford</v>
          </cell>
          <cell r="R52" t="str">
            <v>MI</v>
          </cell>
          <cell r="S52">
            <v>49341</v>
          </cell>
          <cell r="V52" t="str">
            <v>Monthly</v>
          </cell>
          <cell r="W52" t="str">
            <v>Good</v>
          </cell>
          <cell r="X52">
            <v>12</v>
          </cell>
          <cell r="Y52" t="str">
            <v>Both</v>
          </cell>
          <cell r="AB52" t="str">
            <v>Serendipitous</v>
          </cell>
          <cell r="AE52">
            <v>41108</v>
          </cell>
          <cell r="AF52" t="str">
            <v>tom@auxiliaryinc.com</v>
          </cell>
          <cell r="AH52">
            <v>4</v>
          </cell>
        </row>
        <row r="53">
          <cell r="A53">
            <v>52</v>
          </cell>
          <cell r="B53" t="str">
            <v>Zachary</v>
          </cell>
          <cell r="C53" t="str">
            <v>Boswell</v>
          </cell>
          <cell r="E53" t="str">
            <v>29 N. Main Street</v>
          </cell>
          <cell r="G53" t="str">
            <v>Rockford</v>
          </cell>
          <cell r="H53" t="str">
            <v>MI</v>
          </cell>
          <cell r="I53">
            <v>49341</v>
          </cell>
          <cell r="J53" t="str">
            <v>US</v>
          </cell>
          <cell r="K53" t="str">
            <v>616-914-5716</v>
          </cell>
          <cell r="M53" t="str">
            <v>zacboswell@gmail.com</v>
          </cell>
          <cell r="N53" t="str">
            <v>Zachary</v>
          </cell>
          <cell r="O53" t="str">
            <v>Boswell</v>
          </cell>
          <cell r="P53" t="str">
            <v>29 N. Main Street</v>
          </cell>
          <cell r="Q53" t="str">
            <v>Rockford</v>
          </cell>
          <cell r="R53" t="str">
            <v>MI</v>
          </cell>
          <cell r="S53">
            <v>49341</v>
          </cell>
          <cell r="AB53" t="str">
            <v>Sensational</v>
          </cell>
          <cell r="AE53">
            <v>41108</v>
          </cell>
          <cell r="AF53" t="str">
            <v>tom@auxiliaryinc.com</v>
          </cell>
          <cell r="AH53">
            <v>4</v>
          </cell>
        </row>
        <row r="54">
          <cell r="A54">
            <v>53</v>
          </cell>
          <cell r="B54" t="str">
            <v>Benjamin</v>
          </cell>
          <cell r="C54" t="str">
            <v>Peterson</v>
          </cell>
          <cell r="E54" t="str">
            <v>29 N. Main Street</v>
          </cell>
          <cell r="G54" t="str">
            <v>Rockford</v>
          </cell>
          <cell r="H54" t="str">
            <v>MI</v>
          </cell>
          <cell r="I54">
            <v>49341</v>
          </cell>
          <cell r="J54" t="str">
            <v>US</v>
          </cell>
          <cell r="K54" t="str">
            <v>616-304-0661</v>
          </cell>
          <cell r="M54" t="str">
            <v>benpetersen4@gmail.com</v>
          </cell>
          <cell r="N54" t="str">
            <v>Benjamin</v>
          </cell>
          <cell r="O54" t="str">
            <v>Peterson</v>
          </cell>
          <cell r="P54" t="str">
            <v>29 N. Main Street</v>
          </cell>
          <cell r="Q54" t="str">
            <v>Rockford</v>
          </cell>
          <cell r="R54" t="str">
            <v>MI</v>
          </cell>
          <cell r="S54">
            <v>49341</v>
          </cell>
          <cell r="AB54" t="str">
            <v>Serendipitous</v>
          </cell>
          <cell r="AE54">
            <v>41108</v>
          </cell>
          <cell r="AF54" t="str">
            <v>tom@auxiliaryinc.com</v>
          </cell>
          <cell r="AH54">
            <v>3</v>
          </cell>
        </row>
        <row r="55">
          <cell r="A55">
            <v>54</v>
          </cell>
          <cell r="B55" t="str">
            <v>Kate</v>
          </cell>
          <cell r="C55" t="str">
            <v>Quinn</v>
          </cell>
          <cell r="E55" t="str">
            <v>29 N. Main Street</v>
          </cell>
          <cell r="G55" t="str">
            <v>Rockford</v>
          </cell>
          <cell r="H55" t="str">
            <v>MI</v>
          </cell>
          <cell r="I55">
            <v>49341</v>
          </cell>
          <cell r="J55" t="str">
            <v>US</v>
          </cell>
          <cell r="K55" t="str">
            <v>616-901-8781</v>
          </cell>
          <cell r="M55" t="str">
            <v>katequinn.91@gmail.com</v>
          </cell>
          <cell r="N55" t="str">
            <v>Kate</v>
          </cell>
          <cell r="O55" t="str">
            <v>Quinn</v>
          </cell>
          <cell r="P55" t="str">
            <v>29 N. Main Street</v>
          </cell>
          <cell r="Q55" t="str">
            <v>Rockford</v>
          </cell>
          <cell r="R55" t="str">
            <v>MI</v>
          </cell>
          <cell r="S55">
            <v>49341</v>
          </cell>
          <cell r="AB55" t="str">
            <v>Moxie</v>
          </cell>
          <cell r="AE55">
            <v>41108</v>
          </cell>
          <cell r="AF55" t="str">
            <v>tom@auxiliaryinc.com</v>
          </cell>
          <cell r="AH55">
            <v>2</v>
          </cell>
        </row>
        <row r="56">
          <cell r="A56">
            <v>55</v>
          </cell>
          <cell r="B56" t="str">
            <v>Neil</v>
          </cell>
          <cell r="C56" t="str">
            <v>Hubert</v>
          </cell>
          <cell r="E56" t="str">
            <v>29 N. Main Street</v>
          </cell>
          <cell r="G56" t="str">
            <v>Rockford</v>
          </cell>
          <cell r="H56" t="str">
            <v>MI</v>
          </cell>
          <cell r="I56">
            <v>49341</v>
          </cell>
          <cell r="J56" t="str">
            <v>US</v>
          </cell>
          <cell r="K56" t="str">
            <v>586-899-8752</v>
          </cell>
          <cell r="M56" t="str">
            <v>neil@neilhubert.com</v>
          </cell>
          <cell r="N56" t="str">
            <v>Neil</v>
          </cell>
          <cell r="O56" t="str">
            <v>Hubert</v>
          </cell>
          <cell r="P56" t="str">
            <v>29 N. Main Street</v>
          </cell>
          <cell r="Q56" t="str">
            <v>Rockford</v>
          </cell>
          <cell r="R56" t="str">
            <v>MI</v>
          </cell>
          <cell r="S56">
            <v>49341</v>
          </cell>
          <cell r="AC56" t="str">
            <v xml:space="preserve">2,1,5,2,5,4  Loved 3,5; Like 6;             </v>
          </cell>
          <cell r="AE56">
            <v>41108</v>
          </cell>
          <cell r="AF56" t="str">
            <v>tom@auxiliaryinc.com</v>
          </cell>
          <cell r="AH56">
            <v>2</v>
          </cell>
        </row>
        <row r="57">
          <cell r="A57">
            <v>56</v>
          </cell>
          <cell r="B57" t="str">
            <v>Sarah</v>
          </cell>
          <cell r="C57" t="str">
            <v>Mier</v>
          </cell>
          <cell r="E57" t="str">
            <v>29 N. Main Street</v>
          </cell>
          <cell r="G57" t="str">
            <v>Rockford</v>
          </cell>
          <cell r="H57" t="str">
            <v>MI</v>
          </cell>
          <cell r="I57">
            <v>49341</v>
          </cell>
          <cell r="J57" t="str">
            <v>US</v>
          </cell>
          <cell r="K57" t="str">
            <v>616-515-5588</v>
          </cell>
          <cell r="M57" t="str">
            <v>Sarah@auxiliaryinc.com</v>
          </cell>
          <cell r="N57" t="str">
            <v>Sarah</v>
          </cell>
          <cell r="O57" t="str">
            <v>Mier</v>
          </cell>
          <cell r="P57" t="str">
            <v>29 N. Main Street</v>
          </cell>
          <cell r="Q57" t="str">
            <v>Rockford</v>
          </cell>
          <cell r="R57" t="str">
            <v>MI</v>
          </cell>
          <cell r="S57">
            <v>49341</v>
          </cell>
          <cell r="AC57" t="str">
            <v xml:space="preserve">4,3,4,4,3,2  Like 1,3,4; N 2,5          </v>
          </cell>
          <cell r="AE57">
            <v>41108</v>
          </cell>
          <cell r="AF57" t="str">
            <v>tom@auxiliaryinc.com</v>
          </cell>
          <cell r="AH57">
            <v>4</v>
          </cell>
        </row>
        <row r="58">
          <cell r="A58">
            <v>57</v>
          </cell>
          <cell r="B58" t="str">
            <v>Christa</v>
          </cell>
          <cell r="C58" t="str">
            <v>Brenner</v>
          </cell>
          <cell r="E58" t="str">
            <v>29 N. Main Street</v>
          </cell>
          <cell r="G58" t="str">
            <v>Rockford</v>
          </cell>
          <cell r="H58" t="str">
            <v>MI</v>
          </cell>
          <cell r="I58">
            <v>49341</v>
          </cell>
          <cell r="J58" t="str">
            <v>US</v>
          </cell>
          <cell r="K58" t="str">
            <v>616-890-1531</v>
          </cell>
          <cell r="M58" t="str">
            <v>therapiddriver@gmail.com</v>
          </cell>
          <cell r="N58" t="str">
            <v>Christa</v>
          </cell>
          <cell r="O58" t="str">
            <v>Brenner</v>
          </cell>
          <cell r="P58" t="str">
            <v>29 N. Main Street</v>
          </cell>
          <cell r="Q58" t="str">
            <v>Rockford</v>
          </cell>
          <cell r="R58" t="str">
            <v>MI</v>
          </cell>
          <cell r="S58">
            <v>49341</v>
          </cell>
          <cell r="V58" t="str">
            <v>Monthly</v>
          </cell>
          <cell r="W58" t="str">
            <v>Good</v>
          </cell>
          <cell r="X58">
            <v>12</v>
          </cell>
          <cell r="Y58" t="str">
            <v>Both</v>
          </cell>
          <cell r="AB58" t="str">
            <v>Serendipitous</v>
          </cell>
          <cell r="AC58" t="str">
            <v>5,3,4,3,5,5  Loved 1,5,6; Liked 3 N 2,4, wants 6R/6W</v>
          </cell>
          <cell r="AE58">
            <v>41108</v>
          </cell>
          <cell r="AF58" t="str">
            <v>tom@auxiliaryinc.com</v>
          </cell>
          <cell r="AH58">
            <v>5</v>
          </cell>
        </row>
        <row r="59">
          <cell r="A59">
            <v>58</v>
          </cell>
          <cell r="B59" t="str">
            <v>Leslie</v>
          </cell>
          <cell r="C59" t="str">
            <v>Parks</v>
          </cell>
          <cell r="E59" t="str">
            <v>29 N. Main Street</v>
          </cell>
          <cell r="G59" t="str">
            <v>Rockford</v>
          </cell>
          <cell r="H59" t="str">
            <v>MI</v>
          </cell>
          <cell r="I59">
            <v>49341</v>
          </cell>
          <cell r="J59" t="str">
            <v>US</v>
          </cell>
          <cell r="K59" t="str">
            <v>616-560-6689</v>
          </cell>
          <cell r="M59" t="str">
            <v>leslieparks123@yahoo.com</v>
          </cell>
          <cell r="N59" t="str">
            <v>Leslie</v>
          </cell>
          <cell r="O59" t="str">
            <v>Parks</v>
          </cell>
          <cell r="P59" t="str">
            <v>29 N. Main Street</v>
          </cell>
          <cell r="Q59" t="str">
            <v>Rockford</v>
          </cell>
          <cell r="R59" t="str">
            <v>MI</v>
          </cell>
          <cell r="S59">
            <v>49341</v>
          </cell>
          <cell r="AC59" t="str">
            <v xml:space="preserve">4,3,4,5,2,2  Loved 4, Liked 1,3; N 2        </v>
          </cell>
          <cell r="AE59">
            <v>41108</v>
          </cell>
          <cell r="AF59" t="str">
            <v>tom@auxiliaryinc.com</v>
          </cell>
          <cell r="AH59">
            <v>4</v>
          </cell>
        </row>
        <row r="60">
          <cell r="A60">
            <v>59</v>
          </cell>
          <cell r="B60" t="str">
            <v>Dana</v>
          </cell>
          <cell r="C60" t="str">
            <v>Postma</v>
          </cell>
          <cell r="E60" t="str">
            <v>29 N. Main Street</v>
          </cell>
          <cell r="G60" t="str">
            <v>Rockford</v>
          </cell>
          <cell r="H60" t="str">
            <v>MI</v>
          </cell>
          <cell r="I60">
            <v>49341</v>
          </cell>
          <cell r="J60" t="str">
            <v>US</v>
          </cell>
          <cell r="K60" t="str">
            <v>616-916-3496</v>
          </cell>
          <cell r="M60" t="str">
            <v>dpostma@aol.com</v>
          </cell>
          <cell r="N60" t="str">
            <v>Dana</v>
          </cell>
          <cell r="O60" t="str">
            <v>Postma</v>
          </cell>
          <cell r="P60" t="str">
            <v>29 N. Main Street</v>
          </cell>
          <cell r="Q60" t="str">
            <v>Rockford</v>
          </cell>
          <cell r="R60" t="str">
            <v>MI</v>
          </cell>
          <cell r="S60">
            <v>49341</v>
          </cell>
          <cell r="AC60" t="str">
            <v xml:space="preserve">4,3,2,5,3,2  Loved 4; Liked 1; N 2,5        </v>
          </cell>
          <cell r="AE60">
            <v>41108</v>
          </cell>
          <cell r="AF60" t="str">
            <v>tom@auxiliaryinc.com</v>
          </cell>
          <cell r="AH60">
            <v>4</v>
          </cell>
        </row>
        <row r="61">
          <cell r="A61">
            <v>60</v>
          </cell>
          <cell r="B61" t="str">
            <v>Jeremy</v>
          </cell>
          <cell r="C61" t="str">
            <v>Eberts</v>
          </cell>
          <cell r="E61" t="str">
            <v>29 N. Main Street</v>
          </cell>
          <cell r="G61" t="str">
            <v>Rockford</v>
          </cell>
          <cell r="H61" t="str">
            <v>MI</v>
          </cell>
          <cell r="I61">
            <v>49341</v>
          </cell>
          <cell r="J61" t="str">
            <v>US</v>
          </cell>
          <cell r="K61" t="str">
            <v>616-460-7757</v>
          </cell>
          <cell r="M61" t="str">
            <v>ebertsje@gmail.com</v>
          </cell>
          <cell r="N61" t="str">
            <v>Jeremy</v>
          </cell>
          <cell r="O61" t="str">
            <v>Eberts</v>
          </cell>
          <cell r="P61" t="str">
            <v>29 N. Main Street</v>
          </cell>
          <cell r="Q61" t="str">
            <v>Rockford</v>
          </cell>
          <cell r="R61" t="str">
            <v>MI</v>
          </cell>
          <cell r="S61">
            <v>49341</v>
          </cell>
          <cell r="AC61" t="str">
            <v xml:space="preserve">3,2,3,4,3,3  Liked 4; N 1,3,5,6        </v>
          </cell>
          <cell r="AE61">
            <v>41108</v>
          </cell>
          <cell r="AF61" t="str">
            <v>tom@auxiliaryinc.com</v>
          </cell>
          <cell r="AH61">
            <v>3</v>
          </cell>
        </row>
        <row r="62">
          <cell r="A62">
            <v>61</v>
          </cell>
          <cell r="B62" t="str">
            <v>John</v>
          </cell>
          <cell r="C62" t="str">
            <v>Williamson</v>
          </cell>
          <cell r="E62" t="str">
            <v>29 N. Main Street</v>
          </cell>
          <cell r="G62" t="str">
            <v>Rockford</v>
          </cell>
          <cell r="H62" t="str">
            <v>MI</v>
          </cell>
          <cell r="I62">
            <v>49341</v>
          </cell>
          <cell r="J62" t="str">
            <v>US</v>
          </cell>
          <cell r="K62" t="str">
            <v>616-570-8309</v>
          </cell>
          <cell r="M62" t="str">
            <v>john@auxiliaryinc.com</v>
          </cell>
          <cell r="N62" t="str">
            <v>John</v>
          </cell>
          <cell r="O62" t="str">
            <v>Williamson</v>
          </cell>
          <cell r="P62" t="str">
            <v>29 N. Main Street</v>
          </cell>
          <cell r="Q62" t="str">
            <v>Rockford</v>
          </cell>
          <cell r="R62" t="str">
            <v>MI</v>
          </cell>
          <cell r="S62">
            <v>49341</v>
          </cell>
          <cell r="AC62" t="str">
            <v xml:space="preserve">4,4,1,3,4,5  Loved 6, Liked 1,2,5; N 4        </v>
          </cell>
          <cell r="AE62">
            <v>41108</v>
          </cell>
          <cell r="AF62" t="str">
            <v>tom@auxiliaryinc.com</v>
          </cell>
          <cell r="AH62">
            <v>4</v>
          </cell>
        </row>
        <row r="63">
          <cell r="A63">
            <v>62</v>
          </cell>
          <cell r="B63" t="str">
            <v>Anne</v>
          </cell>
          <cell r="C63" t="str">
            <v>Eardely</v>
          </cell>
          <cell r="E63" t="str">
            <v>2737 Bonnell Ave.</v>
          </cell>
          <cell r="G63" t="str">
            <v>Grand Rapids</v>
          </cell>
          <cell r="H63" t="str">
            <v>MI</v>
          </cell>
          <cell r="I63">
            <v>49506</v>
          </cell>
          <cell r="J63" t="str">
            <v>US</v>
          </cell>
          <cell r="K63" t="str">
            <v>616-570-8309</v>
          </cell>
          <cell r="M63" t="str">
            <v>aeardley@aol.com</v>
          </cell>
          <cell r="N63" t="str">
            <v>Anne</v>
          </cell>
          <cell r="O63" t="str">
            <v>Eardely</v>
          </cell>
          <cell r="P63" t="str">
            <v>2737 Bonnell Ave.</v>
          </cell>
          <cell r="Q63" t="str">
            <v>Grand Rapids</v>
          </cell>
          <cell r="R63" t="str">
            <v>MI</v>
          </cell>
          <cell r="S63">
            <v>49506</v>
          </cell>
          <cell r="AC63" t="str">
            <v>5,4,9, NA, NA, NA  Allergic to reds - Whimsical</v>
          </cell>
          <cell r="AE63">
            <v>41108</v>
          </cell>
          <cell r="AF63" t="str">
            <v>annmbell@comcast.net</v>
          </cell>
        </row>
        <row r="64">
          <cell r="A64">
            <v>63</v>
          </cell>
          <cell r="B64" t="str">
            <v>Stephanie</v>
          </cell>
          <cell r="C64" t="str">
            <v>Cullen</v>
          </cell>
          <cell r="E64" t="str">
            <v>2423 Hall Street</v>
          </cell>
          <cell r="G64" t="str">
            <v>Grand Rapids</v>
          </cell>
          <cell r="H64" t="str">
            <v>MI</v>
          </cell>
          <cell r="I64">
            <v>49506</v>
          </cell>
          <cell r="J64" t="str">
            <v>US</v>
          </cell>
          <cell r="K64" t="str">
            <v>248-840-4425</v>
          </cell>
          <cell r="M64" t="str">
            <v>speroffs@yahoo.com</v>
          </cell>
          <cell r="N64" t="str">
            <v>Stephanie</v>
          </cell>
          <cell r="O64" t="str">
            <v>Cullen</v>
          </cell>
          <cell r="P64" t="str">
            <v>2423 Hall Street</v>
          </cell>
          <cell r="Q64" t="str">
            <v>Grand Rapids</v>
          </cell>
          <cell r="R64" t="str">
            <v>MI</v>
          </cell>
          <cell r="S64">
            <v>49506</v>
          </cell>
          <cell r="AC64" t="str">
            <v>7,6,4,1,9,8</v>
          </cell>
          <cell r="AE64">
            <v>41108</v>
          </cell>
          <cell r="AF64" t="str">
            <v>annmbell@comcast.net</v>
          </cell>
          <cell r="AH64">
            <v>4</v>
          </cell>
        </row>
        <row r="65">
          <cell r="A65">
            <v>64</v>
          </cell>
          <cell r="B65" t="str">
            <v>Elizabeth</v>
          </cell>
          <cell r="C65" t="str">
            <v>Kratt</v>
          </cell>
          <cell r="E65" t="str">
            <v>2135 Wilshire</v>
          </cell>
          <cell r="G65" t="str">
            <v>Grand Rapids</v>
          </cell>
          <cell r="H65" t="str">
            <v>MI</v>
          </cell>
          <cell r="I65">
            <v>49506</v>
          </cell>
          <cell r="J65" t="str">
            <v>US</v>
          </cell>
          <cell r="K65" t="str">
            <v>616-248-4415</v>
          </cell>
          <cell r="M65" t="str">
            <v>thekratt@sbcglobal.net</v>
          </cell>
          <cell r="N65" t="str">
            <v>Elizabeth</v>
          </cell>
          <cell r="O65" t="str">
            <v>Kratt</v>
          </cell>
          <cell r="P65" t="str">
            <v>2135 Wilshire</v>
          </cell>
          <cell r="Q65" t="str">
            <v>Grand Rapids</v>
          </cell>
          <cell r="R65" t="str">
            <v>MI</v>
          </cell>
          <cell r="S65">
            <v>49506</v>
          </cell>
          <cell r="AC65" t="str">
            <v>4,5,2,6,9,8           wants (3) of #5, (3) of #6</v>
          </cell>
          <cell r="AE65">
            <v>41108</v>
          </cell>
          <cell r="AF65" t="str">
            <v>annmbell@comcast.net</v>
          </cell>
          <cell r="AH65">
            <v>2</v>
          </cell>
        </row>
        <row r="66">
          <cell r="A66">
            <v>65</v>
          </cell>
          <cell r="B66" t="str">
            <v>Lindell</v>
          </cell>
          <cell r="C66" t="str">
            <v>Hoff</v>
          </cell>
          <cell r="E66" t="str">
            <v>2730 Bonnell Ave</v>
          </cell>
          <cell r="G66" t="str">
            <v>Grand Rapids</v>
          </cell>
          <cell r="H66" t="str">
            <v>MI</v>
          </cell>
          <cell r="I66">
            <v>49506</v>
          </cell>
          <cell r="J66" t="str">
            <v>US</v>
          </cell>
          <cell r="K66" t="str">
            <v>616-977-0331</v>
          </cell>
          <cell r="M66" t="str">
            <v>lindelhoff@gmail.com</v>
          </cell>
          <cell r="N66" t="str">
            <v>Lindell</v>
          </cell>
          <cell r="O66" t="str">
            <v>Hoff</v>
          </cell>
          <cell r="P66" t="str">
            <v>2730 Bonnell Ave</v>
          </cell>
          <cell r="Q66" t="str">
            <v>Grand Rapids</v>
          </cell>
          <cell r="R66" t="str">
            <v>MI</v>
          </cell>
          <cell r="S66">
            <v>49506</v>
          </cell>
          <cell r="AC66" t="str">
            <v>5,9,0,2,9,9</v>
          </cell>
          <cell r="AE66">
            <v>41108</v>
          </cell>
          <cell r="AF66" t="str">
            <v>annmbell@comcast.net</v>
          </cell>
          <cell r="AH66">
            <v>3</v>
          </cell>
        </row>
        <row r="67">
          <cell r="A67">
            <v>66</v>
          </cell>
          <cell r="B67" t="str">
            <v>Elizabeth</v>
          </cell>
          <cell r="C67" t="str">
            <v>Kleinheksel</v>
          </cell>
          <cell r="E67" t="str">
            <v>2429 Hall Street</v>
          </cell>
          <cell r="G67" t="str">
            <v>Grand Rapids</v>
          </cell>
          <cell r="H67" t="str">
            <v>MI</v>
          </cell>
          <cell r="I67">
            <v>49506</v>
          </cell>
          <cell r="J67" t="str">
            <v>US</v>
          </cell>
          <cell r="K67" t="str">
            <v>440-668-4859</v>
          </cell>
          <cell r="M67" t="str">
            <v>elizabethgib@gmail.com</v>
          </cell>
          <cell r="N67" t="str">
            <v>Elizabeth</v>
          </cell>
          <cell r="O67" t="str">
            <v>Kleinheksel</v>
          </cell>
          <cell r="P67" t="str">
            <v>2429 Hall Street</v>
          </cell>
          <cell r="Q67" t="str">
            <v>Grand Rapids</v>
          </cell>
          <cell r="R67" t="str">
            <v>MI</v>
          </cell>
          <cell r="S67">
            <v>49506</v>
          </cell>
          <cell r="AC67" t="str">
            <v>8,6,4,5,7,9</v>
          </cell>
          <cell r="AE67">
            <v>41108</v>
          </cell>
          <cell r="AF67" t="str">
            <v>annmbell@comcast.net</v>
          </cell>
          <cell r="AH67">
            <v>4</v>
          </cell>
        </row>
        <row r="68">
          <cell r="A68">
            <v>67</v>
          </cell>
          <cell r="B68" t="str">
            <v>NA</v>
          </cell>
          <cell r="C68" t="str">
            <v>NA</v>
          </cell>
          <cell r="J68" t="str">
            <v>US</v>
          </cell>
          <cell r="N68" t="str">
            <v>NA</v>
          </cell>
          <cell r="O68" t="str">
            <v>NA</v>
          </cell>
        </row>
        <row r="69">
          <cell r="A69">
            <v>68</v>
          </cell>
          <cell r="B69" t="str">
            <v>Laurie</v>
          </cell>
          <cell r="C69" t="str">
            <v>Oleniczak</v>
          </cell>
          <cell r="E69" t="str">
            <v>2692 Deli Ct. NE</v>
          </cell>
          <cell r="G69" t="str">
            <v>Grand Rapids</v>
          </cell>
          <cell r="H69" t="str">
            <v>MI</v>
          </cell>
          <cell r="I69">
            <v>49525</v>
          </cell>
          <cell r="J69" t="str">
            <v>US</v>
          </cell>
          <cell r="K69" t="str">
            <v>616-361-8630</v>
          </cell>
          <cell r="M69" t="str">
            <v>laurie.oleniczak@kellogg.com</v>
          </cell>
          <cell r="N69" t="str">
            <v>Laurie</v>
          </cell>
          <cell r="O69" t="str">
            <v>Oleniczak</v>
          </cell>
          <cell r="P69" t="str">
            <v>2692 Deli Ct. NE</v>
          </cell>
          <cell r="Q69" t="str">
            <v>Grand Rapids</v>
          </cell>
          <cell r="R69" t="str">
            <v>MI</v>
          </cell>
          <cell r="S69">
            <v>49525</v>
          </cell>
          <cell r="V69" t="str">
            <v>One Time</v>
          </cell>
          <cell r="W69" t="str">
            <v>Good</v>
          </cell>
          <cell r="X69">
            <v>6</v>
          </cell>
          <cell r="Y69" t="str">
            <v>Both</v>
          </cell>
          <cell r="AB69" t="str">
            <v>Serendipitous</v>
          </cell>
          <cell r="AE69">
            <v>41116</v>
          </cell>
          <cell r="AF69" t="str">
            <v>lynnegoede@gmail.com</v>
          </cell>
          <cell r="AH69">
            <v>4</v>
          </cell>
        </row>
        <row r="70">
          <cell r="A70">
            <v>69</v>
          </cell>
          <cell r="B70" t="str">
            <v>Maggie</v>
          </cell>
          <cell r="C70" t="str">
            <v>McPhee</v>
          </cell>
          <cell r="E70" t="str">
            <v>5570 Executive Parkway SE</v>
          </cell>
          <cell r="G70" t="str">
            <v>Grand Rapids</v>
          </cell>
          <cell r="H70" t="str">
            <v>MI</v>
          </cell>
          <cell r="I70">
            <v>42512</v>
          </cell>
          <cell r="J70" t="str">
            <v>US</v>
          </cell>
          <cell r="K70" t="str">
            <v>616-560-1208</v>
          </cell>
          <cell r="M70" t="str">
            <v>maggie.mcphee@att.net</v>
          </cell>
          <cell r="N70" t="str">
            <v>Maggie</v>
          </cell>
          <cell r="O70" t="str">
            <v>McPhee</v>
          </cell>
          <cell r="P70" t="str">
            <v>5570 Executive Parkway SE</v>
          </cell>
          <cell r="Q70" t="str">
            <v>Grand Rapids</v>
          </cell>
          <cell r="R70" t="str">
            <v>MI</v>
          </cell>
          <cell r="S70">
            <v>42512</v>
          </cell>
          <cell r="V70" t="str">
            <v>One Time</v>
          </cell>
          <cell r="W70" t="str">
            <v>Good</v>
          </cell>
          <cell r="X70">
            <v>6</v>
          </cell>
          <cell r="Y70" t="str">
            <v>Both</v>
          </cell>
          <cell r="AB70" t="str">
            <v>Sensational</v>
          </cell>
          <cell r="AE70">
            <v>41116</v>
          </cell>
          <cell r="AF70" t="str">
            <v>lynnegoede@gmail.com</v>
          </cell>
          <cell r="AH70">
            <v>4</v>
          </cell>
        </row>
        <row r="71">
          <cell r="A71">
            <v>70</v>
          </cell>
          <cell r="B71" t="str">
            <v>Nancy</v>
          </cell>
          <cell r="C71" t="str">
            <v>Fitzgerald</v>
          </cell>
          <cell r="E71" t="str">
            <v>2554 McBrayer Ct</v>
          </cell>
          <cell r="G71" t="str">
            <v>Caledonia</v>
          </cell>
          <cell r="H71" t="str">
            <v>MI</v>
          </cell>
          <cell r="I71">
            <v>49316</v>
          </cell>
          <cell r="J71" t="str">
            <v>US</v>
          </cell>
          <cell r="K71" t="str">
            <v>616-450-8860</v>
          </cell>
          <cell r="M71" t="str">
            <v>nancy.l.fitzgerald@att.net</v>
          </cell>
          <cell r="N71" t="str">
            <v>Nancy</v>
          </cell>
          <cell r="O71" t="str">
            <v>Fitzgerald</v>
          </cell>
          <cell r="P71" t="str">
            <v>2554 McBrayer Ct</v>
          </cell>
          <cell r="Q71" t="str">
            <v>Caledonia</v>
          </cell>
          <cell r="R71" t="str">
            <v>MI</v>
          </cell>
          <cell r="S71">
            <v>49316</v>
          </cell>
          <cell r="V71" t="str">
            <v>Quarterly</v>
          </cell>
          <cell r="W71" t="str">
            <v>Better</v>
          </cell>
          <cell r="X71">
            <v>6</v>
          </cell>
          <cell r="Y71" t="str">
            <v>Red</v>
          </cell>
          <cell r="AB71" t="str">
            <v>Sensational</v>
          </cell>
          <cell r="AE71">
            <v>41116</v>
          </cell>
          <cell r="AF71" t="str">
            <v>lynnegoede@gmail.com</v>
          </cell>
          <cell r="AH71">
            <v>4</v>
          </cell>
        </row>
        <row r="72">
          <cell r="A72">
            <v>71</v>
          </cell>
          <cell r="B72" t="str">
            <v>Dixie</v>
          </cell>
          <cell r="C72" t="str">
            <v>Anderson</v>
          </cell>
          <cell r="E72" t="str">
            <v>2706 Robinson</v>
          </cell>
          <cell r="G72" t="str">
            <v>Grand Rapids</v>
          </cell>
          <cell r="H72" t="str">
            <v>MI</v>
          </cell>
          <cell r="J72" t="str">
            <v>US</v>
          </cell>
          <cell r="K72" t="str">
            <v>616.975.0080</v>
          </cell>
          <cell r="M72" t="str">
            <v>world1950@gmail.com</v>
          </cell>
          <cell r="N72" t="str">
            <v>Dixie</v>
          </cell>
          <cell r="O72" t="str">
            <v>Anderson</v>
          </cell>
          <cell r="P72" t="str">
            <v>2706 Robinson</v>
          </cell>
          <cell r="Q72" t="str">
            <v>Grand Rapids</v>
          </cell>
          <cell r="R72" t="str">
            <v>MI</v>
          </cell>
          <cell r="AE72">
            <v>41116</v>
          </cell>
          <cell r="AF72" t="str">
            <v>lynnegoede@gmail.com</v>
          </cell>
          <cell r="AH72">
            <v>4</v>
          </cell>
        </row>
        <row r="73">
          <cell r="A73">
            <v>72</v>
          </cell>
          <cell r="B73" t="str">
            <v>Robyn</v>
          </cell>
          <cell r="C73" t="str">
            <v>Schut</v>
          </cell>
          <cell r="J73" t="str">
            <v>US</v>
          </cell>
          <cell r="M73" t="str">
            <v>egrhockeylaxmom@att.net</v>
          </cell>
          <cell r="N73" t="str">
            <v>Robyn</v>
          </cell>
          <cell r="O73" t="str">
            <v>Schut</v>
          </cell>
          <cell r="AE73">
            <v>41102</v>
          </cell>
          <cell r="AF73" t="str">
            <v>egrhockeylaxmom@att.net</v>
          </cell>
          <cell r="AH73">
            <v>4</v>
          </cell>
        </row>
        <row r="74">
          <cell r="A74">
            <v>73</v>
          </cell>
          <cell r="B74" t="str">
            <v>Lynn</v>
          </cell>
          <cell r="C74" t="str">
            <v>Elliott</v>
          </cell>
          <cell r="J74" t="str">
            <v>US</v>
          </cell>
          <cell r="M74" t="str">
            <v>lbe2504@comcast.net</v>
          </cell>
          <cell r="N74" t="str">
            <v>Lynn</v>
          </cell>
          <cell r="O74" t="str">
            <v>Elliott</v>
          </cell>
          <cell r="AE74">
            <v>41108</v>
          </cell>
          <cell r="AF74" t="str">
            <v>annmbell@comcast.net</v>
          </cell>
          <cell r="AH74">
            <v>4</v>
          </cell>
        </row>
        <row r="75">
          <cell r="A75">
            <v>74</v>
          </cell>
          <cell r="B75" t="str">
            <v>Ann</v>
          </cell>
          <cell r="C75" t="str">
            <v>Bell</v>
          </cell>
          <cell r="J75" t="str">
            <v>US</v>
          </cell>
          <cell r="M75" t="str">
            <v>annmbell@comcast.net</v>
          </cell>
          <cell r="N75" t="str">
            <v>Ann</v>
          </cell>
          <cell r="O75" t="str">
            <v>Bell</v>
          </cell>
          <cell r="AE75">
            <v>41108</v>
          </cell>
          <cell r="AF75" t="str">
            <v>annmbell@comcast.net</v>
          </cell>
          <cell r="AH75">
            <v>4</v>
          </cell>
        </row>
        <row r="76">
          <cell r="A76">
            <v>75</v>
          </cell>
          <cell r="B76" t="str">
            <v>Megan</v>
          </cell>
          <cell r="J76" t="str">
            <v>US</v>
          </cell>
          <cell r="M76" t="str">
            <v>meganknuble@comcast.net</v>
          </cell>
          <cell r="N76" t="str">
            <v>Megan</v>
          </cell>
          <cell r="AE76">
            <v>41108</v>
          </cell>
          <cell r="AF76" t="str">
            <v>annmbell@comcast.net</v>
          </cell>
          <cell r="AH76">
            <v>2</v>
          </cell>
        </row>
        <row r="77">
          <cell r="A77">
            <v>76</v>
          </cell>
          <cell r="B77" t="str">
            <v xml:space="preserve">Mary </v>
          </cell>
          <cell r="C77" t="str">
            <v>Loftis</v>
          </cell>
          <cell r="J77" t="str">
            <v>US</v>
          </cell>
          <cell r="M77" t="str">
            <v>mary.loftis@metrogr.org</v>
          </cell>
          <cell r="N77" t="str">
            <v xml:space="preserve">Mary </v>
          </cell>
          <cell r="O77" t="str">
            <v>Loftis</v>
          </cell>
          <cell r="AE77">
            <v>41116</v>
          </cell>
          <cell r="AF77" t="str">
            <v>lynnegoede@gmail.com</v>
          </cell>
          <cell r="AH77">
            <v>5</v>
          </cell>
        </row>
        <row r="78">
          <cell r="A78">
            <v>77</v>
          </cell>
          <cell r="B78" t="str">
            <v>Susan</v>
          </cell>
          <cell r="C78" t="str">
            <v>Jackson</v>
          </cell>
          <cell r="J78" t="str">
            <v>US</v>
          </cell>
          <cell r="M78" t="str">
            <v>jacksons@rightplace.org</v>
          </cell>
          <cell r="N78" t="str">
            <v>Susan</v>
          </cell>
          <cell r="O78" t="str">
            <v>Jackson</v>
          </cell>
          <cell r="AE78">
            <v>41116</v>
          </cell>
          <cell r="AF78" t="str">
            <v>lynnegoede@gmail.com</v>
          </cell>
          <cell r="AH78">
            <v>4</v>
          </cell>
        </row>
        <row r="79">
          <cell r="A79">
            <v>78</v>
          </cell>
          <cell r="B79" t="str">
            <v>Suzy</v>
          </cell>
          <cell r="C79" t="str">
            <v>Cox</v>
          </cell>
          <cell r="J79" t="str">
            <v>US</v>
          </cell>
          <cell r="M79" t="str">
            <v>scox1025@sbcglobal.net</v>
          </cell>
          <cell r="N79" t="str">
            <v>Suzy</v>
          </cell>
          <cell r="O79" t="str">
            <v>Cox</v>
          </cell>
        </row>
        <row r="80">
          <cell r="A80">
            <v>79</v>
          </cell>
          <cell r="B80" t="str">
            <v>Steven</v>
          </cell>
          <cell r="C80" t="str">
            <v>Ratliff</v>
          </cell>
          <cell r="J80" t="str">
            <v>US</v>
          </cell>
          <cell r="M80" t="str">
            <v>searat56@yahoo.com</v>
          </cell>
          <cell r="N80" t="str">
            <v>Steven</v>
          </cell>
          <cell r="O80" t="str">
            <v>Ratliff</v>
          </cell>
          <cell r="AE80">
            <v>41102</v>
          </cell>
          <cell r="AF80" t="str">
            <v>kathrynratliff21@gmail.com</v>
          </cell>
          <cell r="AH80">
            <v>3</v>
          </cell>
        </row>
        <row r="81">
          <cell r="A81">
            <v>80</v>
          </cell>
          <cell r="B81" t="str">
            <v>Heidi</v>
          </cell>
          <cell r="C81" t="str">
            <v>DeYoung</v>
          </cell>
          <cell r="J81" t="str">
            <v>US</v>
          </cell>
          <cell r="M81" t="str">
            <v>heidie@studiobindigraphics.com</v>
          </cell>
          <cell r="N81" t="str">
            <v>Heidi</v>
          </cell>
          <cell r="O81" t="str">
            <v>DeYoung</v>
          </cell>
          <cell r="AE81">
            <v>41066</v>
          </cell>
          <cell r="AF81" t="str">
            <v>jlfowler1@gmail.com</v>
          </cell>
          <cell r="AH81">
            <v>3</v>
          </cell>
        </row>
        <row r="82">
          <cell r="A82">
            <v>81</v>
          </cell>
          <cell r="B82" t="str">
            <v>Lynne</v>
          </cell>
          <cell r="C82" t="str">
            <v>Goede</v>
          </cell>
          <cell r="J82" t="str">
            <v>US</v>
          </cell>
          <cell r="M82" t="str">
            <v>lynnegoede@gmail.com</v>
          </cell>
          <cell r="N82" t="str">
            <v>Lynne</v>
          </cell>
          <cell r="O82" t="str">
            <v>Goede</v>
          </cell>
          <cell r="AE82">
            <v>41066</v>
          </cell>
          <cell r="AF82" t="str">
            <v>jlfowler1@gmail.com</v>
          </cell>
          <cell r="AH82">
            <v>5</v>
          </cell>
        </row>
        <row r="83">
          <cell r="A83">
            <v>82</v>
          </cell>
          <cell r="B83" t="str">
            <v>Shelby</v>
          </cell>
          <cell r="C83" t="str">
            <v>Reno</v>
          </cell>
          <cell r="E83" t="str">
            <v>6777 Cascades Lake Ct</v>
          </cell>
          <cell r="G83" t="str">
            <v>Grand Rapids</v>
          </cell>
          <cell r="H83" t="str">
            <v>MI</v>
          </cell>
          <cell r="I83">
            <v>49546</v>
          </cell>
          <cell r="J83" t="str">
            <v>US</v>
          </cell>
          <cell r="K83" t="str">
            <v>616-540-8216</v>
          </cell>
          <cell r="M83" t="str">
            <v>shelby.reno@twomen.com</v>
          </cell>
          <cell r="N83" t="str">
            <v>Shelby</v>
          </cell>
          <cell r="O83" t="str">
            <v>Reno</v>
          </cell>
          <cell r="P83" t="str">
            <v>6777 Cascades Lake Ct</v>
          </cell>
          <cell r="Q83" t="str">
            <v>Grand Rapids</v>
          </cell>
          <cell r="R83" t="str">
            <v>MI</v>
          </cell>
          <cell r="S83">
            <v>49546</v>
          </cell>
          <cell r="AB83" t="str">
            <v>Serendipitous</v>
          </cell>
          <cell r="AC83" t="str">
            <v>Chard Only</v>
          </cell>
          <cell r="AE83">
            <v>41066</v>
          </cell>
          <cell r="AF83" t="str">
            <v>jlfowler1@gmail.com</v>
          </cell>
          <cell r="AH83">
            <v>4</v>
          </cell>
        </row>
        <row r="84">
          <cell r="A84">
            <v>83</v>
          </cell>
          <cell r="B84" t="str">
            <v>Kathryn</v>
          </cell>
          <cell r="C84" t="str">
            <v>Ratliff</v>
          </cell>
          <cell r="E84" t="str">
            <v>435 Cambridge Blvd</v>
          </cell>
          <cell r="G84" t="str">
            <v>EGR</v>
          </cell>
          <cell r="I84">
            <v>49506</v>
          </cell>
          <cell r="J84" t="str">
            <v>US</v>
          </cell>
          <cell r="K84" t="str">
            <v>616-301-4567</v>
          </cell>
          <cell r="M84" t="str">
            <v>kathrynratliff21@gmail.com</v>
          </cell>
          <cell r="N84" t="str">
            <v>Kathryn</v>
          </cell>
          <cell r="O84" t="str">
            <v>Ratliff</v>
          </cell>
          <cell r="P84" t="str">
            <v>435 Cambridge Blvd</v>
          </cell>
          <cell r="Q84" t="str">
            <v>EGR</v>
          </cell>
          <cell r="S84">
            <v>49506</v>
          </cell>
          <cell r="AB84" t="str">
            <v>Sensational</v>
          </cell>
          <cell r="AE84">
            <v>41066</v>
          </cell>
          <cell r="AF84" t="str">
            <v>jlfowler1@gmail.com</v>
          </cell>
          <cell r="AH84">
            <v>3</v>
          </cell>
        </row>
        <row r="85">
          <cell r="A85">
            <v>84</v>
          </cell>
          <cell r="B85" t="str">
            <v>Carlye</v>
          </cell>
          <cell r="C85" t="str">
            <v>Klimek</v>
          </cell>
          <cell r="J85" t="str">
            <v>US</v>
          </cell>
          <cell r="M85" t="str">
            <v>cklimek@bdo.com</v>
          </cell>
          <cell r="N85" t="str">
            <v>Carlye</v>
          </cell>
          <cell r="O85" t="str">
            <v>Klimek</v>
          </cell>
          <cell r="AE85">
            <v>41066</v>
          </cell>
          <cell r="AF85" t="str">
            <v>jlfowler1@gmail.com</v>
          </cell>
          <cell r="AH85">
            <v>1</v>
          </cell>
        </row>
        <row r="86">
          <cell r="A86">
            <v>85</v>
          </cell>
          <cell r="B86" t="str">
            <v>Michelle</v>
          </cell>
          <cell r="C86" t="str">
            <v>Suter</v>
          </cell>
          <cell r="J86" t="str">
            <v>US</v>
          </cell>
          <cell r="M86" t="str">
            <v>msuter1632@yahoo.com</v>
          </cell>
          <cell r="N86" t="str">
            <v>Michelle</v>
          </cell>
          <cell r="O86" t="str">
            <v>Suter</v>
          </cell>
          <cell r="AE86">
            <v>41066</v>
          </cell>
          <cell r="AF86" t="str">
            <v>jlfowler1@gmail.com</v>
          </cell>
          <cell r="AH86">
            <v>3</v>
          </cell>
        </row>
        <row r="87">
          <cell r="A87">
            <v>86</v>
          </cell>
          <cell r="B87" t="str">
            <v>Jennifer</v>
          </cell>
          <cell r="C87" t="str">
            <v>Chiodini</v>
          </cell>
          <cell r="J87" t="str">
            <v>US</v>
          </cell>
          <cell r="M87" t="str">
            <v>jennifer_chiodini@yahoo.com</v>
          </cell>
          <cell r="N87" t="str">
            <v>Jennifer</v>
          </cell>
          <cell r="O87" t="str">
            <v>Chiodini</v>
          </cell>
          <cell r="AE87">
            <v>41066</v>
          </cell>
          <cell r="AF87" t="str">
            <v>jlfowler1@gmail.com</v>
          </cell>
          <cell r="AH87">
            <v>2</v>
          </cell>
        </row>
        <row r="88">
          <cell r="A88">
            <v>87</v>
          </cell>
          <cell r="B88" t="str">
            <v>Maureen</v>
          </cell>
          <cell r="C88" t="str">
            <v>Muraski</v>
          </cell>
          <cell r="J88" t="str">
            <v>US</v>
          </cell>
          <cell r="M88" t="str">
            <v>maureen_muraski@hotmail.com</v>
          </cell>
          <cell r="N88" t="str">
            <v>Maureen</v>
          </cell>
          <cell r="O88" t="str">
            <v>Muraski</v>
          </cell>
          <cell r="AE88">
            <v>41066</v>
          </cell>
          <cell r="AF88" t="str">
            <v>jlfowler1@gmail.com</v>
          </cell>
          <cell r="AH88">
            <v>1</v>
          </cell>
        </row>
        <row r="89">
          <cell r="A89">
            <v>88</v>
          </cell>
          <cell r="B89" t="str">
            <v>Jennifer</v>
          </cell>
          <cell r="C89" t="str">
            <v>Fowler</v>
          </cell>
          <cell r="E89" t="str">
            <v>2549 Egypt Creek Ct</v>
          </cell>
          <cell r="G89" t="str">
            <v>Ada</v>
          </cell>
          <cell r="H89" t="str">
            <v>MI</v>
          </cell>
          <cell r="I89">
            <v>49301</v>
          </cell>
          <cell r="J89" t="str">
            <v>US</v>
          </cell>
          <cell r="K89" t="str">
            <v>616-295-2373</v>
          </cell>
          <cell r="M89" t="str">
            <v>jlfowler1@gmail.com</v>
          </cell>
          <cell r="N89" t="str">
            <v>Jennifer</v>
          </cell>
          <cell r="O89" t="str">
            <v>Fowler</v>
          </cell>
          <cell r="P89" t="str">
            <v>2549 Egypt Creek Ct</v>
          </cell>
          <cell r="Q89" t="str">
            <v>Ada</v>
          </cell>
          <cell r="R89" t="str">
            <v>MI</v>
          </cell>
          <cell r="S89">
            <v>49301</v>
          </cell>
          <cell r="V89" t="str">
            <v>Monthly</v>
          </cell>
          <cell r="W89" t="str">
            <v>Good</v>
          </cell>
          <cell r="X89">
            <v>6</v>
          </cell>
          <cell r="AB89" t="str">
            <v>Sensational</v>
          </cell>
          <cell r="AE89">
            <v>41066</v>
          </cell>
          <cell r="AF89" t="str">
            <v>jlfowler1@gmail.com</v>
          </cell>
          <cell r="AH89">
            <v>4</v>
          </cell>
        </row>
        <row r="90">
          <cell r="A90">
            <v>89</v>
          </cell>
          <cell r="B90" t="str">
            <v>John</v>
          </cell>
          <cell r="C90" t="str">
            <v>Stecco</v>
          </cell>
          <cell r="E90" t="str">
            <v>2130 Wilshire</v>
          </cell>
          <cell r="G90" t="str">
            <v>Grand Rapids</v>
          </cell>
          <cell r="H90" t="str">
            <v>MI</v>
          </cell>
          <cell r="I90">
            <v>49506</v>
          </cell>
          <cell r="J90" t="str">
            <v>US</v>
          </cell>
          <cell r="M90" t="str">
            <v>johnstecco@gmail.com</v>
          </cell>
          <cell r="N90" t="str">
            <v>John</v>
          </cell>
          <cell r="O90" t="str">
            <v>Stecco</v>
          </cell>
          <cell r="P90" t="str">
            <v>2130 Wilshire</v>
          </cell>
          <cell r="Q90" t="str">
            <v>Grand Rapids</v>
          </cell>
          <cell r="R90" t="str">
            <v>MI</v>
          </cell>
          <cell r="S90">
            <v>49506</v>
          </cell>
          <cell r="AE90">
            <v>41066</v>
          </cell>
          <cell r="AF90" t="str">
            <v>jlfowler1@gmail.com</v>
          </cell>
          <cell r="AH90">
            <v>4</v>
          </cell>
        </row>
        <row r="91">
          <cell r="A91">
            <v>90</v>
          </cell>
          <cell r="B91" t="str">
            <v>Sasha</v>
          </cell>
          <cell r="C91" t="str">
            <v>Butkovich</v>
          </cell>
          <cell r="J91" t="str">
            <v>US</v>
          </cell>
          <cell r="M91" t="str">
            <v>sashabutkovich@gmail.com</v>
          </cell>
          <cell r="N91" t="str">
            <v>Sasha</v>
          </cell>
          <cell r="O91" t="str">
            <v>Butkovich</v>
          </cell>
          <cell r="AE91">
            <v>41066</v>
          </cell>
          <cell r="AF91" t="str">
            <v>jlfowler1@gmail.com</v>
          </cell>
          <cell r="AH91">
            <v>2</v>
          </cell>
        </row>
        <row r="92">
          <cell r="A92">
            <v>91</v>
          </cell>
          <cell r="B92" t="str">
            <v>Kasie</v>
          </cell>
          <cell r="C92" t="str">
            <v>Smith</v>
          </cell>
          <cell r="E92" t="str">
            <v>5453 Egypt Creek Blvd</v>
          </cell>
          <cell r="G92" t="str">
            <v>Ada</v>
          </cell>
          <cell r="I92">
            <v>49301</v>
          </cell>
          <cell r="J92" t="str">
            <v>US</v>
          </cell>
          <cell r="K92" t="str">
            <v>616-682-4952</v>
          </cell>
          <cell r="M92" t="str">
            <v>kasie@mac.com</v>
          </cell>
          <cell r="N92" t="str">
            <v>Kasie</v>
          </cell>
          <cell r="O92" t="str">
            <v>Smith</v>
          </cell>
          <cell r="P92" t="str">
            <v>5453 Egypt Creek Blvd</v>
          </cell>
          <cell r="Q92" t="str">
            <v>Ada</v>
          </cell>
          <cell r="S92">
            <v>49301</v>
          </cell>
          <cell r="V92" t="str">
            <v>Monthly</v>
          </cell>
          <cell r="W92" t="str">
            <v>Good</v>
          </cell>
          <cell r="X92">
            <v>6</v>
          </cell>
          <cell r="AB92" t="str">
            <v>Sensational</v>
          </cell>
          <cell r="AC92" t="str">
            <v>Chard Only</v>
          </cell>
          <cell r="AE92">
            <v>41066</v>
          </cell>
          <cell r="AF92" t="str">
            <v>jlfowler1@gmail.com</v>
          </cell>
          <cell r="AH92">
            <v>2</v>
          </cell>
        </row>
        <row r="93">
          <cell r="A93">
            <v>92</v>
          </cell>
          <cell r="B93" t="str">
            <v>Whitney</v>
          </cell>
          <cell r="C93" t="str">
            <v>Vydareny</v>
          </cell>
          <cell r="J93" t="str">
            <v>US</v>
          </cell>
          <cell r="M93" t="str">
            <v>theyoungny@yahoo.com</v>
          </cell>
          <cell r="N93" t="str">
            <v>Whitney</v>
          </cell>
          <cell r="O93" t="str">
            <v>Vydareny</v>
          </cell>
          <cell r="AB93" t="str">
            <v>Serendipitous</v>
          </cell>
          <cell r="AE93">
            <v>41078</v>
          </cell>
          <cell r="AF93" t="str">
            <v>jenstecco@gmail.com</v>
          </cell>
          <cell r="AH93">
            <v>3</v>
          </cell>
        </row>
        <row r="94">
          <cell r="A94">
            <v>93</v>
          </cell>
          <cell r="B94" t="str">
            <v>Shanon</v>
          </cell>
          <cell r="C94" t="str">
            <v>Schulz</v>
          </cell>
          <cell r="J94" t="str">
            <v>US</v>
          </cell>
          <cell r="M94" t="str">
            <v>shannon.schulz@spectrumhealth.org</v>
          </cell>
          <cell r="N94" t="str">
            <v>Shanon</v>
          </cell>
          <cell r="O94" t="str">
            <v>Schulz</v>
          </cell>
          <cell r="AE94">
            <v>41078</v>
          </cell>
          <cell r="AF94" t="str">
            <v>jenstecco@gmail.com</v>
          </cell>
          <cell r="AH94">
            <v>3</v>
          </cell>
        </row>
        <row r="95">
          <cell r="A95">
            <v>94</v>
          </cell>
          <cell r="B95" t="str">
            <v>Katie</v>
          </cell>
          <cell r="C95" t="str">
            <v>Michell</v>
          </cell>
          <cell r="J95" t="str">
            <v>US</v>
          </cell>
          <cell r="M95" t="str">
            <v>kpantlind@hotmail.com</v>
          </cell>
          <cell r="N95" t="str">
            <v>Katie</v>
          </cell>
          <cell r="O95" t="str">
            <v>Michell</v>
          </cell>
          <cell r="AE95">
            <v>41078</v>
          </cell>
          <cell r="AF95" t="str">
            <v>jenstecco@gmail.com</v>
          </cell>
          <cell r="AH95">
            <v>4</v>
          </cell>
        </row>
        <row r="96">
          <cell r="A96">
            <v>95</v>
          </cell>
          <cell r="B96" t="str">
            <v>Jennifer</v>
          </cell>
          <cell r="C96" t="str">
            <v>McManus</v>
          </cell>
          <cell r="J96" t="str">
            <v>US</v>
          </cell>
          <cell r="M96" t="str">
            <v>jenlmcmanus@yahoo.com</v>
          </cell>
          <cell r="N96" t="str">
            <v>Jennifer</v>
          </cell>
          <cell r="O96" t="str">
            <v>McManus</v>
          </cell>
          <cell r="AB96" t="str">
            <v>Sensational</v>
          </cell>
          <cell r="AE96">
            <v>41078</v>
          </cell>
          <cell r="AF96" t="str">
            <v>jenstecco@gmail.com</v>
          </cell>
          <cell r="AH96">
            <v>4</v>
          </cell>
        </row>
        <row r="97">
          <cell r="A97">
            <v>96</v>
          </cell>
          <cell r="B97" t="str">
            <v>Jennifer</v>
          </cell>
          <cell r="C97" t="str">
            <v>Stecco</v>
          </cell>
          <cell r="J97" t="str">
            <v>US</v>
          </cell>
          <cell r="M97" t="str">
            <v>jenstecco@gmail.com</v>
          </cell>
          <cell r="N97" t="str">
            <v>Jennifer</v>
          </cell>
          <cell r="O97" t="str">
            <v>Stecco</v>
          </cell>
          <cell r="V97" t="str">
            <v>Quarterly</v>
          </cell>
          <cell r="W97" t="str">
            <v>Good</v>
          </cell>
          <cell r="X97">
            <v>6</v>
          </cell>
          <cell r="AB97" t="str">
            <v>Moxie</v>
          </cell>
          <cell r="AC97" t="str">
            <v>Like 5,6. N: 1</v>
          </cell>
          <cell r="AE97">
            <v>41078</v>
          </cell>
          <cell r="AF97" t="str">
            <v>jenstecco@gmail.com</v>
          </cell>
          <cell r="AH97">
            <v>3</v>
          </cell>
        </row>
        <row r="98">
          <cell r="A98">
            <v>97</v>
          </cell>
          <cell r="B98" t="str">
            <v>Craig</v>
          </cell>
          <cell r="C98" t="str">
            <v>Sten</v>
          </cell>
          <cell r="J98" t="str">
            <v>US</v>
          </cell>
          <cell r="M98" t="str">
            <v>craigstrn@gmail.com</v>
          </cell>
          <cell r="N98" t="str">
            <v>Craig</v>
          </cell>
          <cell r="O98" t="str">
            <v>Sten</v>
          </cell>
          <cell r="AE98">
            <v>41081</v>
          </cell>
          <cell r="AF98" t="str">
            <v>gary.ware@gmail.com</v>
          </cell>
          <cell r="AH98">
            <v>3</v>
          </cell>
        </row>
        <row r="99">
          <cell r="A99">
            <v>98</v>
          </cell>
          <cell r="B99" t="str">
            <v>Ilo</v>
          </cell>
          <cell r="C99" t="str">
            <v>Neukam</v>
          </cell>
          <cell r="J99" t="str">
            <v>US</v>
          </cell>
          <cell r="M99" t="str">
            <v>iloneukam@hotmail.com</v>
          </cell>
          <cell r="N99" t="str">
            <v>Ilo</v>
          </cell>
          <cell r="O99" t="str">
            <v>Neukam</v>
          </cell>
          <cell r="AE99">
            <v>41081</v>
          </cell>
          <cell r="AF99" t="str">
            <v>gary.ware@gmail.com</v>
          </cell>
          <cell r="AH99">
            <v>2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46" Type="http://schemas.openxmlformats.org/officeDocument/2006/relationships/hyperlink" Target="mailto:meganknuble@comcast.net" TargetMode="External"/><Relationship Id="rId47" Type="http://schemas.openxmlformats.org/officeDocument/2006/relationships/hyperlink" Target="mailto:shaug@waterstonegroup.com" TargetMode="External"/><Relationship Id="rId48" Type="http://schemas.openxmlformats.org/officeDocument/2006/relationships/hyperlink" Target="mailto:erik.haug@xsgear.com" TargetMode="External"/><Relationship Id="rId20" Type="http://schemas.openxmlformats.org/officeDocument/2006/relationships/hyperlink" Target="mailto:annmbell@comcast.net" TargetMode="External"/><Relationship Id="rId21" Type="http://schemas.openxmlformats.org/officeDocument/2006/relationships/hyperlink" Target="mailto:annmbell@comcast.net" TargetMode="External"/><Relationship Id="rId22" Type="http://schemas.openxmlformats.org/officeDocument/2006/relationships/hyperlink" Target="mailto:bgoldhaber@gmail.com" TargetMode="External"/><Relationship Id="rId23" Type="http://schemas.openxmlformats.org/officeDocument/2006/relationships/hyperlink" Target="mailto:mendalj@gmail.com" TargetMode="External"/><Relationship Id="rId24" Type="http://schemas.openxmlformats.org/officeDocument/2006/relationships/hyperlink" Target="mailto:jayme@vinely.com" TargetMode="External"/><Relationship Id="rId25" Type="http://schemas.openxmlformats.org/officeDocument/2006/relationships/hyperlink" Target="mailto:kevin.flight@gmail.com" TargetMode="External"/><Relationship Id="rId26" Type="http://schemas.openxmlformats.org/officeDocument/2006/relationships/hyperlink" Target="mailto:mendalj@gmail.com" TargetMode="External"/><Relationship Id="rId27" Type="http://schemas.openxmlformats.org/officeDocument/2006/relationships/hyperlink" Target="mailto:mendalj@gmail.com" TargetMode="External"/><Relationship Id="rId28" Type="http://schemas.openxmlformats.org/officeDocument/2006/relationships/hyperlink" Target="mailto:jayme@vinely.com" TargetMode="External"/><Relationship Id="rId29" Type="http://schemas.openxmlformats.org/officeDocument/2006/relationships/hyperlink" Target="mailto:jayme@vinely.com" TargetMode="External"/><Relationship Id="rId1" Type="http://schemas.openxmlformats.org/officeDocument/2006/relationships/hyperlink" Target="mailto:skvanderveen@gmail.com" TargetMode="External"/><Relationship Id="rId2" Type="http://schemas.openxmlformats.org/officeDocument/2006/relationships/hyperlink" Target="mailto:skvanderveen@gmail.com" TargetMode="External"/><Relationship Id="rId3" Type="http://schemas.openxmlformats.org/officeDocument/2006/relationships/hyperlink" Target="mailto:skvanderveen@gmail.com" TargetMode="External"/><Relationship Id="rId4" Type="http://schemas.openxmlformats.org/officeDocument/2006/relationships/hyperlink" Target="mailto:skvanderveen@gmail.com" TargetMode="External"/><Relationship Id="rId5" Type="http://schemas.openxmlformats.org/officeDocument/2006/relationships/hyperlink" Target="mailto:skvanderveen@gmail.com" TargetMode="External"/><Relationship Id="rId30" Type="http://schemas.openxmlformats.org/officeDocument/2006/relationships/hyperlink" Target="mailto:jasonbrnnr@gmail.com" TargetMode="External"/><Relationship Id="rId31" Type="http://schemas.openxmlformats.org/officeDocument/2006/relationships/hyperlink" Target="mailto:mendalj@gmail.com" TargetMode="External"/><Relationship Id="rId32" Type="http://schemas.openxmlformats.org/officeDocument/2006/relationships/hyperlink" Target="mailto:jayme@vinely.com" TargetMode="External"/><Relationship Id="rId9" Type="http://schemas.openxmlformats.org/officeDocument/2006/relationships/hyperlink" Target="mailto:skvanderveen@gmail.com" TargetMode="External"/><Relationship Id="rId6" Type="http://schemas.openxmlformats.org/officeDocument/2006/relationships/hyperlink" Target="mailto:skvanderveen@gmail.com" TargetMode="External"/><Relationship Id="rId7" Type="http://schemas.openxmlformats.org/officeDocument/2006/relationships/hyperlink" Target="mailto:skvanderveen@gmail.com" TargetMode="External"/><Relationship Id="rId8" Type="http://schemas.openxmlformats.org/officeDocument/2006/relationships/hyperlink" Target="mailto:skvanderveen@gmail.com" TargetMode="External"/><Relationship Id="rId33" Type="http://schemas.openxmlformats.org/officeDocument/2006/relationships/hyperlink" Target="mailto:freddie.martignetti@gmail.com" TargetMode="External"/><Relationship Id="rId34" Type="http://schemas.openxmlformats.org/officeDocument/2006/relationships/hyperlink" Target="mailto:gbird3@mac.com" TargetMode="External"/><Relationship Id="rId35" Type="http://schemas.openxmlformats.org/officeDocument/2006/relationships/hyperlink" Target="mailto:mendalj@gmail.com" TargetMode="External"/><Relationship Id="rId36" Type="http://schemas.openxmlformats.org/officeDocument/2006/relationships/hyperlink" Target="mailto:jayme@vinely.com" TargetMode="External"/><Relationship Id="rId10" Type="http://schemas.openxmlformats.org/officeDocument/2006/relationships/hyperlink" Target="mailto:skvanderveen@gmail.com" TargetMode="External"/><Relationship Id="rId11" Type="http://schemas.openxmlformats.org/officeDocument/2006/relationships/hyperlink" Target="mailto:skvanderveen@gmail.com" TargetMode="External"/><Relationship Id="rId12" Type="http://schemas.openxmlformats.org/officeDocument/2006/relationships/hyperlink" Target="mailto:egrhockeylaxmom@att.net" TargetMode="External"/><Relationship Id="rId13" Type="http://schemas.openxmlformats.org/officeDocument/2006/relationships/hyperlink" Target="mailto:egrhockeylaxmom@att.net" TargetMode="External"/><Relationship Id="rId14" Type="http://schemas.openxmlformats.org/officeDocument/2006/relationships/hyperlink" Target="mailto:egrhockeylaxmom@att.net" TargetMode="External"/><Relationship Id="rId15" Type="http://schemas.openxmlformats.org/officeDocument/2006/relationships/hyperlink" Target="mailto:jlfowler1@gmail.com" TargetMode="External"/><Relationship Id="rId16" Type="http://schemas.openxmlformats.org/officeDocument/2006/relationships/hyperlink" Target="mailto:jlfowler1@gmail.com" TargetMode="External"/><Relationship Id="rId17" Type="http://schemas.openxmlformats.org/officeDocument/2006/relationships/hyperlink" Target="mailto:annmbell@comcast.net" TargetMode="External"/><Relationship Id="rId18" Type="http://schemas.openxmlformats.org/officeDocument/2006/relationships/hyperlink" Target="mailto:annmbell@comcast.net" TargetMode="External"/><Relationship Id="rId19" Type="http://schemas.openxmlformats.org/officeDocument/2006/relationships/hyperlink" Target="mailto:annmbell@comcast.net" TargetMode="External"/><Relationship Id="rId37" Type="http://schemas.openxmlformats.org/officeDocument/2006/relationships/hyperlink" Target="mailto:jlfowler1@gmail.com" TargetMode="External"/><Relationship Id="rId38" Type="http://schemas.openxmlformats.org/officeDocument/2006/relationships/hyperlink" Target="mailto:maureen_muraski@hotmail.com" TargetMode="External"/><Relationship Id="rId39" Type="http://schemas.openxmlformats.org/officeDocument/2006/relationships/hyperlink" Target="mailto:cklimek@bdo.com" TargetMode="External"/><Relationship Id="rId40" Type="http://schemas.openxmlformats.org/officeDocument/2006/relationships/hyperlink" Target="mailto:skvanderveen@gmail.com" TargetMode="External"/><Relationship Id="rId41" Type="http://schemas.openxmlformats.org/officeDocument/2006/relationships/hyperlink" Target="mailto:kmehney@comcast.net" TargetMode="External"/><Relationship Id="rId42" Type="http://schemas.openxmlformats.org/officeDocument/2006/relationships/hyperlink" Target="mailto:lbe2504@comcast.net" TargetMode="External"/><Relationship Id="rId43" Type="http://schemas.openxmlformats.org/officeDocument/2006/relationships/hyperlink" Target="mailto:egrhockeylaxmom@att.net" TargetMode="External"/><Relationship Id="rId44" Type="http://schemas.openxmlformats.org/officeDocument/2006/relationships/hyperlink" Target="mailto:annmbell@comcast.net" TargetMode="External"/><Relationship Id="rId45" Type="http://schemas.openxmlformats.org/officeDocument/2006/relationships/hyperlink" Target="mailto:megan.ratliff@gmail.com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mailto:megan.ratliff@gmail.com" TargetMode="External"/><Relationship Id="rId12" Type="http://schemas.openxmlformats.org/officeDocument/2006/relationships/hyperlink" Target="mailto:megan.ratliff@gmail.com" TargetMode="External"/><Relationship Id="rId1" Type="http://schemas.openxmlformats.org/officeDocument/2006/relationships/hyperlink" Target="mailto:bgoldhaber@gmail.com" TargetMode="External"/><Relationship Id="rId2" Type="http://schemas.openxmlformats.org/officeDocument/2006/relationships/hyperlink" Target="mailto:kevin.flight@gmail.com" TargetMode="External"/><Relationship Id="rId3" Type="http://schemas.openxmlformats.org/officeDocument/2006/relationships/hyperlink" Target="mailto:jasonbrnnr@gmail.com" TargetMode="External"/><Relationship Id="rId4" Type="http://schemas.openxmlformats.org/officeDocument/2006/relationships/hyperlink" Target="mailto:freddie.martignetti@gmail.com" TargetMode="External"/><Relationship Id="rId5" Type="http://schemas.openxmlformats.org/officeDocument/2006/relationships/hyperlink" Target="mailto:gbird3@mac.com" TargetMode="External"/><Relationship Id="rId6" Type="http://schemas.openxmlformats.org/officeDocument/2006/relationships/hyperlink" Target="mailto:bgoldhaber@gmail.com" TargetMode="External"/><Relationship Id="rId7" Type="http://schemas.openxmlformats.org/officeDocument/2006/relationships/hyperlink" Target="mailto:kevin.flight@gmail.com" TargetMode="External"/><Relationship Id="rId8" Type="http://schemas.openxmlformats.org/officeDocument/2006/relationships/hyperlink" Target="mailto:jasonbrnnr@gmail.com" TargetMode="External"/><Relationship Id="rId9" Type="http://schemas.openxmlformats.org/officeDocument/2006/relationships/hyperlink" Target="mailto:freddie.martignetti@gmail.com" TargetMode="External"/><Relationship Id="rId10" Type="http://schemas.openxmlformats.org/officeDocument/2006/relationships/hyperlink" Target="mailto:gbird3@ma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40" workbookViewId="0">
      <selection activeCell="B3" sqref="B3:B61"/>
    </sheetView>
  </sheetViews>
  <sheetFormatPr baseColWidth="10" defaultColWidth="8.83203125" defaultRowHeight="14" x14ac:dyDescent="0"/>
  <cols>
    <col min="1" max="1" width="1.83203125" style="42" customWidth="1"/>
    <col min="2" max="2" width="40.1640625" style="42" customWidth="1"/>
    <col min="3" max="16384" width="8.83203125" style="42"/>
  </cols>
  <sheetData>
    <row r="1" spans="1:18" s="55" customFormat="1">
      <c r="A1" s="88" t="s">
        <v>608</v>
      </c>
      <c r="B1" s="88"/>
      <c r="C1" s="56">
        <v>41183</v>
      </c>
      <c r="D1" s="56">
        <v>41214</v>
      </c>
      <c r="E1" s="56">
        <v>41244</v>
      </c>
      <c r="F1" s="56">
        <v>41275</v>
      </c>
      <c r="G1" s="56">
        <v>41306</v>
      </c>
      <c r="H1" s="56">
        <v>41334</v>
      </c>
      <c r="I1" s="56">
        <v>41365</v>
      </c>
      <c r="J1" s="56">
        <v>41395</v>
      </c>
      <c r="K1" s="56">
        <v>41426</v>
      </c>
      <c r="L1" s="56">
        <v>41456</v>
      </c>
      <c r="M1" s="56">
        <v>41487</v>
      </c>
      <c r="N1" s="56">
        <v>41518</v>
      </c>
      <c r="O1" s="56">
        <v>41548</v>
      </c>
      <c r="P1" s="56">
        <v>41579</v>
      </c>
      <c r="Q1" s="56">
        <v>41609</v>
      </c>
      <c r="R1" s="57"/>
    </row>
    <row r="2" spans="1:18" s="52" customFormat="1">
      <c r="A2" s="51" t="s">
        <v>477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</row>
    <row r="3" spans="1:18" s="43" customFormat="1" ht="49">
      <c r="B3" s="43" t="s">
        <v>476</v>
      </c>
      <c r="C3" s="47" t="s">
        <v>634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9"/>
    </row>
    <row r="4" spans="1:18" s="44" customFormat="1">
      <c r="B4" s="44" t="s">
        <v>498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50"/>
    </row>
    <row r="5" spans="1:18" s="43" customFormat="1">
      <c r="B5" s="43" t="s">
        <v>499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9"/>
    </row>
    <row r="6" spans="1:18" s="44" customFormat="1">
      <c r="B6" s="44" t="s">
        <v>612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50"/>
    </row>
    <row r="7" spans="1:18" s="43" customFormat="1">
      <c r="B7" s="43" t="s">
        <v>613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9"/>
    </row>
    <row r="8" spans="1:18" s="43" customFormat="1">
      <c r="B8" s="43" t="s">
        <v>481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9"/>
    </row>
    <row r="9" spans="1:18" s="43" customFormat="1">
      <c r="B9" s="43" t="s">
        <v>482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9"/>
    </row>
    <row r="10" spans="1:18" s="43" customFormat="1">
      <c r="B10" s="43" t="s">
        <v>483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9"/>
    </row>
    <row r="11" spans="1:18" s="44" customFormat="1">
      <c r="B11" s="44" t="s">
        <v>478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50"/>
    </row>
    <row r="12" spans="1:18" s="44" customFormat="1">
      <c r="B12" s="44" t="s">
        <v>484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50"/>
    </row>
    <row r="13" spans="1:18" s="44" customFormat="1">
      <c r="B13" s="44" t="s">
        <v>502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50"/>
    </row>
    <row r="14" spans="1:18" s="43" customFormat="1">
      <c r="B14" s="43" t="s">
        <v>479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9"/>
    </row>
    <row r="15" spans="1:18" s="43" customFormat="1">
      <c r="B15" s="43" t="s">
        <v>609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9"/>
    </row>
    <row r="16" spans="1:18" s="43" customFormat="1">
      <c r="A16" s="45"/>
      <c r="B16" s="43" t="s">
        <v>480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s="59" customFormat="1">
      <c r="A17" s="86"/>
      <c r="B17" s="87" t="s">
        <v>614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1:18" s="59" customFormat="1">
      <c r="A18" s="86"/>
      <c r="B18" s="87" t="s">
        <v>615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1:18" s="59" customFormat="1">
      <c r="A19" s="86"/>
      <c r="B19" s="87" t="s">
        <v>616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1:18" s="52" customFormat="1">
      <c r="A20" s="51" t="s">
        <v>536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18" s="43" customFormat="1">
      <c r="B21" s="43" t="s">
        <v>519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s="44" customFormat="1">
      <c r="B22" s="44" t="s">
        <v>518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8" s="44" customFormat="1">
      <c r="B23" s="44" t="s">
        <v>529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8" s="44" customFormat="1">
      <c r="B24" s="44" t="s">
        <v>530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5" spans="1:18" s="44" customFormat="1">
      <c r="B25" s="44" t="s">
        <v>520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</row>
    <row r="26" spans="1:18" s="44" customFormat="1">
      <c r="B26" s="44" t="s">
        <v>521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</row>
    <row r="27" spans="1:18" s="44" customFormat="1">
      <c r="B27" s="44" t="s">
        <v>522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  <row r="28" spans="1:18" s="44" customFormat="1">
      <c r="B28" s="44" t="s">
        <v>523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spans="1:18" s="44" customFormat="1">
      <c r="B29" s="44" t="s">
        <v>526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</row>
    <row r="30" spans="1:18" s="44" customFormat="1">
      <c r="B30" s="44" t="s">
        <v>527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1:18" s="44" customFormat="1">
      <c r="B31" s="44" t="s">
        <v>528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  <row r="32" spans="1:18" s="43" customFormat="1">
      <c r="B32" s="43" t="s">
        <v>517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18" s="43" customFormat="1">
      <c r="B33" s="43" t="s">
        <v>573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1:18" s="43" customFormat="1">
      <c r="B34" s="43" t="s">
        <v>574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</row>
    <row r="35" spans="1:18" s="44" customFormat="1">
      <c r="B35" s="44" t="s">
        <v>516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spans="1:18" s="43" customFormat="1">
      <c r="B36" s="43" t="s">
        <v>617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</row>
    <row r="37" spans="1:18" s="44" customFormat="1">
      <c r="B37" s="44" t="s">
        <v>524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 spans="1:18" s="44" customFormat="1">
      <c r="B38" s="44" t="s">
        <v>525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 spans="1:18" s="44" customFormat="1">
      <c r="B39" s="44" t="s">
        <v>532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</row>
    <row r="40" spans="1:18" s="44" customFormat="1">
      <c r="B40" s="44" t="s">
        <v>533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18" s="44" customFormat="1">
      <c r="B41" s="44" t="s">
        <v>534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1:18" s="43" customFormat="1">
      <c r="A42" s="66"/>
      <c r="B42" s="66" t="s">
        <v>602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18" s="85" customFormat="1">
      <c r="A43" s="83"/>
      <c r="B43" s="83" t="s">
        <v>603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</row>
    <row r="44" spans="1:18" s="73" customFormat="1">
      <c r="B44" s="73" t="s">
        <v>535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</row>
    <row r="45" spans="1:18" s="52" customFormat="1">
      <c r="A45" s="61" t="s">
        <v>515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</row>
    <row r="46" spans="1:18" s="43" customFormat="1">
      <c r="A46" s="45"/>
      <c r="B46" s="68" t="s">
        <v>503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</row>
    <row r="47" spans="1:18" s="43" customFormat="1">
      <c r="A47" s="45"/>
      <c r="B47" s="68" t="s">
        <v>504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s="43" customFormat="1">
      <c r="A48" s="45"/>
      <c r="B48" s="68" t="s">
        <v>505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</row>
    <row r="49" spans="1:18" s="43" customFormat="1">
      <c r="A49" s="45"/>
      <c r="B49" s="69" t="s">
        <v>501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</row>
    <row r="50" spans="1:18" s="73" customFormat="1">
      <c r="A50" s="70"/>
      <c r="B50" s="71" t="s">
        <v>506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</row>
    <row r="51" spans="1:18" s="52" customFormat="1">
      <c r="A51" s="61" t="s">
        <v>507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 s="44" customFormat="1">
      <c r="A52" s="46"/>
      <c r="B52" s="67" t="s">
        <v>503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1:18" s="44" customFormat="1">
      <c r="A53" s="46"/>
      <c r="B53" s="67" t="s">
        <v>508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 spans="1:18" s="44" customFormat="1">
      <c r="A54" s="46"/>
      <c r="B54" s="67" t="s">
        <v>501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spans="1:18" s="59" customFormat="1">
      <c r="A55" s="58"/>
      <c r="B55" s="74" t="s">
        <v>506</v>
      </c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</row>
    <row r="56" spans="1:18" s="63" customFormat="1">
      <c r="A56" s="62" t="s">
        <v>509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s="43" customFormat="1">
      <c r="A57" s="45"/>
      <c r="B57" s="68" t="s">
        <v>510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  <row r="58" spans="1:18" s="43" customFormat="1">
      <c r="A58" s="45"/>
      <c r="B58" s="68" t="s">
        <v>511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 s="43" customFormat="1">
      <c r="A59" s="45"/>
      <c r="B59" s="68" t="s">
        <v>512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</row>
    <row r="60" spans="1:18" s="43" customFormat="1">
      <c r="A60" s="45"/>
      <c r="B60" s="68" t="s">
        <v>513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</row>
    <row r="61" spans="1:18" s="43" customFormat="1">
      <c r="A61" s="45"/>
      <c r="B61" s="68" t="s">
        <v>514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</row>
    <row r="62" spans="1:18" s="43" customFormat="1">
      <c r="A62" s="45"/>
      <c r="B62" s="68" t="s">
        <v>512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s="73" customFormat="1">
      <c r="A63" s="70"/>
      <c r="B63" s="75" t="s">
        <v>513</v>
      </c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</row>
    <row r="64" spans="1:18" s="63" customFormat="1">
      <c r="A64" s="62" t="s">
        <v>497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s="44" customFormat="1">
      <c r="A65" s="46"/>
      <c r="B65" s="67" t="s">
        <v>510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44" customFormat="1">
      <c r="A66" s="46"/>
      <c r="B66" s="67" t="s">
        <v>511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 s="44" customFormat="1">
      <c r="A67" s="46"/>
      <c r="B67" s="67" t="s">
        <v>512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</row>
    <row r="68" spans="1:18" s="44" customFormat="1">
      <c r="A68" s="46"/>
      <c r="B68" s="67" t="s">
        <v>513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</row>
    <row r="69" spans="1:18" s="44" customFormat="1">
      <c r="A69" s="46"/>
      <c r="B69" s="67" t="s">
        <v>514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 s="44" customFormat="1">
      <c r="A70" s="46"/>
      <c r="B70" s="67" t="s">
        <v>512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 spans="1:18" s="59" customFormat="1">
      <c r="A71" s="58"/>
      <c r="B71" s="74" t="s">
        <v>513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</row>
    <row r="72" spans="1:18" s="63" customFormat="1">
      <c r="A72" s="65" t="s">
        <v>485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</row>
    <row r="73" spans="1:18" s="43" customFormat="1">
      <c r="B73" s="43" t="s">
        <v>12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</row>
    <row r="74" spans="1:18" s="43" customFormat="1">
      <c r="B74" s="43" t="s">
        <v>486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</row>
    <row r="75" spans="1:18" s="43" customFormat="1">
      <c r="B75" s="43" t="s">
        <v>487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</row>
    <row r="76" spans="1:18" s="43" customFormat="1">
      <c r="B76" s="43" t="s">
        <v>488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</row>
    <row r="77" spans="1:18" s="73" customFormat="1">
      <c r="B77" s="73" t="s">
        <v>496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63" customFormat="1">
      <c r="A78" s="65" t="s">
        <v>489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</row>
    <row r="79" spans="1:18" s="44" customFormat="1">
      <c r="B79" s="44" t="s">
        <v>604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1:18" s="44" customFormat="1">
      <c r="B80" s="44" t="s">
        <v>490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44" customFormat="1">
      <c r="B81" s="44" t="s">
        <v>491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2:18" s="44" customFormat="1">
      <c r="B82" s="44" t="s">
        <v>492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2:18" s="44" customFormat="1">
      <c r="B83" s="44" t="s">
        <v>493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2:18" s="44" customFormat="1">
      <c r="B84" s="44" t="s">
        <v>494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44" customFormat="1">
      <c r="B85" s="44" t="s">
        <v>495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2:18" s="44" customFormat="1">
      <c r="B86" s="44" t="s">
        <v>605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2:18" s="44" customFormat="1">
      <c r="B87" s="44" t="s">
        <v>490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2:18" s="44" customFormat="1">
      <c r="B88" s="44" t="s">
        <v>491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2:18" s="44" customFormat="1">
      <c r="B89" s="44" t="s">
        <v>492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2:18" s="44" customFormat="1">
      <c r="B90" s="44" t="s">
        <v>493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2:18" s="44" customFormat="1">
      <c r="B91" s="44" t="s">
        <v>494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2:18" s="44" customFormat="1">
      <c r="B92" s="44" t="s">
        <v>495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2:18" s="44" customFormat="1">
      <c r="B93" s="44" t="s">
        <v>606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2:18" s="44" customFormat="1">
      <c r="B94" s="44" t="s">
        <v>490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2:18" s="44" customFormat="1">
      <c r="B95" s="44" t="s">
        <v>491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2:18" s="44" customFormat="1">
      <c r="B96" s="44" t="s">
        <v>492</v>
      </c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44" customFormat="1">
      <c r="B97" s="44" t="s">
        <v>493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2:18" s="44" customFormat="1">
      <c r="B98" s="44" t="s">
        <v>494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2:18" s="44" customFormat="1">
      <c r="B99" s="44" t="s">
        <v>495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2:18" s="44" customFormat="1">
      <c r="B100" s="44" t="s">
        <v>607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44" customFormat="1">
      <c r="B101" s="44" t="s">
        <v>490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2:18" s="44" customFormat="1">
      <c r="B102" s="44" t="s">
        <v>491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2:18" s="44" customFormat="1">
      <c r="B103" s="44" t="s">
        <v>492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2:18" s="44" customFormat="1">
      <c r="B104" s="44" t="s">
        <v>493</v>
      </c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44" customFormat="1">
      <c r="B105" s="44" t="s">
        <v>494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2:18" s="44" customFormat="1">
      <c r="B106" s="44" t="s">
        <v>495</v>
      </c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2:18" s="59" customFormat="1">
      <c r="B107" s="59" t="s">
        <v>500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</row>
    <row r="109" spans="2:18">
      <c r="B109" s="82" t="s">
        <v>610</v>
      </c>
    </row>
    <row r="110" spans="2:18">
      <c r="B110" s="82" t="s">
        <v>611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.83203125" customWidth="1"/>
    <col min="2" max="2" width="13.5" customWidth="1"/>
    <col min="3" max="4" width="15" customWidth="1"/>
    <col min="5" max="5" width="11" customWidth="1"/>
    <col min="6" max="6" width="11.6640625" customWidth="1"/>
    <col min="7" max="7" width="12.83203125" customWidth="1"/>
    <col min="8" max="8" width="15.5" customWidth="1"/>
    <col min="9" max="9" width="10.6640625" bestFit="1" customWidth="1"/>
    <col min="19" max="19" width="10.1640625" customWidth="1"/>
    <col min="21" max="21" width="11.5" customWidth="1"/>
  </cols>
  <sheetData>
    <row r="1" spans="1:35" ht="61">
      <c r="A1" t="s">
        <v>1</v>
      </c>
      <c r="B1" t="s">
        <v>618</v>
      </c>
      <c r="C1" t="s">
        <v>467</v>
      </c>
      <c r="D1" t="s">
        <v>600</v>
      </c>
      <c r="E1" t="s">
        <v>2</v>
      </c>
      <c r="F1" t="s">
        <v>3</v>
      </c>
      <c r="G1" t="s">
        <v>4</v>
      </c>
      <c r="H1" t="s">
        <v>5</v>
      </c>
      <c r="I1" t="s">
        <v>458</v>
      </c>
      <c r="J1" s="32" t="s">
        <v>459</v>
      </c>
      <c r="K1" s="32" t="s">
        <v>460</v>
      </c>
      <c r="L1" s="32" t="s">
        <v>461</v>
      </c>
      <c r="M1" s="32" t="s">
        <v>464</v>
      </c>
      <c r="N1" s="32" t="s">
        <v>465</v>
      </c>
      <c r="O1" s="32" t="s">
        <v>462</v>
      </c>
      <c r="P1" s="32" t="s">
        <v>463</v>
      </c>
      <c r="Q1" s="32" t="s">
        <v>466</v>
      </c>
      <c r="R1" s="32" t="s">
        <v>587</v>
      </c>
      <c r="S1" s="36" t="s">
        <v>559</v>
      </c>
      <c r="T1" s="36" t="s">
        <v>560</v>
      </c>
      <c r="U1" s="36" t="s">
        <v>557</v>
      </c>
      <c r="V1" s="36" t="s">
        <v>558</v>
      </c>
      <c r="W1" s="36" t="s">
        <v>561</v>
      </c>
      <c r="X1" s="36" t="s">
        <v>562</v>
      </c>
      <c r="Y1" s="36" t="s">
        <v>563</v>
      </c>
      <c r="Z1" s="36" t="s">
        <v>564</v>
      </c>
      <c r="AA1" s="36" t="s">
        <v>565</v>
      </c>
      <c r="AB1" s="36" t="s">
        <v>566</v>
      </c>
      <c r="AC1" s="36" t="s">
        <v>567</v>
      </c>
      <c r="AD1" s="36" t="s">
        <v>568</v>
      </c>
      <c r="AE1" s="36" t="s">
        <v>569</v>
      </c>
      <c r="AF1" s="36" t="s">
        <v>570</v>
      </c>
      <c r="AG1" s="36" t="s">
        <v>571</v>
      </c>
      <c r="AH1" s="36" t="s">
        <v>572</v>
      </c>
      <c r="AI1" s="36"/>
    </row>
    <row r="2" spans="1:35" s="90" customFormat="1" ht="209.25" customHeight="1">
      <c r="A2" s="90" t="s">
        <v>0</v>
      </c>
      <c r="B2" s="90" t="s">
        <v>619</v>
      </c>
      <c r="C2" s="90" t="s">
        <v>620</v>
      </c>
      <c r="D2" s="90" t="s">
        <v>621</v>
      </c>
      <c r="E2" s="91" t="s">
        <v>622</v>
      </c>
      <c r="F2" s="91" t="s">
        <v>623</v>
      </c>
      <c r="G2" s="90" t="s">
        <v>624</v>
      </c>
      <c r="H2" s="90" t="s">
        <v>625</v>
      </c>
      <c r="I2" s="90" t="s">
        <v>626</v>
      </c>
      <c r="J2" s="90" t="s">
        <v>626</v>
      </c>
      <c r="K2" s="90" t="s">
        <v>626</v>
      </c>
      <c r="L2" s="90" t="s">
        <v>626</v>
      </c>
      <c r="M2" s="90" t="s">
        <v>626</v>
      </c>
      <c r="N2" s="90" t="s">
        <v>626</v>
      </c>
      <c r="O2" s="90" t="s">
        <v>626</v>
      </c>
      <c r="P2" s="90" t="s">
        <v>626</v>
      </c>
      <c r="Q2" s="90" t="s">
        <v>626</v>
      </c>
      <c r="R2" s="92" t="s">
        <v>575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E1" workbookViewId="0">
      <selection activeCell="F4" sqref="F4"/>
    </sheetView>
  </sheetViews>
  <sheetFormatPr baseColWidth="10" defaultColWidth="8.83203125" defaultRowHeight="14" x14ac:dyDescent="0"/>
  <cols>
    <col min="1" max="2" width="13" customWidth="1"/>
    <col min="3" max="3" width="13.6640625" customWidth="1"/>
    <col min="4" max="4" width="15" customWidth="1"/>
    <col min="5" max="5" width="8.33203125" customWidth="1"/>
    <col min="6" max="6" width="12.5" customWidth="1"/>
    <col min="7" max="7" width="11.6640625" customWidth="1"/>
    <col min="8" max="8" width="13.33203125" customWidth="1"/>
    <col min="9" max="9" width="11.33203125" customWidth="1"/>
    <col min="10" max="10" width="38.1640625" customWidth="1"/>
    <col min="11" max="11" width="11.1640625" customWidth="1"/>
    <col min="12" max="12" width="11" customWidth="1"/>
    <col min="13" max="13" width="12.33203125" customWidth="1"/>
    <col min="14" max="14" width="13.83203125" customWidth="1"/>
    <col min="15" max="15" width="21.5" bestFit="1" customWidth="1"/>
  </cols>
  <sheetData>
    <row r="1" spans="1:15">
      <c r="A1" s="41" t="s">
        <v>6</v>
      </c>
      <c r="B1" s="41" t="s">
        <v>463</v>
      </c>
      <c r="C1" s="41" t="s">
        <v>1</v>
      </c>
      <c r="D1" s="41" t="s">
        <v>588</v>
      </c>
      <c r="E1" s="41" t="s">
        <v>13</v>
      </c>
      <c r="F1" s="41" t="s">
        <v>468</v>
      </c>
      <c r="G1" s="41" t="s">
        <v>8</v>
      </c>
      <c r="H1" s="41" t="s">
        <v>627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14</v>
      </c>
      <c r="N1" s="41" t="s">
        <v>469</v>
      </c>
      <c r="O1" s="41" t="s">
        <v>601</v>
      </c>
    </row>
    <row r="2" spans="1:15" ht="78" customHeight="1">
      <c r="A2" t="s">
        <v>475</v>
      </c>
      <c r="I2" s="89" t="s">
        <v>628</v>
      </c>
      <c r="J2" s="89"/>
      <c r="K2" s="89" t="s">
        <v>629</v>
      </c>
      <c r="N2" s="89" t="s">
        <v>630</v>
      </c>
      <c r="O2" s="89" t="s">
        <v>631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H2" sqref="H2"/>
    </sheetView>
  </sheetViews>
  <sheetFormatPr baseColWidth="10" defaultColWidth="8.83203125" defaultRowHeight="14" x14ac:dyDescent="0"/>
  <cols>
    <col min="1" max="5" width="8.83203125" style="2"/>
    <col min="6" max="6" width="11" style="2" customWidth="1"/>
    <col min="7" max="10" width="8.83203125" style="2"/>
    <col min="11" max="13" width="10.83203125" style="2" customWidth="1"/>
    <col min="14" max="14" width="15.5" style="2" customWidth="1"/>
    <col min="15" max="15" width="13.83203125" style="2" bestFit="1" customWidth="1"/>
    <col min="16" max="21" width="10.6640625" style="2" customWidth="1"/>
    <col min="22" max="16384" width="8.83203125" style="2"/>
  </cols>
  <sheetData>
    <row r="1" spans="1:21" s="3" customFormat="1" ht="28">
      <c r="A1" s="30" t="s">
        <v>454</v>
      </c>
      <c r="B1" s="30" t="s">
        <v>37</v>
      </c>
      <c r="C1" s="30" t="s">
        <v>455</v>
      </c>
      <c r="D1" s="30" t="s">
        <v>456</v>
      </c>
      <c r="E1" s="30" t="s">
        <v>457</v>
      </c>
      <c r="F1" s="30" t="s">
        <v>38</v>
      </c>
      <c r="G1" s="30" t="s">
        <v>471</v>
      </c>
      <c r="H1" s="30" t="s">
        <v>472</v>
      </c>
      <c r="I1" s="80" t="s">
        <v>470</v>
      </c>
      <c r="J1" s="81" t="s">
        <v>595</v>
      </c>
      <c r="K1" s="81" t="s">
        <v>596</v>
      </c>
      <c r="L1" s="81" t="s">
        <v>597</v>
      </c>
      <c r="M1" s="81" t="s">
        <v>598</v>
      </c>
      <c r="N1" s="80" t="s">
        <v>473</v>
      </c>
      <c r="O1" s="80" t="s">
        <v>474</v>
      </c>
      <c r="P1" s="80" t="s">
        <v>589</v>
      </c>
      <c r="Q1" s="80" t="s">
        <v>590</v>
      </c>
      <c r="R1" s="80" t="s">
        <v>591</v>
      </c>
      <c r="S1" s="80" t="s">
        <v>592</v>
      </c>
      <c r="T1" s="80" t="s">
        <v>593</v>
      </c>
      <c r="U1" s="80" t="s">
        <v>594</v>
      </c>
    </row>
    <row r="2" spans="1:21">
      <c r="C2" s="2" t="s">
        <v>632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64"/>
  <sheetViews>
    <sheetView topLeftCell="A21" workbookViewId="0">
      <selection activeCell="E50" sqref="E50:K50"/>
    </sheetView>
  </sheetViews>
  <sheetFormatPr baseColWidth="10" defaultColWidth="8.83203125" defaultRowHeight="14" x14ac:dyDescent="0"/>
  <cols>
    <col min="3" max="3" width="9.83203125" customWidth="1"/>
    <col min="4" max="12" width="8.83203125" customWidth="1"/>
    <col min="13" max="13" width="27" customWidth="1"/>
    <col min="14" max="27" width="8.83203125" customWidth="1"/>
    <col min="28" max="28" width="12.5" customWidth="1"/>
    <col min="29" max="30" width="8.83203125" customWidth="1"/>
    <col min="31" max="31" width="9.83203125" customWidth="1"/>
    <col min="32" max="32" width="10.5" customWidth="1"/>
    <col min="33" max="33" width="11" customWidth="1"/>
    <col min="34" max="34" width="13.5" customWidth="1"/>
  </cols>
  <sheetData>
    <row r="1" spans="1:101" s="35" customFormat="1" ht="49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33" t="s">
        <v>31</v>
      </c>
      <c r="R1" s="33" t="s">
        <v>32</v>
      </c>
      <c r="S1" s="33" t="s">
        <v>33</v>
      </c>
      <c r="T1" s="33" t="s">
        <v>680</v>
      </c>
      <c r="U1" s="33" t="s">
        <v>681</v>
      </c>
      <c r="V1" s="33" t="s">
        <v>682</v>
      </c>
      <c r="W1" s="33" t="s">
        <v>34</v>
      </c>
      <c r="X1" s="33" t="s">
        <v>683</v>
      </c>
      <c r="Y1" s="34" t="s">
        <v>467</v>
      </c>
      <c r="Z1" s="34" t="s">
        <v>7</v>
      </c>
      <c r="AA1" s="34" t="s">
        <v>43</v>
      </c>
      <c r="AB1" s="34" t="s">
        <v>35</v>
      </c>
      <c r="AC1" s="34" t="s">
        <v>599</v>
      </c>
      <c r="AD1" s="34" t="s">
        <v>37</v>
      </c>
      <c r="AE1" s="34" t="s">
        <v>38</v>
      </c>
      <c r="AF1" s="34" t="s">
        <v>453</v>
      </c>
      <c r="AG1" s="34" t="s">
        <v>39</v>
      </c>
      <c r="AH1" s="34" t="s">
        <v>40</v>
      </c>
      <c r="AI1" s="34" t="s">
        <v>41</v>
      </c>
      <c r="AJ1" s="34" t="s">
        <v>42</v>
      </c>
      <c r="AK1" s="34" t="s">
        <v>44</v>
      </c>
      <c r="AL1" s="34"/>
      <c r="AM1" s="34" t="s">
        <v>45</v>
      </c>
      <c r="AN1" s="34" t="s">
        <v>46</v>
      </c>
      <c r="AO1" s="34" t="s">
        <v>47</v>
      </c>
      <c r="AP1" s="34" t="s">
        <v>48</v>
      </c>
      <c r="AQ1" s="34" t="s">
        <v>49</v>
      </c>
      <c r="AR1" s="34" t="s">
        <v>50</v>
      </c>
      <c r="AS1" s="34" t="s">
        <v>51</v>
      </c>
      <c r="AT1" s="34" t="s">
        <v>52</v>
      </c>
      <c r="AU1" s="34"/>
      <c r="AV1" s="34" t="s">
        <v>53</v>
      </c>
      <c r="AW1" s="34"/>
      <c r="AX1" s="34" t="s">
        <v>54</v>
      </c>
      <c r="AY1" s="34" t="s">
        <v>55</v>
      </c>
      <c r="AZ1" s="34" t="s">
        <v>56</v>
      </c>
      <c r="BA1" s="34" t="s">
        <v>57</v>
      </c>
      <c r="BB1" s="34" t="s">
        <v>58</v>
      </c>
      <c r="BC1" s="34" t="s">
        <v>59</v>
      </c>
      <c r="BD1" s="34" t="s">
        <v>60</v>
      </c>
      <c r="BE1" s="34" t="s">
        <v>61</v>
      </c>
      <c r="BF1" s="34"/>
      <c r="BG1" s="34" t="s">
        <v>62</v>
      </c>
      <c r="BH1" s="34"/>
      <c r="BI1" s="34" t="s">
        <v>63</v>
      </c>
      <c r="BJ1" s="34" t="s">
        <v>64</v>
      </c>
      <c r="BK1" s="34" t="s">
        <v>65</v>
      </c>
      <c r="BL1" s="34" t="s">
        <v>66</v>
      </c>
      <c r="BM1" s="34" t="s">
        <v>67</v>
      </c>
      <c r="BN1" s="34" t="s">
        <v>68</v>
      </c>
      <c r="BO1" s="34" t="s">
        <v>69</v>
      </c>
      <c r="BP1" s="34" t="s">
        <v>70</v>
      </c>
      <c r="BQ1" s="34"/>
      <c r="BR1" s="34" t="s">
        <v>71</v>
      </c>
      <c r="BS1" s="34"/>
      <c r="BT1" s="34" t="s">
        <v>72</v>
      </c>
      <c r="BU1" s="34" t="s">
        <v>73</v>
      </c>
      <c r="BV1" s="34" t="s">
        <v>74</v>
      </c>
      <c r="BW1" s="34" t="s">
        <v>75</v>
      </c>
      <c r="BX1" s="34" t="s">
        <v>76</v>
      </c>
      <c r="BY1" s="34" t="s">
        <v>77</v>
      </c>
      <c r="BZ1" s="34" t="s">
        <v>78</v>
      </c>
      <c r="CA1" s="34" t="s">
        <v>79</v>
      </c>
      <c r="CB1" s="34"/>
      <c r="CC1" s="34" t="s">
        <v>80</v>
      </c>
      <c r="CD1" s="34"/>
      <c r="CE1" s="34" t="s">
        <v>81</v>
      </c>
      <c r="CF1" s="34" t="s">
        <v>82</v>
      </c>
      <c r="CG1" s="34" t="s">
        <v>83</v>
      </c>
      <c r="CH1" s="34" t="s">
        <v>84</v>
      </c>
      <c r="CI1" s="34" t="s">
        <v>85</v>
      </c>
      <c r="CJ1" s="34" t="s">
        <v>86</v>
      </c>
      <c r="CK1" s="34" t="s">
        <v>87</v>
      </c>
      <c r="CL1" s="34" t="s">
        <v>88</v>
      </c>
      <c r="CM1" s="34"/>
      <c r="CN1" s="34" t="s">
        <v>89</v>
      </c>
      <c r="CO1" s="34"/>
      <c r="CP1" s="34" t="s">
        <v>90</v>
      </c>
      <c r="CQ1" s="34" t="s">
        <v>91</v>
      </c>
      <c r="CR1" s="34" t="s">
        <v>92</v>
      </c>
      <c r="CS1" s="34" t="s">
        <v>93</v>
      </c>
      <c r="CT1" s="34" t="s">
        <v>94</v>
      </c>
      <c r="CU1" s="34" t="s">
        <v>95</v>
      </c>
      <c r="CV1" s="34" t="s">
        <v>96</v>
      </c>
      <c r="CW1" s="34" t="s">
        <v>97</v>
      </c>
    </row>
    <row r="2" spans="1:101">
      <c r="A2" s="1">
        <v>80</v>
      </c>
      <c r="B2" s="5" t="s">
        <v>334</v>
      </c>
      <c r="C2" s="5" t="s">
        <v>335</v>
      </c>
      <c r="D2" s="2"/>
      <c r="E2" s="2"/>
      <c r="F2" s="2"/>
      <c r="G2" s="2"/>
      <c r="H2" s="2"/>
      <c r="I2" s="2"/>
      <c r="J2" s="2" t="s">
        <v>103</v>
      </c>
      <c r="K2" s="2"/>
      <c r="L2" s="2"/>
      <c r="M2" s="8" t="s">
        <v>336</v>
      </c>
      <c r="N2" s="5" t="s">
        <v>334</v>
      </c>
      <c r="O2" s="5" t="s">
        <v>335</v>
      </c>
      <c r="P2" s="2"/>
      <c r="Q2" s="2"/>
      <c r="R2" s="2"/>
      <c r="S2" s="2"/>
      <c r="T2" s="2"/>
      <c r="U2" s="2"/>
      <c r="V2" s="2"/>
      <c r="W2" s="2"/>
      <c r="X2" s="2"/>
      <c r="Y2" s="11">
        <v>41066</v>
      </c>
      <c r="Z2" s="28" t="s">
        <v>337</v>
      </c>
      <c r="AA2" s="5"/>
      <c r="AB2" s="5"/>
      <c r="AC2" s="5"/>
      <c r="AD2" s="9"/>
      <c r="AE2" s="5"/>
      <c r="AF2" s="5"/>
      <c r="AG2" s="2"/>
      <c r="AH2" s="2"/>
      <c r="AI2" s="10"/>
      <c r="AJ2" s="10"/>
      <c r="AK2" s="7">
        <v>3</v>
      </c>
      <c r="AL2" s="7"/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/>
      <c r="AV2" s="7">
        <v>1</v>
      </c>
      <c r="AW2" s="7"/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/>
      <c r="BG2" s="7">
        <v>3</v>
      </c>
      <c r="BH2" s="7"/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/>
      <c r="BR2" s="7">
        <v>4</v>
      </c>
      <c r="BS2" s="7"/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/>
      <c r="CC2" s="7">
        <v>4</v>
      </c>
      <c r="CD2" s="7"/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/>
      <c r="CN2" s="7">
        <v>1</v>
      </c>
      <c r="CO2" s="7"/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0</v>
      </c>
    </row>
    <row r="3" spans="1:101">
      <c r="A3" s="1">
        <v>81</v>
      </c>
      <c r="B3" s="5" t="s">
        <v>338</v>
      </c>
      <c r="C3" s="5" t="s">
        <v>339</v>
      </c>
      <c r="D3" s="2"/>
      <c r="E3" s="2"/>
      <c r="F3" s="2"/>
      <c r="G3" s="2"/>
      <c r="H3" s="2"/>
      <c r="I3" s="2"/>
      <c r="J3" s="2" t="s">
        <v>103</v>
      </c>
      <c r="K3" s="2"/>
      <c r="L3" s="2"/>
      <c r="M3" s="8" t="s">
        <v>298</v>
      </c>
      <c r="N3" s="5" t="s">
        <v>338</v>
      </c>
      <c r="O3" s="5" t="s">
        <v>339</v>
      </c>
      <c r="P3" s="2"/>
      <c r="Q3" s="2"/>
      <c r="R3" s="2"/>
      <c r="S3" s="2"/>
      <c r="T3" s="2"/>
      <c r="U3" s="2"/>
      <c r="V3" s="2"/>
      <c r="W3" s="2"/>
      <c r="X3" s="2"/>
      <c r="Y3" s="11">
        <v>41066</v>
      </c>
      <c r="Z3" s="28" t="s">
        <v>337</v>
      </c>
      <c r="AA3" s="5"/>
      <c r="AB3" s="5"/>
      <c r="AC3" s="5"/>
      <c r="AD3" s="9"/>
      <c r="AE3" s="5"/>
      <c r="AF3" s="5"/>
      <c r="AG3" s="2"/>
      <c r="AH3" s="2"/>
      <c r="AI3" s="10"/>
      <c r="AJ3" s="10"/>
      <c r="AK3" s="15">
        <v>5</v>
      </c>
      <c r="AL3" s="15"/>
      <c r="AM3" s="15">
        <v>3</v>
      </c>
      <c r="AN3" s="15">
        <v>2</v>
      </c>
      <c r="AO3" s="15">
        <v>2</v>
      </c>
      <c r="AP3" s="15">
        <v>2</v>
      </c>
      <c r="AQ3" s="15">
        <v>2</v>
      </c>
      <c r="AR3" s="15">
        <v>3</v>
      </c>
      <c r="AS3" s="15">
        <v>2</v>
      </c>
      <c r="AT3" s="15">
        <v>2</v>
      </c>
      <c r="AU3" s="15"/>
      <c r="AV3" s="7">
        <v>4</v>
      </c>
      <c r="AW3" s="7"/>
      <c r="AX3" s="7">
        <v>2</v>
      </c>
      <c r="AY3" s="7">
        <v>2</v>
      </c>
      <c r="AZ3" s="7">
        <v>2</v>
      </c>
      <c r="BA3" s="7">
        <v>3</v>
      </c>
      <c r="BB3" s="7">
        <v>2</v>
      </c>
      <c r="BC3" s="7">
        <v>2</v>
      </c>
      <c r="BD3" s="7">
        <v>2</v>
      </c>
      <c r="BE3" s="7">
        <v>2</v>
      </c>
      <c r="BF3" s="7"/>
      <c r="BG3" s="7">
        <v>2</v>
      </c>
      <c r="BH3" s="7"/>
      <c r="BI3" s="7">
        <v>5</v>
      </c>
      <c r="BJ3" s="7">
        <v>0</v>
      </c>
      <c r="BK3" s="7">
        <v>3</v>
      </c>
      <c r="BL3" s="7">
        <v>0</v>
      </c>
      <c r="BM3" s="7">
        <v>2</v>
      </c>
      <c r="BN3" s="7">
        <v>0</v>
      </c>
      <c r="BO3" s="7">
        <v>1</v>
      </c>
      <c r="BP3" s="7">
        <v>0</v>
      </c>
      <c r="BQ3" s="7"/>
      <c r="BR3" s="7">
        <v>4</v>
      </c>
      <c r="BS3" s="7"/>
      <c r="BT3" s="7">
        <v>3</v>
      </c>
      <c r="BU3" s="7">
        <v>0</v>
      </c>
      <c r="BV3" s="7">
        <v>3</v>
      </c>
      <c r="BW3" s="7">
        <v>0</v>
      </c>
      <c r="BX3" s="7">
        <v>2</v>
      </c>
      <c r="BY3" s="7">
        <v>0</v>
      </c>
      <c r="BZ3" s="7">
        <v>2</v>
      </c>
      <c r="CA3" s="7">
        <v>0</v>
      </c>
      <c r="CB3" s="7"/>
      <c r="CC3" s="7">
        <v>4</v>
      </c>
      <c r="CD3" s="7"/>
      <c r="CE3" s="7">
        <v>2</v>
      </c>
      <c r="CF3" s="7">
        <v>0</v>
      </c>
      <c r="CG3" s="7">
        <v>3</v>
      </c>
      <c r="CH3" s="7">
        <v>0</v>
      </c>
      <c r="CI3" s="7">
        <v>3</v>
      </c>
      <c r="CJ3" s="7">
        <v>0</v>
      </c>
      <c r="CK3" s="7">
        <v>2</v>
      </c>
      <c r="CL3" s="7">
        <v>0</v>
      </c>
      <c r="CM3" s="7"/>
      <c r="CN3" s="7">
        <v>2</v>
      </c>
      <c r="CO3" s="7"/>
      <c r="CP3" s="7">
        <v>2</v>
      </c>
      <c r="CQ3" s="7">
        <v>0</v>
      </c>
      <c r="CR3" s="7">
        <v>4</v>
      </c>
      <c r="CS3" s="7">
        <v>0</v>
      </c>
      <c r="CT3" s="7">
        <v>3</v>
      </c>
      <c r="CU3" s="7">
        <v>0</v>
      </c>
      <c r="CV3" s="7">
        <v>3</v>
      </c>
      <c r="CW3" s="7">
        <v>0</v>
      </c>
    </row>
    <row r="4" spans="1:101" ht="24">
      <c r="A4" s="1">
        <v>82</v>
      </c>
      <c r="B4" s="5" t="s">
        <v>340</v>
      </c>
      <c r="C4" s="5" t="s">
        <v>341</v>
      </c>
      <c r="D4" s="2"/>
      <c r="E4" s="6" t="s">
        <v>342</v>
      </c>
      <c r="F4" s="2"/>
      <c r="G4" s="6" t="s">
        <v>175</v>
      </c>
      <c r="H4" s="7" t="s">
        <v>176</v>
      </c>
      <c r="I4" s="7">
        <v>49546</v>
      </c>
      <c r="J4" s="2" t="s">
        <v>103</v>
      </c>
      <c r="K4" s="5" t="s">
        <v>343</v>
      </c>
      <c r="L4" s="2"/>
      <c r="M4" s="8" t="s">
        <v>344</v>
      </c>
      <c r="N4" s="5" t="s">
        <v>340</v>
      </c>
      <c r="O4" s="5" t="s">
        <v>341</v>
      </c>
      <c r="P4" s="6" t="s">
        <v>342</v>
      </c>
      <c r="Q4" s="6" t="s">
        <v>175</v>
      </c>
      <c r="R4" s="7" t="s">
        <v>176</v>
      </c>
      <c r="S4" s="7">
        <v>49546</v>
      </c>
      <c r="T4" s="7"/>
      <c r="U4" s="7"/>
      <c r="V4" s="7"/>
      <c r="W4" s="7"/>
      <c r="X4" s="7"/>
      <c r="Y4" s="11">
        <v>41066</v>
      </c>
      <c r="Z4" s="28" t="s">
        <v>337</v>
      </c>
      <c r="AA4" s="5"/>
      <c r="AB4" s="5"/>
      <c r="AC4" s="5"/>
      <c r="AD4" s="9"/>
      <c r="AE4" s="5"/>
      <c r="AF4" s="5"/>
      <c r="AG4" s="2"/>
      <c r="AH4" s="5" t="s">
        <v>105</v>
      </c>
      <c r="AI4" s="29"/>
      <c r="AJ4" s="29"/>
      <c r="AK4" s="15">
        <v>4</v>
      </c>
      <c r="AL4" s="15"/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/>
      <c r="AV4" s="7">
        <v>4</v>
      </c>
      <c r="AW4" s="7"/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/>
      <c r="BG4" s="7">
        <v>3</v>
      </c>
      <c r="BH4" s="7"/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/>
      <c r="BR4" s="7">
        <v>4</v>
      </c>
      <c r="BS4" s="7"/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/>
      <c r="CC4" s="7">
        <v>5</v>
      </c>
      <c r="CD4" s="7"/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/>
      <c r="CN4" s="7">
        <v>5</v>
      </c>
      <c r="CO4" s="7"/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</row>
    <row r="5" spans="1:101" ht="24">
      <c r="A5" s="1">
        <v>83</v>
      </c>
      <c r="B5" s="5" t="s">
        <v>345</v>
      </c>
      <c r="C5" s="5" t="s">
        <v>206</v>
      </c>
      <c r="D5" s="2"/>
      <c r="E5" s="6" t="s">
        <v>346</v>
      </c>
      <c r="F5" s="2"/>
      <c r="G5" s="6" t="s">
        <v>347</v>
      </c>
      <c r="H5" s="2"/>
      <c r="I5" s="7">
        <v>49506</v>
      </c>
      <c r="J5" s="2" t="s">
        <v>103</v>
      </c>
      <c r="K5" s="5" t="s">
        <v>348</v>
      </c>
      <c r="L5" s="2"/>
      <c r="M5" s="8" t="s">
        <v>215</v>
      </c>
      <c r="N5" s="5" t="s">
        <v>345</v>
      </c>
      <c r="O5" s="5" t="s">
        <v>206</v>
      </c>
      <c r="P5" s="6" t="s">
        <v>346</v>
      </c>
      <c r="Q5" s="6" t="s">
        <v>347</v>
      </c>
      <c r="R5" s="2"/>
      <c r="S5" s="7">
        <v>49506</v>
      </c>
      <c r="T5" s="7"/>
      <c r="U5" s="7"/>
      <c r="V5" s="7"/>
      <c r="W5" s="7"/>
      <c r="X5" s="7"/>
      <c r="Y5" s="11">
        <v>41066</v>
      </c>
      <c r="Z5" s="28" t="s">
        <v>337</v>
      </c>
      <c r="AA5" s="5"/>
      <c r="AB5" s="5"/>
      <c r="AC5" s="5"/>
      <c r="AD5" s="9"/>
      <c r="AE5" s="5"/>
      <c r="AF5" s="5"/>
      <c r="AG5" s="2"/>
      <c r="AH5" s="5" t="s">
        <v>141</v>
      </c>
      <c r="AI5" s="10"/>
      <c r="AJ5" s="10"/>
      <c r="AK5" s="15">
        <v>3</v>
      </c>
      <c r="AL5" s="15"/>
      <c r="AM5" s="15">
        <v>3</v>
      </c>
      <c r="AN5" s="15">
        <v>2</v>
      </c>
      <c r="AO5" s="15">
        <v>2</v>
      </c>
      <c r="AP5" s="15">
        <v>0</v>
      </c>
      <c r="AQ5" s="15">
        <v>1</v>
      </c>
      <c r="AR5" s="15">
        <v>0</v>
      </c>
      <c r="AS5" s="15">
        <v>4</v>
      </c>
      <c r="AT5" s="15">
        <v>0</v>
      </c>
      <c r="AU5" s="15"/>
      <c r="AV5" s="7">
        <v>1</v>
      </c>
      <c r="AW5" s="7"/>
      <c r="AX5" s="7">
        <v>5</v>
      </c>
      <c r="AY5" s="7">
        <v>1</v>
      </c>
      <c r="AZ5" s="7">
        <v>2</v>
      </c>
      <c r="BA5" s="7">
        <v>1</v>
      </c>
      <c r="BB5" s="7">
        <v>2</v>
      </c>
      <c r="BC5" s="7">
        <v>1</v>
      </c>
      <c r="BD5" s="7">
        <v>5</v>
      </c>
      <c r="BE5" s="7">
        <v>1</v>
      </c>
      <c r="BF5" s="7"/>
      <c r="BG5" s="7">
        <v>4</v>
      </c>
      <c r="BH5" s="7"/>
      <c r="BI5" s="7">
        <v>5</v>
      </c>
      <c r="BJ5" s="7">
        <v>3</v>
      </c>
      <c r="BK5" s="7">
        <v>1</v>
      </c>
      <c r="BL5" s="7">
        <v>3</v>
      </c>
      <c r="BM5" s="7">
        <v>1</v>
      </c>
      <c r="BN5" s="7">
        <v>3</v>
      </c>
      <c r="BO5" s="7">
        <v>1</v>
      </c>
      <c r="BP5" s="7">
        <v>3</v>
      </c>
      <c r="BQ5" s="7"/>
      <c r="BR5" s="7">
        <v>1</v>
      </c>
      <c r="BS5" s="7"/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/>
      <c r="CC5" s="7">
        <v>4</v>
      </c>
      <c r="CD5" s="7"/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/>
      <c r="CN5" s="7">
        <v>3</v>
      </c>
      <c r="CO5" s="7"/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</row>
    <row r="6" spans="1:101">
      <c r="A6" s="1">
        <v>84</v>
      </c>
      <c r="B6" s="5" t="s">
        <v>349</v>
      </c>
      <c r="C6" s="5" t="s">
        <v>350</v>
      </c>
      <c r="D6" s="2"/>
      <c r="E6" s="2"/>
      <c r="F6" s="2"/>
      <c r="G6" s="2"/>
      <c r="H6" s="2"/>
      <c r="I6" s="2"/>
      <c r="J6" s="2" t="s">
        <v>103</v>
      </c>
      <c r="K6" s="2"/>
      <c r="L6" s="2"/>
      <c r="M6" s="13" t="s">
        <v>351</v>
      </c>
      <c r="N6" s="5" t="s">
        <v>349</v>
      </c>
      <c r="O6" s="5" t="s">
        <v>350</v>
      </c>
      <c r="P6" s="2"/>
      <c r="Q6" s="2"/>
      <c r="R6" s="2"/>
      <c r="S6" s="2"/>
      <c r="T6" s="2"/>
      <c r="U6" s="2"/>
      <c r="V6" s="2"/>
      <c r="W6" s="2"/>
      <c r="X6" s="2"/>
      <c r="Y6" s="11">
        <v>41066</v>
      </c>
      <c r="Z6" s="28" t="s">
        <v>337</v>
      </c>
      <c r="AA6" s="5"/>
      <c r="AB6" s="5"/>
      <c r="AC6" s="5"/>
      <c r="AD6" s="9"/>
      <c r="AE6" s="5"/>
      <c r="AF6" s="5"/>
      <c r="AG6" s="2"/>
      <c r="AH6" s="2"/>
      <c r="AI6" s="10"/>
      <c r="AJ6" s="10"/>
      <c r="AK6" s="7">
        <v>1</v>
      </c>
      <c r="AL6" s="7"/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/>
      <c r="AV6" s="7">
        <v>2</v>
      </c>
      <c r="AW6" s="7"/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/>
      <c r="BG6" s="7">
        <v>1</v>
      </c>
      <c r="BH6" s="7"/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/>
      <c r="BR6" s="7">
        <v>1</v>
      </c>
      <c r="BS6" s="7"/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/>
      <c r="CC6" s="7">
        <v>3</v>
      </c>
      <c r="CD6" s="7"/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/>
      <c r="CN6" s="7">
        <v>3</v>
      </c>
      <c r="CO6" s="7"/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</row>
    <row r="7" spans="1:101">
      <c r="A7" s="1">
        <v>85</v>
      </c>
      <c r="B7" s="5" t="s">
        <v>352</v>
      </c>
      <c r="C7" s="5" t="s">
        <v>353</v>
      </c>
      <c r="D7" s="2"/>
      <c r="E7" s="2"/>
      <c r="F7" s="2"/>
      <c r="G7" s="2"/>
      <c r="H7" s="2"/>
      <c r="I7" s="2"/>
      <c r="J7" s="2" t="s">
        <v>103</v>
      </c>
      <c r="K7" s="2"/>
      <c r="L7" s="2"/>
      <c r="M7" s="8" t="s">
        <v>354</v>
      </c>
      <c r="N7" s="5" t="s">
        <v>352</v>
      </c>
      <c r="O7" s="5" t="s">
        <v>353</v>
      </c>
      <c r="P7" s="2"/>
      <c r="Q7" s="2"/>
      <c r="R7" s="2"/>
      <c r="S7" s="2"/>
      <c r="T7" s="2"/>
      <c r="U7" s="2"/>
      <c r="V7" s="2"/>
      <c r="W7" s="2"/>
      <c r="X7" s="2"/>
      <c r="Y7" s="11">
        <v>41066</v>
      </c>
      <c r="Z7" s="28" t="s">
        <v>337</v>
      </c>
      <c r="AA7" s="5"/>
      <c r="AB7" s="5"/>
      <c r="AC7" s="5"/>
      <c r="AD7" s="9"/>
      <c r="AE7" s="5"/>
      <c r="AF7" s="5"/>
      <c r="AG7" s="2"/>
      <c r="AH7" s="2"/>
      <c r="AI7" s="10"/>
      <c r="AJ7" s="10"/>
      <c r="AK7" s="7">
        <v>3</v>
      </c>
      <c r="AL7" s="7"/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/>
      <c r="AV7" s="7">
        <v>2</v>
      </c>
      <c r="AW7" s="7"/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/>
      <c r="BG7" s="7">
        <v>3</v>
      </c>
      <c r="BH7" s="7"/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/>
      <c r="BR7" s="7">
        <v>3</v>
      </c>
      <c r="BS7" s="7"/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/>
      <c r="CC7" s="7">
        <v>3</v>
      </c>
      <c r="CD7" s="7"/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/>
      <c r="CN7" s="7">
        <v>1</v>
      </c>
      <c r="CO7" s="7"/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</row>
    <row r="8" spans="1:101">
      <c r="A8" s="1">
        <v>86</v>
      </c>
      <c r="B8" s="5" t="s">
        <v>355</v>
      </c>
      <c r="C8" s="5" t="s">
        <v>356</v>
      </c>
      <c r="D8" s="2"/>
      <c r="E8" s="2"/>
      <c r="F8" s="2"/>
      <c r="G8" s="2"/>
      <c r="H8" s="2"/>
      <c r="I8" s="2"/>
      <c r="J8" s="2" t="s">
        <v>103</v>
      </c>
      <c r="K8" s="2"/>
      <c r="L8" s="2"/>
      <c r="M8" s="8" t="s">
        <v>357</v>
      </c>
      <c r="N8" s="5" t="s">
        <v>355</v>
      </c>
      <c r="O8" s="5" t="s">
        <v>356</v>
      </c>
      <c r="P8" s="2"/>
      <c r="Q8" s="2"/>
      <c r="R8" s="2"/>
      <c r="S8" s="2"/>
      <c r="T8" s="2"/>
      <c r="U8" s="2"/>
      <c r="V8" s="2"/>
      <c r="W8" s="2"/>
      <c r="X8" s="2"/>
      <c r="Y8" s="11">
        <v>41066</v>
      </c>
      <c r="Z8" s="28" t="s">
        <v>337</v>
      </c>
      <c r="AA8" s="5"/>
      <c r="AB8" s="5"/>
      <c r="AC8" s="5"/>
      <c r="AD8" s="9"/>
      <c r="AE8" s="5"/>
      <c r="AF8" s="5"/>
      <c r="AG8" s="2"/>
      <c r="AH8" s="2"/>
      <c r="AI8" s="10"/>
      <c r="AJ8" s="10"/>
      <c r="AK8" s="7">
        <v>2</v>
      </c>
      <c r="AL8" s="7"/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/>
      <c r="AV8" s="7">
        <v>1</v>
      </c>
      <c r="AW8" s="7"/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/>
      <c r="BG8" s="7">
        <v>2</v>
      </c>
      <c r="BH8" s="7"/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/>
      <c r="BR8" s="7">
        <v>3</v>
      </c>
      <c r="BS8" s="7"/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/>
      <c r="CC8" s="7">
        <v>3</v>
      </c>
      <c r="CD8" s="7"/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/>
      <c r="CN8" s="7">
        <v>3</v>
      </c>
      <c r="CO8" s="7"/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</row>
    <row r="9" spans="1:101">
      <c r="A9" s="1">
        <v>87</v>
      </c>
      <c r="B9" s="5" t="s">
        <v>358</v>
      </c>
      <c r="C9" s="5" t="s">
        <v>359</v>
      </c>
      <c r="D9" s="2"/>
      <c r="E9" s="2"/>
      <c r="F9" s="2"/>
      <c r="G9" s="2"/>
      <c r="H9" s="2"/>
      <c r="I9" s="2"/>
      <c r="J9" s="2" t="s">
        <v>103</v>
      </c>
      <c r="K9" s="2"/>
      <c r="L9" s="2"/>
      <c r="M9" s="13" t="s">
        <v>360</v>
      </c>
      <c r="N9" s="5" t="s">
        <v>358</v>
      </c>
      <c r="O9" s="5" t="s">
        <v>359</v>
      </c>
      <c r="P9" s="2"/>
      <c r="Q9" s="2"/>
      <c r="R9" s="2"/>
      <c r="S9" s="2"/>
      <c r="T9" s="2"/>
      <c r="U9" s="2"/>
      <c r="V9" s="2"/>
      <c r="W9" s="2"/>
      <c r="X9" s="2"/>
      <c r="Y9" s="11">
        <v>41066</v>
      </c>
      <c r="Z9" s="28" t="s">
        <v>337</v>
      </c>
      <c r="AA9" s="5"/>
      <c r="AB9" s="5"/>
      <c r="AC9" s="5"/>
      <c r="AD9" s="9"/>
      <c r="AE9" s="5"/>
      <c r="AF9" s="5"/>
      <c r="AG9" s="2"/>
      <c r="AH9" s="2"/>
      <c r="AI9" s="10"/>
      <c r="AJ9" s="10"/>
      <c r="AK9" s="7">
        <v>1</v>
      </c>
      <c r="AL9" s="7"/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/>
      <c r="AV9" s="7">
        <v>2</v>
      </c>
      <c r="AW9" s="7"/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/>
      <c r="BG9" s="7">
        <v>5</v>
      </c>
      <c r="BH9" s="7"/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/>
      <c r="BR9" s="7">
        <v>5</v>
      </c>
      <c r="BS9" s="7"/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/>
      <c r="CC9" s="7">
        <v>2</v>
      </c>
      <c r="CD9" s="7"/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/>
      <c r="CN9" s="7">
        <v>2</v>
      </c>
      <c r="CO9" s="7"/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</row>
    <row r="10" spans="1:101" ht="24">
      <c r="A10" s="1">
        <v>88</v>
      </c>
      <c r="B10" s="5" t="s">
        <v>355</v>
      </c>
      <c r="C10" s="5" t="s">
        <v>361</v>
      </c>
      <c r="D10" s="2"/>
      <c r="E10" s="6" t="s">
        <v>362</v>
      </c>
      <c r="F10" s="2"/>
      <c r="G10" s="6" t="s">
        <v>363</v>
      </c>
      <c r="H10" s="7" t="s">
        <v>176</v>
      </c>
      <c r="I10" s="7">
        <v>49301</v>
      </c>
      <c r="J10" s="2" t="s">
        <v>103</v>
      </c>
      <c r="K10" s="5" t="s">
        <v>364</v>
      </c>
      <c r="L10" s="2"/>
      <c r="M10" s="28" t="s">
        <v>337</v>
      </c>
      <c r="N10" s="5" t="s">
        <v>355</v>
      </c>
      <c r="O10" s="5" t="s">
        <v>361</v>
      </c>
      <c r="P10" s="6" t="s">
        <v>362</v>
      </c>
      <c r="Q10" s="6" t="s">
        <v>363</v>
      </c>
      <c r="R10" s="7" t="s">
        <v>176</v>
      </c>
      <c r="S10" s="7">
        <v>49301</v>
      </c>
      <c r="T10" s="7"/>
      <c r="U10" s="7"/>
      <c r="V10" s="7"/>
      <c r="W10" s="7"/>
      <c r="X10" s="7"/>
      <c r="Y10" s="11">
        <v>41066</v>
      </c>
      <c r="Z10" s="28" t="s">
        <v>337</v>
      </c>
      <c r="AA10" s="5"/>
      <c r="AB10" s="5" t="s">
        <v>227</v>
      </c>
      <c r="AC10" s="5" t="s">
        <v>149</v>
      </c>
      <c r="AD10" s="9">
        <v>6</v>
      </c>
      <c r="AE10" s="5"/>
      <c r="AF10" s="5"/>
      <c r="AG10" s="2"/>
      <c r="AH10" s="5" t="s">
        <v>141</v>
      </c>
      <c r="AI10" s="10"/>
      <c r="AJ10" s="10"/>
      <c r="AK10" s="7">
        <v>4</v>
      </c>
      <c r="AL10" s="7"/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/>
      <c r="AV10" s="7">
        <v>2</v>
      </c>
      <c r="AW10" s="7"/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/>
      <c r="BG10" s="7">
        <v>3</v>
      </c>
      <c r="BH10" s="7"/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/>
      <c r="BR10" s="7">
        <v>1</v>
      </c>
      <c r="BS10" s="7"/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/>
      <c r="CC10" s="7">
        <v>3</v>
      </c>
      <c r="CD10" s="7"/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/>
      <c r="CN10" s="7">
        <v>4</v>
      </c>
      <c r="CO10" s="7"/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</row>
    <row r="11" spans="1:101">
      <c r="A11" s="1">
        <v>89</v>
      </c>
      <c r="B11" s="5" t="s">
        <v>264</v>
      </c>
      <c r="C11" s="5" t="s">
        <v>365</v>
      </c>
      <c r="D11" s="2"/>
      <c r="E11" s="6" t="s">
        <v>366</v>
      </c>
      <c r="F11" s="2"/>
      <c r="G11" s="6" t="s">
        <v>175</v>
      </c>
      <c r="H11" s="7" t="s">
        <v>176</v>
      </c>
      <c r="I11" s="7">
        <v>49506</v>
      </c>
      <c r="J11" s="2" t="s">
        <v>103</v>
      </c>
      <c r="K11" s="2"/>
      <c r="L11" s="2"/>
      <c r="M11" s="8" t="s">
        <v>367</v>
      </c>
      <c r="N11" s="5" t="s">
        <v>264</v>
      </c>
      <c r="O11" s="5" t="s">
        <v>365</v>
      </c>
      <c r="P11" s="6" t="s">
        <v>366</v>
      </c>
      <c r="Q11" s="6" t="s">
        <v>175</v>
      </c>
      <c r="R11" s="7" t="s">
        <v>176</v>
      </c>
      <c r="S11" s="7">
        <v>49506</v>
      </c>
      <c r="T11" s="7"/>
      <c r="U11" s="7"/>
      <c r="V11" s="7"/>
      <c r="W11" s="7"/>
      <c r="X11" s="7"/>
      <c r="Y11" s="11">
        <v>41066</v>
      </c>
      <c r="Z11" s="28" t="s">
        <v>337</v>
      </c>
      <c r="AA11" s="5"/>
      <c r="AB11" s="5"/>
      <c r="AC11" s="5"/>
      <c r="AD11" s="9"/>
      <c r="AE11" s="5"/>
      <c r="AF11" s="5"/>
      <c r="AG11" s="2"/>
      <c r="AH11" s="2"/>
      <c r="AI11" s="10"/>
      <c r="AJ11" s="10"/>
      <c r="AK11" s="7">
        <v>4</v>
      </c>
      <c r="AL11" s="7"/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/>
      <c r="AV11" s="7">
        <v>3</v>
      </c>
      <c r="AW11" s="7"/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/>
      <c r="BG11" s="7">
        <v>1</v>
      </c>
      <c r="BH11" s="7"/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/>
      <c r="BR11" s="7">
        <v>5</v>
      </c>
      <c r="BS11" s="7"/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/>
      <c r="CC11" s="7">
        <v>3</v>
      </c>
      <c r="CD11" s="7"/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/>
      <c r="CN11" s="7">
        <v>4</v>
      </c>
      <c r="CO11" s="7"/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</row>
    <row r="12" spans="1:101">
      <c r="A12" s="1">
        <v>90</v>
      </c>
      <c r="B12" s="5" t="s">
        <v>368</v>
      </c>
      <c r="C12" s="5" t="s">
        <v>369</v>
      </c>
      <c r="D12" s="2"/>
      <c r="E12" s="2"/>
      <c r="F12" s="2"/>
      <c r="G12" s="2"/>
      <c r="H12" s="2"/>
      <c r="I12" s="2"/>
      <c r="J12" s="2" t="s">
        <v>103</v>
      </c>
      <c r="K12" s="2"/>
      <c r="L12" s="2"/>
      <c r="M12" s="8" t="s">
        <v>370</v>
      </c>
      <c r="N12" s="5" t="s">
        <v>368</v>
      </c>
      <c r="O12" s="5" t="s">
        <v>369</v>
      </c>
      <c r="P12" s="2"/>
      <c r="Q12" s="2"/>
      <c r="R12" s="2"/>
      <c r="S12" s="2"/>
      <c r="T12" s="2"/>
      <c r="U12" s="2"/>
      <c r="V12" s="2"/>
      <c r="W12" s="2"/>
      <c r="X12" s="2"/>
      <c r="Y12" s="11">
        <v>41066</v>
      </c>
      <c r="Z12" s="28" t="s">
        <v>337</v>
      </c>
      <c r="AA12" s="5"/>
      <c r="AB12" s="5"/>
      <c r="AC12" s="5"/>
      <c r="AD12" s="9"/>
      <c r="AE12" s="5"/>
      <c r="AF12" s="5"/>
      <c r="AG12" s="2"/>
      <c r="AH12" s="2"/>
      <c r="AI12" s="10"/>
      <c r="AJ12" s="10"/>
      <c r="AK12" s="7">
        <v>2</v>
      </c>
      <c r="AL12" s="7"/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/>
      <c r="AV12" s="7">
        <v>3</v>
      </c>
      <c r="AW12" s="7"/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/>
      <c r="BG12" s="7">
        <v>5</v>
      </c>
      <c r="BH12" s="7"/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/>
      <c r="BR12" s="7">
        <v>4</v>
      </c>
      <c r="BS12" s="7"/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/>
      <c r="CC12" s="7">
        <v>4</v>
      </c>
      <c r="CD12" s="7"/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/>
      <c r="CN12" s="7">
        <v>5</v>
      </c>
      <c r="CO12" s="7"/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</row>
    <row r="13" spans="1:101" ht="24">
      <c r="A13" s="1">
        <v>91</v>
      </c>
      <c r="B13" s="5" t="s">
        <v>371</v>
      </c>
      <c r="C13" s="5" t="s">
        <v>372</v>
      </c>
      <c r="D13" s="2"/>
      <c r="E13" s="6" t="s">
        <v>373</v>
      </c>
      <c r="F13" s="2"/>
      <c r="G13" s="6" t="s">
        <v>363</v>
      </c>
      <c r="H13" s="2"/>
      <c r="I13" s="7">
        <v>49301</v>
      </c>
      <c r="J13" s="2" t="s">
        <v>103</v>
      </c>
      <c r="K13" s="5" t="s">
        <v>374</v>
      </c>
      <c r="L13" s="2"/>
      <c r="M13" s="8" t="s">
        <v>375</v>
      </c>
      <c r="N13" s="5" t="s">
        <v>371</v>
      </c>
      <c r="O13" s="5" t="s">
        <v>372</v>
      </c>
      <c r="P13" s="6" t="s">
        <v>373</v>
      </c>
      <c r="Q13" s="6" t="s">
        <v>363</v>
      </c>
      <c r="R13" s="2"/>
      <c r="S13" s="7">
        <v>49301</v>
      </c>
      <c r="T13" s="7"/>
      <c r="U13" s="7"/>
      <c r="V13" s="7"/>
      <c r="W13" s="7"/>
      <c r="X13" s="7"/>
      <c r="Y13" s="11">
        <v>41066</v>
      </c>
      <c r="Z13" s="28" t="s">
        <v>337</v>
      </c>
      <c r="AA13" s="5"/>
      <c r="AB13" s="5" t="s">
        <v>227</v>
      </c>
      <c r="AC13" s="5" t="s">
        <v>149</v>
      </c>
      <c r="AD13" s="9">
        <v>6</v>
      </c>
      <c r="AE13" s="5" t="s">
        <v>150</v>
      </c>
      <c r="AF13" s="5"/>
      <c r="AG13" s="2"/>
      <c r="AH13" s="5" t="s">
        <v>141</v>
      </c>
      <c r="AI13" s="29"/>
      <c r="AJ13" s="29"/>
      <c r="AK13" s="7">
        <v>2</v>
      </c>
      <c r="AL13" s="7"/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/>
      <c r="AV13" s="7">
        <v>4</v>
      </c>
      <c r="AW13" s="7"/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/>
      <c r="BG13" s="7">
        <v>1</v>
      </c>
      <c r="BH13" s="7"/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/>
      <c r="BR13" s="7">
        <v>3</v>
      </c>
      <c r="BS13" s="7"/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/>
      <c r="CC13" s="7">
        <v>3</v>
      </c>
      <c r="CD13" s="7"/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/>
      <c r="CN13" s="7">
        <v>3</v>
      </c>
      <c r="CO13" s="7"/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</row>
    <row r="14" spans="1:101">
      <c r="A14" s="1">
        <v>92</v>
      </c>
      <c r="B14" s="5" t="s">
        <v>376</v>
      </c>
      <c r="C14" s="5" t="s">
        <v>377</v>
      </c>
      <c r="D14" s="2"/>
      <c r="E14" s="2"/>
      <c r="F14" s="2"/>
      <c r="G14" s="2"/>
      <c r="H14" s="2"/>
      <c r="I14" s="2"/>
      <c r="J14" s="2" t="s">
        <v>103</v>
      </c>
      <c r="K14" s="2"/>
      <c r="L14" s="2"/>
      <c r="M14" s="8" t="s">
        <v>378</v>
      </c>
      <c r="N14" s="5" t="s">
        <v>376</v>
      </c>
      <c r="O14" s="5" t="s">
        <v>377</v>
      </c>
      <c r="P14" s="2"/>
      <c r="Q14" s="2"/>
      <c r="R14" s="2"/>
      <c r="S14" s="2"/>
      <c r="T14" s="2"/>
      <c r="U14" s="2"/>
      <c r="V14" s="2"/>
      <c r="W14" s="2"/>
      <c r="X14" s="2"/>
      <c r="Y14" s="11">
        <v>41078</v>
      </c>
      <c r="Z14" s="8" t="s">
        <v>379</v>
      </c>
      <c r="AA14" s="5"/>
      <c r="AB14" s="5"/>
      <c r="AC14" s="5"/>
      <c r="AD14" s="9"/>
      <c r="AE14" s="5"/>
      <c r="AF14" s="5"/>
      <c r="AG14" s="2"/>
      <c r="AH14" s="5" t="s">
        <v>105</v>
      </c>
      <c r="AI14" s="10"/>
      <c r="AJ14" s="10"/>
      <c r="AK14" s="7">
        <v>3</v>
      </c>
      <c r="AL14" s="7"/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/>
      <c r="AV14" s="7">
        <v>3</v>
      </c>
      <c r="AW14" s="7"/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/>
      <c r="BG14" s="7">
        <v>4</v>
      </c>
      <c r="BH14" s="7"/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/>
      <c r="BR14" s="7">
        <v>3</v>
      </c>
      <c r="BS14" s="7"/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/>
      <c r="CC14" s="7">
        <v>3</v>
      </c>
      <c r="CD14" s="7"/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/>
      <c r="CN14" s="7">
        <v>5</v>
      </c>
      <c r="CO14" s="7"/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</row>
    <row r="15" spans="1:101">
      <c r="A15" s="1">
        <v>93</v>
      </c>
      <c r="B15" s="5" t="s">
        <v>380</v>
      </c>
      <c r="C15" s="5" t="s">
        <v>381</v>
      </c>
      <c r="D15" s="2"/>
      <c r="E15" s="2"/>
      <c r="F15" s="2"/>
      <c r="G15" s="2"/>
      <c r="H15" s="2"/>
      <c r="I15" s="2"/>
      <c r="J15" s="2" t="s">
        <v>103</v>
      </c>
      <c r="K15" s="2"/>
      <c r="L15" s="2"/>
      <c r="M15" s="8" t="s">
        <v>382</v>
      </c>
      <c r="N15" s="5" t="s">
        <v>380</v>
      </c>
      <c r="O15" s="5" t="s">
        <v>381</v>
      </c>
      <c r="P15" s="2"/>
      <c r="Q15" s="2"/>
      <c r="R15" s="2"/>
      <c r="S15" s="2"/>
      <c r="T15" s="2"/>
      <c r="U15" s="2"/>
      <c r="V15" s="2"/>
      <c r="W15" s="2"/>
      <c r="X15" s="2"/>
      <c r="Y15" s="11">
        <v>41078</v>
      </c>
      <c r="Z15" s="8" t="s">
        <v>379</v>
      </c>
      <c r="AA15" s="5"/>
      <c r="AB15" s="5"/>
      <c r="AC15" s="5"/>
      <c r="AD15" s="9"/>
      <c r="AE15" s="5"/>
      <c r="AF15" s="5"/>
      <c r="AG15" s="2"/>
      <c r="AH15" s="2"/>
      <c r="AI15" s="10"/>
      <c r="AJ15" s="10"/>
      <c r="AK15" s="7">
        <v>3</v>
      </c>
      <c r="AL15" s="7"/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/>
      <c r="AV15" s="7">
        <v>2</v>
      </c>
      <c r="AW15" s="7"/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/>
      <c r="BG15" s="7">
        <v>4</v>
      </c>
      <c r="BH15" s="7"/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/>
      <c r="BR15" s="7">
        <v>2</v>
      </c>
      <c r="BS15" s="7"/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/>
      <c r="CC15" s="7">
        <v>2</v>
      </c>
      <c r="CD15" s="7"/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/>
      <c r="CN15" s="7">
        <v>4</v>
      </c>
      <c r="CO15" s="7"/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</row>
    <row r="16" spans="1:101">
      <c r="A16" s="1">
        <v>94</v>
      </c>
      <c r="B16" s="5" t="s">
        <v>383</v>
      </c>
      <c r="C16" s="5" t="s">
        <v>384</v>
      </c>
      <c r="D16" s="2"/>
      <c r="E16" s="2"/>
      <c r="F16" s="2"/>
      <c r="G16" s="2"/>
      <c r="H16" s="2"/>
      <c r="I16" s="2"/>
      <c r="J16" s="2" t="s">
        <v>103</v>
      </c>
      <c r="K16" s="2"/>
      <c r="L16" s="2"/>
      <c r="M16" s="8" t="s">
        <v>385</v>
      </c>
      <c r="N16" s="5" t="s">
        <v>383</v>
      </c>
      <c r="O16" s="5" t="s">
        <v>384</v>
      </c>
      <c r="P16" s="2"/>
      <c r="Q16" s="2"/>
      <c r="R16" s="2"/>
      <c r="S16" s="2"/>
      <c r="T16" s="2"/>
      <c r="U16" s="2"/>
      <c r="V16" s="2"/>
      <c r="W16" s="2"/>
      <c r="X16" s="2"/>
      <c r="Y16" s="11">
        <v>41078</v>
      </c>
      <c r="Z16" s="8" t="s">
        <v>379</v>
      </c>
      <c r="AA16" s="5"/>
      <c r="AB16" s="5"/>
      <c r="AC16" s="5"/>
      <c r="AD16" s="9"/>
      <c r="AE16" s="5"/>
      <c r="AF16" s="5"/>
      <c r="AG16" s="2"/>
      <c r="AH16" s="2"/>
      <c r="AI16" s="10"/>
      <c r="AJ16" s="10"/>
      <c r="AK16" s="7">
        <v>4</v>
      </c>
      <c r="AL16" s="7"/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/>
      <c r="AV16" s="7">
        <v>2</v>
      </c>
      <c r="AW16" s="7"/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/>
      <c r="BG16" s="7">
        <v>3</v>
      </c>
      <c r="BH16" s="7"/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/>
      <c r="BR16" s="7">
        <v>3</v>
      </c>
      <c r="BS16" s="7"/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/>
      <c r="CC16" s="7">
        <v>1</v>
      </c>
      <c r="CD16" s="7"/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/>
      <c r="CN16" s="7">
        <v>3</v>
      </c>
      <c r="CO16" s="7"/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</row>
    <row r="17" spans="1:101">
      <c r="A17" s="1">
        <v>95</v>
      </c>
      <c r="B17" s="5" t="s">
        <v>355</v>
      </c>
      <c r="C17" s="5" t="s">
        <v>386</v>
      </c>
      <c r="D17" s="2"/>
      <c r="E17" s="2"/>
      <c r="F17" s="2"/>
      <c r="G17" s="2"/>
      <c r="H17" s="2"/>
      <c r="I17" s="2"/>
      <c r="J17" s="2" t="s">
        <v>103</v>
      </c>
      <c r="K17" s="2"/>
      <c r="L17" s="2"/>
      <c r="M17" s="8" t="s">
        <v>387</v>
      </c>
      <c r="N17" s="5" t="s">
        <v>355</v>
      </c>
      <c r="O17" s="5" t="s">
        <v>386</v>
      </c>
      <c r="P17" s="2"/>
      <c r="Q17" s="2"/>
      <c r="R17" s="2"/>
      <c r="S17" s="2"/>
      <c r="T17" s="2"/>
      <c r="U17" s="2"/>
      <c r="V17" s="2"/>
      <c r="W17" s="2"/>
      <c r="X17" s="2"/>
      <c r="Y17" s="11">
        <v>41078</v>
      </c>
      <c r="Z17" s="8" t="s">
        <v>379</v>
      </c>
      <c r="AA17" s="5"/>
      <c r="AB17" s="5"/>
      <c r="AC17" s="5"/>
      <c r="AD17" s="9"/>
      <c r="AE17" s="5"/>
      <c r="AF17" s="5"/>
      <c r="AG17" s="2"/>
      <c r="AH17" s="5" t="s">
        <v>141</v>
      </c>
      <c r="AI17" s="10"/>
      <c r="AJ17" s="10"/>
      <c r="AK17" s="7">
        <v>4</v>
      </c>
      <c r="AL17" s="7"/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/>
      <c r="AV17" s="7">
        <v>1</v>
      </c>
      <c r="AW17" s="7"/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/>
      <c r="BG17" s="7">
        <v>2</v>
      </c>
      <c r="BH17" s="7"/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/>
      <c r="BR17" s="7">
        <v>2</v>
      </c>
      <c r="BS17" s="7"/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/>
      <c r="CC17" s="7">
        <v>2</v>
      </c>
      <c r="CD17" s="7"/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/>
      <c r="CN17" s="7">
        <v>3</v>
      </c>
      <c r="CO17" s="7"/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</row>
    <row r="18" spans="1:101">
      <c r="A18" s="1">
        <v>96</v>
      </c>
      <c r="B18" s="5" t="s">
        <v>355</v>
      </c>
      <c r="C18" s="5" t="s">
        <v>365</v>
      </c>
      <c r="D18" s="2"/>
      <c r="E18" s="2"/>
      <c r="F18" s="2"/>
      <c r="G18" s="2"/>
      <c r="H18" s="2"/>
      <c r="I18" s="2"/>
      <c r="J18" s="2" t="s">
        <v>103</v>
      </c>
      <c r="K18" s="2"/>
      <c r="L18" s="2"/>
      <c r="M18" s="8" t="s">
        <v>379</v>
      </c>
      <c r="N18" s="5" t="s">
        <v>355</v>
      </c>
      <c r="O18" s="5" t="s">
        <v>365</v>
      </c>
      <c r="P18" s="2"/>
      <c r="Q18" s="2"/>
      <c r="R18" s="2"/>
      <c r="S18" s="2"/>
      <c r="T18" s="2"/>
      <c r="U18" s="2"/>
      <c r="V18" s="2"/>
      <c r="W18" s="2"/>
      <c r="X18" s="2"/>
      <c r="Y18" s="11">
        <v>41078</v>
      </c>
      <c r="Z18" s="8" t="s">
        <v>379</v>
      </c>
      <c r="AA18" s="5"/>
      <c r="AB18" s="5" t="s">
        <v>310</v>
      </c>
      <c r="AC18" s="5" t="s">
        <v>149</v>
      </c>
      <c r="AD18" s="9">
        <v>6</v>
      </c>
      <c r="AE18" s="5"/>
      <c r="AF18" s="5"/>
      <c r="AG18" s="2"/>
      <c r="AH18" s="14" t="s">
        <v>179</v>
      </c>
      <c r="AI18" s="10"/>
      <c r="AJ18" s="10"/>
      <c r="AK18" s="7">
        <v>3</v>
      </c>
      <c r="AL18" s="7"/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/>
      <c r="AV18" s="7">
        <v>1</v>
      </c>
      <c r="AW18" s="7"/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/>
      <c r="BG18" s="7">
        <v>1</v>
      </c>
      <c r="BH18" s="7"/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/>
      <c r="BR18" s="7">
        <v>1</v>
      </c>
      <c r="BS18" s="7"/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/>
      <c r="CC18" s="7">
        <v>2</v>
      </c>
      <c r="CD18" s="7"/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/>
      <c r="CN18" s="7">
        <v>3</v>
      </c>
      <c r="CO18" s="7"/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</row>
    <row r="19" spans="1:101">
      <c r="A19" s="1">
        <v>97</v>
      </c>
      <c r="B19" s="5" t="s">
        <v>388</v>
      </c>
      <c r="C19" s="5" t="s">
        <v>389</v>
      </c>
      <c r="D19" s="2"/>
      <c r="E19" s="2"/>
      <c r="F19" s="2"/>
      <c r="G19" s="2"/>
      <c r="H19" s="2"/>
      <c r="I19" s="2"/>
      <c r="J19" s="2" t="s">
        <v>103</v>
      </c>
      <c r="K19" s="2"/>
      <c r="L19" s="2"/>
      <c r="M19" s="8" t="s">
        <v>390</v>
      </c>
      <c r="N19" s="5" t="s">
        <v>388</v>
      </c>
      <c r="O19" s="5" t="s">
        <v>389</v>
      </c>
      <c r="P19" s="2"/>
      <c r="Q19" s="2"/>
      <c r="R19" s="2"/>
      <c r="S19" s="2"/>
      <c r="T19" s="2"/>
      <c r="U19" s="2"/>
      <c r="V19" s="2"/>
      <c r="W19" s="2"/>
      <c r="X19" s="2"/>
      <c r="Y19" s="11">
        <v>41081</v>
      </c>
      <c r="Z19" s="8" t="s">
        <v>104</v>
      </c>
      <c r="AA19" s="5"/>
      <c r="AB19" s="2"/>
      <c r="AC19" s="2"/>
      <c r="AD19" s="2"/>
      <c r="AE19" s="2"/>
      <c r="AF19" s="2"/>
      <c r="AG19" s="2"/>
      <c r="AH19" s="2"/>
      <c r="AI19" s="2"/>
      <c r="AJ19" s="2"/>
      <c r="AK19" s="7">
        <v>3</v>
      </c>
      <c r="AL19" s="7"/>
      <c r="AM19" s="7">
        <v>3</v>
      </c>
      <c r="AN19" s="7">
        <v>2</v>
      </c>
      <c r="AO19" s="7">
        <v>1</v>
      </c>
      <c r="AP19" s="7">
        <v>3</v>
      </c>
      <c r="AQ19" s="7">
        <v>1</v>
      </c>
      <c r="AR19" s="7">
        <v>3</v>
      </c>
      <c r="AS19" s="7">
        <v>2</v>
      </c>
      <c r="AT19" s="7">
        <v>3</v>
      </c>
      <c r="AU19" s="7"/>
      <c r="AV19" s="7">
        <v>4</v>
      </c>
      <c r="AW19" s="7"/>
      <c r="AX19" s="7">
        <v>2</v>
      </c>
      <c r="AY19" s="7">
        <v>1</v>
      </c>
      <c r="AZ19" s="7">
        <v>3</v>
      </c>
      <c r="BA19" s="7">
        <v>2</v>
      </c>
      <c r="BB19" s="7">
        <v>2</v>
      </c>
      <c r="BC19" s="7">
        <v>2</v>
      </c>
      <c r="BD19" s="7">
        <v>4</v>
      </c>
      <c r="BE19" s="7">
        <v>1</v>
      </c>
      <c r="BF19" s="7"/>
      <c r="BG19" s="7">
        <v>5</v>
      </c>
      <c r="BH19" s="7"/>
      <c r="BI19" s="7">
        <v>4</v>
      </c>
      <c r="BJ19" s="7">
        <v>2</v>
      </c>
      <c r="BK19" s="7">
        <v>2</v>
      </c>
      <c r="BL19" s="7">
        <v>2</v>
      </c>
      <c r="BM19" s="7">
        <v>3</v>
      </c>
      <c r="BN19" s="7">
        <v>2</v>
      </c>
      <c r="BO19" s="7">
        <v>3</v>
      </c>
      <c r="BP19" s="7">
        <v>2</v>
      </c>
      <c r="BQ19" s="7"/>
      <c r="BR19" s="7">
        <v>5</v>
      </c>
      <c r="BS19" s="7"/>
      <c r="BT19" s="7">
        <v>4</v>
      </c>
      <c r="BU19" s="7">
        <v>2</v>
      </c>
      <c r="BV19" s="7">
        <v>4</v>
      </c>
      <c r="BW19" s="7">
        <v>2</v>
      </c>
      <c r="BX19" s="7">
        <v>4</v>
      </c>
      <c r="BY19" s="7">
        <v>2</v>
      </c>
      <c r="BZ19" s="7">
        <v>4</v>
      </c>
      <c r="CA19" s="7">
        <v>2</v>
      </c>
      <c r="CB19" s="7"/>
      <c r="CC19" s="7">
        <v>1</v>
      </c>
      <c r="CD19" s="7"/>
      <c r="CE19" s="7">
        <v>1</v>
      </c>
      <c r="CF19" s="7">
        <v>3</v>
      </c>
      <c r="CG19" s="7">
        <v>5</v>
      </c>
      <c r="CH19" s="7">
        <v>3</v>
      </c>
      <c r="CI19" s="7">
        <v>5</v>
      </c>
      <c r="CJ19" s="7">
        <v>3</v>
      </c>
      <c r="CK19" s="7">
        <v>3</v>
      </c>
      <c r="CL19" s="7">
        <v>1</v>
      </c>
      <c r="CM19" s="7"/>
      <c r="CN19" s="7">
        <v>1</v>
      </c>
      <c r="CO19" s="7"/>
      <c r="CP19" s="7">
        <v>2</v>
      </c>
      <c r="CQ19" s="7">
        <v>1</v>
      </c>
      <c r="CR19" s="7">
        <v>3</v>
      </c>
      <c r="CS19" s="7">
        <v>3</v>
      </c>
      <c r="CT19" s="7">
        <v>5</v>
      </c>
      <c r="CU19" s="7">
        <v>1</v>
      </c>
      <c r="CV19" s="7">
        <v>5</v>
      </c>
      <c r="CW19" s="7">
        <v>1</v>
      </c>
    </row>
    <row r="20" spans="1:101">
      <c r="A20" s="1">
        <v>98</v>
      </c>
      <c r="B20" s="5" t="s">
        <v>391</v>
      </c>
      <c r="C20" s="5" t="s">
        <v>392</v>
      </c>
      <c r="D20" s="2"/>
      <c r="E20" s="2"/>
      <c r="F20" s="2"/>
      <c r="G20" s="2"/>
      <c r="H20" s="2"/>
      <c r="I20" s="2"/>
      <c r="J20" s="2" t="s">
        <v>103</v>
      </c>
      <c r="K20" s="2"/>
      <c r="L20" s="2"/>
      <c r="M20" s="8" t="s">
        <v>393</v>
      </c>
      <c r="N20" s="5" t="s">
        <v>391</v>
      </c>
      <c r="O20" s="5" t="s">
        <v>392</v>
      </c>
      <c r="P20" s="2"/>
      <c r="Q20" s="2"/>
      <c r="R20" s="2"/>
      <c r="S20" s="2"/>
      <c r="T20" s="2"/>
      <c r="U20" s="2"/>
      <c r="V20" s="2"/>
      <c r="W20" s="2"/>
      <c r="X20" s="2"/>
      <c r="Y20" s="11">
        <v>41081</v>
      </c>
      <c r="Z20" s="8" t="s">
        <v>104</v>
      </c>
      <c r="AA20" s="5"/>
      <c r="AB20" s="2"/>
      <c r="AC20" s="2"/>
      <c r="AD20" s="2"/>
      <c r="AE20" s="2"/>
      <c r="AF20" s="2"/>
      <c r="AG20" s="2"/>
      <c r="AH20" s="2"/>
      <c r="AI20" s="2"/>
      <c r="AJ20" s="2"/>
      <c r="AK20" s="7">
        <v>2</v>
      </c>
      <c r="AL20" s="7"/>
      <c r="AM20" s="7">
        <v>2</v>
      </c>
      <c r="AN20" s="7">
        <v>1</v>
      </c>
      <c r="AO20" s="7">
        <v>1</v>
      </c>
      <c r="AP20" s="7">
        <v>2</v>
      </c>
      <c r="AQ20" s="7">
        <v>2</v>
      </c>
      <c r="AR20" s="7">
        <v>3</v>
      </c>
      <c r="AS20" s="7">
        <v>1</v>
      </c>
      <c r="AT20" s="7">
        <v>1</v>
      </c>
      <c r="AU20" s="7"/>
      <c r="AV20" s="7">
        <v>1</v>
      </c>
      <c r="AW20" s="7"/>
      <c r="AX20" s="7">
        <v>1</v>
      </c>
      <c r="AY20" s="7">
        <v>1</v>
      </c>
      <c r="AZ20" s="7">
        <v>3</v>
      </c>
      <c r="BA20" s="7">
        <v>1</v>
      </c>
      <c r="BB20" s="7">
        <v>2</v>
      </c>
      <c r="BC20" s="7">
        <v>2</v>
      </c>
      <c r="BD20" s="7">
        <v>1</v>
      </c>
      <c r="BE20" s="7">
        <v>3</v>
      </c>
      <c r="BF20" s="7"/>
      <c r="BG20" s="7">
        <v>4</v>
      </c>
      <c r="BH20" s="7"/>
      <c r="BI20" s="7">
        <v>5</v>
      </c>
      <c r="BJ20" s="7">
        <v>3</v>
      </c>
      <c r="BK20" s="7">
        <v>5</v>
      </c>
      <c r="BL20" s="7">
        <v>3</v>
      </c>
      <c r="BM20" s="7">
        <v>4</v>
      </c>
      <c r="BN20" s="7">
        <v>3</v>
      </c>
      <c r="BO20" s="7">
        <v>3</v>
      </c>
      <c r="BP20" s="7">
        <v>3</v>
      </c>
      <c r="BQ20" s="7"/>
      <c r="BR20" s="7">
        <v>1</v>
      </c>
      <c r="BS20" s="7"/>
      <c r="BT20" s="7">
        <v>5</v>
      </c>
      <c r="BU20" s="7">
        <v>1</v>
      </c>
      <c r="BV20" s="7">
        <v>4</v>
      </c>
      <c r="BW20" s="7">
        <v>1</v>
      </c>
      <c r="BX20" s="7">
        <v>3</v>
      </c>
      <c r="BY20" s="7">
        <v>1</v>
      </c>
      <c r="BZ20" s="7">
        <v>1</v>
      </c>
      <c r="CA20" s="7">
        <v>1</v>
      </c>
      <c r="CB20" s="7"/>
      <c r="CC20" s="7">
        <v>3</v>
      </c>
      <c r="CD20" s="7"/>
      <c r="CE20" s="7">
        <v>3</v>
      </c>
      <c r="CF20" s="7">
        <v>3</v>
      </c>
      <c r="CG20" s="7">
        <v>3</v>
      </c>
      <c r="CH20" s="7">
        <v>3</v>
      </c>
      <c r="CI20" s="7">
        <v>3</v>
      </c>
      <c r="CJ20" s="7">
        <v>3</v>
      </c>
      <c r="CK20" s="7">
        <v>2</v>
      </c>
      <c r="CL20" s="7">
        <v>3</v>
      </c>
      <c r="CM20" s="7"/>
      <c r="CN20" s="7">
        <v>2</v>
      </c>
      <c r="CO20" s="7"/>
      <c r="CP20" s="7">
        <v>3</v>
      </c>
      <c r="CQ20" s="7">
        <v>1</v>
      </c>
      <c r="CR20" s="7">
        <v>3</v>
      </c>
      <c r="CS20" s="7">
        <v>3</v>
      </c>
      <c r="CT20" s="7">
        <v>4</v>
      </c>
      <c r="CU20" s="7">
        <v>2</v>
      </c>
      <c r="CV20" s="7">
        <v>2</v>
      </c>
      <c r="CW20" s="7">
        <v>2</v>
      </c>
    </row>
    <row r="21" spans="1:101">
      <c r="A21" s="1">
        <v>20</v>
      </c>
      <c r="B21" s="5" t="s">
        <v>98</v>
      </c>
      <c r="C21" s="5" t="s">
        <v>99</v>
      </c>
      <c r="D21" s="2"/>
      <c r="E21" s="6" t="s">
        <v>100</v>
      </c>
      <c r="F21" s="2"/>
      <c r="G21" s="6" t="s">
        <v>101</v>
      </c>
      <c r="H21" s="7" t="s">
        <v>102</v>
      </c>
      <c r="I21" s="7">
        <v>91945</v>
      </c>
      <c r="J21" s="2" t="s">
        <v>103</v>
      </c>
      <c r="K21" s="2"/>
      <c r="L21" s="2"/>
      <c r="M21" s="8" t="s">
        <v>104</v>
      </c>
      <c r="N21" s="5" t="s">
        <v>98</v>
      </c>
      <c r="O21" s="5" t="s">
        <v>99</v>
      </c>
      <c r="P21" s="6" t="s">
        <v>100</v>
      </c>
      <c r="Q21" s="6" t="s">
        <v>101</v>
      </c>
      <c r="R21" s="7" t="s">
        <v>102</v>
      </c>
      <c r="S21" s="7">
        <v>91945</v>
      </c>
      <c r="T21" s="7"/>
      <c r="U21" s="7"/>
      <c r="V21" s="7"/>
      <c r="W21" s="7"/>
      <c r="X21" s="7"/>
      <c r="Y21" s="11">
        <v>41081</v>
      </c>
      <c r="Z21" s="8" t="s">
        <v>104</v>
      </c>
      <c r="AA21" s="5"/>
      <c r="AB21" s="5"/>
      <c r="AC21" s="5"/>
      <c r="AD21" s="9"/>
      <c r="AE21" s="5"/>
      <c r="AF21" s="5"/>
      <c r="AG21" s="2"/>
      <c r="AH21" s="5" t="s">
        <v>105</v>
      </c>
      <c r="AI21" s="10"/>
      <c r="AJ21" s="10"/>
      <c r="AK21" s="7">
        <v>3</v>
      </c>
      <c r="AL21" s="7"/>
      <c r="AM21" s="7">
        <v>3</v>
      </c>
      <c r="AN21" s="7">
        <v>2</v>
      </c>
      <c r="AO21" s="7">
        <v>3</v>
      </c>
      <c r="AP21" s="7">
        <v>2</v>
      </c>
      <c r="AQ21" s="7">
        <v>2</v>
      </c>
      <c r="AR21" s="7">
        <v>2</v>
      </c>
      <c r="AS21" s="7">
        <v>2</v>
      </c>
      <c r="AT21" s="7">
        <v>2</v>
      </c>
      <c r="AU21" s="7"/>
      <c r="AV21" s="7">
        <v>1</v>
      </c>
      <c r="AW21" s="7"/>
      <c r="AX21" s="7">
        <v>4</v>
      </c>
      <c r="AY21" s="7">
        <v>1</v>
      </c>
      <c r="AZ21" s="7">
        <v>3</v>
      </c>
      <c r="BA21" s="7">
        <v>1</v>
      </c>
      <c r="BB21" s="7">
        <v>2</v>
      </c>
      <c r="BC21" s="7">
        <v>1</v>
      </c>
      <c r="BD21" s="7">
        <v>2</v>
      </c>
      <c r="BE21" s="7">
        <v>1</v>
      </c>
      <c r="BF21" s="7"/>
      <c r="BG21" s="7">
        <v>4</v>
      </c>
      <c r="BH21" s="7"/>
      <c r="BI21" s="7">
        <v>4</v>
      </c>
      <c r="BJ21" s="7">
        <v>3</v>
      </c>
      <c r="BK21" s="7">
        <v>3</v>
      </c>
      <c r="BL21" s="7">
        <v>3</v>
      </c>
      <c r="BM21" s="7">
        <v>3</v>
      </c>
      <c r="BN21" s="7">
        <v>3</v>
      </c>
      <c r="BO21" s="7">
        <v>3</v>
      </c>
      <c r="BP21" s="7">
        <v>3</v>
      </c>
      <c r="BQ21" s="7"/>
      <c r="BR21" s="7">
        <v>5</v>
      </c>
      <c r="BS21" s="7"/>
      <c r="BT21" s="7">
        <v>5</v>
      </c>
      <c r="BU21" s="7">
        <v>3</v>
      </c>
      <c r="BV21" s="7">
        <v>2</v>
      </c>
      <c r="BW21" s="7">
        <v>3</v>
      </c>
      <c r="BX21" s="7">
        <v>1</v>
      </c>
      <c r="BY21" s="7">
        <v>3</v>
      </c>
      <c r="BZ21" s="7">
        <v>1</v>
      </c>
      <c r="CA21" s="7">
        <v>3</v>
      </c>
      <c r="CB21" s="7"/>
      <c r="CC21" s="7">
        <v>4</v>
      </c>
      <c r="CD21" s="7"/>
      <c r="CE21" s="7">
        <v>2</v>
      </c>
      <c r="CF21" s="7">
        <v>3</v>
      </c>
      <c r="CG21" s="7">
        <v>3</v>
      </c>
      <c r="CH21" s="7">
        <v>3</v>
      </c>
      <c r="CI21" s="7">
        <v>4</v>
      </c>
      <c r="CJ21" s="7">
        <v>3</v>
      </c>
      <c r="CK21" s="7">
        <v>3</v>
      </c>
      <c r="CL21" s="7">
        <v>3</v>
      </c>
      <c r="CM21" s="7"/>
      <c r="CN21" s="7">
        <v>4</v>
      </c>
      <c r="CO21" s="7"/>
      <c r="CP21" s="7">
        <v>3</v>
      </c>
      <c r="CQ21" s="7">
        <v>2</v>
      </c>
      <c r="CR21" s="7">
        <v>4</v>
      </c>
      <c r="CS21" s="7">
        <v>2</v>
      </c>
      <c r="CT21" s="7">
        <v>4</v>
      </c>
      <c r="CU21" s="7">
        <v>2</v>
      </c>
      <c r="CV21" s="7">
        <v>4</v>
      </c>
      <c r="CW21" s="7">
        <v>2</v>
      </c>
    </row>
    <row r="22" spans="1:101">
      <c r="A22" s="1">
        <v>21</v>
      </c>
      <c r="B22" s="5" t="s">
        <v>106</v>
      </c>
      <c r="C22" s="5" t="s">
        <v>107</v>
      </c>
      <c r="D22" s="2"/>
      <c r="E22" s="2"/>
      <c r="F22" s="2"/>
      <c r="G22" s="2"/>
      <c r="H22" s="2"/>
      <c r="I22" s="2"/>
      <c r="J22" s="2" t="s">
        <v>103</v>
      </c>
      <c r="K22" s="2"/>
      <c r="L22" s="2"/>
      <c r="M22" s="8" t="s">
        <v>108</v>
      </c>
      <c r="N22" s="5" t="s">
        <v>106</v>
      </c>
      <c r="O22" s="5" t="s">
        <v>107</v>
      </c>
      <c r="P22" s="2"/>
      <c r="Q22" s="2"/>
      <c r="R22" s="2"/>
      <c r="S22" s="2"/>
      <c r="T22" s="2"/>
      <c r="U22" s="2"/>
      <c r="V22" s="2"/>
      <c r="W22" s="2"/>
      <c r="X22" s="2"/>
      <c r="Y22" s="11">
        <v>41081</v>
      </c>
      <c r="Z22" s="8" t="s">
        <v>104</v>
      </c>
      <c r="AA22" s="5"/>
      <c r="AB22" s="5"/>
      <c r="AC22" s="5"/>
      <c r="AD22" s="9"/>
      <c r="AE22" s="5"/>
      <c r="AF22" s="5"/>
      <c r="AG22" s="2"/>
      <c r="AH22" s="2"/>
      <c r="AI22" s="10"/>
      <c r="AJ22" s="10"/>
      <c r="AK22" s="7">
        <v>4</v>
      </c>
      <c r="AL22" s="7"/>
      <c r="AM22" s="7">
        <v>3</v>
      </c>
      <c r="AN22" s="7">
        <v>1</v>
      </c>
      <c r="AO22" s="7">
        <v>1</v>
      </c>
      <c r="AP22" s="7">
        <v>3</v>
      </c>
      <c r="AQ22" s="7">
        <v>1</v>
      </c>
      <c r="AR22" s="7">
        <v>2</v>
      </c>
      <c r="AS22" s="7">
        <v>1</v>
      </c>
      <c r="AT22" s="7">
        <v>1</v>
      </c>
      <c r="AU22" s="7"/>
      <c r="AV22" s="7">
        <v>2</v>
      </c>
      <c r="AW22" s="7"/>
      <c r="AX22" s="7">
        <v>2</v>
      </c>
      <c r="AY22" s="7">
        <v>2</v>
      </c>
      <c r="AZ22" s="7">
        <v>3</v>
      </c>
      <c r="BA22" s="7">
        <v>2</v>
      </c>
      <c r="BB22" s="7">
        <v>4</v>
      </c>
      <c r="BC22" s="7">
        <v>3</v>
      </c>
      <c r="BD22" s="7">
        <v>4</v>
      </c>
      <c r="BE22" s="7">
        <v>2</v>
      </c>
      <c r="BF22" s="7"/>
      <c r="BG22" s="7">
        <v>3</v>
      </c>
      <c r="BH22" s="7"/>
      <c r="BI22" s="7">
        <v>4</v>
      </c>
      <c r="BJ22" s="7">
        <v>2</v>
      </c>
      <c r="BK22" s="7">
        <v>4</v>
      </c>
      <c r="BL22" s="7">
        <v>2</v>
      </c>
      <c r="BM22" s="7">
        <v>3</v>
      </c>
      <c r="BN22" s="7">
        <v>2</v>
      </c>
      <c r="BO22" s="7">
        <v>3</v>
      </c>
      <c r="BP22" s="7">
        <v>3</v>
      </c>
      <c r="BQ22" s="7"/>
      <c r="BR22" s="7">
        <v>2</v>
      </c>
      <c r="BS22" s="7"/>
      <c r="BT22" s="7">
        <v>2</v>
      </c>
      <c r="BU22" s="7">
        <v>3</v>
      </c>
      <c r="BV22" s="7">
        <v>4</v>
      </c>
      <c r="BW22" s="7">
        <v>1</v>
      </c>
      <c r="BX22" s="7">
        <v>5</v>
      </c>
      <c r="BY22" s="7">
        <v>2</v>
      </c>
      <c r="BZ22" s="7">
        <v>4</v>
      </c>
      <c r="CA22" s="7">
        <v>2</v>
      </c>
      <c r="CB22" s="7"/>
      <c r="CC22" s="7">
        <v>1</v>
      </c>
      <c r="CD22" s="7"/>
      <c r="CE22" s="7">
        <v>1</v>
      </c>
      <c r="CF22" s="7">
        <v>3</v>
      </c>
      <c r="CG22" s="7">
        <v>5</v>
      </c>
      <c r="CH22" s="7">
        <v>2</v>
      </c>
      <c r="CI22" s="7">
        <v>4</v>
      </c>
      <c r="CJ22" s="7">
        <v>3</v>
      </c>
      <c r="CK22" s="7">
        <v>5</v>
      </c>
      <c r="CL22" s="7">
        <v>3</v>
      </c>
      <c r="CM22" s="7"/>
      <c r="CN22" s="7">
        <v>3</v>
      </c>
      <c r="CO22" s="7"/>
      <c r="CP22" s="7">
        <v>3</v>
      </c>
      <c r="CQ22" s="7">
        <v>2</v>
      </c>
      <c r="CR22" s="7">
        <v>4</v>
      </c>
      <c r="CS22" s="7">
        <v>3</v>
      </c>
      <c r="CT22" s="7">
        <v>4</v>
      </c>
      <c r="CU22" s="7">
        <v>1</v>
      </c>
      <c r="CV22" s="7">
        <v>4</v>
      </c>
      <c r="CW22" s="7">
        <v>2</v>
      </c>
    </row>
    <row r="23" spans="1:101">
      <c r="A23" s="1">
        <v>22</v>
      </c>
      <c r="B23" s="5" t="s">
        <v>109</v>
      </c>
      <c r="C23" s="5" t="s">
        <v>110</v>
      </c>
      <c r="D23" s="2"/>
      <c r="E23" s="2"/>
      <c r="F23" s="2"/>
      <c r="G23" s="2"/>
      <c r="H23" s="2"/>
      <c r="I23" s="2"/>
      <c r="J23" s="2" t="s">
        <v>103</v>
      </c>
      <c r="K23" s="2"/>
      <c r="L23" s="2"/>
      <c r="M23" s="12" t="s">
        <v>111</v>
      </c>
      <c r="N23" s="5" t="s">
        <v>109</v>
      </c>
      <c r="O23" s="5" t="s">
        <v>110</v>
      </c>
      <c r="P23" s="2"/>
      <c r="Q23" s="2"/>
      <c r="R23" s="2"/>
      <c r="S23" s="2"/>
      <c r="T23" s="2"/>
      <c r="U23" s="2"/>
      <c r="V23" s="2"/>
      <c r="W23" s="2"/>
      <c r="X23" s="2"/>
      <c r="Y23" s="11">
        <v>41081</v>
      </c>
      <c r="Z23" s="8" t="s">
        <v>104</v>
      </c>
      <c r="AA23" s="5"/>
      <c r="AB23" s="5"/>
      <c r="AC23" s="5"/>
      <c r="AD23" s="9"/>
      <c r="AE23" s="5"/>
      <c r="AF23" s="5"/>
      <c r="AG23" s="2"/>
      <c r="AH23" s="2"/>
      <c r="AI23" s="10"/>
      <c r="AJ23" s="10"/>
      <c r="AK23" s="7">
        <v>5</v>
      </c>
      <c r="AL23" s="7"/>
      <c r="AM23" s="7">
        <v>4</v>
      </c>
      <c r="AN23" s="7">
        <v>3</v>
      </c>
      <c r="AO23" s="7">
        <v>1</v>
      </c>
      <c r="AP23" s="7">
        <v>3</v>
      </c>
      <c r="AQ23" s="7">
        <v>2</v>
      </c>
      <c r="AR23" s="7">
        <v>3</v>
      </c>
      <c r="AS23" s="7">
        <v>2</v>
      </c>
      <c r="AT23" s="7">
        <v>3</v>
      </c>
      <c r="AU23" s="7"/>
      <c r="AV23" s="7">
        <v>3</v>
      </c>
      <c r="AW23" s="7"/>
      <c r="AX23" s="7">
        <v>5</v>
      </c>
      <c r="AY23" s="7">
        <v>2</v>
      </c>
      <c r="AZ23" s="7">
        <v>1</v>
      </c>
      <c r="BA23" s="7">
        <v>3</v>
      </c>
      <c r="BB23" s="7">
        <v>2</v>
      </c>
      <c r="BC23" s="7">
        <v>2</v>
      </c>
      <c r="BD23" s="7">
        <v>3</v>
      </c>
      <c r="BE23" s="7">
        <v>2</v>
      </c>
      <c r="BF23" s="7"/>
      <c r="BG23" s="7">
        <v>4</v>
      </c>
      <c r="BH23" s="7"/>
      <c r="BI23" s="7">
        <v>5</v>
      </c>
      <c r="BJ23" s="7">
        <v>2</v>
      </c>
      <c r="BK23" s="7">
        <v>2</v>
      </c>
      <c r="BL23" s="7">
        <v>3</v>
      </c>
      <c r="BM23" s="7">
        <v>5</v>
      </c>
      <c r="BN23" s="7">
        <v>3</v>
      </c>
      <c r="BO23" s="7">
        <v>3</v>
      </c>
      <c r="BP23" s="7">
        <v>3</v>
      </c>
      <c r="BQ23" s="7"/>
      <c r="BR23" s="7">
        <v>3</v>
      </c>
      <c r="BS23" s="7"/>
      <c r="BT23" s="7">
        <v>5</v>
      </c>
      <c r="BU23" s="7">
        <v>1</v>
      </c>
      <c r="BV23" s="7">
        <v>3</v>
      </c>
      <c r="BW23" s="7">
        <v>2</v>
      </c>
      <c r="BX23" s="7">
        <v>3</v>
      </c>
      <c r="BY23" s="7">
        <v>2</v>
      </c>
      <c r="BZ23" s="7">
        <v>2</v>
      </c>
      <c r="CA23" s="7">
        <v>2</v>
      </c>
      <c r="CB23" s="7"/>
      <c r="CC23" s="7">
        <v>4</v>
      </c>
      <c r="CD23" s="7"/>
      <c r="CE23" s="7">
        <v>2</v>
      </c>
      <c r="CF23" s="7">
        <v>3</v>
      </c>
      <c r="CG23" s="7">
        <v>5</v>
      </c>
      <c r="CH23" s="7">
        <v>3</v>
      </c>
      <c r="CI23" s="7">
        <v>3</v>
      </c>
      <c r="CJ23" s="7">
        <v>2</v>
      </c>
      <c r="CK23" s="7">
        <v>1</v>
      </c>
      <c r="CL23" s="7">
        <v>2</v>
      </c>
      <c r="CM23" s="7"/>
      <c r="CN23" s="7">
        <v>4</v>
      </c>
      <c r="CO23" s="7"/>
      <c r="CP23" s="7">
        <v>2</v>
      </c>
      <c r="CQ23" s="7">
        <v>2</v>
      </c>
      <c r="CR23" s="7">
        <v>5</v>
      </c>
      <c r="CS23" s="7">
        <v>2</v>
      </c>
      <c r="CT23" s="7">
        <v>4</v>
      </c>
      <c r="CU23" s="7">
        <v>3</v>
      </c>
      <c r="CV23" s="7">
        <v>4</v>
      </c>
      <c r="CW23" s="7">
        <v>3</v>
      </c>
    </row>
    <row r="24" spans="1:101">
      <c r="A24" s="1">
        <v>23</v>
      </c>
      <c r="B24" s="5" t="s">
        <v>112</v>
      </c>
      <c r="C24" s="5" t="s">
        <v>113</v>
      </c>
      <c r="D24" s="2"/>
      <c r="E24" s="2"/>
      <c r="F24" s="2"/>
      <c r="G24" s="2"/>
      <c r="H24" s="2"/>
      <c r="I24" s="2"/>
      <c r="J24" s="2" t="s">
        <v>103</v>
      </c>
      <c r="K24" s="2"/>
      <c r="L24" s="2"/>
      <c r="M24" s="8" t="s">
        <v>114</v>
      </c>
      <c r="N24" s="5" t="s">
        <v>112</v>
      </c>
      <c r="O24" s="5" t="s">
        <v>113</v>
      </c>
      <c r="P24" s="2"/>
      <c r="Q24" s="2"/>
      <c r="R24" s="2"/>
      <c r="S24" s="2"/>
      <c r="T24" s="2"/>
      <c r="U24" s="2"/>
      <c r="V24" s="2"/>
      <c r="W24" s="2"/>
      <c r="X24" s="2"/>
      <c r="Y24" s="11">
        <v>41081</v>
      </c>
      <c r="Z24" s="8" t="s">
        <v>104</v>
      </c>
      <c r="AA24" s="5"/>
      <c r="AB24" s="5"/>
      <c r="AC24" s="5"/>
      <c r="AD24" s="9"/>
      <c r="AE24" s="5"/>
      <c r="AF24" s="5"/>
      <c r="AG24" s="2"/>
      <c r="AH24" s="2"/>
      <c r="AI24" s="10"/>
      <c r="AJ24" s="10"/>
      <c r="AK24" s="7">
        <v>3</v>
      </c>
      <c r="AL24" s="7"/>
      <c r="AM24" s="7">
        <v>3</v>
      </c>
      <c r="AN24" s="7">
        <v>0</v>
      </c>
      <c r="AO24" s="7">
        <v>3</v>
      </c>
      <c r="AP24" s="7">
        <v>0</v>
      </c>
      <c r="AQ24" s="7">
        <v>3</v>
      </c>
      <c r="AR24" s="7">
        <v>0</v>
      </c>
      <c r="AS24" s="7">
        <v>3</v>
      </c>
      <c r="AT24" s="7">
        <v>0</v>
      </c>
      <c r="AU24" s="7"/>
      <c r="AV24" s="7">
        <v>2</v>
      </c>
      <c r="AW24" s="7"/>
      <c r="AX24" s="7">
        <v>4</v>
      </c>
      <c r="AY24" s="7">
        <v>0</v>
      </c>
      <c r="AZ24" s="7">
        <v>4</v>
      </c>
      <c r="BA24" s="7">
        <v>0</v>
      </c>
      <c r="BB24" s="7">
        <v>1</v>
      </c>
      <c r="BC24" s="7">
        <v>0</v>
      </c>
      <c r="BD24" s="7">
        <v>1</v>
      </c>
      <c r="BE24" s="7">
        <v>0</v>
      </c>
      <c r="BF24" s="7"/>
      <c r="BG24" s="7">
        <v>4</v>
      </c>
      <c r="BH24" s="7"/>
      <c r="BI24" s="7">
        <v>5</v>
      </c>
      <c r="BJ24" s="7">
        <v>0</v>
      </c>
      <c r="BK24" s="7">
        <v>2</v>
      </c>
      <c r="BL24" s="7">
        <v>0</v>
      </c>
      <c r="BM24" s="7">
        <v>4</v>
      </c>
      <c r="BN24" s="7">
        <v>0</v>
      </c>
      <c r="BO24" s="7">
        <v>3</v>
      </c>
      <c r="BP24" s="7">
        <v>0</v>
      </c>
      <c r="BQ24" s="7"/>
      <c r="BR24" s="7">
        <v>5</v>
      </c>
      <c r="BS24" s="7"/>
      <c r="BT24" s="7">
        <v>4</v>
      </c>
      <c r="BU24" s="7">
        <v>0</v>
      </c>
      <c r="BV24" s="7">
        <v>4</v>
      </c>
      <c r="BW24" s="7">
        <v>0</v>
      </c>
      <c r="BX24" s="7">
        <v>4</v>
      </c>
      <c r="BY24" s="7">
        <v>0</v>
      </c>
      <c r="BZ24" s="7">
        <v>1</v>
      </c>
      <c r="CA24" s="7">
        <v>0</v>
      </c>
      <c r="CB24" s="7"/>
      <c r="CC24" s="7">
        <v>2</v>
      </c>
      <c r="CD24" s="7"/>
      <c r="CE24" s="7">
        <v>1</v>
      </c>
      <c r="CF24" s="7">
        <v>0</v>
      </c>
      <c r="CG24" s="7">
        <v>3</v>
      </c>
      <c r="CH24" s="7">
        <v>0</v>
      </c>
      <c r="CI24" s="7">
        <v>2</v>
      </c>
      <c r="CJ24" s="7">
        <v>0</v>
      </c>
      <c r="CK24" s="7">
        <v>1</v>
      </c>
      <c r="CL24" s="7">
        <v>0</v>
      </c>
      <c r="CM24" s="7"/>
      <c r="CN24" s="7">
        <v>2</v>
      </c>
      <c r="CO24" s="7"/>
      <c r="CP24" s="7">
        <v>1</v>
      </c>
      <c r="CQ24" s="7">
        <v>0</v>
      </c>
      <c r="CR24" s="7">
        <v>4</v>
      </c>
      <c r="CS24" s="7">
        <v>0</v>
      </c>
      <c r="CT24" s="7">
        <v>4</v>
      </c>
      <c r="CU24" s="7">
        <v>0</v>
      </c>
      <c r="CV24" s="7">
        <v>3</v>
      </c>
      <c r="CW24" s="7">
        <v>0</v>
      </c>
    </row>
    <row r="25" spans="1:101" ht="24">
      <c r="A25" s="1">
        <v>24</v>
      </c>
      <c r="B25" s="5" t="s">
        <v>115</v>
      </c>
      <c r="C25" s="5" t="s">
        <v>116</v>
      </c>
      <c r="D25" s="2"/>
      <c r="E25" s="2"/>
      <c r="F25" s="2"/>
      <c r="G25" s="2"/>
      <c r="H25" s="2"/>
      <c r="I25" s="2"/>
      <c r="J25" s="2" t="s">
        <v>103</v>
      </c>
      <c r="K25" s="2"/>
      <c r="L25" s="2"/>
      <c r="M25" s="8" t="s">
        <v>117</v>
      </c>
      <c r="N25" s="5" t="s">
        <v>115</v>
      </c>
      <c r="O25" s="5" t="s">
        <v>116</v>
      </c>
      <c r="P25" s="2"/>
      <c r="Q25" s="2"/>
      <c r="R25" s="2"/>
      <c r="S25" s="2"/>
      <c r="T25" s="2"/>
      <c r="U25" s="2"/>
      <c r="V25" s="2"/>
      <c r="W25" s="2"/>
      <c r="X25" s="2"/>
      <c r="Y25" s="11">
        <v>41081</v>
      </c>
      <c r="Z25" s="8" t="s">
        <v>104</v>
      </c>
      <c r="AA25" s="5"/>
      <c r="AB25" s="5"/>
      <c r="AC25" s="5"/>
      <c r="AD25" s="9"/>
      <c r="AE25" s="5"/>
      <c r="AF25" s="5"/>
      <c r="AG25" s="2"/>
      <c r="AH25" s="2"/>
      <c r="AI25" s="10"/>
      <c r="AJ25" s="10"/>
      <c r="AK25" s="7">
        <v>4</v>
      </c>
      <c r="AL25" s="7"/>
      <c r="AM25" s="7">
        <v>2</v>
      </c>
      <c r="AN25" s="7">
        <v>1</v>
      </c>
      <c r="AO25" s="7">
        <v>3</v>
      </c>
      <c r="AP25" s="7">
        <v>3</v>
      </c>
      <c r="AQ25" s="7">
        <v>3</v>
      </c>
      <c r="AR25" s="7">
        <v>2</v>
      </c>
      <c r="AS25" s="7">
        <v>1</v>
      </c>
      <c r="AT25" s="7">
        <v>3</v>
      </c>
      <c r="AU25" s="7"/>
      <c r="AV25" s="7">
        <v>2</v>
      </c>
      <c r="AW25" s="7"/>
      <c r="AX25" s="7">
        <v>2</v>
      </c>
      <c r="AY25" s="7">
        <v>2</v>
      </c>
      <c r="AZ25" s="7">
        <v>4</v>
      </c>
      <c r="BA25" s="7">
        <v>3</v>
      </c>
      <c r="BB25" s="7">
        <v>4</v>
      </c>
      <c r="BC25" s="7">
        <v>2</v>
      </c>
      <c r="BD25" s="7">
        <v>1</v>
      </c>
      <c r="BE25" s="7">
        <v>3</v>
      </c>
      <c r="BF25" s="7"/>
      <c r="BG25" s="7">
        <v>4</v>
      </c>
      <c r="BH25" s="7"/>
      <c r="BI25" s="7">
        <v>5</v>
      </c>
      <c r="BJ25" s="7">
        <v>3</v>
      </c>
      <c r="BK25" s="7">
        <v>4</v>
      </c>
      <c r="BL25" s="7">
        <v>1</v>
      </c>
      <c r="BM25" s="7">
        <v>4</v>
      </c>
      <c r="BN25" s="7">
        <v>2</v>
      </c>
      <c r="BO25" s="7">
        <v>3</v>
      </c>
      <c r="BP25" s="7">
        <v>2</v>
      </c>
      <c r="BQ25" s="7"/>
      <c r="BR25" s="7">
        <v>2</v>
      </c>
      <c r="BS25" s="7"/>
      <c r="BT25" s="7">
        <v>4</v>
      </c>
      <c r="BU25" s="7">
        <v>1</v>
      </c>
      <c r="BV25" s="7">
        <v>4</v>
      </c>
      <c r="BW25" s="7">
        <v>1</v>
      </c>
      <c r="BX25" s="7">
        <v>5</v>
      </c>
      <c r="BY25" s="7">
        <v>1</v>
      </c>
      <c r="BZ25" s="7">
        <v>2</v>
      </c>
      <c r="CA25" s="7">
        <v>1</v>
      </c>
      <c r="CB25" s="7"/>
      <c r="CC25" s="7">
        <v>2</v>
      </c>
      <c r="CD25" s="7"/>
      <c r="CE25" s="7">
        <v>2</v>
      </c>
      <c r="CF25" s="7">
        <v>1</v>
      </c>
      <c r="CG25" s="7">
        <v>5</v>
      </c>
      <c r="CH25" s="7">
        <v>1</v>
      </c>
      <c r="CI25" s="7">
        <v>4</v>
      </c>
      <c r="CJ25" s="7">
        <v>1</v>
      </c>
      <c r="CK25" s="7">
        <v>4</v>
      </c>
      <c r="CL25" s="7">
        <v>1</v>
      </c>
      <c r="CM25" s="7"/>
      <c r="CN25" s="7">
        <v>3</v>
      </c>
      <c r="CO25" s="7"/>
      <c r="CP25" s="7">
        <v>2</v>
      </c>
      <c r="CQ25" s="7">
        <v>2</v>
      </c>
      <c r="CR25" s="7">
        <v>5</v>
      </c>
      <c r="CS25" s="7">
        <v>1</v>
      </c>
      <c r="CT25" s="7">
        <v>5</v>
      </c>
      <c r="CU25" s="7">
        <v>1</v>
      </c>
      <c r="CV25" s="7">
        <v>4</v>
      </c>
      <c r="CW25" s="7">
        <v>1</v>
      </c>
    </row>
    <row r="26" spans="1:101">
      <c r="A26" s="1">
        <v>25</v>
      </c>
      <c r="B26" s="5" t="s">
        <v>118</v>
      </c>
      <c r="C26" s="5" t="s">
        <v>119</v>
      </c>
      <c r="D26" s="2"/>
      <c r="E26" s="2"/>
      <c r="F26" s="2"/>
      <c r="G26" s="2"/>
      <c r="H26" s="2"/>
      <c r="I26" s="2"/>
      <c r="J26" s="2" t="s">
        <v>103</v>
      </c>
      <c r="K26" s="2"/>
      <c r="L26" s="2"/>
      <c r="M26" s="8" t="s">
        <v>120</v>
      </c>
      <c r="N26" s="5" t="s">
        <v>118</v>
      </c>
      <c r="O26" s="5" t="s">
        <v>119</v>
      </c>
      <c r="P26" s="2"/>
      <c r="Q26" s="2"/>
      <c r="R26" s="2"/>
      <c r="S26" s="2"/>
      <c r="T26" s="2"/>
      <c r="U26" s="2"/>
      <c r="V26" s="2"/>
      <c r="W26" s="2"/>
      <c r="X26" s="2"/>
      <c r="Y26" s="11">
        <v>41081</v>
      </c>
      <c r="Z26" s="8" t="s">
        <v>104</v>
      </c>
      <c r="AA26" s="5"/>
      <c r="AB26" s="5"/>
      <c r="AC26" s="5"/>
      <c r="AD26" s="9"/>
      <c r="AE26" s="5"/>
      <c r="AF26" s="5"/>
      <c r="AG26" s="2"/>
      <c r="AH26" s="2"/>
      <c r="AI26" s="10"/>
      <c r="AJ26" s="10"/>
      <c r="AK26" s="7">
        <v>3</v>
      </c>
      <c r="AL26" s="7"/>
      <c r="AM26" s="7">
        <v>5</v>
      </c>
      <c r="AN26" s="7">
        <v>1</v>
      </c>
      <c r="AO26" s="7">
        <v>1</v>
      </c>
      <c r="AP26" s="7">
        <v>3</v>
      </c>
      <c r="AQ26" s="7">
        <v>1</v>
      </c>
      <c r="AR26" s="7">
        <v>2</v>
      </c>
      <c r="AS26" s="7">
        <v>2</v>
      </c>
      <c r="AT26" s="7">
        <v>2</v>
      </c>
      <c r="AU26" s="7"/>
      <c r="AV26" s="7">
        <v>1</v>
      </c>
      <c r="AW26" s="7"/>
      <c r="AX26" s="7">
        <v>3</v>
      </c>
      <c r="AY26" s="7">
        <v>1</v>
      </c>
      <c r="AZ26" s="7">
        <v>3</v>
      </c>
      <c r="BA26" s="7">
        <v>3</v>
      </c>
      <c r="BB26" s="7">
        <v>1</v>
      </c>
      <c r="BC26" s="7">
        <v>2</v>
      </c>
      <c r="BD26" s="7">
        <v>3</v>
      </c>
      <c r="BE26" s="7">
        <v>2</v>
      </c>
      <c r="BF26" s="7"/>
      <c r="BG26" s="7">
        <v>4</v>
      </c>
      <c r="BH26" s="7"/>
      <c r="BI26" s="7">
        <v>5</v>
      </c>
      <c r="BJ26" s="7">
        <v>2</v>
      </c>
      <c r="BK26" s="7">
        <v>1</v>
      </c>
      <c r="BL26" s="7">
        <v>3</v>
      </c>
      <c r="BM26" s="7">
        <v>3</v>
      </c>
      <c r="BN26" s="7">
        <v>2</v>
      </c>
      <c r="BO26" s="7">
        <v>3</v>
      </c>
      <c r="BP26" s="7">
        <v>3</v>
      </c>
      <c r="BQ26" s="7"/>
      <c r="BR26" s="7">
        <v>4</v>
      </c>
      <c r="BS26" s="7"/>
      <c r="BT26" s="7">
        <v>3</v>
      </c>
      <c r="BU26" s="7">
        <v>3</v>
      </c>
      <c r="BV26" s="7">
        <v>3</v>
      </c>
      <c r="BW26" s="7">
        <v>3</v>
      </c>
      <c r="BX26" s="7">
        <v>2</v>
      </c>
      <c r="BY26" s="7">
        <v>3</v>
      </c>
      <c r="BZ26" s="7">
        <v>3</v>
      </c>
      <c r="CA26" s="7">
        <v>3</v>
      </c>
      <c r="CB26" s="7"/>
      <c r="CC26" s="7">
        <v>3</v>
      </c>
      <c r="CD26" s="7"/>
      <c r="CE26" s="7">
        <v>3</v>
      </c>
      <c r="CF26" s="7">
        <v>1</v>
      </c>
      <c r="CG26" s="7">
        <v>3</v>
      </c>
      <c r="CH26" s="7">
        <v>3</v>
      </c>
      <c r="CI26" s="7">
        <v>3</v>
      </c>
      <c r="CJ26" s="7">
        <v>2</v>
      </c>
      <c r="CK26" s="7">
        <v>4</v>
      </c>
      <c r="CL26" s="7">
        <v>2</v>
      </c>
      <c r="CM26" s="7"/>
      <c r="CN26" s="7">
        <v>3</v>
      </c>
      <c r="CO26" s="7"/>
      <c r="CP26" s="7">
        <v>2</v>
      </c>
      <c r="CQ26" s="7">
        <v>2</v>
      </c>
      <c r="CR26" s="7">
        <v>4</v>
      </c>
      <c r="CS26" s="7">
        <v>1</v>
      </c>
      <c r="CT26" s="7">
        <v>5</v>
      </c>
      <c r="CU26" s="7">
        <v>2</v>
      </c>
      <c r="CV26" s="7">
        <v>5</v>
      </c>
      <c r="CW26" s="7">
        <v>2</v>
      </c>
    </row>
    <row r="27" spans="1:101">
      <c r="A27" s="1">
        <v>26</v>
      </c>
      <c r="B27" s="5" t="s">
        <v>121</v>
      </c>
      <c r="C27" s="5" t="s">
        <v>122</v>
      </c>
      <c r="D27" s="2"/>
      <c r="E27" s="2"/>
      <c r="F27" s="2"/>
      <c r="G27" s="2"/>
      <c r="H27" s="2"/>
      <c r="I27" s="2"/>
      <c r="J27" s="2" t="s">
        <v>103</v>
      </c>
      <c r="K27" s="2"/>
      <c r="L27" s="2"/>
      <c r="M27" s="8" t="s">
        <v>123</v>
      </c>
      <c r="N27" s="5" t="s">
        <v>121</v>
      </c>
      <c r="O27" s="5" t="s">
        <v>122</v>
      </c>
      <c r="P27" s="2"/>
      <c r="Q27" s="2"/>
      <c r="R27" s="2"/>
      <c r="S27" s="2"/>
      <c r="T27" s="2"/>
      <c r="U27" s="2"/>
      <c r="V27" s="2"/>
      <c r="W27" s="2"/>
      <c r="X27" s="2"/>
      <c r="Y27" s="11">
        <v>41081</v>
      </c>
      <c r="Z27" s="8" t="s">
        <v>104</v>
      </c>
      <c r="AA27" s="5"/>
      <c r="AB27" s="5"/>
      <c r="AC27" s="5"/>
      <c r="AD27" s="9"/>
      <c r="AE27" s="5"/>
      <c r="AF27" s="5"/>
      <c r="AG27" s="2"/>
      <c r="AH27" s="2"/>
      <c r="AI27" s="10"/>
      <c r="AJ27" s="10"/>
      <c r="AK27" s="7">
        <v>3</v>
      </c>
      <c r="AL27" s="7"/>
      <c r="AM27" s="7">
        <v>3</v>
      </c>
      <c r="AN27" s="7">
        <v>2</v>
      </c>
      <c r="AO27" s="7">
        <v>2</v>
      </c>
      <c r="AP27" s="7">
        <v>3</v>
      </c>
      <c r="AQ27" s="7">
        <v>3</v>
      </c>
      <c r="AR27" s="7">
        <v>2</v>
      </c>
      <c r="AS27" s="7">
        <v>2</v>
      </c>
      <c r="AT27" s="7">
        <v>2</v>
      </c>
      <c r="AU27" s="7"/>
      <c r="AV27" s="7">
        <v>2</v>
      </c>
      <c r="AW27" s="7"/>
      <c r="AX27" s="7">
        <v>4</v>
      </c>
      <c r="AY27" s="7">
        <v>1</v>
      </c>
      <c r="AZ27" s="7">
        <v>2</v>
      </c>
      <c r="BA27" s="7">
        <v>2</v>
      </c>
      <c r="BB27" s="7">
        <v>2</v>
      </c>
      <c r="BC27" s="7">
        <v>2</v>
      </c>
      <c r="BD27" s="7">
        <v>2</v>
      </c>
      <c r="BE27" s="7">
        <v>2</v>
      </c>
      <c r="BF27" s="7"/>
      <c r="BG27" s="7">
        <v>1</v>
      </c>
      <c r="BH27" s="7"/>
      <c r="BI27" s="7">
        <v>5</v>
      </c>
      <c r="BJ27" s="7">
        <v>1</v>
      </c>
      <c r="BK27" s="7">
        <v>2</v>
      </c>
      <c r="BL27" s="7">
        <v>3</v>
      </c>
      <c r="BM27" s="7">
        <v>4</v>
      </c>
      <c r="BN27" s="7">
        <v>2</v>
      </c>
      <c r="BO27" s="7">
        <v>3</v>
      </c>
      <c r="BP27" s="7">
        <v>1</v>
      </c>
      <c r="BQ27" s="7"/>
      <c r="BR27" s="7">
        <v>2</v>
      </c>
      <c r="BS27" s="7"/>
      <c r="BT27" s="7">
        <v>5</v>
      </c>
      <c r="BU27" s="7">
        <v>1</v>
      </c>
      <c r="BV27" s="7">
        <v>3</v>
      </c>
      <c r="BW27" s="7">
        <v>2</v>
      </c>
      <c r="BX27" s="7">
        <v>4</v>
      </c>
      <c r="BY27" s="7">
        <v>2</v>
      </c>
      <c r="BZ27" s="7">
        <v>4</v>
      </c>
      <c r="CA27" s="7">
        <v>2</v>
      </c>
      <c r="CB27" s="7"/>
      <c r="CC27" s="7">
        <v>4</v>
      </c>
      <c r="CD27" s="7"/>
      <c r="CE27" s="7">
        <v>2</v>
      </c>
      <c r="CF27" s="7">
        <v>3</v>
      </c>
      <c r="CG27" s="7">
        <v>3</v>
      </c>
      <c r="CH27" s="7">
        <v>3</v>
      </c>
      <c r="CI27" s="7">
        <v>4</v>
      </c>
      <c r="CJ27" s="7">
        <v>3</v>
      </c>
      <c r="CK27" s="7">
        <v>1</v>
      </c>
      <c r="CL27" s="7">
        <v>2</v>
      </c>
      <c r="CM27" s="7"/>
      <c r="CN27" s="7">
        <v>4</v>
      </c>
      <c r="CO27" s="7"/>
      <c r="CP27" s="7">
        <v>2</v>
      </c>
      <c r="CQ27" s="7">
        <v>3</v>
      </c>
      <c r="CR27" s="7">
        <v>3</v>
      </c>
      <c r="CS27" s="7">
        <v>2</v>
      </c>
      <c r="CT27" s="7">
        <v>4</v>
      </c>
      <c r="CU27" s="7">
        <v>3</v>
      </c>
      <c r="CV27" s="7">
        <v>4</v>
      </c>
      <c r="CW27" s="7">
        <v>3</v>
      </c>
    </row>
    <row r="28" spans="1:101">
      <c r="A28" s="1">
        <v>27</v>
      </c>
      <c r="B28" s="5" t="s">
        <v>124</v>
      </c>
      <c r="C28" s="5" t="s">
        <v>125</v>
      </c>
      <c r="D28" s="2"/>
      <c r="E28" s="2"/>
      <c r="F28" s="2"/>
      <c r="G28" s="2"/>
      <c r="H28" s="2"/>
      <c r="I28" s="2"/>
      <c r="J28" s="2" t="s">
        <v>103</v>
      </c>
      <c r="K28" s="2"/>
      <c r="L28" s="2"/>
      <c r="M28" s="8" t="s">
        <v>126</v>
      </c>
      <c r="N28" s="5" t="s">
        <v>124</v>
      </c>
      <c r="O28" s="5" t="s">
        <v>125</v>
      </c>
      <c r="P28" s="2"/>
      <c r="Q28" s="2"/>
      <c r="R28" s="2"/>
      <c r="S28" s="2"/>
      <c r="T28" s="2"/>
      <c r="U28" s="2"/>
      <c r="V28" s="2"/>
      <c r="W28" s="2"/>
      <c r="X28" s="2"/>
      <c r="Y28" s="11">
        <v>41081</v>
      </c>
      <c r="Z28" s="8" t="s">
        <v>104</v>
      </c>
      <c r="AA28" s="5"/>
      <c r="AB28" s="5"/>
      <c r="AC28" s="5"/>
      <c r="AD28" s="9"/>
      <c r="AE28" s="5"/>
      <c r="AF28" s="5"/>
      <c r="AG28" s="2"/>
      <c r="AH28" s="2"/>
      <c r="AI28" s="10"/>
      <c r="AJ28" s="10"/>
      <c r="AK28" s="7">
        <v>3</v>
      </c>
      <c r="AL28" s="7"/>
      <c r="AM28" s="7">
        <v>4</v>
      </c>
      <c r="AN28" s="7">
        <v>1</v>
      </c>
      <c r="AO28" s="7">
        <v>1</v>
      </c>
      <c r="AP28" s="7">
        <v>3</v>
      </c>
      <c r="AQ28" s="7">
        <v>2</v>
      </c>
      <c r="AR28" s="7">
        <v>3</v>
      </c>
      <c r="AS28" s="7">
        <v>1</v>
      </c>
      <c r="AT28" s="7">
        <v>2</v>
      </c>
      <c r="AU28" s="7"/>
      <c r="AV28" s="7">
        <v>1</v>
      </c>
      <c r="AW28" s="7"/>
      <c r="AX28" s="7">
        <v>3</v>
      </c>
      <c r="AY28" s="7">
        <v>1</v>
      </c>
      <c r="AZ28" s="7">
        <v>3</v>
      </c>
      <c r="BA28" s="7">
        <v>3</v>
      </c>
      <c r="BB28" s="7">
        <v>3</v>
      </c>
      <c r="BC28" s="7">
        <v>2</v>
      </c>
      <c r="BD28" s="7">
        <v>1</v>
      </c>
      <c r="BE28" s="7">
        <v>2</v>
      </c>
      <c r="BF28" s="7"/>
      <c r="BG28" s="7">
        <v>2</v>
      </c>
      <c r="BH28" s="7"/>
      <c r="BI28" s="7">
        <v>5</v>
      </c>
      <c r="BJ28" s="7">
        <v>1</v>
      </c>
      <c r="BK28" s="7">
        <v>2</v>
      </c>
      <c r="BL28" s="7">
        <v>3</v>
      </c>
      <c r="BM28" s="7">
        <v>3</v>
      </c>
      <c r="BN28" s="7">
        <v>3</v>
      </c>
      <c r="BO28" s="7">
        <v>3</v>
      </c>
      <c r="BP28" s="7">
        <v>2</v>
      </c>
      <c r="BQ28" s="7"/>
      <c r="BR28" s="7">
        <v>3</v>
      </c>
      <c r="BS28" s="7"/>
      <c r="BT28" s="7">
        <v>4</v>
      </c>
      <c r="BU28" s="7">
        <v>3</v>
      </c>
      <c r="BV28" s="7">
        <v>1</v>
      </c>
      <c r="BW28" s="7">
        <v>3</v>
      </c>
      <c r="BX28" s="7">
        <v>1</v>
      </c>
      <c r="BY28" s="7">
        <v>3</v>
      </c>
      <c r="BZ28" s="7">
        <v>1</v>
      </c>
      <c r="CA28" s="7">
        <v>2</v>
      </c>
      <c r="CB28" s="7"/>
      <c r="CC28" s="7">
        <v>4</v>
      </c>
      <c r="CD28" s="7"/>
      <c r="CE28" s="7">
        <v>3</v>
      </c>
      <c r="CF28" s="7">
        <v>3</v>
      </c>
      <c r="CG28" s="7">
        <v>2</v>
      </c>
      <c r="CH28" s="7">
        <v>3</v>
      </c>
      <c r="CI28" s="7">
        <v>2</v>
      </c>
      <c r="CJ28" s="7">
        <v>3</v>
      </c>
      <c r="CK28" s="7">
        <v>2</v>
      </c>
      <c r="CL28" s="7">
        <v>3</v>
      </c>
      <c r="CM28" s="7"/>
      <c r="CN28" s="7">
        <v>4</v>
      </c>
      <c r="CO28" s="7"/>
      <c r="CP28" s="7">
        <v>3</v>
      </c>
      <c r="CQ28" s="7">
        <v>3</v>
      </c>
      <c r="CR28" s="7">
        <v>4</v>
      </c>
      <c r="CS28" s="7">
        <v>3</v>
      </c>
      <c r="CT28" s="7">
        <v>3</v>
      </c>
      <c r="CU28" s="7">
        <v>3</v>
      </c>
      <c r="CV28" s="7">
        <v>4</v>
      </c>
      <c r="CW28" s="7">
        <v>3</v>
      </c>
    </row>
    <row r="29" spans="1:101">
      <c r="A29" s="1">
        <v>28</v>
      </c>
      <c r="B29" s="5" t="s">
        <v>127</v>
      </c>
      <c r="C29" s="5" t="s">
        <v>128</v>
      </c>
      <c r="D29" s="2"/>
      <c r="E29" s="2"/>
      <c r="F29" s="2"/>
      <c r="G29" s="2"/>
      <c r="H29" s="2"/>
      <c r="I29" s="2"/>
      <c r="J29" s="2" t="s">
        <v>103</v>
      </c>
      <c r="K29" s="2"/>
      <c r="L29" s="2"/>
      <c r="M29" s="8" t="s">
        <v>129</v>
      </c>
      <c r="N29" s="5" t="s">
        <v>127</v>
      </c>
      <c r="O29" s="5" t="s">
        <v>128</v>
      </c>
      <c r="P29" s="2"/>
      <c r="Q29" s="2"/>
      <c r="R29" s="2"/>
      <c r="S29" s="2"/>
      <c r="T29" s="2"/>
      <c r="U29" s="2"/>
      <c r="V29" s="2"/>
      <c r="W29" s="2"/>
      <c r="X29" s="2"/>
      <c r="Y29" s="11">
        <v>41081</v>
      </c>
      <c r="Z29" s="8" t="s">
        <v>104</v>
      </c>
      <c r="AA29" s="5"/>
      <c r="AB29" s="5"/>
      <c r="AC29" s="5"/>
      <c r="AD29" s="9"/>
      <c r="AE29" s="5"/>
      <c r="AF29" s="5"/>
      <c r="AG29" s="2"/>
      <c r="AH29" s="2"/>
      <c r="AI29" s="10"/>
      <c r="AJ29" s="10"/>
      <c r="AK29" s="7">
        <v>4</v>
      </c>
      <c r="AL29" s="7"/>
      <c r="AM29" s="7">
        <v>3</v>
      </c>
      <c r="AN29" s="7">
        <v>3</v>
      </c>
      <c r="AO29" s="7">
        <v>3</v>
      </c>
      <c r="AP29" s="7">
        <v>3</v>
      </c>
      <c r="AQ29" s="7">
        <v>3</v>
      </c>
      <c r="AR29" s="7">
        <v>3</v>
      </c>
      <c r="AS29" s="7">
        <v>0</v>
      </c>
      <c r="AT29" s="7">
        <v>0</v>
      </c>
      <c r="AU29" s="7"/>
      <c r="AV29" s="7">
        <v>3</v>
      </c>
      <c r="AW29" s="7"/>
      <c r="AX29" s="7">
        <v>2</v>
      </c>
      <c r="AY29" s="7">
        <v>1</v>
      </c>
      <c r="AZ29" s="7">
        <v>3</v>
      </c>
      <c r="BA29" s="7">
        <v>1</v>
      </c>
      <c r="BB29" s="7">
        <v>2</v>
      </c>
      <c r="BC29" s="7">
        <v>1</v>
      </c>
      <c r="BD29" s="7">
        <v>0</v>
      </c>
      <c r="BE29" s="7">
        <v>0</v>
      </c>
      <c r="BF29" s="7"/>
      <c r="BG29" s="7">
        <v>2</v>
      </c>
      <c r="BH29" s="7"/>
      <c r="BI29" s="7">
        <v>5</v>
      </c>
      <c r="BJ29" s="7">
        <v>2</v>
      </c>
      <c r="BK29" s="7">
        <v>1</v>
      </c>
      <c r="BL29" s="7">
        <v>2</v>
      </c>
      <c r="BM29" s="7">
        <v>4</v>
      </c>
      <c r="BN29" s="7">
        <v>2</v>
      </c>
      <c r="BO29" s="7">
        <v>0</v>
      </c>
      <c r="BP29" s="7">
        <v>0</v>
      </c>
      <c r="BQ29" s="7"/>
      <c r="BR29" s="7">
        <v>2</v>
      </c>
      <c r="BS29" s="7"/>
      <c r="BT29" s="7">
        <v>5</v>
      </c>
      <c r="BU29" s="7">
        <v>1</v>
      </c>
      <c r="BV29" s="7">
        <v>2</v>
      </c>
      <c r="BW29" s="7">
        <v>2</v>
      </c>
      <c r="BX29" s="7">
        <v>4</v>
      </c>
      <c r="BY29" s="7">
        <v>1</v>
      </c>
      <c r="BZ29" s="7">
        <v>0</v>
      </c>
      <c r="CA29" s="7">
        <v>0</v>
      </c>
      <c r="CB29" s="7"/>
      <c r="CC29" s="7">
        <v>3</v>
      </c>
      <c r="CD29" s="7"/>
      <c r="CE29" s="7">
        <v>1</v>
      </c>
      <c r="CF29" s="7">
        <v>2</v>
      </c>
      <c r="CG29" s="7">
        <v>2</v>
      </c>
      <c r="CH29" s="7">
        <v>2</v>
      </c>
      <c r="CI29" s="7">
        <v>3</v>
      </c>
      <c r="CJ29" s="7">
        <v>2</v>
      </c>
      <c r="CK29" s="7">
        <v>0</v>
      </c>
      <c r="CL29" s="7">
        <v>0</v>
      </c>
      <c r="CM29" s="7"/>
      <c r="CN29" s="7">
        <v>5</v>
      </c>
      <c r="CO29" s="7"/>
      <c r="CP29" s="7">
        <v>3</v>
      </c>
      <c r="CQ29" s="7">
        <v>2</v>
      </c>
      <c r="CR29" s="7">
        <v>4</v>
      </c>
      <c r="CS29" s="7">
        <v>2</v>
      </c>
      <c r="CT29" s="7">
        <v>4</v>
      </c>
      <c r="CU29" s="7">
        <v>2</v>
      </c>
      <c r="CV29" s="7">
        <v>0</v>
      </c>
      <c r="CW29" s="7">
        <v>0</v>
      </c>
    </row>
    <row r="30" spans="1:101">
      <c r="A30" s="1">
        <v>29</v>
      </c>
      <c r="B30" s="5" t="s">
        <v>130</v>
      </c>
      <c r="C30" s="5" t="s">
        <v>131</v>
      </c>
      <c r="D30" s="2"/>
      <c r="E30" s="2"/>
      <c r="F30" s="2"/>
      <c r="G30" s="2"/>
      <c r="H30" s="2"/>
      <c r="I30" s="2"/>
      <c r="J30" s="2" t="s">
        <v>103</v>
      </c>
      <c r="K30" s="2"/>
      <c r="L30" s="2"/>
      <c r="M30" s="8" t="s">
        <v>132</v>
      </c>
      <c r="N30" s="5" t="s">
        <v>130</v>
      </c>
      <c r="O30" s="5" t="s">
        <v>131</v>
      </c>
      <c r="P30" s="2"/>
      <c r="Q30" s="2"/>
      <c r="R30" s="2"/>
      <c r="S30" s="2"/>
      <c r="T30" s="2"/>
      <c r="U30" s="2"/>
      <c r="V30" s="2"/>
      <c r="W30" s="2"/>
      <c r="X30" s="2"/>
      <c r="Y30" s="11">
        <v>41082</v>
      </c>
      <c r="Z30" s="13" t="s">
        <v>133</v>
      </c>
      <c r="AA30" s="5"/>
      <c r="AB30" s="5"/>
      <c r="AC30" s="5"/>
      <c r="AD30" s="9"/>
      <c r="AE30" s="5"/>
      <c r="AF30" s="5"/>
      <c r="AG30" s="2"/>
      <c r="AH30" s="2"/>
      <c r="AI30" s="10"/>
      <c r="AJ30" s="10"/>
      <c r="AK30" s="7">
        <v>4</v>
      </c>
      <c r="AL30" s="7"/>
      <c r="AM30" s="7">
        <v>3</v>
      </c>
      <c r="AN30" s="7">
        <v>3</v>
      </c>
      <c r="AO30" s="7">
        <v>3</v>
      </c>
      <c r="AP30" s="7">
        <v>3</v>
      </c>
      <c r="AQ30" s="7">
        <v>2</v>
      </c>
      <c r="AR30" s="7">
        <v>3</v>
      </c>
      <c r="AS30" s="7">
        <v>3</v>
      </c>
      <c r="AT30" s="7">
        <v>2</v>
      </c>
      <c r="AU30" s="7"/>
      <c r="AV30" s="7">
        <v>2</v>
      </c>
      <c r="AW30" s="7"/>
      <c r="AX30" s="7">
        <v>3</v>
      </c>
      <c r="AY30" s="7">
        <v>0</v>
      </c>
      <c r="AZ30" s="7">
        <v>3</v>
      </c>
      <c r="BA30" s="7">
        <v>0</v>
      </c>
      <c r="BB30" s="7">
        <v>2</v>
      </c>
      <c r="BC30" s="7">
        <v>0</v>
      </c>
      <c r="BD30" s="7">
        <v>4</v>
      </c>
      <c r="BE30" s="7">
        <v>0</v>
      </c>
      <c r="BF30" s="7"/>
      <c r="BG30" s="7">
        <v>4</v>
      </c>
      <c r="BH30" s="7"/>
      <c r="BI30" s="7">
        <v>5</v>
      </c>
      <c r="BJ30" s="7">
        <v>0</v>
      </c>
      <c r="BK30" s="7">
        <v>2</v>
      </c>
      <c r="BL30" s="7">
        <v>0</v>
      </c>
      <c r="BM30" s="7">
        <v>3</v>
      </c>
      <c r="BN30" s="7">
        <v>0</v>
      </c>
      <c r="BO30" s="7">
        <v>3</v>
      </c>
      <c r="BP30" s="7">
        <v>0</v>
      </c>
      <c r="BQ30" s="7"/>
      <c r="BR30" s="7">
        <v>1</v>
      </c>
      <c r="BS30" s="7"/>
      <c r="BT30" s="7">
        <v>4</v>
      </c>
      <c r="BU30" s="7">
        <v>0</v>
      </c>
      <c r="BV30" s="7">
        <v>2</v>
      </c>
      <c r="BW30" s="7">
        <v>0</v>
      </c>
      <c r="BX30" s="7">
        <v>3</v>
      </c>
      <c r="BY30" s="7">
        <v>0</v>
      </c>
      <c r="BZ30" s="7">
        <v>4</v>
      </c>
      <c r="CA30" s="7">
        <v>0</v>
      </c>
      <c r="CB30" s="7"/>
      <c r="CC30" s="7">
        <v>2</v>
      </c>
      <c r="CD30" s="7"/>
      <c r="CE30" s="7">
        <v>3</v>
      </c>
      <c r="CF30" s="7">
        <v>0</v>
      </c>
      <c r="CG30" s="7">
        <v>3</v>
      </c>
      <c r="CH30" s="7">
        <v>0</v>
      </c>
      <c r="CI30" s="7">
        <v>3</v>
      </c>
      <c r="CJ30" s="7">
        <v>0</v>
      </c>
      <c r="CK30" s="7">
        <v>4</v>
      </c>
      <c r="CL30" s="7">
        <v>0</v>
      </c>
      <c r="CM30" s="7"/>
      <c r="CN30" s="7">
        <v>4</v>
      </c>
      <c r="CO30" s="7"/>
      <c r="CP30" s="7">
        <v>2</v>
      </c>
      <c r="CQ30" s="7">
        <v>0</v>
      </c>
      <c r="CR30" s="7">
        <v>3</v>
      </c>
      <c r="CS30" s="7">
        <v>0</v>
      </c>
      <c r="CT30" s="7">
        <v>3</v>
      </c>
      <c r="CU30" s="7">
        <v>0</v>
      </c>
      <c r="CV30" s="7">
        <v>3</v>
      </c>
      <c r="CW30" s="7">
        <v>0</v>
      </c>
    </row>
    <row r="31" spans="1:101">
      <c r="A31" s="1">
        <v>30</v>
      </c>
      <c r="B31" s="5" t="s">
        <v>134</v>
      </c>
      <c r="C31" s="5" t="s">
        <v>131</v>
      </c>
      <c r="D31" s="2"/>
      <c r="E31" s="2"/>
      <c r="F31" s="2"/>
      <c r="G31" s="2"/>
      <c r="H31" s="2"/>
      <c r="I31" s="2"/>
      <c r="J31" s="2" t="s">
        <v>103</v>
      </c>
      <c r="K31" s="2"/>
      <c r="L31" s="2"/>
      <c r="M31" s="2" t="s">
        <v>697</v>
      </c>
      <c r="N31" s="5" t="s">
        <v>134</v>
      </c>
      <c r="O31" s="5" t="s">
        <v>131</v>
      </c>
      <c r="P31" s="2"/>
      <c r="Q31" s="2"/>
      <c r="R31" s="2"/>
      <c r="S31" s="2"/>
      <c r="T31" s="2"/>
      <c r="U31" s="2"/>
      <c r="V31" s="2"/>
      <c r="W31" s="2"/>
      <c r="X31" s="2"/>
      <c r="Y31" s="11">
        <v>41082</v>
      </c>
      <c r="Z31" s="13" t="s">
        <v>133</v>
      </c>
      <c r="AA31" s="5"/>
      <c r="AB31" s="5"/>
      <c r="AC31" s="5"/>
      <c r="AD31" s="9"/>
      <c r="AE31" s="5"/>
      <c r="AF31" s="5"/>
      <c r="AG31" s="2"/>
      <c r="AH31" s="2"/>
      <c r="AI31" s="10"/>
      <c r="AJ31" s="10"/>
      <c r="AK31" s="7">
        <v>4</v>
      </c>
      <c r="AL31" s="7"/>
      <c r="AM31" s="7">
        <v>3</v>
      </c>
      <c r="AN31" s="7">
        <v>2</v>
      </c>
      <c r="AO31" s="7">
        <v>3</v>
      </c>
      <c r="AP31" s="7">
        <v>3</v>
      </c>
      <c r="AQ31" s="7">
        <v>3</v>
      </c>
      <c r="AR31" s="7">
        <v>3</v>
      </c>
      <c r="AS31" s="7">
        <v>2</v>
      </c>
      <c r="AT31" s="7">
        <v>3</v>
      </c>
      <c r="AU31" s="7"/>
      <c r="AV31" s="7">
        <v>3</v>
      </c>
      <c r="AW31" s="7"/>
      <c r="AX31" s="7">
        <v>4</v>
      </c>
      <c r="AY31" s="7">
        <v>1</v>
      </c>
      <c r="AZ31" s="7">
        <v>3</v>
      </c>
      <c r="BA31" s="7">
        <v>2</v>
      </c>
      <c r="BB31" s="7">
        <v>2</v>
      </c>
      <c r="BC31" s="7">
        <v>2</v>
      </c>
      <c r="BD31" s="7">
        <v>5</v>
      </c>
      <c r="BE31" s="7">
        <v>3</v>
      </c>
      <c r="BF31" s="7"/>
      <c r="BG31" s="7">
        <v>5</v>
      </c>
      <c r="BH31" s="7"/>
      <c r="BI31" s="7">
        <v>3</v>
      </c>
      <c r="BJ31" s="7">
        <v>3</v>
      </c>
      <c r="BK31" s="7">
        <v>1</v>
      </c>
      <c r="BL31" s="7">
        <v>3</v>
      </c>
      <c r="BM31" s="7">
        <v>2</v>
      </c>
      <c r="BN31" s="7">
        <v>3</v>
      </c>
      <c r="BO31" s="7">
        <v>3</v>
      </c>
      <c r="BP31" s="7">
        <v>3</v>
      </c>
      <c r="BQ31" s="7"/>
      <c r="BR31" s="7">
        <v>4</v>
      </c>
      <c r="BS31" s="7"/>
      <c r="BT31" s="7">
        <v>4</v>
      </c>
      <c r="BU31" s="7">
        <v>2</v>
      </c>
      <c r="BV31" s="7">
        <v>2</v>
      </c>
      <c r="BW31" s="7">
        <v>3</v>
      </c>
      <c r="BX31" s="7">
        <v>2</v>
      </c>
      <c r="BY31" s="7">
        <v>3</v>
      </c>
      <c r="BZ31" s="7">
        <v>2</v>
      </c>
      <c r="CA31" s="7">
        <v>2</v>
      </c>
      <c r="CB31" s="7"/>
      <c r="CC31" s="7">
        <v>3</v>
      </c>
      <c r="CD31" s="7"/>
      <c r="CE31" s="7">
        <v>4</v>
      </c>
      <c r="CF31" s="7">
        <v>2</v>
      </c>
      <c r="CG31" s="7">
        <v>3</v>
      </c>
      <c r="CH31" s="7">
        <v>2</v>
      </c>
      <c r="CI31" s="7">
        <v>3</v>
      </c>
      <c r="CJ31" s="7">
        <v>2</v>
      </c>
      <c r="CK31" s="7">
        <v>4</v>
      </c>
      <c r="CL31" s="7">
        <v>2</v>
      </c>
      <c r="CM31" s="7"/>
      <c r="CN31" s="7">
        <v>3</v>
      </c>
      <c r="CO31" s="7"/>
      <c r="CP31" s="7">
        <v>2</v>
      </c>
      <c r="CQ31" s="7">
        <v>1</v>
      </c>
      <c r="CR31" s="7">
        <v>2</v>
      </c>
      <c r="CS31" s="7">
        <v>2</v>
      </c>
      <c r="CT31" s="7">
        <v>4</v>
      </c>
      <c r="CU31" s="7">
        <v>2</v>
      </c>
      <c r="CV31" s="7">
        <v>3</v>
      </c>
      <c r="CW31" s="7">
        <v>3</v>
      </c>
    </row>
    <row r="32" spans="1:101" ht="24">
      <c r="A32" s="1">
        <v>31</v>
      </c>
      <c r="B32" s="5" t="s">
        <v>135</v>
      </c>
      <c r="C32" s="5" t="s">
        <v>136</v>
      </c>
      <c r="D32" s="2"/>
      <c r="E32" s="6" t="s">
        <v>137</v>
      </c>
      <c r="F32" s="2"/>
      <c r="G32" s="6" t="s">
        <v>138</v>
      </c>
      <c r="H32" s="7" t="s">
        <v>102</v>
      </c>
      <c r="I32" s="7">
        <v>92651</v>
      </c>
      <c r="J32" s="2" t="s">
        <v>103</v>
      </c>
      <c r="K32" s="5" t="s">
        <v>139</v>
      </c>
      <c r="L32" s="2"/>
      <c r="M32" s="8" t="s">
        <v>140</v>
      </c>
      <c r="N32" s="5" t="s">
        <v>135</v>
      </c>
      <c r="O32" s="5" t="s">
        <v>136</v>
      </c>
      <c r="P32" s="6" t="s">
        <v>137</v>
      </c>
      <c r="Q32" s="6" t="s">
        <v>138</v>
      </c>
      <c r="R32" s="7" t="s">
        <v>102</v>
      </c>
      <c r="S32" s="7">
        <v>92651</v>
      </c>
      <c r="T32" s="7"/>
      <c r="U32" s="7"/>
      <c r="V32" s="7"/>
      <c r="W32" s="7"/>
      <c r="X32" s="7"/>
      <c r="Y32" s="11">
        <v>41082</v>
      </c>
      <c r="Z32" s="13" t="s">
        <v>133</v>
      </c>
      <c r="AA32" s="5"/>
      <c r="AB32" s="5"/>
      <c r="AC32" s="5"/>
      <c r="AD32" s="9"/>
      <c r="AE32" s="5"/>
      <c r="AF32" s="5"/>
      <c r="AG32" s="2"/>
      <c r="AH32" s="5" t="s">
        <v>141</v>
      </c>
      <c r="AI32" s="10"/>
      <c r="AJ32" s="10"/>
      <c r="AK32" s="7">
        <v>4</v>
      </c>
      <c r="AL32" s="7"/>
      <c r="AM32" s="7">
        <v>2</v>
      </c>
      <c r="AN32" s="7">
        <v>3</v>
      </c>
      <c r="AO32" s="7">
        <v>1</v>
      </c>
      <c r="AP32" s="7">
        <v>3</v>
      </c>
      <c r="AQ32" s="7">
        <v>2</v>
      </c>
      <c r="AR32" s="7">
        <v>3</v>
      </c>
      <c r="AS32" s="7">
        <v>3</v>
      </c>
      <c r="AT32" s="7">
        <v>3</v>
      </c>
      <c r="AU32" s="7"/>
      <c r="AV32" s="7">
        <v>3</v>
      </c>
      <c r="AW32" s="7"/>
      <c r="AX32" s="7">
        <v>3</v>
      </c>
      <c r="AY32" s="7">
        <v>0</v>
      </c>
      <c r="AZ32" s="7">
        <v>3</v>
      </c>
      <c r="BA32" s="7">
        <v>0</v>
      </c>
      <c r="BB32" s="7">
        <v>2</v>
      </c>
      <c r="BC32" s="7">
        <v>0</v>
      </c>
      <c r="BD32" s="7">
        <v>2</v>
      </c>
      <c r="BE32" s="7">
        <v>0</v>
      </c>
      <c r="BF32" s="7"/>
      <c r="BG32" s="7">
        <v>4</v>
      </c>
      <c r="BH32" s="7"/>
      <c r="BI32" s="7">
        <v>4</v>
      </c>
      <c r="BJ32" s="7">
        <v>0</v>
      </c>
      <c r="BK32" s="7">
        <v>2</v>
      </c>
      <c r="BL32" s="7">
        <v>0</v>
      </c>
      <c r="BM32" s="7">
        <v>3</v>
      </c>
      <c r="BN32" s="7">
        <v>0</v>
      </c>
      <c r="BO32" s="7">
        <v>4</v>
      </c>
      <c r="BP32" s="7">
        <v>0</v>
      </c>
      <c r="BQ32" s="7"/>
      <c r="BR32" s="7">
        <v>2</v>
      </c>
      <c r="BS32" s="7"/>
      <c r="BT32" s="7">
        <v>4</v>
      </c>
      <c r="BU32" s="7">
        <v>0</v>
      </c>
      <c r="BV32" s="7">
        <v>3</v>
      </c>
      <c r="BW32" s="7">
        <v>0</v>
      </c>
      <c r="BX32" s="7">
        <v>4</v>
      </c>
      <c r="BY32" s="7">
        <v>0</v>
      </c>
      <c r="BZ32" s="7">
        <v>1</v>
      </c>
      <c r="CA32" s="7">
        <v>0</v>
      </c>
      <c r="CB32" s="7"/>
      <c r="CC32" s="7">
        <v>3</v>
      </c>
      <c r="CD32" s="7"/>
      <c r="CE32" s="7">
        <v>3</v>
      </c>
      <c r="CF32" s="7">
        <v>2</v>
      </c>
      <c r="CG32" s="7">
        <v>3</v>
      </c>
      <c r="CH32" s="7">
        <v>2</v>
      </c>
      <c r="CI32" s="7">
        <v>3</v>
      </c>
      <c r="CJ32" s="7">
        <v>2</v>
      </c>
      <c r="CK32" s="7">
        <v>1</v>
      </c>
      <c r="CL32" s="7">
        <v>2</v>
      </c>
      <c r="CM32" s="7"/>
      <c r="CN32" s="7">
        <v>4</v>
      </c>
      <c r="CO32" s="7"/>
      <c r="CP32" s="7">
        <v>3</v>
      </c>
      <c r="CQ32" s="7">
        <v>3</v>
      </c>
      <c r="CR32" s="7">
        <v>4</v>
      </c>
      <c r="CS32" s="7">
        <v>3</v>
      </c>
      <c r="CT32" s="7">
        <v>4</v>
      </c>
      <c r="CU32" s="7">
        <v>3</v>
      </c>
      <c r="CV32" s="7">
        <v>3</v>
      </c>
      <c r="CW32" s="7">
        <v>3</v>
      </c>
    </row>
    <row r="33" spans="1:101" ht="24">
      <c r="A33" s="1">
        <v>32</v>
      </c>
      <c r="B33" s="5" t="s">
        <v>142</v>
      </c>
      <c r="C33" s="5" t="s">
        <v>136</v>
      </c>
      <c r="D33" s="2"/>
      <c r="E33" s="2"/>
      <c r="F33" s="2"/>
      <c r="G33" s="2"/>
      <c r="H33" s="2"/>
      <c r="I33" s="2"/>
      <c r="J33" s="2" t="s">
        <v>103</v>
      </c>
      <c r="K33" s="2"/>
      <c r="L33" s="2"/>
      <c r="M33" s="13" t="s">
        <v>133</v>
      </c>
      <c r="N33" s="5" t="s">
        <v>142</v>
      </c>
      <c r="O33" s="5" t="s">
        <v>136</v>
      </c>
      <c r="P33" s="2"/>
      <c r="Q33" s="2"/>
      <c r="R33" s="2"/>
      <c r="S33" s="2"/>
      <c r="T33" s="2"/>
      <c r="U33" s="2"/>
      <c r="V33" s="2"/>
      <c r="W33" s="2"/>
      <c r="X33" s="2"/>
      <c r="Y33" s="11">
        <v>41082</v>
      </c>
      <c r="Z33" s="13" t="s">
        <v>133</v>
      </c>
      <c r="AA33" s="5"/>
      <c r="AB33" s="5"/>
      <c r="AC33" s="5"/>
      <c r="AD33" s="9"/>
      <c r="AE33" s="5"/>
      <c r="AF33" s="5"/>
      <c r="AG33" s="2"/>
      <c r="AH33" s="2"/>
      <c r="AI33" s="10"/>
      <c r="AJ33" s="10"/>
      <c r="AK33" s="7">
        <v>4</v>
      </c>
      <c r="AL33" s="7"/>
      <c r="AM33" s="7">
        <v>3</v>
      </c>
      <c r="AN33" s="7">
        <v>3</v>
      </c>
      <c r="AO33" s="7">
        <v>3</v>
      </c>
      <c r="AP33" s="7">
        <v>3</v>
      </c>
      <c r="AQ33" s="7">
        <v>2</v>
      </c>
      <c r="AR33" s="7">
        <v>0</v>
      </c>
      <c r="AS33" s="7">
        <v>3</v>
      </c>
      <c r="AT33" s="7">
        <v>0</v>
      </c>
      <c r="AU33" s="7"/>
      <c r="AV33" s="7">
        <v>2</v>
      </c>
      <c r="AW33" s="7"/>
      <c r="AX33" s="7">
        <v>2</v>
      </c>
      <c r="AY33" s="7">
        <v>2</v>
      </c>
      <c r="AZ33" s="7">
        <v>4</v>
      </c>
      <c r="BA33" s="7">
        <v>2</v>
      </c>
      <c r="BB33" s="7">
        <v>4</v>
      </c>
      <c r="BC33" s="7">
        <v>2</v>
      </c>
      <c r="BD33" s="7">
        <v>4</v>
      </c>
      <c r="BE33" s="7">
        <v>2</v>
      </c>
      <c r="BF33" s="7"/>
      <c r="BG33" s="7">
        <v>1</v>
      </c>
      <c r="BH33" s="7"/>
      <c r="BI33" s="7">
        <v>5</v>
      </c>
      <c r="BJ33" s="7">
        <v>1</v>
      </c>
      <c r="BK33" s="7">
        <v>5</v>
      </c>
      <c r="BL33" s="7">
        <v>1</v>
      </c>
      <c r="BM33" s="7">
        <v>3</v>
      </c>
      <c r="BN33" s="7">
        <v>0</v>
      </c>
      <c r="BO33" s="7">
        <v>2</v>
      </c>
      <c r="BP33" s="7">
        <v>0</v>
      </c>
      <c r="BQ33" s="7"/>
      <c r="BR33" s="7">
        <v>2</v>
      </c>
      <c r="BS33" s="7"/>
      <c r="BT33" s="7">
        <v>5</v>
      </c>
      <c r="BU33" s="7">
        <v>2</v>
      </c>
      <c r="BV33" s="7">
        <v>2</v>
      </c>
      <c r="BW33" s="7">
        <v>2</v>
      </c>
      <c r="BX33" s="7">
        <v>2</v>
      </c>
      <c r="BY33" s="7">
        <v>2</v>
      </c>
      <c r="BZ33" s="7">
        <v>4</v>
      </c>
      <c r="CA33" s="7">
        <v>2</v>
      </c>
      <c r="CB33" s="7"/>
      <c r="CC33" s="7">
        <v>2</v>
      </c>
      <c r="CD33" s="7"/>
      <c r="CE33" s="7">
        <v>3</v>
      </c>
      <c r="CF33" s="7">
        <v>0</v>
      </c>
      <c r="CG33" s="7">
        <v>5</v>
      </c>
      <c r="CH33" s="7">
        <v>0</v>
      </c>
      <c r="CI33" s="7">
        <v>4</v>
      </c>
      <c r="CJ33" s="7">
        <v>0</v>
      </c>
      <c r="CK33" s="7">
        <v>5</v>
      </c>
      <c r="CL33" s="7">
        <v>0</v>
      </c>
      <c r="CM33" s="7"/>
      <c r="CN33" s="7">
        <v>3</v>
      </c>
      <c r="CO33" s="7"/>
      <c r="CP33" s="7">
        <v>2</v>
      </c>
      <c r="CQ33" s="7">
        <v>3</v>
      </c>
      <c r="CR33" s="7">
        <v>4</v>
      </c>
      <c r="CS33" s="7">
        <v>0</v>
      </c>
      <c r="CT33" s="7">
        <v>4</v>
      </c>
      <c r="CU33" s="7">
        <v>0</v>
      </c>
      <c r="CV33" s="7">
        <v>3</v>
      </c>
      <c r="CW33" s="7">
        <v>0</v>
      </c>
    </row>
    <row r="34" spans="1:101" ht="42">
      <c r="A34" s="1">
        <v>33</v>
      </c>
      <c r="B34" s="5" t="s">
        <v>143</v>
      </c>
      <c r="C34" s="5" t="s">
        <v>144</v>
      </c>
      <c r="D34" s="2"/>
      <c r="E34" s="14" t="s">
        <v>145</v>
      </c>
      <c r="F34" s="2"/>
      <c r="G34" s="14" t="s">
        <v>138</v>
      </c>
      <c r="H34" s="14" t="s">
        <v>102</v>
      </c>
      <c r="I34" s="14">
        <v>92651</v>
      </c>
      <c r="J34" s="2" t="s">
        <v>103</v>
      </c>
      <c r="K34" s="14" t="s">
        <v>146</v>
      </c>
      <c r="L34" s="2"/>
      <c r="M34" s="8" t="s">
        <v>147</v>
      </c>
      <c r="N34" s="5" t="s">
        <v>143</v>
      </c>
      <c r="O34" s="5" t="s">
        <v>144</v>
      </c>
      <c r="P34" s="14" t="s">
        <v>145</v>
      </c>
      <c r="Q34" s="14" t="s">
        <v>138</v>
      </c>
      <c r="R34" s="14" t="s">
        <v>102</v>
      </c>
      <c r="S34" s="14">
        <v>92651</v>
      </c>
      <c r="T34" s="14"/>
      <c r="U34" s="14"/>
      <c r="V34" s="14"/>
      <c r="W34" s="14"/>
      <c r="X34" s="14"/>
      <c r="Y34" s="11">
        <v>41082</v>
      </c>
      <c r="Z34" s="13" t="s">
        <v>133</v>
      </c>
      <c r="AA34" s="5"/>
      <c r="AB34" s="5"/>
      <c r="AC34" s="5"/>
      <c r="AD34" s="9"/>
      <c r="AE34" s="5"/>
      <c r="AF34" s="5"/>
      <c r="AG34" s="2"/>
      <c r="AH34" s="5" t="s">
        <v>151</v>
      </c>
      <c r="AI34" s="10"/>
      <c r="AJ34" s="10"/>
      <c r="AK34" s="7">
        <v>3</v>
      </c>
      <c r="AL34" s="7"/>
      <c r="AM34" s="7">
        <v>3</v>
      </c>
      <c r="AN34" s="7">
        <v>2</v>
      </c>
      <c r="AO34" s="7">
        <v>3</v>
      </c>
      <c r="AP34" s="7">
        <v>2</v>
      </c>
      <c r="AQ34" s="7">
        <v>3</v>
      </c>
      <c r="AR34" s="7">
        <v>2</v>
      </c>
      <c r="AS34" s="7">
        <v>3</v>
      </c>
      <c r="AT34" s="7">
        <v>2</v>
      </c>
      <c r="AU34" s="7"/>
      <c r="AV34" s="7">
        <v>4</v>
      </c>
      <c r="AW34" s="7"/>
      <c r="AX34" s="7">
        <v>3</v>
      </c>
      <c r="AY34" s="7">
        <v>3</v>
      </c>
      <c r="AZ34" s="7">
        <v>3</v>
      </c>
      <c r="BA34" s="7">
        <v>0</v>
      </c>
      <c r="BB34" s="7">
        <v>4</v>
      </c>
      <c r="BC34" s="7">
        <v>3</v>
      </c>
      <c r="BD34" s="7">
        <v>4</v>
      </c>
      <c r="BE34" s="7">
        <v>0</v>
      </c>
      <c r="BF34" s="7"/>
      <c r="BG34" s="7">
        <v>3</v>
      </c>
      <c r="BH34" s="7"/>
      <c r="BI34" s="7">
        <v>4</v>
      </c>
      <c r="BJ34" s="7">
        <v>2</v>
      </c>
      <c r="BK34" s="7">
        <v>4</v>
      </c>
      <c r="BL34" s="7">
        <v>3</v>
      </c>
      <c r="BM34" s="7">
        <v>3</v>
      </c>
      <c r="BN34" s="7">
        <v>3</v>
      </c>
      <c r="BO34" s="7">
        <v>3</v>
      </c>
      <c r="BP34" s="7">
        <v>3</v>
      </c>
      <c r="BQ34" s="7"/>
      <c r="BR34" s="7">
        <v>2</v>
      </c>
      <c r="BS34" s="7"/>
      <c r="BT34" s="7">
        <v>3</v>
      </c>
      <c r="BU34" s="7">
        <v>2</v>
      </c>
      <c r="BV34" s="7">
        <v>3</v>
      </c>
      <c r="BW34" s="7">
        <v>2</v>
      </c>
      <c r="BX34" s="7">
        <v>3</v>
      </c>
      <c r="BY34" s="7">
        <v>2</v>
      </c>
      <c r="BZ34" s="7">
        <v>2</v>
      </c>
      <c r="CA34" s="7">
        <v>0</v>
      </c>
      <c r="CB34" s="7"/>
      <c r="CC34" s="7">
        <v>3</v>
      </c>
      <c r="CD34" s="7"/>
      <c r="CE34" s="7">
        <v>3</v>
      </c>
      <c r="CF34" s="7">
        <v>2</v>
      </c>
      <c r="CG34" s="7">
        <v>2</v>
      </c>
      <c r="CH34" s="7">
        <v>2</v>
      </c>
      <c r="CI34" s="7">
        <v>4</v>
      </c>
      <c r="CJ34" s="7">
        <v>2</v>
      </c>
      <c r="CK34" s="7">
        <v>3</v>
      </c>
      <c r="CL34" s="7">
        <v>2</v>
      </c>
      <c r="CM34" s="7"/>
      <c r="CN34" s="7">
        <v>3</v>
      </c>
      <c r="CO34" s="7"/>
      <c r="CP34" s="7">
        <v>3</v>
      </c>
      <c r="CQ34" s="7">
        <v>2</v>
      </c>
      <c r="CR34" s="7">
        <v>3</v>
      </c>
      <c r="CS34" s="7">
        <v>2</v>
      </c>
      <c r="CT34" s="7">
        <v>4</v>
      </c>
      <c r="CU34" s="7">
        <v>2</v>
      </c>
      <c r="CV34" s="7">
        <v>3</v>
      </c>
      <c r="CW34" s="7">
        <v>2</v>
      </c>
    </row>
    <row r="35" spans="1:101">
      <c r="A35" s="1">
        <v>34</v>
      </c>
      <c r="B35" s="5" t="s">
        <v>152</v>
      </c>
      <c r="C35" s="5" t="s">
        <v>153</v>
      </c>
      <c r="D35" s="2"/>
      <c r="E35" s="2"/>
      <c r="F35" s="2"/>
      <c r="G35" s="2"/>
      <c r="H35" s="2"/>
      <c r="I35" s="2"/>
      <c r="J35" s="2" t="s">
        <v>103</v>
      </c>
      <c r="K35" s="2"/>
      <c r="L35" s="2"/>
      <c r="M35" s="13" t="s">
        <v>154</v>
      </c>
      <c r="N35" s="5" t="s">
        <v>152</v>
      </c>
      <c r="O35" s="5" t="s">
        <v>153</v>
      </c>
      <c r="P35" s="2"/>
      <c r="Q35" s="2"/>
      <c r="R35" s="2"/>
      <c r="S35" s="2"/>
      <c r="T35" s="2"/>
      <c r="U35" s="2"/>
      <c r="V35" s="2"/>
      <c r="W35" s="2"/>
      <c r="X35" s="2"/>
      <c r="Y35" s="11">
        <v>41082</v>
      </c>
      <c r="Z35" s="13" t="s">
        <v>133</v>
      </c>
      <c r="AA35" s="5"/>
      <c r="AB35" s="5"/>
      <c r="AC35" s="5"/>
      <c r="AD35" s="9"/>
      <c r="AE35" s="5"/>
      <c r="AF35" s="5"/>
      <c r="AG35" s="2"/>
      <c r="AH35" s="2"/>
      <c r="AI35" s="10"/>
      <c r="AJ35" s="10"/>
      <c r="AK35" s="7">
        <v>4</v>
      </c>
      <c r="AL35" s="7"/>
      <c r="AM35" s="7">
        <v>3</v>
      </c>
      <c r="AN35" s="7">
        <v>2</v>
      </c>
      <c r="AO35" s="7">
        <v>2</v>
      </c>
      <c r="AP35" s="7">
        <v>3</v>
      </c>
      <c r="AQ35" s="7">
        <v>2</v>
      </c>
      <c r="AR35" s="7">
        <v>3</v>
      </c>
      <c r="AS35" s="7">
        <v>3</v>
      </c>
      <c r="AT35" s="7">
        <v>2</v>
      </c>
      <c r="AU35" s="7"/>
      <c r="AV35" s="7">
        <v>4</v>
      </c>
      <c r="AW35" s="7"/>
      <c r="AX35" s="7">
        <v>3</v>
      </c>
      <c r="AY35" s="7">
        <v>3</v>
      </c>
      <c r="AZ35" s="7">
        <v>3</v>
      </c>
      <c r="BA35" s="7">
        <v>3</v>
      </c>
      <c r="BB35" s="7">
        <v>2</v>
      </c>
      <c r="BC35" s="7">
        <v>3</v>
      </c>
      <c r="BD35" s="7">
        <v>1</v>
      </c>
      <c r="BE35" s="7">
        <v>3</v>
      </c>
      <c r="BF35" s="7"/>
      <c r="BG35" s="7">
        <v>3</v>
      </c>
      <c r="BH35" s="7"/>
      <c r="BI35" s="7">
        <v>5</v>
      </c>
      <c r="BJ35" s="7">
        <v>2</v>
      </c>
      <c r="BK35" s="7">
        <v>4</v>
      </c>
      <c r="BL35" s="7">
        <v>2</v>
      </c>
      <c r="BM35" s="7">
        <v>3</v>
      </c>
      <c r="BN35" s="7">
        <v>1</v>
      </c>
      <c r="BO35" s="7">
        <v>2</v>
      </c>
      <c r="BP35" s="7">
        <v>2</v>
      </c>
      <c r="BQ35" s="7"/>
      <c r="BR35" s="7">
        <v>2</v>
      </c>
      <c r="BS35" s="7"/>
      <c r="BT35" s="7">
        <v>3</v>
      </c>
      <c r="BU35" s="7">
        <v>1</v>
      </c>
      <c r="BV35" s="7">
        <v>3</v>
      </c>
      <c r="BW35" s="7">
        <v>2</v>
      </c>
      <c r="BX35" s="7">
        <v>2</v>
      </c>
      <c r="BY35" s="7">
        <v>1</v>
      </c>
      <c r="BZ35" s="7">
        <v>2</v>
      </c>
      <c r="CA35" s="7">
        <v>2</v>
      </c>
      <c r="CB35" s="7"/>
      <c r="CC35" s="7">
        <v>5</v>
      </c>
      <c r="CD35" s="7"/>
      <c r="CE35" s="7">
        <v>3</v>
      </c>
      <c r="CF35" s="7">
        <v>4</v>
      </c>
      <c r="CG35" s="7">
        <v>2</v>
      </c>
      <c r="CH35" s="7">
        <v>3</v>
      </c>
      <c r="CI35" s="7">
        <v>3</v>
      </c>
      <c r="CJ35" s="7">
        <v>3</v>
      </c>
      <c r="CK35" s="7">
        <v>3</v>
      </c>
      <c r="CL35" s="7">
        <v>3</v>
      </c>
      <c r="CM35" s="7"/>
      <c r="CN35" s="7">
        <v>3</v>
      </c>
      <c r="CO35" s="7"/>
      <c r="CP35" s="7">
        <v>3</v>
      </c>
      <c r="CQ35" s="7">
        <v>3</v>
      </c>
      <c r="CR35" s="7">
        <v>4</v>
      </c>
      <c r="CS35" s="7">
        <v>2</v>
      </c>
      <c r="CT35" s="7">
        <v>3</v>
      </c>
      <c r="CU35" s="7">
        <v>2</v>
      </c>
      <c r="CV35" s="7">
        <v>2</v>
      </c>
      <c r="CW35" s="7">
        <v>2</v>
      </c>
    </row>
    <row r="36" spans="1:101">
      <c r="A36" s="1">
        <v>35</v>
      </c>
      <c r="B36" s="5" t="s">
        <v>155</v>
      </c>
      <c r="C36" s="5" t="s">
        <v>156</v>
      </c>
      <c r="D36" s="2"/>
      <c r="E36" s="2"/>
      <c r="F36" s="2"/>
      <c r="G36" s="2"/>
      <c r="H36" s="2"/>
      <c r="I36" s="2"/>
      <c r="J36" s="2" t="s">
        <v>103</v>
      </c>
      <c r="K36" s="2"/>
      <c r="L36" s="2"/>
      <c r="M36" s="2" t="s">
        <v>698</v>
      </c>
      <c r="N36" s="5" t="s">
        <v>155</v>
      </c>
      <c r="O36" s="5" t="s">
        <v>156</v>
      </c>
      <c r="P36" s="2"/>
      <c r="Q36" s="2"/>
      <c r="R36" s="2"/>
      <c r="S36" s="2"/>
      <c r="T36" s="2"/>
      <c r="U36" s="2"/>
      <c r="V36" s="2"/>
      <c r="W36" s="2"/>
      <c r="X36" s="2"/>
      <c r="Y36" s="11">
        <v>41082</v>
      </c>
      <c r="Z36" s="13" t="s">
        <v>133</v>
      </c>
      <c r="AA36" s="5"/>
      <c r="AB36" s="5"/>
      <c r="AC36" s="5"/>
      <c r="AD36" s="9"/>
      <c r="AE36" s="5"/>
      <c r="AF36" s="5"/>
      <c r="AG36" s="2"/>
      <c r="AH36" s="2"/>
      <c r="AI36" s="10"/>
      <c r="AJ36" s="10"/>
      <c r="AK36" s="7">
        <v>4</v>
      </c>
      <c r="AL36" s="7"/>
      <c r="AM36" s="7">
        <v>3</v>
      </c>
      <c r="AN36" s="7">
        <v>3</v>
      </c>
      <c r="AO36" s="7">
        <v>3</v>
      </c>
      <c r="AP36" s="7">
        <v>3</v>
      </c>
      <c r="AQ36" s="7">
        <v>3</v>
      </c>
      <c r="AR36" s="7">
        <v>3</v>
      </c>
      <c r="AS36" s="7">
        <v>3</v>
      </c>
      <c r="AT36" s="7">
        <v>0</v>
      </c>
      <c r="AU36" s="7"/>
      <c r="AV36" s="7">
        <v>3</v>
      </c>
      <c r="AW36" s="7"/>
      <c r="AX36" s="7">
        <v>5</v>
      </c>
      <c r="AY36" s="7">
        <v>2</v>
      </c>
      <c r="AZ36" s="7">
        <v>4</v>
      </c>
      <c r="BA36" s="7">
        <v>2</v>
      </c>
      <c r="BB36" s="7">
        <v>3</v>
      </c>
      <c r="BC36" s="7">
        <v>2</v>
      </c>
      <c r="BD36" s="7">
        <v>3</v>
      </c>
      <c r="BE36" s="7">
        <v>2</v>
      </c>
      <c r="BF36" s="7"/>
      <c r="BG36" s="7">
        <v>4</v>
      </c>
      <c r="BH36" s="7"/>
      <c r="BI36" s="7">
        <v>5</v>
      </c>
      <c r="BJ36" s="7">
        <v>0</v>
      </c>
      <c r="BK36" s="7">
        <v>5</v>
      </c>
      <c r="BL36" s="7">
        <v>0</v>
      </c>
      <c r="BM36" s="7">
        <v>5</v>
      </c>
      <c r="BN36" s="7">
        <v>0</v>
      </c>
      <c r="BO36" s="7">
        <v>3</v>
      </c>
      <c r="BP36" s="7">
        <v>0</v>
      </c>
      <c r="BQ36" s="7"/>
      <c r="BR36" s="7">
        <v>5</v>
      </c>
      <c r="BS36" s="7"/>
      <c r="BT36" s="7">
        <v>3</v>
      </c>
      <c r="BU36" s="7">
        <v>0</v>
      </c>
      <c r="BV36" s="7">
        <v>3</v>
      </c>
      <c r="BW36" s="7">
        <v>0</v>
      </c>
      <c r="BX36" s="7">
        <v>3</v>
      </c>
      <c r="BY36" s="7">
        <v>0</v>
      </c>
      <c r="BZ36" s="7">
        <v>3</v>
      </c>
      <c r="CA36" s="7">
        <v>0</v>
      </c>
      <c r="CB36" s="7"/>
      <c r="CC36" s="7">
        <v>2</v>
      </c>
      <c r="CD36" s="7"/>
      <c r="CE36" s="7">
        <v>3</v>
      </c>
      <c r="CF36" s="7">
        <v>0</v>
      </c>
      <c r="CG36" s="7">
        <v>3</v>
      </c>
      <c r="CH36" s="7">
        <v>0</v>
      </c>
      <c r="CI36" s="7">
        <v>3</v>
      </c>
      <c r="CJ36" s="7">
        <v>0</v>
      </c>
      <c r="CK36" s="7">
        <v>4</v>
      </c>
      <c r="CL36" s="7">
        <v>0</v>
      </c>
      <c r="CM36" s="7"/>
      <c r="CN36" s="7">
        <v>3</v>
      </c>
      <c r="CO36" s="7"/>
      <c r="CP36" s="7">
        <v>2</v>
      </c>
      <c r="CQ36" s="7">
        <v>0</v>
      </c>
      <c r="CR36" s="7">
        <v>3</v>
      </c>
      <c r="CS36" s="7">
        <v>0</v>
      </c>
      <c r="CT36" s="7">
        <v>4</v>
      </c>
      <c r="CU36" s="7">
        <v>0</v>
      </c>
      <c r="CV36" s="7">
        <v>4</v>
      </c>
      <c r="CW36" s="7">
        <v>0</v>
      </c>
    </row>
    <row r="37" spans="1:101">
      <c r="A37" s="1">
        <v>36</v>
      </c>
      <c r="B37" s="5" t="s">
        <v>157</v>
      </c>
      <c r="C37" s="5" t="s">
        <v>153</v>
      </c>
      <c r="D37" s="2"/>
      <c r="E37" s="2"/>
      <c r="F37" s="2"/>
      <c r="G37" s="2"/>
      <c r="H37" s="2"/>
      <c r="I37" s="2"/>
      <c r="J37" s="2" t="s">
        <v>103</v>
      </c>
      <c r="K37" s="2"/>
      <c r="L37" s="2"/>
      <c r="M37" s="13" t="s">
        <v>158</v>
      </c>
      <c r="N37" s="5" t="s">
        <v>157</v>
      </c>
      <c r="O37" s="5" t="s">
        <v>153</v>
      </c>
      <c r="P37" s="2"/>
      <c r="Q37" s="2"/>
      <c r="R37" s="2"/>
      <c r="S37" s="2"/>
      <c r="T37" s="2"/>
      <c r="U37" s="2"/>
      <c r="V37" s="2"/>
      <c r="W37" s="2"/>
      <c r="X37" s="2"/>
      <c r="Y37" s="11">
        <v>41082</v>
      </c>
      <c r="Z37" s="13" t="s">
        <v>133</v>
      </c>
      <c r="AA37" s="5"/>
      <c r="AB37" s="5"/>
      <c r="AC37" s="5"/>
      <c r="AD37" s="9"/>
      <c r="AE37" s="5"/>
      <c r="AF37" s="5"/>
      <c r="AG37" s="2"/>
      <c r="AH37" s="2"/>
      <c r="AI37" s="10"/>
      <c r="AJ37" s="10"/>
      <c r="AK37" s="7">
        <v>3</v>
      </c>
      <c r="AL37" s="7"/>
      <c r="AM37" s="7">
        <v>2</v>
      </c>
      <c r="AN37" s="7">
        <v>2</v>
      </c>
      <c r="AO37" s="7">
        <v>2</v>
      </c>
      <c r="AP37" s="7">
        <v>0</v>
      </c>
      <c r="AQ37" s="7">
        <v>3</v>
      </c>
      <c r="AR37" s="7">
        <v>2</v>
      </c>
      <c r="AS37" s="7">
        <v>2</v>
      </c>
      <c r="AT37" s="7">
        <v>0</v>
      </c>
      <c r="AU37" s="7"/>
      <c r="AV37" s="7">
        <v>3</v>
      </c>
      <c r="AW37" s="7"/>
      <c r="AX37" s="7">
        <v>3</v>
      </c>
      <c r="AY37" s="7">
        <v>3</v>
      </c>
      <c r="AZ37" s="7">
        <v>4</v>
      </c>
      <c r="BA37" s="7">
        <v>2</v>
      </c>
      <c r="BB37" s="7">
        <v>3</v>
      </c>
      <c r="BC37" s="7">
        <v>2</v>
      </c>
      <c r="BD37" s="7">
        <v>4</v>
      </c>
      <c r="BE37" s="7">
        <v>2</v>
      </c>
      <c r="BF37" s="7"/>
      <c r="BG37" s="7">
        <v>2</v>
      </c>
      <c r="BH37" s="7"/>
      <c r="BI37" s="7">
        <v>5</v>
      </c>
      <c r="BJ37" s="7">
        <v>1</v>
      </c>
      <c r="BK37" s="7">
        <v>2</v>
      </c>
      <c r="BL37" s="7">
        <v>2</v>
      </c>
      <c r="BM37" s="7">
        <v>4</v>
      </c>
      <c r="BN37" s="7">
        <v>2</v>
      </c>
      <c r="BO37" s="7">
        <v>4</v>
      </c>
      <c r="BP37" s="7">
        <v>2</v>
      </c>
      <c r="BQ37" s="7"/>
      <c r="BR37" s="7">
        <v>1</v>
      </c>
      <c r="BS37" s="7"/>
      <c r="BT37" s="7">
        <v>5</v>
      </c>
      <c r="BU37" s="7">
        <v>1</v>
      </c>
      <c r="BV37" s="7">
        <v>3</v>
      </c>
      <c r="BW37" s="7">
        <v>2</v>
      </c>
      <c r="BX37" s="7">
        <v>3</v>
      </c>
      <c r="BY37" s="7">
        <v>2</v>
      </c>
      <c r="BZ37" s="7">
        <v>3</v>
      </c>
      <c r="CA37" s="7">
        <v>5</v>
      </c>
      <c r="CB37" s="7"/>
      <c r="CC37" s="7">
        <v>2</v>
      </c>
      <c r="CD37" s="7"/>
      <c r="CE37" s="7">
        <v>2</v>
      </c>
      <c r="CF37" s="7">
        <v>2</v>
      </c>
      <c r="CG37" s="7">
        <v>3</v>
      </c>
      <c r="CH37" s="7">
        <v>2</v>
      </c>
      <c r="CI37" s="7">
        <v>3</v>
      </c>
      <c r="CJ37" s="7">
        <v>2</v>
      </c>
      <c r="CK37" s="7">
        <v>3</v>
      </c>
      <c r="CL37" s="7">
        <v>2</v>
      </c>
      <c r="CM37" s="7"/>
      <c r="CN37" s="7">
        <v>3</v>
      </c>
      <c r="CO37" s="7"/>
      <c r="CP37" s="7">
        <v>3</v>
      </c>
      <c r="CQ37" s="7">
        <v>2</v>
      </c>
      <c r="CR37" s="7">
        <v>3</v>
      </c>
      <c r="CS37" s="7">
        <v>2</v>
      </c>
      <c r="CT37" s="7">
        <v>3</v>
      </c>
      <c r="CU37" s="7">
        <v>2</v>
      </c>
      <c r="CV37" s="7">
        <v>4</v>
      </c>
      <c r="CW37" s="7">
        <v>2</v>
      </c>
    </row>
    <row r="38" spans="1:101">
      <c r="A38" s="1">
        <v>37</v>
      </c>
      <c r="B38" s="5" t="s">
        <v>159</v>
      </c>
      <c r="C38" s="5" t="s">
        <v>160</v>
      </c>
      <c r="D38" s="2"/>
      <c r="E38" s="2"/>
      <c r="F38" s="2"/>
      <c r="G38" s="2"/>
      <c r="H38" s="2"/>
      <c r="I38" s="2"/>
      <c r="J38" s="2" t="s">
        <v>103</v>
      </c>
      <c r="K38" s="2"/>
      <c r="L38" s="2"/>
      <c r="M38" s="2" t="s">
        <v>699</v>
      </c>
      <c r="N38" s="5" t="s">
        <v>159</v>
      </c>
      <c r="O38" s="5" t="s">
        <v>160</v>
      </c>
      <c r="P38" s="2"/>
      <c r="Q38" s="2"/>
      <c r="R38" s="2"/>
      <c r="S38" s="2"/>
      <c r="T38" s="2"/>
      <c r="U38" s="2"/>
      <c r="V38" s="2"/>
      <c r="W38" s="2"/>
      <c r="X38" s="2"/>
      <c r="Y38" s="11">
        <v>41082</v>
      </c>
      <c r="Z38" s="13" t="s">
        <v>133</v>
      </c>
      <c r="AA38" s="5"/>
      <c r="AB38" s="5"/>
      <c r="AC38" s="5"/>
      <c r="AD38" s="9"/>
      <c r="AE38" s="5"/>
      <c r="AF38" s="5"/>
      <c r="AG38" s="2"/>
      <c r="AH38" s="2"/>
      <c r="AI38" s="10"/>
      <c r="AJ38" s="10"/>
      <c r="AK38" s="7">
        <v>4</v>
      </c>
      <c r="AL38" s="7"/>
      <c r="AM38" s="7">
        <v>3</v>
      </c>
      <c r="AN38" s="7">
        <v>3</v>
      </c>
      <c r="AO38" s="7">
        <v>3</v>
      </c>
      <c r="AP38" s="7">
        <v>3</v>
      </c>
      <c r="AQ38" s="7">
        <v>2</v>
      </c>
      <c r="AR38" s="7">
        <v>3</v>
      </c>
      <c r="AS38" s="7">
        <v>1</v>
      </c>
      <c r="AT38" s="7">
        <v>3</v>
      </c>
      <c r="AU38" s="7"/>
      <c r="AV38" s="7">
        <v>2</v>
      </c>
      <c r="AW38" s="7"/>
      <c r="AX38" s="7">
        <v>3</v>
      </c>
      <c r="AY38" s="7">
        <v>2</v>
      </c>
      <c r="AZ38" s="7">
        <v>4</v>
      </c>
      <c r="BA38" s="7">
        <v>2</v>
      </c>
      <c r="BB38" s="7">
        <v>3</v>
      </c>
      <c r="BC38" s="7">
        <v>2</v>
      </c>
      <c r="BD38" s="7">
        <v>3</v>
      </c>
      <c r="BE38" s="7">
        <v>2</v>
      </c>
      <c r="BF38" s="7"/>
      <c r="BG38" s="7">
        <v>1</v>
      </c>
      <c r="BH38" s="7"/>
      <c r="BI38" s="7">
        <v>5</v>
      </c>
      <c r="BJ38" s="7">
        <v>1</v>
      </c>
      <c r="BK38" s="7">
        <v>2</v>
      </c>
      <c r="BL38" s="7">
        <v>2</v>
      </c>
      <c r="BM38" s="7">
        <v>3</v>
      </c>
      <c r="BN38" s="7">
        <v>2</v>
      </c>
      <c r="BO38" s="7">
        <v>2</v>
      </c>
      <c r="BP38" s="7">
        <v>2</v>
      </c>
      <c r="BQ38" s="7"/>
      <c r="BR38" s="7">
        <v>2</v>
      </c>
      <c r="BS38" s="7"/>
      <c r="BT38" s="7">
        <v>5</v>
      </c>
      <c r="BU38" s="7">
        <v>1</v>
      </c>
      <c r="BV38" s="7">
        <v>3</v>
      </c>
      <c r="BW38" s="7">
        <v>2</v>
      </c>
      <c r="BX38" s="7">
        <v>2</v>
      </c>
      <c r="BY38" s="7">
        <v>2</v>
      </c>
      <c r="BZ38" s="7">
        <v>3</v>
      </c>
      <c r="CA38" s="7">
        <v>2</v>
      </c>
      <c r="CB38" s="7"/>
      <c r="CC38" s="7">
        <v>5</v>
      </c>
      <c r="CD38" s="7"/>
      <c r="CE38" s="7">
        <v>2</v>
      </c>
      <c r="CF38" s="7">
        <v>3</v>
      </c>
      <c r="CG38" s="7">
        <v>4</v>
      </c>
      <c r="CH38" s="7">
        <v>3</v>
      </c>
      <c r="CI38" s="7">
        <v>4</v>
      </c>
      <c r="CJ38" s="7">
        <v>3</v>
      </c>
      <c r="CK38" s="7">
        <v>4</v>
      </c>
      <c r="CL38" s="7">
        <v>3</v>
      </c>
      <c r="CM38" s="7"/>
      <c r="CN38" s="7">
        <v>3</v>
      </c>
      <c r="CO38" s="7"/>
      <c r="CP38" s="7">
        <v>3</v>
      </c>
      <c r="CQ38" s="7">
        <v>3</v>
      </c>
      <c r="CR38" s="7">
        <v>4</v>
      </c>
      <c r="CS38" s="7">
        <v>3</v>
      </c>
      <c r="CT38" s="7">
        <v>4</v>
      </c>
      <c r="CU38" s="7">
        <v>3</v>
      </c>
      <c r="CV38" s="7">
        <v>3</v>
      </c>
      <c r="CW38" s="7">
        <v>2</v>
      </c>
    </row>
    <row r="39" spans="1:101">
      <c r="A39" s="1">
        <v>38</v>
      </c>
      <c r="B39" s="5" t="s">
        <v>115</v>
      </c>
      <c r="C39" s="5" t="s">
        <v>161</v>
      </c>
      <c r="D39" s="2"/>
      <c r="E39" s="2"/>
      <c r="F39" s="2"/>
      <c r="G39" s="2"/>
      <c r="H39" s="2"/>
      <c r="I39" s="2"/>
      <c r="J39" s="2" t="s">
        <v>103</v>
      </c>
      <c r="K39" s="2"/>
      <c r="L39" s="2"/>
      <c r="M39" s="8" t="s">
        <v>162</v>
      </c>
      <c r="N39" s="5" t="s">
        <v>115</v>
      </c>
      <c r="O39" s="5" t="s">
        <v>161</v>
      </c>
      <c r="P39" s="2"/>
      <c r="Q39" s="2"/>
      <c r="R39" s="2"/>
      <c r="S39" s="2"/>
      <c r="T39" s="2"/>
      <c r="U39" s="2"/>
      <c r="V39" s="2"/>
      <c r="W39" s="2"/>
      <c r="X39" s="2"/>
      <c r="Y39" s="11">
        <v>41082</v>
      </c>
      <c r="Z39" s="13" t="s">
        <v>133</v>
      </c>
      <c r="AA39" s="5"/>
      <c r="AB39" s="5"/>
      <c r="AC39" s="5"/>
      <c r="AD39" s="9"/>
      <c r="AE39" s="5"/>
      <c r="AF39" s="5"/>
      <c r="AG39" s="2"/>
      <c r="AH39" s="2"/>
      <c r="AI39" s="10"/>
      <c r="AJ39" s="10"/>
      <c r="AK39" s="7">
        <v>4</v>
      </c>
      <c r="AL39" s="7"/>
      <c r="AM39" s="7">
        <v>3</v>
      </c>
      <c r="AN39" s="7">
        <v>2</v>
      </c>
      <c r="AO39" s="7">
        <v>3</v>
      </c>
      <c r="AP39" s="7">
        <v>2</v>
      </c>
      <c r="AQ39" s="7">
        <v>2</v>
      </c>
      <c r="AR39" s="7">
        <v>3</v>
      </c>
      <c r="AS39" s="7">
        <v>3</v>
      </c>
      <c r="AT39" s="7">
        <v>3</v>
      </c>
      <c r="AU39" s="7"/>
      <c r="AV39" s="7">
        <v>4</v>
      </c>
      <c r="AW39" s="7"/>
      <c r="AX39" s="7">
        <v>3</v>
      </c>
      <c r="AY39" s="7">
        <v>3</v>
      </c>
      <c r="AZ39" s="7">
        <v>2</v>
      </c>
      <c r="BA39" s="7">
        <v>3</v>
      </c>
      <c r="BB39" s="7">
        <v>2</v>
      </c>
      <c r="BC39" s="7">
        <v>3</v>
      </c>
      <c r="BD39" s="7">
        <v>2</v>
      </c>
      <c r="BE39" s="7">
        <v>3</v>
      </c>
      <c r="BF39" s="7"/>
      <c r="BG39" s="7">
        <v>3</v>
      </c>
      <c r="BH39" s="7"/>
      <c r="BI39" s="7">
        <v>4</v>
      </c>
      <c r="BJ39" s="7">
        <v>2</v>
      </c>
      <c r="BK39" s="7">
        <v>2</v>
      </c>
      <c r="BL39" s="7">
        <v>2</v>
      </c>
      <c r="BM39" s="7">
        <v>4</v>
      </c>
      <c r="BN39" s="7">
        <v>0</v>
      </c>
      <c r="BO39" s="7">
        <v>1</v>
      </c>
      <c r="BP39" s="7">
        <v>2</v>
      </c>
      <c r="BQ39" s="7"/>
      <c r="BR39" s="7">
        <v>2</v>
      </c>
      <c r="BS39" s="7"/>
      <c r="BT39" s="7">
        <v>3</v>
      </c>
      <c r="BU39" s="7">
        <v>2</v>
      </c>
      <c r="BV39" s="7">
        <v>1</v>
      </c>
      <c r="BW39" s="7">
        <v>2</v>
      </c>
      <c r="BX39" s="7">
        <v>2</v>
      </c>
      <c r="BY39" s="7">
        <v>2</v>
      </c>
      <c r="BZ39" s="7">
        <v>1</v>
      </c>
      <c r="CA39" s="7">
        <v>2</v>
      </c>
      <c r="CB39" s="7"/>
      <c r="CC39" s="7">
        <v>4</v>
      </c>
      <c r="CD39" s="7"/>
      <c r="CE39" s="7">
        <v>2</v>
      </c>
      <c r="CF39" s="7">
        <v>3</v>
      </c>
      <c r="CG39" s="7">
        <v>3</v>
      </c>
      <c r="CH39" s="7">
        <v>3</v>
      </c>
      <c r="CI39" s="7">
        <v>4</v>
      </c>
      <c r="CJ39" s="7">
        <v>3</v>
      </c>
      <c r="CK39" s="7">
        <v>4</v>
      </c>
      <c r="CL39" s="7">
        <v>3</v>
      </c>
      <c r="CM39" s="7"/>
      <c r="CN39" s="7">
        <v>2</v>
      </c>
      <c r="CO39" s="7"/>
      <c r="CP39" s="7">
        <v>2</v>
      </c>
      <c r="CQ39" s="7">
        <v>1</v>
      </c>
      <c r="CR39" s="7">
        <v>1</v>
      </c>
      <c r="CS39" s="7">
        <v>1</v>
      </c>
      <c r="CT39" s="7">
        <v>4</v>
      </c>
      <c r="CU39" s="7">
        <v>1</v>
      </c>
      <c r="CV39" s="7">
        <v>4</v>
      </c>
      <c r="CW39" s="7">
        <v>1</v>
      </c>
    </row>
    <row r="40" spans="1:101">
      <c r="A40" s="1">
        <v>39</v>
      </c>
      <c r="B40" s="5" t="s">
        <v>163</v>
      </c>
      <c r="C40" s="2"/>
      <c r="D40" s="2"/>
      <c r="E40" s="2"/>
      <c r="F40" s="2"/>
      <c r="G40" s="2"/>
      <c r="H40" s="2"/>
      <c r="I40" s="2"/>
      <c r="J40" s="2" t="s">
        <v>103</v>
      </c>
      <c r="K40" s="2"/>
      <c r="L40" s="2"/>
      <c r="M40" s="2" t="s">
        <v>700</v>
      </c>
      <c r="N40" s="5" t="s">
        <v>163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11">
        <v>41082</v>
      </c>
      <c r="Z40" s="13" t="s">
        <v>133</v>
      </c>
      <c r="AA40" s="5"/>
      <c r="AB40" s="5"/>
      <c r="AC40" s="5"/>
      <c r="AD40" s="9"/>
      <c r="AE40" s="5"/>
      <c r="AF40" s="5"/>
      <c r="AG40" s="2"/>
      <c r="AH40" s="2"/>
      <c r="AI40" s="10"/>
      <c r="AJ40" s="10"/>
      <c r="AK40" s="7">
        <v>1</v>
      </c>
      <c r="AL40" s="7"/>
      <c r="AM40" s="7">
        <v>2</v>
      </c>
      <c r="AN40" s="7">
        <v>0</v>
      </c>
      <c r="AO40" s="7">
        <v>3</v>
      </c>
      <c r="AP40" s="7">
        <v>0</v>
      </c>
      <c r="AQ40" s="7">
        <v>3</v>
      </c>
      <c r="AR40" s="7">
        <v>0</v>
      </c>
      <c r="AS40" s="7">
        <v>4</v>
      </c>
      <c r="AT40" s="7">
        <v>0</v>
      </c>
      <c r="AU40" s="7"/>
      <c r="AV40" s="7">
        <v>1</v>
      </c>
      <c r="AW40" s="7"/>
      <c r="AX40" s="7">
        <v>2</v>
      </c>
      <c r="AY40" s="7">
        <v>0</v>
      </c>
      <c r="AZ40" s="7">
        <v>3</v>
      </c>
      <c r="BA40" s="7">
        <v>0</v>
      </c>
      <c r="BB40" s="7">
        <v>4</v>
      </c>
      <c r="BC40" s="7">
        <v>0</v>
      </c>
      <c r="BD40" s="7">
        <v>4</v>
      </c>
      <c r="BE40" s="7">
        <v>0</v>
      </c>
      <c r="BF40" s="7"/>
      <c r="BG40" s="7">
        <v>3</v>
      </c>
      <c r="BH40" s="7"/>
      <c r="BI40" s="7">
        <v>4</v>
      </c>
      <c r="BJ40" s="7">
        <v>0</v>
      </c>
      <c r="BK40" s="7">
        <v>2</v>
      </c>
      <c r="BL40" s="7">
        <v>0</v>
      </c>
      <c r="BM40" s="7">
        <v>3</v>
      </c>
      <c r="BN40" s="7">
        <v>0</v>
      </c>
      <c r="BO40" s="7">
        <v>3</v>
      </c>
      <c r="BP40" s="7">
        <v>0</v>
      </c>
      <c r="BQ40" s="7"/>
      <c r="BR40" s="7">
        <v>4</v>
      </c>
      <c r="BS40" s="7"/>
      <c r="BT40" s="7">
        <v>3</v>
      </c>
      <c r="BU40" s="7">
        <v>0</v>
      </c>
      <c r="BV40" s="7">
        <v>3</v>
      </c>
      <c r="BW40" s="7">
        <v>0</v>
      </c>
      <c r="BX40" s="7">
        <v>3</v>
      </c>
      <c r="BY40" s="7">
        <v>0</v>
      </c>
      <c r="BZ40" s="7">
        <v>3</v>
      </c>
      <c r="CA40" s="7">
        <v>0</v>
      </c>
      <c r="CB40" s="7"/>
      <c r="CC40" s="7">
        <v>2</v>
      </c>
      <c r="CD40" s="7"/>
      <c r="CE40" s="7">
        <v>2</v>
      </c>
      <c r="CF40" s="7">
        <v>0</v>
      </c>
      <c r="CG40" s="7">
        <v>2</v>
      </c>
      <c r="CH40" s="7">
        <v>0</v>
      </c>
      <c r="CI40" s="7">
        <v>3</v>
      </c>
      <c r="CJ40" s="7">
        <v>0</v>
      </c>
      <c r="CK40" s="7">
        <v>4</v>
      </c>
      <c r="CL40" s="7">
        <v>0</v>
      </c>
      <c r="CM40" s="7"/>
      <c r="CN40" s="7">
        <v>3</v>
      </c>
      <c r="CO40" s="7"/>
      <c r="CP40" s="7">
        <v>2</v>
      </c>
      <c r="CQ40" s="7">
        <v>2</v>
      </c>
      <c r="CR40" s="7">
        <v>3</v>
      </c>
      <c r="CS40" s="7">
        <v>2</v>
      </c>
      <c r="CT40" s="7">
        <v>4</v>
      </c>
      <c r="CU40" s="7">
        <v>2</v>
      </c>
      <c r="CV40" s="7">
        <v>3</v>
      </c>
      <c r="CW40" s="7">
        <v>2</v>
      </c>
    </row>
    <row r="41" spans="1:101">
      <c r="A41" s="1">
        <v>40</v>
      </c>
      <c r="B41" s="5" t="s">
        <v>164</v>
      </c>
      <c r="C41" s="5" t="s">
        <v>165</v>
      </c>
      <c r="D41" s="2"/>
      <c r="E41" s="2"/>
      <c r="F41" s="2"/>
      <c r="G41" s="2"/>
      <c r="H41" s="2"/>
      <c r="I41" s="2"/>
      <c r="J41" s="2" t="s">
        <v>103</v>
      </c>
      <c r="K41" s="2"/>
      <c r="L41" s="2"/>
      <c r="M41" s="8" t="s">
        <v>166</v>
      </c>
      <c r="N41" s="5" t="s">
        <v>164</v>
      </c>
      <c r="O41" s="5" t="s">
        <v>165</v>
      </c>
      <c r="P41" s="2"/>
      <c r="Q41" s="2"/>
      <c r="R41" s="2"/>
      <c r="S41" s="2"/>
      <c r="T41" s="2"/>
      <c r="U41" s="2"/>
      <c r="V41" s="2"/>
      <c r="W41" s="2"/>
      <c r="X41" s="2"/>
      <c r="Y41" s="11">
        <v>41102</v>
      </c>
      <c r="Z41" s="13" t="s">
        <v>167</v>
      </c>
      <c r="AA41" s="5"/>
      <c r="AB41" s="5"/>
      <c r="AC41" s="5"/>
      <c r="AD41" s="9"/>
      <c r="AE41" s="5"/>
      <c r="AF41" s="5"/>
      <c r="AG41" s="2"/>
      <c r="AH41" s="2"/>
      <c r="AI41" s="10"/>
      <c r="AJ41" s="10"/>
      <c r="AK41" s="15">
        <v>3</v>
      </c>
      <c r="AL41" s="15"/>
      <c r="AM41" s="15">
        <v>2</v>
      </c>
      <c r="AN41" s="15">
        <v>2</v>
      </c>
      <c r="AO41" s="15">
        <v>2</v>
      </c>
      <c r="AP41" s="15">
        <v>1</v>
      </c>
      <c r="AQ41" s="15">
        <v>4</v>
      </c>
      <c r="AR41" s="15">
        <v>3</v>
      </c>
      <c r="AS41" s="15">
        <v>4</v>
      </c>
      <c r="AT41" s="15">
        <v>3</v>
      </c>
      <c r="AU41" s="15"/>
      <c r="AV41" s="15">
        <v>2</v>
      </c>
      <c r="AW41" s="15"/>
      <c r="AX41" s="15">
        <v>1</v>
      </c>
      <c r="AY41" s="15">
        <v>3</v>
      </c>
      <c r="AZ41" s="15">
        <v>3</v>
      </c>
      <c r="BA41" s="15">
        <v>3</v>
      </c>
      <c r="BB41" s="15">
        <v>3</v>
      </c>
      <c r="BC41" s="15">
        <v>3</v>
      </c>
      <c r="BD41" s="15">
        <v>3</v>
      </c>
      <c r="BE41" s="15">
        <v>2</v>
      </c>
      <c r="BF41" s="15"/>
      <c r="BG41" s="15">
        <v>3</v>
      </c>
      <c r="BH41" s="15"/>
      <c r="BI41" s="15">
        <v>3</v>
      </c>
      <c r="BJ41" s="15">
        <v>2</v>
      </c>
      <c r="BK41" s="15">
        <v>2</v>
      </c>
      <c r="BL41" s="15">
        <v>2</v>
      </c>
      <c r="BM41" s="15">
        <v>3</v>
      </c>
      <c r="BN41" s="15">
        <v>2</v>
      </c>
      <c r="BO41" s="15">
        <v>3</v>
      </c>
      <c r="BP41" s="15">
        <v>1</v>
      </c>
      <c r="BQ41" s="15"/>
      <c r="BR41" s="16" t="s">
        <v>168</v>
      </c>
      <c r="BS41" s="16"/>
      <c r="BT41" s="15">
        <v>5</v>
      </c>
      <c r="BU41" s="15">
        <v>3</v>
      </c>
      <c r="BV41" s="15">
        <v>1</v>
      </c>
      <c r="BW41" s="15">
        <v>2</v>
      </c>
      <c r="BX41" s="15">
        <v>4</v>
      </c>
      <c r="BY41" s="15">
        <v>2</v>
      </c>
      <c r="BZ41" s="15">
        <v>1</v>
      </c>
      <c r="CA41" s="15">
        <v>2</v>
      </c>
      <c r="CB41" s="15"/>
      <c r="CC41" s="15">
        <v>1</v>
      </c>
      <c r="CD41" s="15"/>
      <c r="CE41" s="15">
        <v>3</v>
      </c>
      <c r="CF41" s="15">
        <v>3</v>
      </c>
      <c r="CG41" s="15">
        <v>3</v>
      </c>
      <c r="CH41" s="15">
        <v>3</v>
      </c>
      <c r="CI41" s="15">
        <v>5</v>
      </c>
      <c r="CJ41" s="15">
        <v>3</v>
      </c>
      <c r="CK41" s="15">
        <v>5</v>
      </c>
      <c r="CL41" s="15">
        <v>3</v>
      </c>
      <c r="CM41" s="15"/>
      <c r="CN41" s="15">
        <v>2</v>
      </c>
      <c r="CO41" s="15"/>
      <c r="CP41" s="15">
        <v>2</v>
      </c>
      <c r="CQ41" s="15">
        <v>3</v>
      </c>
      <c r="CR41" s="15">
        <v>4</v>
      </c>
      <c r="CS41" s="15">
        <v>3</v>
      </c>
      <c r="CT41" s="15">
        <v>5</v>
      </c>
      <c r="CU41" s="15">
        <v>3</v>
      </c>
      <c r="CV41" s="15">
        <v>4</v>
      </c>
      <c r="CW41" s="15">
        <v>3</v>
      </c>
    </row>
    <row r="42" spans="1:101">
      <c r="A42" s="1">
        <v>41</v>
      </c>
      <c r="B42" s="5" t="s">
        <v>169</v>
      </c>
      <c r="C42" s="5" t="s">
        <v>170</v>
      </c>
      <c r="D42" s="2"/>
      <c r="E42" s="2"/>
      <c r="F42" s="2"/>
      <c r="G42" s="2"/>
      <c r="H42" s="2"/>
      <c r="I42" s="2"/>
      <c r="J42" s="2" t="s">
        <v>103</v>
      </c>
      <c r="K42" s="2"/>
      <c r="L42" s="2"/>
      <c r="M42" s="13" t="s">
        <v>171</v>
      </c>
      <c r="N42" s="5" t="s">
        <v>169</v>
      </c>
      <c r="O42" s="5" t="s">
        <v>170</v>
      </c>
      <c r="P42" s="2"/>
      <c r="Q42" s="2"/>
      <c r="R42" s="2"/>
      <c r="S42" s="2"/>
      <c r="T42" s="2"/>
      <c r="U42" s="2"/>
      <c r="V42" s="2"/>
      <c r="W42" s="2"/>
      <c r="X42" s="2"/>
      <c r="Y42" s="11">
        <v>41102</v>
      </c>
      <c r="Z42" s="13" t="s">
        <v>167</v>
      </c>
      <c r="AA42" s="5"/>
      <c r="AB42" s="5"/>
      <c r="AC42" s="5"/>
      <c r="AD42" s="9"/>
      <c r="AE42" s="5"/>
      <c r="AF42" s="5"/>
      <c r="AG42" s="2"/>
      <c r="AH42" s="2"/>
      <c r="AI42" s="10"/>
      <c r="AJ42" s="10"/>
      <c r="AK42" s="7">
        <v>3</v>
      </c>
      <c r="AL42" s="7"/>
      <c r="AM42" s="7">
        <v>2</v>
      </c>
      <c r="AN42" s="7">
        <v>2</v>
      </c>
      <c r="AO42" s="7">
        <v>1</v>
      </c>
      <c r="AP42" s="7">
        <v>2</v>
      </c>
      <c r="AQ42" s="7">
        <v>2</v>
      </c>
      <c r="AR42" s="7">
        <v>1</v>
      </c>
      <c r="AS42" s="7">
        <v>1</v>
      </c>
      <c r="AT42" s="7">
        <v>1</v>
      </c>
      <c r="AU42" s="7"/>
      <c r="AV42" s="7">
        <v>2</v>
      </c>
      <c r="AW42" s="7"/>
      <c r="AX42" s="7">
        <v>3</v>
      </c>
      <c r="AY42" s="7">
        <v>2</v>
      </c>
      <c r="AZ42" s="7">
        <v>1</v>
      </c>
      <c r="BA42" s="7">
        <v>3</v>
      </c>
      <c r="BB42" s="7">
        <v>2</v>
      </c>
      <c r="BC42" s="7">
        <v>1</v>
      </c>
      <c r="BD42" s="7">
        <v>1</v>
      </c>
      <c r="BE42" s="7">
        <v>2</v>
      </c>
      <c r="BF42" s="7"/>
      <c r="BG42" s="7">
        <v>2</v>
      </c>
      <c r="BH42" s="7"/>
      <c r="BI42" s="7">
        <v>4</v>
      </c>
      <c r="BJ42" s="7">
        <v>0</v>
      </c>
      <c r="BK42" s="7">
        <v>2</v>
      </c>
      <c r="BL42" s="7">
        <v>2</v>
      </c>
      <c r="BM42" s="7">
        <v>4</v>
      </c>
      <c r="BN42" s="7">
        <v>2</v>
      </c>
      <c r="BO42" s="7">
        <v>3</v>
      </c>
      <c r="BP42" s="7">
        <v>1</v>
      </c>
      <c r="BQ42" s="7"/>
      <c r="BR42" s="7">
        <v>1</v>
      </c>
      <c r="BS42" s="7"/>
      <c r="BT42" s="7">
        <v>5</v>
      </c>
      <c r="BU42" s="7">
        <v>3</v>
      </c>
      <c r="BV42" s="7">
        <v>2</v>
      </c>
      <c r="BW42" s="7">
        <v>3</v>
      </c>
      <c r="BX42" s="7">
        <v>2</v>
      </c>
      <c r="BY42" s="7">
        <v>2</v>
      </c>
      <c r="BZ42" s="7">
        <v>1</v>
      </c>
      <c r="CA42" s="7">
        <v>2</v>
      </c>
      <c r="CB42" s="7"/>
      <c r="CC42" s="7">
        <v>1</v>
      </c>
      <c r="CD42" s="7"/>
      <c r="CE42" s="7">
        <v>1</v>
      </c>
      <c r="CF42" s="7">
        <v>3</v>
      </c>
      <c r="CG42" s="7">
        <v>2</v>
      </c>
      <c r="CH42" s="7">
        <v>3</v>
      </c>
      <c r="CI42" s="7">
        <v>4</v>
      </c>
      <c r="CJ42" s="7">
        <v>3</v>
      </c>
      <c r="CK42" s="7">
        <v>4</v>
      </c>
      <c r="CL42" s="7">
        <v>3</v>
      </c>
      <c r="CM42" s="7"/>
      <c r="CN42" s="7">
        <v>4</v>
      </c>
      <c r="CO42" s="7"/>
      <c r="CP42" s="7">
        <v>2</v>
      </c>
      <c r="CQ42" s="7">
        <v>1</v>
      </c>
      <c r="CR42" s="7">
        <v>3</v>
      </c>
      <c r="CS42" s="7">
        <v>2</v>
      </c>
      <c r="CT42" s="7">
        <v>2</v>
      </c>
      <c r="CU42" s="7">
        <v>1</v>
      </c>
      <c r="CV42" s="7">
        <v>2</v>
      </c>
      <c r="CW42" s="7">
        <v>1</v>
      </c>
    </row>
    <row r="43" spans="1:101" ht="24">
      <c r="A43" s="1">
        <v>42</v>
      </c>
      <c r="B43" s="5" t="s">
        <v>172</v>
      </c>
      <c r="C43" s="5" t="s">
        <v>173</v>
      </c>
      <c r="D43" s="2"/>
      <c r="E43" s="6" t="s">
        <v>174</v>
      </c>
      <c r="F43" s="2"/>
      <c r="G43" s="6" t="s">
        <v>175</v>
      </c>
      <c r="H43" s="7" t="s">
        <v>176</v>
      </c>
      <c r="I43" s="7">
        <v>49506</v>
      </c>
      <c r="J43" s="2" t="s">
        <v>103</v>
      </c>
      <c r="K43" s="5" t="s">
        <v>177</v>
      </c>
      <c r="L43" s="2"/>
      <c r="M43" s="8" t="s">
        <v>178</v>
      </c>
      <c r="N43" s="5" t="s">
        <v>172</v>
      </c>
      <c r="O43" s="5" t="s">
        <v>173</v>
      </c>
      <c r="P43" s="6" t="s">
        <v>174</v>
      </c>
      <c r="Q43" s="6" t="s">
        <v>175</v>
      </c>
      <c r="R43" s="7" t="s">
        <v>176</v>
      </c>
      <c r="S43" s="7">
        <v>49506</v>
      </c>
      <c r="T43" s="7"/>
      <c r="U43" s="7"/>
      <c r="V43" s="7"/>
      <c r="W43" s="7"/>
      <c r="X43" s="7"/>
      <c r="Y43" s="11">
        <v>41102</v>
      </c>
      <c r="Z43" s="13" t="s">
        <v>167</v>
      </c>
      <c r="AA43" s="5"/>
      <c r="AB43" s="2"/>
      <c r="AC43" s="2"/>
      <c r="AD43" s="2"/>
      <c r="AE43" s="2"/>
      <c r="AF43" s="2"/>
      <c r="AG43" s="2"/>
      <c r="AH43" s="5" t="s">
        <v>179</v>
      </c>
      <c r="AI43" s="10"/>
      <c r="AJ43" s="10"/>
      <c r="AK43" s="7">
        <v>2</v>
      </c>
      <c r="AL43" s="7"/>
      <c r="AM43" s="7">
        <v>2</v>
      </c>
      <c r="AN43" s="7">
        <v>2</v>
      </c>
      <c r="AO43" s="7">
        <v>3</v>
      </c>
      <c r="AP43" s="7">
        <v>2</v>
      </c>
      <c r="AQ43" s="7">
        <v>3</v>
      </c>
      <c r="AR43" s="7">
        <v>2</v>
      </c>
      <c r="AS43" s="7">
        <v>4</v>
      </c>
      <c r="AT43" s="7">
        <v>1</v>
      </c>
      <c r="AU43" s="7"/>
      <c r="AV43" s="7">
        <v>2</v>
      </c>
      <c r="AW43" s="7"/>
      <c r="AX43" s="7">
        <v>2</v>
      </c>
      <c r="AY43" s="7">
        <v>2</v>
      </c>
      <c r="AZ43" s="7">
        <v>1</v>
      </c>
      <c r="BA43" s="7">
        <v>3</v>
      </c>
      <c r="BB43" s="7">
        <v>2</v>
      </c>
      <c r="BC43" s="7">
        <v>3</v>
      </c>
      <c r="BD43" s="7">
        <v>5</v>
      </c>
      <c r="BE43" s="7">
        <v>1</v>
      </c>
      <c r="BF43" s="7"/>
      <c r="BG43" s="7">
        <v>4</v>
      </c>
      <c r="BH43" s="7"/>
      <c r="BI43" s="7">
        <v>5</v>
      </c>
      <c r="BJ43" s="7">
        <v>1</v>
      </c>
      <c r="BK43" s="7">
        <v>1</v>
      </c>
      <c r="BL43" s="7">
        <v>3</v>
      </c>
      <c r="BM43" s="7">
        <v>5</v>
      </c>
      <c r="BN43" s="7">
        <v>1</v>
      </c>
      <c r="BO43" s="7">
        <v>4</v>
      </c>
      <c r="BP43" s="7">
        <v>3</v>
      </c>
      <c r="BQ43" s="7"/>
      <c r="BR43" s="7">
        <v>2</v>
      </c>
      <c r="BS43" s="7"/>
      <c r="BT43" s="7">
        <v>5</v>
      </c>
      <c r="BU43" s="7">
        <v>1</v>
      </c>
      <c r="BV43" s="7">
        <v>3</v>
      </c>
      <c r="BW43" s="7">
        <v>2</v>
      </c>
      <c r="BX43" s="7">
        <v>3</v>
      </c>
      <c r="BY43" s="7">
        <v>2</v>
      </c>
      <c r="BZ43" s="7">
        <v>2</v>
      </c>
      <c r="CA43" s="7">
        <v>2</v>
      </c>
      <c r="CB43" s="7"/>
      <c r="CC43" s="7">
        <v>4</v>
      </c>
      <c r="CD43" s="7"/>
      <c r="CE43" s="7">
        <v>1</v>
      </c>
      <c r="CF43" s="7">
        <v>2</v>
      </c>
      <c r="CG43" s="7">
        <v>3</v>
      </c>
      <c r="CH43" s="7">
        <v>3</v>
      </c>
      <c r="CI43" s="7">
        <v>2</v>
      </c>
      <c r="CJ43" s="7">
        <v>3</v>
      </c>
      <c r="CK43" s="7">
        <v>4</v>
      </c>
      <c r="CL43" s="7">
        <v>1</v>
      </c>
      <c r="CM43" s="7"/>
      <c r="CN43" s="7">
        <v>3</v>
      </c>
      <c r="CO43" s="7"/>
      <c r="CP43" s="7">
        <v>2</v>
      </c>
      <c r="CQ43" s="7">
        <v>3</v>
      </c>
      <c r="CR43" s="7">
        <v>4</v>
      </c>
      <c r="CS43" s="7">
        <v>3</v>
      </c>
      <c r="CT43" s="7">
        <v>3</v>
      </c>
      <c r="CU43" s="7">
        <v>2</v>
      </c>
      <c r="CV43" s="7">
        <v>4</v>
      </c>
      <c r="CW43" s="7">
        <v>1</v>
      </c>
    </row>
    <row r="44" spans="1:101">
      <c r="A44" s="1">
        <v>43</v>
      </c>
      <c r="B44" s="5" t="s">
        <v>180</v>
      </c>
      <c r="C44" s="5" t="s">
        <v>181</v>
      </c>
      <c r="D44" s="2"/>
      <c r="E44" s="7" t="s">
        <v>182</v>
      </c>
      <c r="F44" s="2"/>
      <c r="G44" s="7" t="s">
        <v>175</v>
      </c>
      <c r="H44" s="7" t="s">
        <v>176</v>
      </c>
      <c r="I44" s="7">
        <v>49506</v>
      </c>
      <c r="J44" s="2" t="s">
        <v>103</v>
      </c>
      <c r="K44" s="7" t="s">
        <v>183</v>
      </c>
      <c r="L44" s="2"/>
      <c r="M44" s="8" t="s">
        <v>184</v>
      </c>
      <c r="N44" s="5" t="s">
        <v>180</v>
      </c>
      <c r="O44" s="5" t="s">
        <v>181</v>
      </c>
      <c r="P44" s="7" t="s">
        <v>182</v>
      </c>
      <c r="Q44" s="7" t="s">
        <v>175</v>
      </c>
      <c r="R44" s="7" t="s">
        <v>176</v>
      </c>
      <c r="S44" s="7">
        <v>49506</v>
      </c>
      <c r="T44" s="7"/>
      <c r="U44" s="7"/>
      <c r="V44" s="7"/>
      <c r="W44" s="7"/>
      <c r="X44" s="7"/>
      <c r="Y44" s="11">
        <v>41102</v>
      </c>
      <c r="Z44" s="13" t="s">
        <v>167</v>
      </c>
      <c r="AA44" s="5"/>
      <c r="AB44" s="2"/>
      <c r="AC44" s="2"/>
      <c r="AD44" s="2"/>
      <c r="AE44" s="2"/>
      <c r="AF44" s="2"/>
      <c r="AG44" s="2"/>
      <c r="AH44" s="5" t="s">
        <v>185</v>
      </c>
      <c r="AI44" s="10"/>
      <c r="AJ44" s="10"/>
      <c r="AK44" s="7">
        <v>4</v>
      </c>
      <c r="AL44" s="7"/>
      <c r="AM44" s="7">
        <v>2</v>
      </c>
      <c r="AN44" s="7">
        <v>2</v>
      </c>
      <c r="AO44" s="7">
        <v>1</v>
      </c>
      <c r="AP44" s="7">
        <v>3</v>
      </c>
      <c r="AQ44" s="7">
        <v>3</v>
      </c>
      <c r="AR44" s="7">
        <v>2</v>
      </c>
      <c r="AS44" s="7">
        <v>3</v>
      </c>
      <c r="AT44" s="7">
        <v>2</v>
      </c>
      <c r="AU44" s="7"/>
      <c r="AV44" s="7">
        <v>3</v>
      </c>
      <c r="AW44" s="7"/>
      <c r="AX44" s="7">
        <v>4</v>
      </c>
      <c r="AY44" s="7">
        <v>2</v>
      </c>
      <c r="AZ44" s="7">
        <v>3</v>
      </c>
      <c r="BA44" s="7">
        <v>2</v>
      </c>
      <c r="BB44" s="7">
        <v>3</v>
      </c>
      <c r="BC44" s="17"/>
      <c r="BD44" s="7">
        <v>3</v>
      </c>
      <c r="BE44" s="17"/>
      <c r="BF44" s="17"/>
      <c r="BG44" s="7">
        <v>1</v>
      </c>
      <c r="BH44" s="7"/>
      <c r="BI44" s="17"/>
      <c r="BJ44" s="7">
        <v>1</v>
      </c>
      <c r="BK44" s="7">
        <v>4</v>
      </c>
      <c r="BL44" s="7">
        <v>1</v>
      </c>
      <c r="BM44" s="7">
        <v>4</v>
      </c>
      <c r="BN44" s="7">
        <v>1</v>
      </c>
      <c r="BO44" s="7">
        <v>4</v>
      </c>
      <c r="BP44" s="7">
        <v>1</v>
      </c>
      <c r="BQ44" s="7"/>
      <c r="BR44" s="7">
        <v>4</v>
      </c>
      <c r="BS44" s="7"/>
      <c r="BT44" s="7">
        <v>5</v>
      </c>
      <c r="BU44" s="7">
        <v>3</v>
      </c>
      <c r="BV44" s="7">
        <v>1</v>
      </c>
      <c r="BW44" s="7">
        <v>3</v>
      </c>
      <c r="BX44" s="7">
        <v>1</v>
      </c>
      <c r="BY44" s="7">
        <v>3</v>
      </c>
      <c r="BZ44" s="7">
        <v>1</v>
      </c>
      <c r="CA44" s="7">
        <v>3</v>
      </c>
      <c r="CB44" s="7"/>
      <c r="CC44" s="7">
        <v>1</v>
      </c>
      <c r="CD44" s="7"/>
      <c r="CE44" s="7">
        <v>3</v>
      </c>
      <c r="CF44" s="7">
        <v>1</v>
      </c>
      <c r="CG44" s="7">
        <v>3</v>
      </c>
      <c r="CH44" s="7">
        <v>1</v>
      </c>
      <c r="CI44" s="7">
        <v>4</v>
      </c>
      <c r="CJ44" s="7">
        <v>1</v>
      </c>
      <c r="CK44" s="7">
        <v>3</v>
      </c>
      <c r="CL44" s="7">
        <v>1</v>
      </c>
      <c r="CM44" s="7"/>
      <c r="CN44" s="7">
        <v>2</v>
      </c>
      <c r="CO44" s="7"/>
      <c r="CP44" s="7">
        <v>5</v>
      </c>
      <c r="CQ44" s="7">
        <v>2</v>
      </c>
      <c r="CR44" s="7">
        <v>5</v>
      </c>
      <c r="CS44" s="7">
        <v>3</v>
      </c>
      <c r="CT44" s="7">
        <v>5</v>
      </c>
      <c r="CU44" s="7">
        <v>3</v>
      </c>
      <c r="CV44" s="7">
        <v>2</v>
      </c>
      <c r="CW44" s="7">
        <v>2</v>
      </c>
    </row>
    <row r="45" spans="1:101" ht="24">
      <c r="A45" s="1">
        <v>44</v>
      </c>
      <c r="B45" s="5" t="s">
        <v>186</v>
      </c>
      <c r="C45" s="5" t="s">
        <v>187</v>
      </c>
      <c r="D45" s="2"/>
      <c r="E45" s="6" t="s">
        <v>188</v>
      </c>
      <c r="F45" s="2"/>
      <c r="G45" s="6" t="s">
        <v>189</v>
      </c>
      <c r="H45" s="7" t="s">
        <v>176</v>
      </c>
      <c r="I45" s="7">
        <v>49343</v>
      </c>
      <c r="J45" s="2" t="s">
        <v>103</v>
      </c>
      <c r="K45" s="5" t="s">
        <v>190</v>
      </c>
      <c r="L45" s="2"/>
      <c r="M45" s="8" t="s">
        <v>191</v>
      </c>
      <c r="N45" s="5" t="s">
        <v>186</v>
      </c>
      <c r="O45" s="5" t="s">
        <v>187</v>
      </c>
      <c r="P45" s="6" t="s">
        <v>188</v>
      </c>
      <c r="Q45" s="6" t="s">
        <v>189</v>
      </c>
      <c r="R45" s="7" t="s">
        <v>176</v>
      </c>
      <c r="S45" s="7">
        <v>49343</v>
      </c>
      <c r="T45" s="7"/>
      <c r="U45" s="7"/>
      <c r="V45" s="7"/>
      <c r="W45" s="7"/>
      <c r="X45" s="7"/>
      <c r="Y45" s="11">
        <v>41102</v>
      </c>
      <c r="Z45" s="13" t="s">
        <v>167</v>
      </c>
      <c r="AA45" s="5"/>
      <c r="AB45" s="2"/>
      <c r="AC45" s="2"/>
      <c r="AD45" s="2"/>
      <c r="AE45" s="2"/>
      <c r="AF45" s="2"/>
      <c r="AG45" s="2"/>
      <c r="AH45" s="2"/>
      <c r="AI45" s="5"/>
      <c r="AJ45" s="5"/>
      <c r="AK45" s="7">
        <v>4</v>
      </c>
      <c r="AL45" s="7"/>
      <c r="AM45" s="7">
        <v>2</v>
      </c>
      <c r="AN45" s="7">
        <v>3</v>
      </c>
      <c r="AO45" s="7">
        <v>1</v>
      </c>
      <c r="AP45" s="7">
        <v>2</v>
      </c>
      <c r="AQ45" s="7">
        <v>2</v>
      </c>
      <c r="AR45" s="7">
        <v>3</v>
      </c>
      <c r="AS45" s="7">
        <v>3</v>
      </c>
      <c r="AT45" s="7">
        <v>2</v>
      </c>
      <c r="AU45" s="7"/>
      <c r="AV45" s="7">
        <v>4</v>
      </c>
      <c r="AW45" s="7"/>
      <c r="AX45" s="7">
        <v>2</v>
      </c>
      <c r="AY45" s="7">
        <v>3</v>
      </c>
      <c r="AZ45" s="7">
        <v>4</v>
      </c>
      <c r="BA45" s="7">
        <v>2</v>
      </c>
      <c r="BB45" s="7">
        <v>3</v>
      </c>
      <c r="BC45" s="7">
        <v>2</v>
      </c>
      <c r="BD45" s="7">
        <v>4</v>
      </c>
      <c r="BE45" s="7">
        <v>3</v>
      </c>
      <c r="BF45" s="7"/>
      <c r="BG45" s="7">
        <v>5</v>
      </c>
      <c r="BH45" s="7"/>
      <c r="BI45" s="7">
        <v>3</v>
      </c>
      <c r="BJ45" s="7">
        <v>2</v>
      </c>
      <c r="BK45" s="7">
        <v>4</v>
      </c>
      <c r="BL45" s="7">
        <v>2</v>
      </c>
      <c r="BM45" s="7">
        <v>4</v>
      </c>
      <c r="BN45" s="7">
        <v>3</v>
      </c>
      <c r="BO45" s="7">
        <v>5</v>
      </c>
      <c r="BP45" s="7">
        <v>2</v>
      </c>
      <c r="BQ45" s="7"/>
      <c r="BR45" s="7">
        <v>2</v>
      </c>
      <c r="BS45" s="7"/>
      <c r="BT45" s="7">
        <v>4</v>
      </c>
      <c r="BU45" s="7">
        <v>2</v>
      </c>
      <c r="BV45" s="7">
        <v>4</v>
      </c>
      <c r="BW45" s="7">
        <v>3</v>
      </c>
      <c r="BX45" s="7">
        <v>2</v>
      </c>
      <c r="BY45" s="7">
        <v>2</v>
      </c>
      <c r="BZ45" s="7">
        <v>2</v>
      </c>
      <c r="CA45" s="7">
        <v>1</v>
      </c>
      <c r="CB45" s="7"/>
      <c r="CC45" s="7">
        <v>4</v>
      </c>
      <c r="CD45" s="7"/>
      <c r="CE45" s="7">
        <v>2</v>
      </c>
      <c r="CF45" s="7">
        <v>3</v>
      </c>
      <c r="CG45" s="7">
        <v>4</v>
      </c>
      <c r="CH45" s="7">
        <v>3</v>
      </c>
      <c r="CI45" s="7">
        <v>4</v>
      </c>
      <c r="CJ45" s="7">
        <v>3</v>
      </c>
      <c r="CK45" s="7">
        <v>4</v>
      </c>
      <c r="CL45" s="7">
        <v>2</v>
      </c>
      <c r="CM45" s="7"/>
      <c r="CN45" s="7">
        <v>4</v>
      </c>
      <c r="CO45" s="7"/>
      <c r="CP45" s="7">
        <v>4</v>
      </c>
      <c r="CQ45" s="7">
        <v>3</v>
      </c>
      <c r="CR45" s="7">
        <v>4</v>
      </c>
      <c r="CS45" s="7">
        <v>2</v>
      </c>
      <c r="CT45" s="7">
        <v>5</v>
      </c>
      <c r="CU45" s="7">
        <v>3</v>
      </c>
      <c r="CV45" s="7">
        <v>5</v>
      </c>
      <c r="CW45" s="7">
        <v>3</v>
      </c>
    </row>
    <row r="46" spans="1:101" ht="24">
      <c r="A46" s="1">
        <v>45</v>
      </c>
      <c r="B46" s="5" t="s">
        <v>192</v>
      </c>
      <c r="C46" s="5" t="s">
        <v>193</v>
      </c>
      <c r="D46" s="2"/>
      <c r="E46" s="6" t="s">
        <v>194</v>
      </c>
      <c r="F46" s="2"/>
      <c r="G46" s="6" t="s">
        <v>175</v>
      </c>
      <c r="H46" s="7" t="s">
        <v>176</v>
      </c>
      <c r="I46" s="7">
        <v>49506</v>
      </c>
      <c r="J46" s="2" t="s">
        <v>103</v>
      </c>
      <c r="K46" s="2"/>
      <c r="L46" s="2"/>
      <c r="M46" s="8" t="s">
        <v>195</v>
      </c>
      <c r="N46" s="5" t="s">
        <v>192</v>
      </c>
      <c r="O46" s="5" t="s">
        <v>193</v>
      </c>
      <c r="P46" s="6" t="s">
        <v>194</v>
      </c>
      <c r="Q46" s="6" t="s">
        <v>175</v>
      </c>
      <c r="R46" s="7" t="s">
        <v>176</v>
      </c>
      <c r="S46" s="7">
        <v>49506</v>
      </c>
      <c r="T46" s="7"/>
      <c r="U46" s="7"/>
      <c r="V46" s="7"/>
      <c r="W46" s="7"/>
      <c r="X46" s="7"/>
      <c r="Y46" s="11">
        <v>41102</v>
      </c>
      <c r="Z46" s="13" t="s">
        <v>167</v>
      </c>
      <c r="AA46" s="5"/>
      <c r="AB46" s="2"/>
      <c r="AC46" s="2"/>
      <c r="AD46" s="2"/>
      <c r="AE46" s="2"/>
      <c r="AF46" s="2"/>
      <c r="AG46" s="2"/>
      <c r="AH46" s="5" t="s">
        <v>179</v>
      </c>
      <c r="AI46" s="10"/>
      <c r="AJ46" s="10"/>
      <c r="AK46" s="7">
        <v>3</v>
      </c>
      <c r="AL46" s="7"/>
      <c r="AM46" s="7">
        <v>1</v>
      </c>
      <c r="AN46" s="7">
        <v>2</v>
      </c>
      <c r="AO46" s="7">
        <v>1</v>
      </c>
      <c r="AP46" s="7">
        <v>2</v>
      </c>
      <c r="AQ46" s="7">
        <v>2</v>
      </c>
      <c r="AR46" s="7">
        <v>2</v>
      </c>
      <c r="AS46" s="7">
        <v>2</v>
      </c>
      <c r="AT46" s="7">
        <v>2</v>
      </c>
      <c r="AU46" s="7"/>
      <c r="AV46" s="7">
        <v>4</v>
      </c>
      <c r="AW46" s="7"/>
      <c r="AX46" s="17"/>
      <c r="AY46" s="7">
        <v>3</v>
      </c>
      <c r="AZ46" s="7">
        <v>3</v>
      </c>
      <c r="BA46" s="7">
        <v>3</v>
      </c>
      <c r="BB46" s="7">
        <v>3</v>
      </c>
      <c r="BC46" s="17"/>
      <c r="BD46" s="7">
        <v>1</v>
      </c>
      <c r="BE46" s="7">
        <v>3</v>
      </c>
      <c r="BF46" s="7"/>
      <c r="BG46" s="7">
        <v>2</v>
      </c>
      <c r="BH46" s="7"/>
      <c r="BI46" s="7">
        <v>4</v>
      </c>
      <c r="BJ46" s="7">
        <v>1</v>
      </c>
      <c r="BK46" s="7">
        <v>2</v>
      </c>
      <c r="BL46" s="17"/>
      <c r="BM46" s="7">
        <v>3</v>
      </c>
      <c r="BN46" s="7">
        <v>1</v>
      </c>
      <c r="BO46" s="7">
        <v>3</v>
      </c>
      <c r="BP46" s="7">
        <v>1</v>
      </c>
      <c r="BQ46" s="7"/>
      <c r="BR46" s="7">
        <v>2</v>
      </c>
      <c r="BS46" s="7"/>
      <c r="BT46" s="7">
        <v>5</v>
      </c>
      <c r="BU46" s="7">
        <v>1</v>
      </c>
      <c r="BV46" s="17"/>
      <c r="BW46" s="7">
        <v>1</v>
      </c>
      <c r="BX46" s="17"/>
      <c r="BY46" s="7">
        <v>1</v>
      </c>
      <c r="BZ46" s="17"/>
      <c r="CA46" s="7">
        <v>1</v>
      </c>
      <c r="CB46" s="7"/>
      <c r="CC46" s="7">
        <v>3</v>
      </c>
      <c r="CD46" s="7"/>
      <c r="CE46" s="7">
        <v>2</v>
      </c>
      <c r="CF46" s="7">
        <v>2</v>
      </c>
      <c r="CG46" s="7">
        <v>3</v>
      </c>
      <c r="CH46" s="7">
        <v>2</v>
      </c>
      <c r="CI46" s="7">
        <v>3</v>
      </c>
      <c r="CJ46" s="7">
        <v>2</v>
      </c>
      <c r="CK46" s="7">
        <v>3</v>
      </c>
      <c r="CL46" s="7">
        <v>2</v>
      </c>
      <c r="CM46" s="7"/>
      <c r="CN46" s="7">
        <v>5</v>
      </c>
      <c r="CO46" s="7"/>
      <c r="CP46" s="7">
        <v>2</v>
      </c>
      <c r="CQ46" s="7">
        <v>3</v>
      </c>
      <c r="CR46" s="7">
        <v>3</v>
      </c>
      <c r="CS46" s="7">
        <v>3</v>
      </c>
      <c r="CT46" s="7">
        <v>1</v>
      </c>
      <c r="CU46" s="7">
        <v>3</v>
      </c>
      <c r="CV46" s="7">
        <v>1</v>
      </c>
      <c r="CW46" s="7">
        <v>3</v>
      </c>
    </row>
    <row r="47" spans="1:101" ht="24">
      <c r="A47" s="1">
        <v>46</v>
      </c>
      <c r="B47" s="5" t="s">
        <v>196</v>
      </c>
      <c r="C47" s="5" t="s">
        <v>197</v>
      </c>
      <c r="D47" s="2"/>
      <c r="E47" s="6" t="s">
        <v>198</v>
      </c>
      <c r="F47" s="2"/>
      <c r="G47" s="6" t="s">
        <v>175</v>
      </c>
      <c r="H47" s="7" t="s">
        <v>176</v>
      </c>
      <c r="I47" s="7">
        <v>49506</v>
      </c>
      <c r="J47" s="2" t="s">
        <v>103</v>
      </c>
      <c r="K47" s="5" t="s">
        <v>199</v>
      </c>
      <c r="L47" s="2"/>
      <c r="M47" s="8" t="s">
        <v>200</v>
      </c>
      <c r="N47" s="5" t="s">
        <v>196</v>
      </c>
      <c r="O47" s="5" t="s">
        <v>197</v>
      </c>
      <c r="P47" s="6" t="s">
        <v>198</v>
      </c>
      <c r="Q47" s="6" t="s">
        <v>175</v>
      </c>
      <c r="R47" s="7" t="s">
        <v>176</v>
      </c>
      <c r="S47" s="7">
        <v>49506</v>
      </c>
      <c r="T47" s="7"/>
      <c r="U47" s="7"/>
      <c r="V47" s="7"/>
      <c r="W47" s="7"/>
      <c r="X47" s="7"/>
      <c r="Y47" s="11">
        <v>41102</v>
      </c>
      <c r="Z47" s="13" t="s">
        <v>167</v>
      </c>
      <c r="AA47" s="5"/>
      <c r="AB47" s="2"/>
      <c r="AC47" s="2"/>
      <c r="AD47" s="2"/>
      <c r="AE47" s="2"/>
      <c r="AF47" s="2"/>
      <c r="AG47" s="2"/>
      <c r="AH47" s="5" t="s">
        <v>141</v>
      </c>
      <c r="AI47" s="10"/>
      <c r="AJ47" s="10"/>
      <c r="AK47" s="7">
        <v>4</v>
      </c>
      <c r="AL47" s="7"/>
      <c r="AM47" s="7">
        <v>1</v>
      </c>
      <c r="AN47" s="7">
        <v>3</v>
      </c>
      <c r="AO47" s="7">
        <v>2</v>
      </c>
      <c r="AP47" s="7">
        <v>3</v>
      </c>
      <c r="AQ47" s="7">
        <v>1</v>
      </c>
      <c r="AR47" s="7">
        <v>3</v>
      </c>
      <c r="AS47" s="7">
        <v>3</v>
      </c>
      <c r="AT47" s="7">
        <v>3</v>
      </c>
      <c r="AU47" s="7"/>
      <c r="AV47" s="7">
        <v>2</v>
      </c>
      <c r="AW47" s="7"/>
      <c r="AX47" s="7">
        <v>4</v>
      </c>
      <c r="AY47" s="7">
        <v>1</v>
      </c>
      <c r="AZ47" s="7">
        <v>3</v>
      </c>
      <c r="BA47" s="7">
        <v>2</v>
      </c>
      <c r="BB47" s="7">
        <v>3</v>
      </c>
      <c r="BC47" s="7">
        <v>2</v>
      </c>
      <c r="BD47" s="7">
        <v>1</v>
      </c>
      <c r="BE47" s="7">
        <v>2</v>
      </c>
      <c r="BF47" s="7"/>
      <c r="BG47" s="7">
        <v>1</v>
      </c>
      <c r="BH47" s="7"/>
      <c r="BI47" s="7">
        <v>4</v>
      </c>
      <c r="BJ47" s="7">
        <v>1</v>
      </c>
      <c r="BK47" s="7">
        <v>3</v>
      </c>
      <c r="BL47" s="7">
        <v>1</v>
      </c>
      <c r="BM47" s="7">
        <v>3</v>
      </c>
      <c r="BN47" s="7">
        <v>2</v>
      </c>
      <c r="BO47" s="7">
        <v>3</v>
      </c>
      <c r="BP47" s="7">
        <v>3</v>
      </c>
      <c r="BQ47" s="7"/>
      <c r="BR47" s="7">
        <v>1</v>
      </c>
      <c r="BS47" s="7"/>
      <c r="BT47" s="7">
        <v>2</v>
      </c>
      <c r="BU47" s="7">
        <v>1</v>
      </c>
      <c r="BV47" s="7">
        <v>3</v>
      </c>
      <c r="BW47" s="7">
        <v>2</v>
      </c>
      <c r="BX47" s="7">
        <v>3</v>
      </c>
      <c r="BY47" s="7">
        <v>1</v>
      </c>
      <c r="BZ47" s="7">
        <v>4</v>
      </c>
      <c r="CA47" s="7">
        <v>2</v>
      </c>
      <c r="CB47" s="7"/>
      <c r="CC47" s="7">
        <v>2</v>
      </c>
      <c r="CD47" s="7"/>
      <c r="CE47" s="7">
        <v>1</v>
      </c>
      <c r="CF47" s="7">
        <v>2</v>
      </c>
      <c r="CG47" s="7">
        <v>2</v>
      </c>
      <c r="CH47" s="7">
        <v>2</v>
      </c>
      <c r="CI47" s="7">
        <v>3</v>
      </c>
      <c r="CJ47" s="7">
        <v>2</v>
      </c>
      <c r="CK47" s="7">
        <v>4</v>
      </c>
      <c r="CL47" s="7">
        <v>2</v>
      </c>
      <c r="CM47" s="7"/>
      <c r="CN47" s="7">
        <v>4</v>
      </c>
      <c r="CO47" s="7"/>
      <c r="CP47" s="7">
        <v>3</v>
      </c>
      <c r="CQ47" s="7">
        <v>3</v>
      </c>
      <c r="CR47" s="7">
        <v>3</v>
      </c>
      <c r="CS47" s="17"/>
      <c r="CT47" s="7">
        <v>3</v>
      </c>
      <c r="CU47" s="7">
        <v>2</v>
      </c>
      <c r="CV47" s="7">
        <v>2</v>
      </c>
      <c r="CW47" s="7">
        <v>3</v>
      </c>
    </row>
    <row r="48" spans="1:101">
      <c r="A48" s="1">
        <v>47</v>
      </c>
      <c r="B48" s="5" t="s">
        <v>201</v>
      </c>
      <c r="C48" s="5" t="s">
        <v>202</v>
      </c>
      <c r="D48" s="2"/>
      <c r="E48" s="6" t="s">
        <v>203</v>
      </c>
      <c r="F48" s="2"/>
      <c r="G48" s="6" t="s">
        <v>175</v>
      </c>
      <c r="H48" s="7" t="s">
        <v>176</v>
      </c>
      <c r="I48" s="7">
        <v>49506</v>
      </c>
      <c r="J48" s="2" t="s">
        <v>103</v>
      </c>
      <c r="K48" s="2"/>
      <c r="L48" s="2"/>
      <c r="M48" s="8" t="s">
        <v>204</v>
      </c>
      <c r="N48" s="5" t="s">
        <v>201</v>
      </c>
      <c r="O48" s="5" t="s">
        <v>202</v>
      </c>
      <c r="P48" s="6" t="s">
        <v>203</v>
      </c>
      <c r="Q48" s="6" t="s">
        <v>175</v>
      </c>
      <c r="R48" s="7" t="s">
        <v>176</v>
      </c>
      <c r="S48" s="7">
        <v>49506</v>
      </c>
      <c r="T48" s="7"/>
      <c r="U48" s="7"/>
      <c r="V48" s="7"/>
      <c r="W48" s="7"/>
      <c r="X48" s="7"/>
      <c r="Y48" s="11">
        <v>41102</v>
      </c>
      <c r="Z48" s="13" t="s">
        <v>167</v>
      </c>
      <c r="AA48" s="5"/>
      <c r="AB48" s="2"/>
      <c r="AC48" s="2"/>
      <c r="AD48" s="2"/>
      <c r="AE48" s="2"/>
      <c r="AF48" s="2"/>
      <c r="AG48" s="2"/>
      <c r="AH48" s="2"/>
      <c r="AI48" s="5"/>
      <c r="AJ48" s="5"/>
      <c r="AK48" s="7">
        <v>4</v>
      </c>
      <c r="AL48" s="7"/>
      <c r="AM48" s="7">
        <v>2</v>
      </c>
      <c r="AN48" s="7">
        <v>2</v>
      </c>
      <c r="AO48" s="7">
        <v>3</v>
      </c>
      <c r="AP48" s="7">
        <v>3</v>
      </c>
      <c r="AQ48" s="7">
        <v>1</v>
      </c>
      <c r="AR48" s="7">
        <v>3</v>
      </c>
      <c r="AS48" s="7">
        <v>2</v>
      </c>
      <c r="AT48" s="7">
        <v>3</v>
      </c>
      <c r="AU48" s="7"/>
      <c r="AV48" s="7">
        <v>4</v>
      </c>
      <c r="AW48" s="7"/>
      <c r="AX48" s="7">
        <v>3</v>
      </c>
      <c r="AY48" s="7">
        <v>3</v>
      </c>
      <c r="AZ48" s="7">
        <v>3</v>
      </c>
      <c r="BA48" s="7">
        <v>3</v>
      </c>
      <c r="BB48" s="7">
        <v>3</v>
      </c>
      <c r="BC48" s="7">
        <v>3</v>
      </c>
      <c r="BD48" s="7">
        <v>3</v>
      </c>
      <c r="BE48" s="7">
        <v>3</v>
      </c>
      <c r="BF48" s="7"/>
      <c r="BG48" s="7">
        <v>3</v>
      </c>
      <c r="BH48" s="7"/>
      <c r="BI48" s="7">
        <v>5</v>
      </c>
      <c r="BJ48" s="7">
        <v>2</v>
      </c>
      <c r="BK48" s="7">
        <v>1</v>
      </c>
      <c r="BL48" s="7">
        <v>2</v>
      </c>
      <c r="BM48" s="7">
        <v>1</v>
      </c>
      <c r="BN48" s="7">
        <v>2</v>
      </c>
      <c r="BO48" s="7">
        <v>1</v>
      </c>
      <c r="BP48" s="7">
        <v>2</v>
      </c>
      <c r="BQ48" s="7"/>
      <c r="BR48" s="7">
        <v>2</v>
      </c>
      <c r="BS48" s="7"/>
      <c r="BT48" s="7">
        <v>5</v>
      </c>
      <c r="BU48" s="7">
        <v>1</v>
      </c>
      <c r="BV48" s="7">
        <v>3</v>
      </c>
      <c r="BW48" s="7">
        <v>1</v>
      </c>
      <c r="BX48" s="7">
        <v>3</v>
      </c>
      <c r="BY48" s="7">
        <v>1</v>
      </c>
      <c r="BZ48" s="7">
        <v>1</v>
      </c>
      <c r="CA48" s="7">
        <v>1</v>
      </c>
      <c r="CB48" s="7"/>
      <c r="CC48" s="7">
        <v>2</v>
      </c>
      <c r="CD48" s="7"/>
      <c r="CE48" s="7">
        <v>3</v>
      </c>
      <c r="CF48" s="7">
        <v>1</v>
      </c>
      <c r="CG48" s="7">
        <v>3</v>
      </c>
      <c r="CH48" s="7">
        <v>1</v>
      </c>
      <c r="CI48" s="7">
        <v>3</v>
      </c>
      <c r="CJ48" s="7">
        <v>1</v>
      </c>
      <c r="CK48" s="7">
        <v>2</v>
      </c>
      <c r="CL48" s="7">
        <v>1</v>
      </c>
      <c r="CM48" s="7"/>
      <c r="CN48" s="7">
        <v>2</v>
      </c>
      <c r="CO48" s="7"/>
      <c r="CP48" s="7">
        <v>3</v>
      </c>
      <c r="CQ48" s="7">
        <v>1</v>
      </c>
      <c r="CR48" s="7">
        <v>5</v>
      </c>
      <c r="CS48" s="17"/>
      <c r="CT48" s="7">
        <v>4</v>
      </c>
      <c r="CU48" s="7">
        <v>1</v>
      </c>
      <c r="CV48" s="7">
        <v>3</v>
      </c>
      <c r="CW48" s="7">
        <v>1</v>
      </c>
    </row>
    <row r="49" spans="1:101" ht="24">
      <c r="A49" s="1">
        <v>48</v>
      </c>
      <c r="B49" s="6" t="s">
        <v>180</v>
      </c>
      <c r="C49" s="6" t="s">
        <v>181</v>
      </c>
      <c r="D49" s="2"/>
      <c r="E49" s="6" t="s">
        <v>182</v>
      </c>
      <c r="F49" s="2"/>
      <c r="G49" s="6" t="s">
        <v>175</v>
      </c>
      <c r="H49" s="7" t="s">
        <v>176</v>
      </c>
      <c r="I49" s="7">
        <v>49506</v>
      </c>
      <c r="J49" s="2" t="s">
        <v>103</v>
      </c>
      <c r="K49" s="5" t="s">
        <v>183</v>
      </c>
      <c r="L49" s="2"/>
      <c r="M49" s="18" t="s">
        <v>184</v>
      </c>
      <c r="N49" s="6" t="s">
        <v>180</v>
      </c>
      <c r="O49" s="6" t="s">
        <v>181</v>
      </c>
      <c r="P49" s="6" t="s">
        <v>182</v>
      </c>
      <c r="Q49" s="6" t="s">
        <v>175</v>
      </c>
      <c r="R49" s="7" t="s">
        <v>176</v>
      </c>
      <c r="S49" s="7">
        <v>49506</v>
      </c>
      <c r="T49" s="7"/>
      <c r="U49" s="7"/>
      <c r="V49" s="7"/>
      <c r="W49" s="7"/>
      <c r="X49" s="7"/>
      <c r="Y49" s="19">
        <v>41102</v>
      </c>
      <c r="Z49" s="13" t="s">
        <v>167</v>
      </c>
      <c r="AA49" s="14"/>
      <c r="AB49" s="2"/>
      <c r="AC49" s="2"/>
      <c r="AD49" s="2"/>
      <c r="AE49" s="2"/>
      <c r="AF49" s="2"/>
      <c r="AG49" s="2"/>
      <c r="AH49" s="2"/>
      <c r="AI49" s="6"/>
      <c r="AJ49" s="6"/>
      <c r="AK49" s="17">
        <v>4</v>
      </c>
      <c r="AL49" s="17"/>
      <c r="AM49" s="17">
        <v>2</v>
      </c>
      <c r="AN49" s="17">
        <v>2</v>
      </c>
      <c r="AO49" s="17">
        <v>1</v>
      </c>
      <c r="AP49" s="17">
        <v>3</v>
      </c>
      <c r="AQ49" s="17">
        <v>3</v>
      </c>
      <c r="AR49" s="17">
        <v>2</v>
      </c>
      <c r="AS49" s="17">
        <v>3</v>
      </c>
      <c r="AT49" s="17">
        <v>2</v>
      </c>
      <c r="AU49" s="17"/>
      <c r="AV49" s="17">
        <v>3</v>
      </c>
      <c r="AW49" s="17"/>
      <c r="AX49" s="17">
        <v>4</v>
      </c>
      <c r="AY49" s="17">
        <v>2</v>
      </c>
      <c r="AZ49" s="17">
        <v>3</v>
      </c>
      <c r="BA49" s="17">
        <v>2</v>
      </c>
      <c r="BB49" s="17">
        <v>3</v>
      </c>
      <c r="BC49" s="17">
        <v>0</v>
      </c>
      <c r="BD49" s="17">
        <v>3</v>
      </c>
      <c r="BE49" s="17">
        <v>0</v>
      </c>
      <c r="BF49" s="17"/>
      <c r="BG49" s="17">
        <v>1</v>
      </c>
      <c r="BH49" s="17"/>
      <c r="BI49" s="17"/>
      <c r="BJ49" s="17">
        <v>1</v>
      </c>
      <c r="BK49" s="17">
        <v>4</v>
      </c>
      <c r="BL49" s="17">
        <v>1</v>
      </c>
      <c r="BM49" s="17">
        <v>4</v>
      </c>
      <c r="BN49" s="17">
        <v>1</v>
      </c>
      <c r="BO49" s="17">
        <v>4</v>
      </c>
      <c r="BP49" s="17">
        <v>1</v>
      </c>
      <c r="BQ49" s="17"/>
      <c r="BR49" s="17">
        <v>4</v>
      </c>
      <c r="BS49" s="17"/>
      <c r="BT49" s="17">
        <v>5</v>
      </c>
      <c r="BU49" s="17">
        <v>3</v>
      </c>
      <c r="BV49" s="17">
        <v>1</v>
      </c>
      <c r="BW49" s="17">
        <v>3</v>
      </c>
      <c r="BX49" s="17">
        <v>1</v>
      </c>
      <c r="BY49" s="17">
        <v>3</v>
      </c>
      <c r="BZ49" s="17">
        <v>1</v>
      </c>
      <c r="CA49" s="17">
        <v>3</v>
      </c>
      <c r="CB49" s="17"/>
      <c r="CC49" s="17">
        <v>1</v>
      </c>
      <c r="CD49" s="17"/>
      <c r="CE49" s="17">
        <v>3</v>
      </c>
      <c r="CF49" s="17">
        <v>1</v>
      </c>
      <c r="CG49" s="17">
        <v>3</v>
      </c>
      <c r="CH49" s="17">
        <v>1</v>
      </c>
      <c r="CI49" s="17">
        <v>4</v>
      </c>
      <c r="CJ49" s="17">
        <v>1</v>
      </c>
      <c r="CK49" s="17">
        <v>3</v>
      </c>
      <c r="CL49" s="17">
        <v>1</v>
      </c>
      <c r="CM49" s="17"/>
      <c r="CN49" s="17">
        <v>2</v>
      </c>
      <c r="CO49" s="17"/>
      <c r="CP49" s="17">
        <v>5</v>
      </c>
      <c r="CQ49" s="17">
        <v>2</v>
      </c>
      <c r="CR49" s="17">
        <v>5</v>
      </c>
      <c r="CS49" s="17">
        <v>1</v>
      </c>
      <c r="CT49" s="17">
        <v>5</v>
      </c>
      <c r="CU49" s="17">
        <v>1</v>
      </c>
      <c r="CV49" s="17">
        <v>2</v>
      </c>
      <c r="CW49" s="17">
        <v>1</v>
      </c>
    </row>
    <row r="50" spans="1:101" ht="24">
      <c r="A50" s="1">
        <v>49</v>
      </c>
      <c r="B50" s="5" t="s">
        <v>205</v>
      </c>
      <c r="C50" s="5" t="s">
        <v>206</v>
      </c>
      <c r="D50" s="2"/>
      <c r="E50" s="6" t="s">
        <v>207</v>
      </c>
      <c r="F50" s="2"/>
      <c r="G50" s="6" t="s">
        <v>208</v>
      </c>
      <c r="H50" s="7" t="s">
        <v>209</v>
      </c>
      <c r="I50" s="7">
        <v>60611</v>
      </c>
      <c r="J50" s="2" t="s">
        <v>103</v>
      </c>
      <c r="K50" s="5" t="s">
        <v>210</v>
      </c>
      <c r="L50" s="2"/>
      <c r="M50" s="20" t="s">
        <v>211</v>
      </c>
      <c r="N50" s="5" t="s">
        <v>205</v>
      </c>
      <c r="O50" s="5" t="s">
        <v>206</v>
      </c>
      <c r="P50" s="6" t="s">
        <v>207</v>
      </c>
      <c r="Q50" s="6" t="s">
        <v>208</v>
      </c>
      <c r="R50" s="7" t="s">
        <v>209</v>
      </c>
      <c r="S50" s="7">
        <v>60611</v>
      </c>
      <c r="T50" s="7"/>
      <c r="U50" s="7"/>
      <c r="V50" s="7"/>
      <c r="W50" s="7"/>
      <c r="X50" s="7"/>
      <c r="Y50" s="19">
        <v>41102</v>
      </c>
      <c r="Z50" s="8" t="s">
        <v>215</v>
      </c>
      <c r="AA50" s="14"/>
      <c r="AB50" s="21" t="s">
        <v>212</v>
      </c>
      <c r="AC50" s="21" t="s">
        <v>213</v>
      </c>
      <c r="AD50" s="22">
        <v>6</v>
      </c>
      <c r="AE50" s="21" t="s">
        <v>214</v>
      </c>
      <c r="AF50" s="21"/>
      <c r="AG50" s="2"/>
      <c r="AH50" s="21" t="s">
        <v>141</v>
      </c>
      <c r="AI50" s="10"/>
      <c r="AJ50" s="10"/>
      <c r="AK50" s="17">
        <v>2</v>
      </c>
      <c r="AL50" s="17"/>
      <c r="AM50" s="17">
        <v>3</v>
      </c>
      <c r="AN50" s="17">
        <v>2</v>
      </c>
      <c r="AO50" s="17">
        <v>2</v>
      </c>
      <c r="AP50" s="17">
        <v>2</v>
      </c>
      <c r="AQ50" s="17">
        <v>4</v>
      </c>
      <c r="AR50" s="17">
        <v>2</v>
      </c>
      <c r="AS50" s="17">
        <v>4</v>
      </c>
      <c r="AT50" s="17">
        <v>2</v>
      </c>
      <c r="AU50" s="17"/>
      <c r="AV50" s="17">
        <v>2</v>
      </c>
      <c r="AW50" s="17"/>
      <c r="AX50" s="17">
        <v>4</v>
      </c>
      <c r="AY50" s="17">
        <v>1</v>
      </c>
      <c r="AZ50" s="17">
        <v>5</v>
      </c>
      <c r="BA50" s="17">
        <v>1</v>
      </c>
      <c r="BB50" s="17">
        <v>4</v>
      </c>
      <c r="BC50" s="17">
        <v>1</v>
      </c>
      <c r="BD50" s="17">
        <v>3</v>
      </c>
      <c r="BE50" s="17">
        <v>2</v>
      </c>
      <c r="BF50" s="17"/>
      <c r="BG50" s="17">
        <v>1</v>
      </c>
      <c r="BH50" s="17"/>
      <c r="BI50" s="17">
        <v>5</v>
      </c>
      <c r="BJ50" s="17">
        <v>1</v>
      </c>
      <c r="BK50" s="17">
        <v>1</v>
      </c>
      <c r="BL50" s="17">
        <v>1</v>
      </c>
      <c r="BM50" s="17">
        <v>3</v>
      </c>
      <c r="BN50" s="17">
        <v>2</v>
      </c>
      <c r="BO50" s="17">
        <v>5</v>
      </c>
      <c r="BP50" s="17">
        <v>2</v>
      </c>
      <c r="BQ50" s="17"/>
      <c r="BR50" s="17">
        <v>2</v>
      </c>
      <c r="BS50" s="17"/>
      <c r="BT50" s="17">
        <v>3</v>
      </c>
      <c r="BU50" s="17">
        <v>2</v>
      </c>
      <c r="BV50" s="17">
        <v>3</v>
      </c>
      <c r="BW50" s="17">
        <v>2</v>
      </c>
      <c r="BX50" s="17">
        <v>4</v>
      </c>
      <c r="BY50" s="17">
        <v>2</v>
      </c>
      <c r="BZ50" s="17">
        <v>4</v>
      </c>
      <c r="CA50" s="17">
        <v>2</v>
      </c>
      <c r="CB50" s="17"/>
      <c r="CC50" s="17">
        <v>3</v>
      </c>
      <c r="CD50" s="17"/>
      <c r="CE50" s="17">
        <v>2</v>
      </c>
      <c r="CF50" s="17">
        <v>2</v>
      </c>
      <c r="CG50" s="17">
        <v>3</v>
      </c>
      <c r="CH50" s="17">
        <v>2</v>
      </c>
      <c r="CI50" s="17">
        <v>4</v>
      </c>
      <c r="CJ50" s="17">
        <v>2</v>
      </c>
      <c r="CK50" s="17">
        <v>4</v>
      </c>
      <c r="CL50" s="17">
        <v>2</v>
      </c>
      <c r="CM50" s="17"/>
      <c r="CN50" s="17">
        <v>4</v>
      </c>
      <c r="CO50" s="17"/>
      <c r="CP50" s="17">
        <v>2</v>
      </c>
      <c r="CQ50" s="17">
        <v>3</v>
      </c>
      <c r="CR50" s="17">
        <v>4</v>
      </c>
      <c r="CS50" s="17">
        <v>3</v>
      </c>
      <c r="CT50" s="17">
        <v>3</v>
      </c>
      <c r="CU50" s="17">
        <v>2</v>
      </c>
      <c r="CV50" s="17">
        <v>1</v>
      </c>
      <c r="CW50" s="17">
        <v>3</v>
      </c>
    </row>
    <row r="51" spans="1:101" ht="24">
      <c r="A51" s="1">
        <v>50</v>
      </c>
      <c r="B51" s="5" t="s">
        <v>216</v>
      </c>
      <c r="C51" s="5" t="s">
        <v>217</v>
      </c>
      <c r="D51" s="2"/>
      <c r="E51" s="6" t="s">
        <v>218</v>
      </c>
      <c r="F51" s="2"/>
      <c r="G51" s="6" t="s">
        <v>208</v>
      </c>
      <c r="H51" s="7" t="s">
        <v>209</v>
      </c>
      <c r="I51" s="7">
        <v>60611</v>
      </c>
      <c r="J51" s="2" t="s">
        <v>103</v>
      </c>
      <c r="K51" s="5" t="s">
        <v>219</v>
      </c>
      <c r="L51" s="2"/>
      <c r="M51" s="5" t="s">
        <v>220</v>
      </c>
      <c r="N51" s="5" t="s">
        <v>216</v>
      </c>
      <c r="O51" s="5" t="s">
        <v>217</v>
      </c>
      <c r="P51" s="6" t="s">
        <v>218</v>
      </c>
      <c r="Q51" s="6" t="s">
        <v>208</v>
      </c>
      <c r="R51" s="7" t="s">
        <v>209</v>
      </c>
      <c r="S51" s="7">
        <v>60611</v>
      </c>
      <c r="T51" s="7"/>
      <c r="U51" s="7"/>
      <c r="V51" s="7"/>
      <c r="W51" s="7"/>
      <c r="X51" s="7"/>
      <c r="Y51" s="19">
        <v>41102</v>
      </c>
      <c r="Z51" s="8" t="s">
        <v>215</v>
      </c>
      <c r="AA51" s="14"/>
      <c r="AB51" s="2"/>
      <c r="AC51" s="2"/>
      <c r="AD51" s="2"/>
      <c r="AE51" s="2"/>
      <c r="AF51" s="2"/>
      <c r="AG51" s="2"/>
      <c r="AH51" s="2"/>
      <c r="AI51" s="21"/>
      <c r="AJ51" s="21"/>
      <c r="AK51" s="17">
        <v>4</v>
      </c>
      <c r="AL51" s="17"/>
      <c r="AM51" s="17">
        <v>3</v>
      </c>
      <c r="AN51" s="17">
        <v>3</v>
      </c>
      <c r="AO51" s="17">
        <v>3</v>
      </c>
      <c r="AP51" s="17">
        <v>3</v>
      </c>
      <c r="AQ51" s="17">
        <v>2</v>
      </c>
      <c r="AR51" s="17">
        <v>2</v>
      </c>
      <c r="AS51" s="17">
        <v>1</v>
      </c>
      <c r="AT51" s="17">
        <v>3</v>
      </c>
      <c r="AU51" s="17"/>
      <c r="AV51" s="17">
        <v>2</v>
      </c>
      <c r="AW51" s="17"/>
      <c r="AX51" s="17">
        <v>5</v>
      </c>
      <c r="AY51" s="17">
        <v>2</v>
      </c>
      <c r="AZ51" s="17">
        <v>4</v>
      </c>
      <c r="BA51" s="17">
        <v>2</v>
      </c>
      <c r="BB51" s="17">
        <v>1</v>
      </c>
      <c r="BC51" s="17">
        <v>2</v>
      </c>
      <c r="BD51" s="17">
        <v>4</v>
      </c>
      <c r="BE51" s="17">
        <v>2</v>
      </c>
      <c r="BF51" s="17"/>
      <c r="BG51" s="17">
        <v>4</v>
      </c>
      <c r="BH51" s="17"/>
      <c r="BI51" s="17">
        <v>5</v>
      </c>
      <c r="BJ51" s="17">
        <v>3</v>
      </c>
      <c r="BK51" s="17">
        <v>3</v>
      </c>
      <c r="BL51" s="17">
        <v>2</v>
      </c>
      <c r="BM51" s="17">
        <v>2</v>
      </c>
      <c r="BN51" s="17">
        <v>3</v>
      </c>
      <c r="BO51" s="17">
        <v>4</v>
      </c>
      <c r="BP51" s="17">
        <v>3</v>
      </c>
      <c r="BQ51" s="17"/>
      <c r="BR51" s="17">
        <v>4</v>
      </c>
      <c r="BS51" s="17"/>
      <c r="BT51" s="17">
        <v>2</v>
      </c>
      <c r="BU51" s="17">
        <v>2</v>
      </c>
      <c r="BV51" s="17">
        <v>1</v>
      </c>
      <c r="BW51" s="17">
        <v>3</v>
      </c>
      <c r="BX51" s="17">
        <v>1</v>
      </c>
      <c r="BY51" s="17">
        <v>2</v>
      </c>
      <c r="BZ51" s="17">
        <v>5</v>
      </c>
      <c r="CA51" s="17">
        <v>1</v>
      </c>
      <c r="CB51" s="17"/>
      <c r="CC51" s="17">
        <v>3</v>
      </c>
      <c r="CD51" s="17"/>
      <c r="CE51" s="17">
        <v>1</v>
      </c>
      <c r="CF51" s="17">
        <v>2</v>
      </c>
      <c r="CG51" s="17">
        <v>4</v>
      </c>
      <c r="CH51" s="17">
        <v>2</v>
      </c>
      <c r="CI51" s="17">
        <v>4</v>
      </c>
      <c r="CJ51" s="17">
        <v>3</v>
      </c>
      <c r="CK51" s="17">
        <v>5</v>
      </c>
      <c r="CL51" s="17">
        <v>2</v>
      </c>
      <c r="CM51" s="17"/>
      <c r="CN51" s="17">
        <v>1</v>
      </c>
      <c r="CO51" s="17"/>
      <c r="CP51" s="17">
        <v>1</v>
      </c>
      <c r="CQ51" s="17">
        <v>1</v>
      </c>
      <c r="CR51" s="17">
        <v>5</v>
      </c>
      <c r="CS51" s="17">
        <v>1</v>
      </c>
      <c r="CT51" s="17">
        <v>4</v>
      </c>
      <c r="CU51" s="17">
        <v>1</v>
      </c>
      <c r="CV51" s="17">
        <v>5</v>
      </c>
      <c r="CW51" s="17">
        <v>1</v>
      </c>
    </row>
    <row r="52" spans="1:101" ht="36">
      <c r="A52" s="1">
        <v>51</v>
      </c>
      <c r="B52" s="5" t="s">
        <v>221</v>
      </c>
      <c r="C52" s="5" t="s">
        <v>222</v>
      </c>
      <c r="D52" s="2"/>
      <c r="E52" s="6" t="s">
        <v>223</v>
      </c>
      <c r="F52" s="2"/>
      <c r="G52" s="6" t="s">
        <v>224</v>
      </c>
      <c r="H52" s="7" t="s">
        <v>176</v>
      </c>
      <c r="I52" s="7">
        <v>49341</v>
      </c>
      <c r="J52" s="2" t="s">
        <v>103</v>
      </c>
      <c r="K52" s="5" t="s">
        <v>225</v>
      </c>
      <c r="L52" s="2"/>
      <c r="M52" s="5" t="s">
        <v>226</v>
      </c>
      <c r="N52" s="5" t="s">
        <v>221</v>
      </c>
      <c r="O52" s="5" t="s">
        <v>222</v>
      </c>
      <c r="P52" s="6" t="s">
        <v>223</v>
      </c>
      <c r="Q52" s="6" t="s">
        <v>224</v>
      </c>
      <c r="R52" s="7" t="s">
        <v>176</v>
      </c>
      <c r="S52" s="7">
        <v>49341</v>
      </c>
      <c r="T52" s="7"/>
      <c r="U52" s="7"/>
      <c r="V52" s="7"/>
      <c r="W52" s="7"/>
      <c r="X52" s="7"/>
      <c r="Y52" s="23">
        <v>41108</v>
      </c>
      <c r="Z52" s="5" t="s">
        <v>226</v>
      </c>
      <c r="AA52" s="14"/>
      <c r="AB52" s="21" t="s">
        <v>227</v>
      </c>
      <c r="AC52" s="21" t="s">
        <v>149</v>
      </c>
      <c r="AD52" s="22">
        <v>12</v>
      </c>
      <c r="AE52" s="21" t="s">
        <v>214</v>
      </c>
      <c r="AF52" s="21"/>
      <c r="AG52" s="2"/>
      <c r="AH52" s="21" t="s">
        <v>105</v>
      </c>
      <c r="AI52" s="10"/>
      <c r="AJ52" s="10"/>
      <c r="AK52" s="17">
        <v>4</v>
      </c>
      <c r="AL52" s="17"/>
      <c r="AM52" s="17">
        <v>2</v>
      </c>
      <c r="AN52" s="17">
        <v>2</v>
      </c>
      <c r="AO52" s="17">
        <v>2</v>
      </c>
      <c r="AP52" s="17">
        <v>2</v>
      </c>
      <c r="AQ52" s="17">
        <v>4</v>
      </c>
      <c r="AR52" s="17">
        <v>2</v>
      </c>
      <c r="AS52" s="17">
        <v>4</v>
      </c>
      <c r="AT52" s="17">
        <v>2</v>
      </c>
      <c r="AU52" s="17"/>
      <c r="AV52" s="17">
        <v>3</v>
      </c>
      <c r="AW52" s="17"/>
      <c r="AX52" s="17">
        <v>4</v>
      </c>
      <c r="AY52" s="17">
        <v>0</v>
      </c>
      <c r="AZ52" s="17">
        <v>2</v>
      </c>
      <c r="BA52" s="17">
        <v>0</v>
      </c>
      <c r="BB52" s="17">
        <v>2</v>
      </c>
      <c r="BC52" s="17">
        <v>0</v>
      </c>
      <c r="BD52" s="17">
        <v>2</v>
      </c>
      <c r="BE52" s="17">
        <v>0</v>
      </c>
      <c r="BF52" s="17"/>
      <c r="BG52" s="17">
        <v>3</v>
      </c>
      <c r="BH52" s="17"/>
      <c r="BI52" s="17">
        <v>5</v>
      </c>
      <c r="BJ52" s="17">
        <v>2</v>
      </c>
      <c r="BK52" s="17">
        <v>2</v>
      </c>
      <c r="BL52" s="17">
        <v>3</v>
      </c>
      <c r="BM52" s="17">
        <v>1</v>
      </c>
      <c r="BN52" s="17">
        <v>3</v>
      </c>
      <c r="BO52" s="17">
        <v>4</v>
      </c>
      <c r="BP52" s="17">
        <v>3</v>
      </c>
      <c r="BQ52" s="17"/>
      <c r="BR52" s="17">
        <v>3</v>
      </c>
      <c r="BS52" s="17"/>
      <c r="BT52" s="17">
        <v>4</v>
      </c>
      <c r="BU52" s="17">
        <v>1</v>
      </c>
      <c r="BV52" s="17">
        <v>3</v>
      </c>
      <c r="BW52" s="17">
        <v>2</v>
      </c>
      <c r="BX52" s="17">
        <v>3</v>
      </c>
      <c r="BY52" s="17">
        <v>2</v>
      </c>
      <c r="BZ52" s="17">
        <v>3</v>
      </c>
      <c r="CA52" s="17">
        <v>2</v>
      </c>
      <c r="CB52" s="17"/>
      <c r="CC52" s="17">
        <v>4</v>
      </c>
      <c r="CD52" s="17"/>
      <c r="CE52" s="17">
        <v>2</v>
      </c>
      <c r="CF52" s="17">
        <v>3</v>
      </c>
      <c r="CG52" s="17">
        <v>3</v>
      </c>
      <c r="CH52" s="17">
        <v>2</v>
      </c>
      <c r="CI52" s="17">
        <v>4</v>
      </c>
      <c r="CJ52" s="17">
        <v>2</v>
      </c>
      <c r="CK52" s="17">
        <v>4</v>
      </c>
      <c r="CL52" s="17">
        <v>3</v>
      </c>
      <c r="CM52" s="17"/>
      <c r="CN52" s="17">
        <v>4</v>
      </c>
      <c r="CO52" s="17"/>
      <c r="CP52" s="17">
        <v>1</v>
      </c>
      <c r="CQ52" s="17">
        <v>3</v>
      </c>
      <c r="CR52" s="17">
        <v>4</v>
      </c>
      <c r="CS52" s="17">
        <v>3</v>
      </c>
      <c r="CT52" s="17">
        <v>4</v>
      </c>
      <c r="CU52" s="17">
        <v>3</v>
      </c>
      <c r="CV52" s="17">
        <v>4</v>
      </c>
      <c r="CW52" s="17">
        <v>0</v>
      </c>
    </row>
    <row r="53" spans="1:101" ht="36">
      <c r="A53" s="1">
        <v>52</v>
      </c>
      <c r="B53" s="5" t="s">
        <v>228</v>
      </c>
      <c r="C53" s="5" t="s">
        <v>229</v>
      </c>
      <c r="D53" s="2"/>
      <c r="E53" s="6" t="s">
        <v>223</v>
      </c>
      <c r="F53" s="2"/>
      <c r="G53" s="6" t="s">
        <v>224</v>
      </c>
      <c r="H53" s="7" t="s">
        <v>176</v>
      </c>
      <c r="I53" s="7">
        <v>49341</v>
      </c>
      <c r="J53" s="2" t="s">
        <v>103</v>
      </c>
      <c r="K53" s="5" t="s">
        <v>230</v>
      </c>
      <c r="L53" s="2"/>
      <c r="M53" s="5" t="s">
        <v>231</v>
      </c>
      <c r="N53" s="5" t="s">
        <v>228</v>
      </c>
      <c r="O53" s="5" t="s">
        <v>229</v>
      </c>
      <c r="P53" s="6" t="s">
        <v>223</v>
      </c>
      <c r="Q53" s="6" t="s">
        <v>224</v>
      </c>
      <c r="R53" s="7" t="s">
        <v>176</v>
      </c>
      <c r="S53" s="7">
        <v>49341</v>
      </c>
      <c r="T53" s="7"/>
      <c r="U53" s="7"/>
      <c r="V53" s="7"/>
      <c r="W53" s="7"/>
      <c r="X53" s="7"/>
      <c r="Y53" s="23">
        <v>41108</v>
      </c>
      <c r="Z53" s="5" t="s">
        <v>226</v>
      </c>
      <c r="AA53" s="14"/>
      <c r="AB53" s="2"/>
      <c r="AC53" s="2"/>
      <c r="AD53" s="2"/>
      <c r="AE53" s="2"/>
      <c r="AF53" s="2"/>
      <c r="AG53" s="2"/>
      <c r="AH53" s="21" t="s">
        <v>141</v>
      </c>
      <c r="AI53" s="10"/>
      <c r="AJ53" s="10"/>
      <c r="AK53" s="17">
        <v>4</v>
      </c>
      <c r="AL53" s="17"/>
      <c r="AM53" s="17">
        <v>3</v>
      </c>
      <c r="AN53" s="17">
        <v>2</v>
      </c>
      <c r="AO53" s="17">
        <v>2</v>
      </c>
      <c r="AP53" s="17">
        <v>2</v>
      </c>
      <c r="AQ53" s="17">
        <v>3</v>
      </c>
      <c r="AR53" s="17">
        <v>2</v>
      </c>
      <c r="AS53" s="17">
        <v>1</v>
      </c>
      <c r="AT53" s="17">
        <v>2</v>
      </c>
      <c r="AU53" s="17"/>
      <c r="AV53" s="17">
        <v>3</v>
      </c>
      <c r="AW53" s="17"/>
      <c r="AX53" s="17">
        <v>4</v>
      </c>
      <c r="AY53" s="17">
        <v>2</v>
      </c>
      <c r="AZ53" s="17">
        <v>2</v>
      </c>
      <c r="BA53" s="17">
        <v>2</v>
      </c>
      <c r="BB53" s="17">
        <v>3</v>
      </c>
      <c r="BC53" s="17">
        <v>2</v>
      </c>
      <c r="BD53" s="17">
        <v>1</v>
      </c>
      <c r="BE53" s="17">
        <v>2</v>
      </c>
      <c r="BF53" s="17"/>
      <c r="BG53" s="17">
        <v>2</v>
      </c>
      <c r="BH53" s="17"/>
      <c r="BI53" s="17">
        <v>5</v>
      </c>
      <c r="BJ53" s="17">
        <v>1</v>
      </c>
      <c r="BK53" s="17">
        <v>3</v>
      </c>
      <c r="BL53" s="17">
        <v>0</v>
      </c>
      <c r="BM53" s="17">
        <v>2</v>
      </c>
      <c r="BN53" s="17">
        <v>0</v>
      </c>
      <c r="BO53" s="17">
        <v>1</v>
      </c>
      <c r="BP53" s="17">
        <v>0</v>
      </c>
      <c r="BQ53" s="17"/>
      <c r="BR53" s="17">
        <v>3</v>
      </c>
      <c r="BS53" s="17"/>
      <c r="BT53" s="17">
        <v>4</v>
      </c>
      <c r="BU53" s="17">
        <v>2</v>
      </c>
      <c r="BV53" s="17">
        <v>3</v>
      </c>
      <c r="BW53" s="17">
        <v>2</v>
      </c>
      <c r="BX53" s="17">
        <v>3</v>
      </c>
      <c r="BY53" s="17">
        <v>2</v>
      </c>
      <c r="BZ53" s="17">
        <v>1</v>
      </c>
      <c r="CA53" s="17">
        <v>2</v>
      </c>
      <c r="CB53" s="17"/>
      <c r="CC53" s="17">
        <v>5</v>
      </c>
      <c r="CD53" s="17"/>
      <c r="CE53" s="17">
        <v>1</v>
      </c>
      <c r="CF53" s="17">
        <v>3</v>
      </c>
      <c r="CG53" s="17">
        <v>3</v>
      </c>
      <c r="CH53" s="17">
        <v>3</v>
      </c>
      <c r="CI53" s="17">
        <v>4</v>
      </c>
      <c r="CJ53" s="17">
        <v>3</v>
      </c>
      <c r="CK53" s="17">
        <v>2</v>
      </c>
      <c r="CL53" s="17">
        <v>3</v>
      </c>
      <c r="CM53" s="17"/>
      <c r="CN53" s="17">
        <v>5</v>
      </c>
      <c r="CO53" s="17"/>
      <c r="CP53" s="17">
        <v>2</v>
      </c>
      <c r="CQ53" s="17">
        <v>3</v>
      </c>
      <c r="CR53" s="17">
        <v>3</v>
      </c>
      <c r="CS53" s="17">
        <v>3</v>
      </c>
      <c r="CT53" s="17">
        <v>4</v>
      </c>
      <c r="CU53" s="17">
        <v>3</v>
      </c>
      <c r="CV53" s="17">
        <v>2</v>
      </c>
      <c r="CW53" s="17">
        <v>3</v>
      </c>
    </row>
    <row r="54" spans="1:101" ht="36">
      <c r="A54" s="1">
        <v>53</v>
      </c>
      <c r="B54" s="5" t="s">
        <v>232</v>
      </c>
      <c r="C54" s="5" t="s">
        <v>233</v>
      </c>
      <c r="D54" s="2"/>
      <c r="E54" s="6" t="s">
        <v>223</v>
      </c>
      <c r="F54" s="2"/>
      <c r="G54" s="6" t="s">
        <v>224</v>
      </c>
      <c r="H54" s="7" t="s">
        <v>176</v>
      </c>
      <c r="I54" s="7">
        <v>49341</v>
      </c>
      <c r="J54" s="2" t="s">
        <v>103</v>
      </c>
      <c r="K54" s="5" t="s">
        <v>234</v>
      </c>
      <c r="L54" s="2"/>
      <c r="M54" s="5" t="s">
        <v>235</v>
      </c>
      <c r="N54" s="5" t="s">
        <v>232</v>
      </c>
      <c r="O54" s="5" t="s">
        <v>233</v>
      </c>
      <c r="P54" s="6" t="s">
        <v>223</v>
      </c>
      <c r="Q54" s="6" t="s">
        <v>224</v>
      </c>
      <c r="R54" s="7" t="s">
        <v>176</v>
      </c>
      <c r="S54" s="7">
        <v>49341</v>
      </c>
      <c r="T54" s="7"/>
      <c r="U54" s="7"/>
      <c r="V54" s="7"/>
      <c r="W54" s="7"/>
      <c r="X54" s="7"/>
      <c r="Y54" s="23">
        <v>41108</v>
      </c>
      <c r="Z54" s="5" t="s">
        <v>226</v>
      </c>
      <c r="AA54" s="14"/>
      <c r="AB54" s="2"/>
      <c r="AC54" s="2"/>
      <c r="AD54" s="2"/>
      <c r="AE54" s="2"/>
      <c r="AF54" s="2"/>
      <c r="AG54" s="2"/>
      <c r="AH54" s="21" t="s">
        <v>105</v>
      </c>
      <c r="AI54" s="10"/>
      <c r="AJ54" s="10"/>
      <c r="AK54" s="17">
        <v>3</v>
      </c>
      <c r="AL54" s="17"/>
      <c r="AM54" s="17">
        <v>3</v>
      </c>
      <c r="AN54" s="17">
        <v>2</v>
      </c>
      <c r="AO54" s="17">
        <v>2</v>
      </c>
      <c r="AP54" s="17">
        <v>2</v>
      </c>
      <c r="AQ54" s="17">
        <v>2</v>
      </c>
      <c r="AR54" s="17">
        <v>3</v>
      </c>
      <c r="AS54" s="17">
        <v>1</v>
      </c>
      <c r="AT54" s="17">
        <v>2</v>
      </c>
      <c r="AU54" s="17"/>
      <c r="AV54" s="17">
        <v>3</v>
      </c>
      <c r="AW54" s="17"/>
      <c r="AX54" s="17">
        <v>4</v>
      </c>
      <c r="AY54" s="17">
        <v>2</v>
      </c>
      <c r="AZ54" s="17">
        <v>1</v>
      </c>
      <c r="BA54" s="17">
        <v>3</v>
      </c>
      <c r="BB54" s="17">
        <v>2</v>
      </c>
      <c r="BC54" s="17">
        <v>2</v>
      </c>
      <c r="BD54" s="17">
        <v>1</v>
      </c>
      <c r="BE54" s="17">
        <v>2</v>
      </c>
      <c r="BF54" s="17"/>
      <c r="BG54" s="17">
        <v>3</v>
      </c>
      <c r="BH54" s="17"/>
      <c r="BI54" s="17">
        <v>5</v>
      </c>
      <c r="BJ54" s="17">
        <v>2</v>
      </c>
      <c r="BK54" s="17">
        <v>3</v>
      </c>
      <c r="BL54" s="17">
        <v>2</v>
      </c>
      <c r="BM54" s="17">
        <v>2</v>
      </c>
      <c r="BN54" s="17">
        <v>2</v>
      </c>
      <c r="BO54" s="17">
        <v>1</v>
      </c>
      <c r="BP54" s="17">
        <v>2</v>
      </c>
      <c r="BQ54" s="17"/>
      <c r="BR54" s="17">
        <v>3</v>
      </c>
      <c r="BS54" s="17"/>
      <c r="BT54" s="17">
        <v>5</v>
      </c>
      <c r="BU54" s="17">
        <v>3</v>
      </c>
      <c r="BV54" s="17">
        <v>2</v>
      </c>
      <c r="BW54" s="17">
        <v>2</v>
      </c>
      <c r="BX54" s="17">
        <v>2</v>
      </c>
      <c r="BY54" s="17">
        <v>2</v>
      </c>
      <c r="BZ54" s="17">
        <v>1</v>
      </c>
      <c r="CA54" s="17">
        <v>2</v>
      </c>
      <c r="CB54" s="17"/>
      <c r="CC54" s="17">
        <v>4</v>
      </c>
      <c r="CD54" s="17"/>
      <c r="CE54" s="17">
        <v>1</v>
      </c>
      <c r="CF54" s="17">
        <v>2</v>
      </c>
      <c r="CG54" s="17">
        <v>4</v>
      </c>
      <c r="CH54" s="17">
        <v>1</v>
      </c>
      <c r="CI54" s="17">
        <v>4</v>
      </c>
      <c r="CJ54" s="17">
        <v>2</v>
      </c>
      <c r="CK54" s="17">
        <v>4</v>
      </c>
      <c r="CL54" s="17">
        <v>2</v>
      </c>
      <c r="CM54" s="17"/>
      <c r="CN54" s="17">
        <v>5</v>
      </c>
      <c r="CO54" s="17"/>
      <c r="CP54" s="17">
        <v>1</v>
      </c>
      <c r="CQ54" s="17">
        <v>3</v>
      </c>
      <c r="CR54" s="17">
        <v>4</v>
      </c>
      <c r="CS54" s="17">
        <v>3</v>
      </c>
      <c r="CT54" s="17">
        <v>5</v>
      </c>
      <c r="CU54" s="17">
        <v>3</v>
      </c>
      <c r="CV54" s="17">
        <v>4</v>
      </c>
      <c r="CW54" s="17">
        <v>3</v>
      </c>
    </row>
    <row r="55" spans="1:101" ht="36">
      <c r="A55" s="1">
        <v>54</v>
      </c>
      <c r="B55" s="5" t="s">
        <v>236</v>
      </c>
      <c r="C55" s="5" t="s">
        <v>237</v>
      </c>
      <c r="D55" s="2"/>
      <c r="E55" s="6" t="s">
        <v>223</v>
      </c>
      <c r="F55" s="2"/>
      <c r="G55" s="6" t="s">
        <v>224</v>
      </c>
      <c r="H55" s="7" t="s">
        <v>176</v>
      </c>
      <c r="I55" s="7">
        <v>49341</v>
      </c>
      <c r="J55" s="2" t="s">
        <v>103</v>
      </c>
      <c r="K55" s="5" t="s">
        <v>238</v>
      </c>
      <c r="L55" s="2"/>
      <c r="M55" s="5" t="s">
        <v>239</v>
      </c>
      <c r="N55" s="5" t="s">
        <v>236</v>
      </c>
      <c r="O55" s="5" t="s">
        <v>237</v>
      </c>
      <c r="P55" s="6" t="s">
        <v>223</v>
      </c>
      <c r="Q55" s="6" t="s">
        <v>224</v>
      </c>
      <c r="R55" s="7" t="s">
        <v>176</v>
      </c>
      <c r="S55" s="7">
        <v>49341</v>
      </c>
      <c r="T55" s="7"/>
      <c r="U55" s="7"/>
      <c r="V55" s="7"/>
      <c r="W55" s="7"/>
      <c r="X55" s="7"/>
      <c r="Y55" s="23">
        <v>41108</v>
      </c>
      <c r="Z55" s="5" t="s">
        <v>226</v>
      </c>
      <c r="AA55" s="14"/>
      <c r="AB55" s="2"/>
      <c r="AC55" s="2"/>
      <c r="AD55" s="2"/>
      <c r="AE55" s="2"/>
      <c r="AF55" s="2"/>
      <c r="AG55" s="2"/>
      <c r="AH55" s="21" t="s">
        <v>179</v>
      </c>
      <c r="AI55" s="10"/>
      <c r="AJ55" s="10"/>
      <c r="AK55" s="17">
        <v>2</v>
      </c>
      <c r="AL55" s="17"/>
      <c r="AM55" s="17">
        <v>4</v>
      </c>
      <c r="AN55" s="17">
        <v>2</v>
      </c>
      <c r="AO55" s="17">
        <v>2</v>
      </c>
      <c r="AP55" s="17">
        <v>3</v>
      </c>
      <c r="AQ55" s="17">
        <v>2</v>
      </c>
      <c r="AR55" s="17">
        <v>3</v>
      </c>
      <c r="AS55" s="17">
        <v>2</v>
      </c>
      <c r="AT55" s="17">
        <v>2</v>
      </c>
      <c r="AU55" s="17"/>
      <c r="AV55" s="17">
        <v>1</v>
      </c>
      <c r="AW55" s="17"/>
      <c r="AX55" s="17">
        <v>3</v>
      </c>
      <c r="AY55" s="17">
        <v>1</v>
      </c>
      <c r="AZ55" s="17">
        <v>3</v>
      </c>
      <c r="BA55" s="17">
        <v>3</v>
      </c>
      <c r="BB55" s="17">
        <v>3</v>
      </c>
      <c r="BC55" s="17">
        <v>2</v>
      </c>
      <c r="BD55" s="17">
        <v>3</v>
      </c>
      <c r="BE55" s="17">
        <v>3</v>
      </c>
      <c r="BF55" s="17"/>
      <c r="BG55" s="17">
        <v>1</v>
      </c>
      <c r="BH55" s="17"/>
      <c r="BI55" s="17">
        <v>5</v>
      </c>
      <c r="BJ55" s="17">
        <v>1</v>
      </c>
      <c r="BK55" s="17">
        <v>1</v>
      </c>
      <c r="BL55" s="17">
        <v>2</v>
      </c>
      <c r="BM55" s="17">
        <v>1</v>
      </c>
      <c r="BN55" s="17">
        <v>3</v>
      </c>
      <c r="BO55" s="17">
        <v>1</v>
      </c>
      <c r="BP55" s="17">
        <v>1</v>
      </c>
      <c r="BQ55" s="17"/>
      <c r="BR55" s="17">
        <v>4</v>
      </c>
      <c r="BS55" s="17"/>
      <c r="BT55" s="17">
        <v>3</v>
      </c>
      <c r="BU55" s="17">
        <v>2</v>
      </c>
      <c r="BV55" s="17">
        <v>4</v>
      </c>
      <c r="BW55" s="17">
        <v>3</v>
      </c>
      <c r="BX55" s="17">
        <v>4</v>
      </c>
      <c r="BY55" s="17">
        <v>2</v>
      </c>
      <c r="BZ55" s="17">
        <v>3</v>
      </c>
      <c r="CA55" s="17">
        <v>2</v>
      </c>
      <c r="CB55" s="17"/>
      <c r="CC55" s="17">
        <v>4</v>
      </c>
      <c r="CD55" s="17"/>
      <c r="CE55" s="17">
        <v>3</v>
      </c>
      <c r="CF55" s="17">
        <v>2</v>
      </c>
      <c r="CG55" s="17">
        <v>4</v>
      </c>
      <c r="CH55" s="17">
        <v>3</v>
      </c>
      <c r="CI55" s="17">
        <v>4</v>
      </c>
      <c r="CJ55" s="17">
        <v>3</v>
      </c>
      <c r="CK55" s="17">
        <v>5</v>
      </c>
      <c r="CL55" s="17">
        <v>2</v>
      </c>
      <c r="CM55" s="17"/>
      <c r="CN55" s="17">
        <v>4</v>
      </c>
      <c r="CO55" s="17"/>
      <c r="CP55" s="17">
        <v>1</v>
      </c>
      <c r="CQ55" s="17">
        <v>1</v>
      </c>
      <c r="CR55" s="17">
        <v>3</v>
      </c>
      <c r="CS55" s="17">
        <v>3</v>
      </c>
      <c r="CT55" s="17">
        <v>5</v>
      </c>
      <c r="CU55" s="17">
        <v>1</v>
      </c>
      <c r="CV55" s="17">
        <v>5</v>
      </c>
      <c r="CW55" s="17">
        <v>2</v>
      </c>
    </row>
    <row r="56" spans="1:101" ht="36">
      <c r="A56" s="1">
        <v>55</v>
      </c>
      <c r="B56" s="5" t="s">
        <v>240</v>
      </c>
      <c r="C56" s="5" t="s">
        <v>241</v>
      </c>
      <c r="D56" s="2"/>
      <c r="E56" s="6" t="s">
        <v>223</v>
      </c>
      <c r="F56" s="2"/>
      <c r="G56" s="6" t="s">
        <v>224</v>
      </c>
      <c r="H56" s="7" t="s">
        <v>176</v>
      </c>
      <c r="I56" s="7">
        <v>49341</v>
      </c>
      <c r="J56" s="2" t="s">
        <v>103</v>
      </c>
      <c r="K56" s="5" t="s">
        <v>242</v>
      </c>
      <c r="L56" s="2"/>
      <c r="M56" s="5" t="s">
        <v>243</v>
      </c>
      <c r="N56" s="5" t="s">
        <v>240</v>
      </c>
      <c r="O56" s="5" t="s">
        <v>241</v>
      </c>
      <c r="P56" s="6" t="s">
        <v>223</v>
      </c>
      <c r="Q56" s="6" t="s">
        <v>224</v>
      </c>
      <c r="R56" s="7" t="s">
        <v>176</v>
      </c>
      <c r="S56" s="7">
        <v>49341</v>
      </c>
      <c r="T56" s="7"/>
      <c r="U56" s="7"/>
      <c r="V56" s="7"/>
      <c r="W56" s="7"/>
      <c r="X56" s="7"/>
      <c r="Y56" s="23">
        <v>41108</v>
      </c>
      <c r="Z56" s="5" t="s">
        <v>226</v>
      </c>
      <c r="AA56" s="14"/>
      <c r="AB56" s="2"/>
      <c r="AC56" s="2"/>
      <c r="AD56" s="2"/>
      <c r="AE56" s="2"/>
      <c r="AF56" s="2"/>
      <c r="AG56" s="2"/>
      <c r="AH56" s="2"/>
      <c r="AI56" s="24"/>
      <c r="AJ56" s="24"/>
      <c r="AK56" s="17">
        <v>2</v>
      </c>
      <c r="AL56" s="17"/>
      <c r="AM56" s="17">
        <v>2</v>
      </c>
      <c r="AN56" s="17">
        <v>2</v>
      </c>
      <c r="AO56" s="17">
        <v>4</v>
      </c>
      <c r="AP56" s="17">
        <v>3</v>
      </c>
      <c r="AQ56" s="17">
        <v>2</v>
      </c>
      <c r="AR56" s="17">
        <v>2</v>
      </c>
      <c r="AS56" s="17">
        <v>3</v>
      </c>
      <c r="AT56" s="17">
        <v>2</v>
      </c>
      <c r="AU56" s="17"/>
      <c r="AV56" s="17">
        <v>1</v>
      </c>
      <c r="AW56" s="17"/>
      <c r="AX56" s="17">
        <v>4</v>
      </c>
      <c r="AY56" s="17">
        <v>2</v>
      </c>
      <c r="AZ56" s="17">
        <v>3</v>
      </c>
      <c r="BA56" s="17">
        <v>2</v>
      </c>
      <c r="BB56" s="17">
        <v>2</v>
      </c>
      <c r="BC56" s="17">
        <v>2</v>
      </c>
      <c r="BD56" s="17">
        <v>2</v>
      </c>
      <c r="BE56" s="17">
        <v>2</v>
      </c>
      <c r="BF56" s="17"/>
      <c r="BG56" s="17">
        <v>5</v>
      </c>
      <c r="BH56" s="17"/>
      <c r="BI56" s="17">
        <v>4</v>
      </c>
      <c r="BJ56" s="17">
        <v>3</v>
      </c>
      <c r="BK56" s="17">
        <v>4</v>
      </c>
      <c r="BL56" s="17">
        <v>3</v>
      </c>
      <c r="BM56" s="17">
        <v>2</v>
      </c>
      <c r="BN56" s="17">
        <v>2</v>
      </c>
      <c r="BO56" s="17">
        <v>2</v>
      </c>
      <c r="BP56" s="17">
        <v>3</v>
      </c>
      <c r="BQ56" s="17"/>
      <c r="BR56" s="17">
        <v>2</v>
      </c>
      <c r="BS56" s="17"/>
      <c r="BT56" s="17">
        <v>4</v>
      </c>
      <c r="BU56" s="17">
        <v>1</v>
      </c>
      <c r="BV56" s="17">
        <v>1</v>
      </c>
      <c r="BW56" s="17">
        <v>2</v>
      </c>
      <c r="BX56" s="17">
        <v>4</v>
      </c>
      <c r="BY56" s="17">
        <v>2</v>
      </c>
      <c r="BZ56" s="17">
        <v>3</v>
      </c>
      <c r="CA56" s="17">
        <v>2</v>
      </c>
      <c r="CB56" s="17"/>
      <c r="CC56" s="17">
        <v>5</v>
      </c>
      <c r="CD56" s="17"/>
      <c r="CE56" s="17">
        <v>2</v>
      </c>
      <c r="CF56" s="17">
        <v>2</v>
      </c>
      <c r="CG56" s="17">
        <v>2</v>
      </c>
      <c r="CH56" s="17">
        <v>2</v>
      </c>
      <c r="CI56" s="17">
        <v>3</v>
      </c>
      <c r="CJ56" s="17">
        <v>2</v>
      </c>
      <c r="CK56" s="17">
        <v>4</v>
      </c>
      <c r="CL56" s="17">
        <v>2</v>
      </c>
      <c r="CM56" s="17"/>
      <c r="CN56" s="17">
        <v>4</v>
      </c>
      <c r="CO56" s="17"/>
      <c r="CP56" s="17">
        <v>3</v>
      </c>
      <c r="CQ56" s="17">
        <v>3</v>
      </c>
      <c r="CR56" s="17">
        <v>2</v>
      </c>
      <c r="CS56" s="17">
        <v>2</v>
      </c>
      <c r="CT56" s="17">
        <v>3</v>
      </c>
      <c r="CU56" s="17">
        <v>2</v>
      </c>
      <c r="CV56" s="17">
        <v>3</v>
      </c>
      <c r="CW56" s="17">
        <v>2</v>
      </c>
    </row>
    <row r="57" spans="1:101" ht="36">
      <c r="A57" s="1">
        <v>56</v>
      </c>
      <c r="B57" s="5" t="s">
        <v>244</v>
      </c>
      <c r="C57" s="5" t="s">
        <v>245</v>
      </c>
      <c r="D57" s="2"/>
      <c r="E57" s="6" t="s">
        <v>223</v>
      </c>
      <c r="F57" s="2"/>
      <c r="G57" s="6" t="s">
        <v>224</v>
      </c>
      <c r="H57" s="7" t="s">
        <v>176</v>
      </c>
      <c r="I57" s="7">
        <v>49341</v>
      </c>
      <c r="J57" s="2" t="s">
        <v>103</v>
      </c>
      <c r="K57" s="5" t="s">
        <v>246</v>
      </c>
      <c r="L57" s="2"/>
      <c r="M57" s="5" t="s">
        <v>247</v>
      </c>
      <c r="N57" s="5" t="s">
        <v>244</v>
      </c>
      <c r="O57" s="5" t="s">
        <v>245</v>
      </c>
      <c r="P57" s="6" t="s">
        <v>223</v>
      </c>
      <c r="Q57" s="6" t="s">
        <v>224</v>
      </c>
      <c r="R57" s="7" t="s">
        <v>176</v>
      </c>
      <c r="S57" s="7">
        <v>49341</v>
      </c>
      <c r="T57" s="7"/>
      <c r="U57" s="7"/>
      <c r="V57" s="7"/>
      <c r="W57" s="7"/>
      <c r="X57" s="7"/>
      <c r="Y57" s="23">
        <v>41108</v>
      </c>
      <c r="Z57" s="5" t="s">
        <v>226</v>
      </c>
      <c r="AA57" s="14"/>
      <c r="AB57" s="2"/>
      <c r="AC57" s="2"/>
      <c r="AD57" s="2"/>
      <c r="AE57" s="2"/>
      <c r="AF57" s="2"/>
      <c r="AG57" s="2"/>
      <c r="AH57" s="2"/>
      <c r="AI57" s="24"/>
      <c r="AJ57" s="24"/>
      <c r="AK57" s="17">
        <v>4</v>
      </c>
      <c r="AL57" s="17"/>
      <c r="AM57" s="17">
        <v>4</v>
      </c>
      <c r="AN57" s="17">
        <v>3</v>
      </c>
      <c r="AO57" s="17">
        <v>1</v>
      </c>
      <c r="AP57" s="17">
        <v>3</v>
      </c>
      <c r="AQ57" s="17">
        <v>1</v>
      </c>
      <c r="AR57" s="17">
        <v>3</v>
      </c>
      <c r="AS57" s="17">
        <v>1</v>
      </c>
      <c r="AT57" s="17">
        <v>3</v>
      </c>
      <c r="AU57" s="17"/>
      <c r="AV57" s="17">
        <v>3</v>
      </c>
      <c r="AW57" s="17"/>
      <c r="AX57" s="17">
        <v>3</v>
      </c>
      <c r="AY57" s="17">
        <v>2</v>
      </c>
      <c r="AZ57" s="17">
        <v>2</v>
      </c>
      <c r="BA57" s="17">
        <v>0</v>
      </c>
      <c r="BB57" s="17">
        <v>2</v>
      </c>
      <c r="BC57" s="17">
        <v>2</v>
      </c>
      <c r="BD57" s="17">
        <v>3</v>
      </c>
      <c r="BE57" s="17">
        <v>0</v>
      </c>
      <c r="BF57" s="17"/>
      <c r="BG57" s="17">
        <v>4</v>
      </c>
      <c r="BH57" s="17"/>
      <c r="BI57" s="17">
        <v>5</v>
      </c>
      <c r="BJ57" s="17">
        <v>2</v>
      </c>
      <c r="BK57" s="17">
        <v>3</v>
      </c>
      <c r="BL57" s="17">
        <v>0</v>
      </c>
      <c r="BM57" s="17">
        <v>2</v>
      </c>
      <c r="BN57" s="17">
        <v>0</v>
      </c>
      <c r="BO57" s="17">
        <v>1</v>
      </c>
      <c r="BP57" s="17">
        <v>0</v>
      </c>
      <c r="BQ57" s="17"/>
      <c r="BR57" s="17">
        <v>4</v>
      </c>
      <c r="BS57" s="17"/>
      <c r="BT57" s="17">
        <v>4</v>
      </c>
      <c r="BU57" s="17">
        <v>2</v>
      </c>
      <c r="BV57" s="17">
        <v>2</v>
      </c>
      <c r="BW57" s="17">
        <v>3</v>
      </c>
      <c r="BX57" s="17">
        <v>3</v>
      </c>
      <c r="BY57" s="17">
        <v>2</v>
      </c>
      <c r="BZ57" s="17">
        <v>1</v>
      </c>
      <c r="CA57" s="17">
        <v>2</v>
      </c>
      <c r="CB57" s="17"/>
      <c r="CC57" s="17">
        <v>3</v>
      </c>
      <c r="CD57" s="17"/>
      <c r="CE57" s="17">
        <v>1</v>
      </c>
      <c r="CF57" s="17">
        <v>1</v>
      </c>
      <c r="CG57" s="17">
        <v>4</v>
      </c>
      <c r="CH57" s="17">
        <v>2</v>
      </c>
      <c r="CI57" s="17">
        <v>5</v>
      </c>
      <c r="CJ57" s="17">
        <v>2</v>
      </c>
      <c r="CK57" s="17">
        <v>4</v>
      </c>
      <c r="CL57" s="17">
        <v>2</v>
      </c>
      <c r="CM57" s="17"/>
      <c r="CN57" s="17">
        <v>2</v>
      </c>
      <c r="CO57" s="17"/>
      <c r="CP57" s="17">
        <v>1</v>
      </c>
      <c r="CQ57" s="17">
        <v>1</v>
      </c>
      <c r="CR57" s="17">
        <v>5</v>
      </c>
      <c r="CS57" s="17">
        <v>1</v>
      </c>
      <c r="CT57" s="17">
        <v>5</v>
      </c>
      <c r="CU57" s="17">
        <v>1</v>
      </c>
      <c r="CV57" s="17">
        <v>5</v>
      </c>
      <c r="CW57" s="17">
        <v>1</v>
      </c>
    </row>
    <row r="58" spans="1:101" ht="36">
      <c r="A58" s="1">
        <v>57</v>
      </c>
      <c r="B58" s="5" t="s">
        <v>248</v>
      </c>
      <c r="C58" s="5" t="s">
        <v>249</v>
      </c>
      <c r="D58" s="2"/>
      <c r="E58" s="6" t="s">
        <v>223</v>
      </c>
      <c r="F58" s="2"/>
      <c r="G58" s="6" t="s">
        <v>224</v>
      </c>
      <c r="H58" s="7" t="s">
        <v>176</v>
      </c>
      <c r="I58" s="7">
        <v>49341</v>
      </c>
      <c r="J58" s="2" t="s">
        <v>103</v>
      </c>
      <c r="K58" s="5" t="s">
        <v>250</v>
      </c>
      <c r="L58" s="2"/>
      <c r="M58" s="5" t="s">
        <v>251</v>
      </c>
      <c r="N58" s="5" t="s">
        <v>248</v>
      </c>
      <c r="O58" s="5" t="s">
        <v>249</v>
      </c>
      <c r="P58" s="6" t="s">
        <v>223</v>
      </c>
      <c r="Q58" s="6" t="s">
        <v>224</v>
      </c>
      <c r="R58" s="7" t="s">
        <v>176</v>
      </c>
      <c r="S58" s="7">
        <v>49341</v>
      </c>
      <c r="T58" s="7"/>
      <c r="U58" s="7"/>
      <c r="V58" s="7"/>
      <c r="W58" s="7"/>
      <c r="X58" s="7"/>
      <c r="Y58" s="23">
        <v>41108</v>
      </c>
      <c r="Z58" s="5" t="s">
        <v>226</v>
      </c>
      <c r="AA58" s="14"/>
      <c r="AB58" s="21" t="s">
        <v>227</v>
      </c>
      <c r="AC58" s="21" t="s">
        <v>149</v>
      </c>
      <c r="AD58" s="22">
        <v>12</v>
      </c>
      <c r="AE58" s="21" t="s">
        <v>214</v>
      </c>
      <c r="AF58" s="21"/>
      <c r="AG58" s="2"/>
      <c r="AH58" s="14" t="s">
        <v>105</v>
      </c>
      <c r="AI58" s="24"/>
      <c r="AJ58" s="24"/>
      <c r="AK58" s="17">
        <v>5</v>
      </c>
      <c r="AL58" s="17"/>
      <c r="AM58" s="17">
        <v>2</v>
      </c>
      <c r="AN58" s="17">
        <v>3</v>
      </c>
      <c r="AO58" s="17">
        <v>2</v>
      </c>
      <c r="AP58" s="17">
        <v>3</v>
      </c>
      <c r="AQ58" s="17">
        <v>3</v>
      </c>
      <c r="AR58" s="17">
        <v>3</v>
      </c>
      <c r="AS58" s="17">
        <v>4</v>
      </c>
      <c r="AT58" s="17">
        <v>3</v>
      </c>
      <c r="AU58" s="17"/>
      <c r="AV58" s="17">
        <v>3</v>
      </c>
      <c r="AW58" s="17"/>
      <c r="AX58" s="17">
        <v>2</v>
      </c>
      <c r="AY58" s="17">
        <v>2</v>
      </c>
      <c r="AZ58" s="17">
        <v>3</v>
      </c>
      <c r="BA58" s="17">
        <v>2</v>
      </c>
      <c r="BB58" s="17">
        <v>3</v>
      </c>
      <c r="BC58" s="17">
        <v>2</v>
      </c>
      <c r="BD58" s="17"/>
      <c r="BE58" s="17">
        <v>0</v>
      </c>
      <c r="BF58" s="17"/>
      <c r="BG58" s="17">
        <v>4</v>
      </c>
      <c r="BH58" s="17"/>
      <c r="BI58" s="17">
        <v>5</v>
      </c>
      <c r="BJ58" s="17">
        <v>3</v>
      </c>
      <c r="BK58" s="17">
        <v>3</v>
      </c>
      <c r="BL58" s="17">
        <v>2</v>
      </c>
      <c r="BM58" s="17">
        <v>4</v>
      </c>
      <c r="BN58" s="17">
        <v>2</v>
      </c>
      <c r="BO58" s="17">
        <v>1</v>
      </c>
      <c r="BP58" s="17">
        <v>2</v>
      </c>
      <c r="BQ58" s="17"/>
      <c r="BR58" s="17">
        <v>3</v>
      </c>
      <c r="BS58" s="17"/>
      <c r="BT58" s="17">
        <v>4</v>
      </c>
      <c r="BU58" s="17">
        <v>2</v>
      </c>
      <c r="BV58" s="17">
        <v>3</v>
      </c>
      <c r="BW58" s="17">
        <v>2</v>
      </c>
      <c r="BX58" s="17">
        <v>4</v>
      </c>
      <c r="BY58" s="17">
        <v>2</v>
      </c>
      <c r="BZ58" s="17">
        <v>1</v>
      </c>
      <c r="CA58" s="17">
        <v>2</v>
      </c>
      <c r="CB58" s="17"/>
      <c r="CC58" s="17">
        <v>5</v>
      </c>
      <c r="CD58" s="17"/>
      <c r="CE58" s="17">
        <v>2</v>
      </c>
      <c r="CF58" s="17">
        <v>3</v>
      </c>
      <c r="CG58" s="17">
        <v>3</v>
      </c>
      <c r="CH58" s="17">
        <v>3</v>
      </c>
      <c r="CI58" s="17">
        <v>4</v>
      </c>
      <c r="CJ58" s="17">
        <v>3</v>
      </c>
      <c r="CK58" s="17">
        <v>4</v>
      </c>
      <c r="CL58" s="17">
        <v>4</v>
      </c>
      <c r="CM58" s="17"/>
      <c r="CN58" s="17">
        <v>5</v>
      </c>
      <c r="CO58" s="17"/>
      <c r="CP58" s="17">
        <v>1</v>
      </c>
      <c r="CQ58" s="17">
        <v>3</v>
      </c>
      <c r="CR58" s="17">
        <v>4</v>
      </c>
      <c r="CS58" s="17">
        <v>3</v>
      </c>
      <c r="CT58" s="17">
        <v>2</v>
      </c>
      <c r="CU58" s="17">
        <v>3</v>
      </c>
      <c r="CV58" s="17">
        <v>5</v>
      </c>
      <c r="CW58" s="17">
        <v>2</v>
      </c>
    </row>
    <row r="59" spans="1:101" ht="36">
      <c r="A59" s="1">
        <v>58</v>
      </c>
      <c r="B59" s="5" t="s">
        <v>252</v>
      </c>
      <c r="C59" s="5" t="s">
        <v>253</v>
      </c>
      <c r="D59" s="2"/>
      <c r="E59" s="6" t="s">
        <v>223</v>
      </c>
      <c r="F59" s="2"/>
      <c r="G59" s="6" t="s">
        <v>224</v>
      </c>
      <c r="H59" s="7" t="s">
        <v>176</v>
      </c>
      <c r="I59" s="7">
        <v>49341</v>
      </c>
      <c r="J59" s="2" t="s">
        <v>103</v>
      </c>
      <c r="K59" s="5" t="s">
        <v>254</v>
      </c>
      <c r="L59" s="2"/>
      <c r="M59" s="5" t="s">
        <v>255</v>
      </c>
      <c r="N59" s="5" t="s">
        <v>252</v>
      </c>
      <c r="O59" s="5" t="s">
        <v>253</v>
      </c>
      <c r="P59" s="6" t="s">
        <v>223</v>
      </c>
      <c r="Q59" s="6" t="s">
        <v>224</v>
      </c>
      <c r="R59" s="7" t="s">
        <v>176</v>
      </c>
      <c r="S59" s="7">
        <v>49341</v>
      </c>
      <c r="T59" s="7"/>
      <c r="U59" s="7"/>
      <c r="V59" s="7"/>
      <c r="W59" s="7"/>
      <c r="X59" s="7"/>
      <c r="Y59" s="23">
        <v>41108</v>
      </c>
      <c r="Z59" s="5" t="s">
        <v>226</v>
      </c>
      <c r="AA59" s="14"/>
      <c r="AB59" s="2"/>
      <c r="AC59" s="2"/>
      <c r="AD59" s="2"/>
      <c r="AE59" s="2"/>
      <c r="AF59" s="2"/>
      <c r="AG59" s="2"/>
      <c r="AH59" s="2"/>
      <c r="AI59" s="24"/>
      <c r="AJ59" s="24"/>
      <c r="AK59" s="17">
        <v>4</v>
      </c>
      <c r="AL59" s="17"/>
      <c r="AM59" s="17">
        <v>3</v>
      </c>
      <c r="AN59" s="17">
        <v>2</v>
      </c>
      <c r="AO59" s="17">
        <v>1</v>
      </c>
      <c r="AP59" s="17">
        <v>3</v>
      </c>
      <c r="AQ59" s="17">
        <v>2</v>
      </c>
      <c r="AR59" s="17">
        <v>3</v>
      </c>
      <c r="AS59" s="17">
        <v>2</v>
      </c>
      <c r="AT59" s="17">
        <v>3</v>
      </c>
      <c r="AU59" s="17"/>
      <c r="AV59" s="17">
        <v>3</v>
      </c>
      <c r="AW59" s="17"/>
      <c r="AX59" s="17">
        <v>2</v>
      </c>
      <c r="AY59" s="17">
        <v>2</v>
      </c>
      <c r="AZ59" s="17">
        <v>3</v>
      </c>
      <c r="BA59" s="17">
        <v>2</v>
      </c>
      <c r="BB59" s="17">
        <v>2</v>
      </c>
      <c r="BC59" s="17">
        <v>3</v>
      </c>
      <c r="BD59" s="17">
        <v>1</v>
      </c>
      <c r="BE59" s="17">
        <v>2</v>
      </c>
      <c r="BF59" s="17"/>
      <c r="BG59" s="17">
        <v>4</v>
      </c>
      <c r="BH59" s="17"/>
      <c r="BI59" s="17">
        <v>5</v>
      </c>
      <c r="BJ59" s="17">
        <v>3</v>
      </c>
      <c r="BK59" s="17">
        <v>1</v>
      </c>
      <c r="BL59" s="17">
        <v>2</v>
      </c>
      <c r="BM59" s="17">
        <v>1</v>
      </c>
      <c r="BN59" s="17">
        <v>3</v>
      </c>
      <c r="BO59" s="17">
        <v>1</v>
      </c>
      <c r="BP59" s="17">
        <v>3</v>
      </c>
      <c r="BQ59" s="17"/>
      <c r="BR59" s="17">
        <v>5</v>
      </c>
      <c r="BS59" s="17"/>
      <c r="BT59" s="17">
        <v>3</v>
      </c>
      <c r="BU59" s="17">
        <v>3</v>
      </c>
      <c r="BV59" s="17">
        <v>1</v>
      </c>
      <c r="BW59" s="17">
        <v>3</v>
      </c>
      <c r="BX59" s="17">
        <v>1</v>
      </c>
      <c r="BY59" s="17">
        <v>3</v>
      </c>
      <c r="BZ59" s="17">
        <v>1</v>
      </c>
      <c r="CA59" s="17">
        <v>3</v>
      </c>
      <c r="CB59" s="17"/>
      <c r="CC59" s="17">
        <v>2</v>
      </c>
      <c r="CD59" s="17"/>
      <c r="CE59" s="17">
        <v>2</v>
      </c>
      <c r="CF59" s="17">
        <v>1</v>
      </c>
      <c r="CG59" s="17">
        <v>3</v>
      </c>
      <c r="CH59" s="17">
        <v>2</v>
      </c>
      <c r="CI59" s="17">
        <v>4</v>
      </c>
      <c r="CJ59" s="17">
        <v>1</v>
      </c>
      <c r="CK59" s="17">
        <v>3</v>
      </c>
      <c r="CL59" s="17">
        <v>2</v>
      </c>
      <c r="CM59" s="17"/>
      <c r="CN59" s="17">
        <v>2</v>
      </c>
      <c r="CO59" s="17"/>
      <c r="CP59" s="17">
        <v>1</v>
      </c>
      <c r="CQ59" s="17">
        <v>2</v>
      </c>
      <c r="CR59" s="17">
        <v>3</v>
      </c>
      <c r="CS59" s="17"/>
      <c r="CT59" s="17">
        <v>2</v>
      </c>
      <c r="CU59" s="17">
        <v>2</v>
      </c>
      <c r="CV59" s="17">
        <v>1</v>
      </c>
      <c r="CW59" s="17">
        <v>2</v>
      </c>
    </row>
    <row r="60" spans="1:101" ht="36">
      <c r="A60" s="1">
        <v>59</v>
      </c>
      <c r="B60" s="5" t="s">
        <v>256</v>
      </c>
      <c r="C60" s="5" t="s">
        <v>257</v>
      </c>
      <c r="D60" s="2"/>
      <c r="E60" s="6" t="s">
        <v>223</v>
      </c>
      <c r="F60" s="2"/>
      <c r="G60" s="6" t="s">
        <v>224</v>
      </c>
      <c r="H60" s="7" t="s">
        <v>176</v>
      </c>
      <c r="I60" s="7">
        <v>49341</v>
      </c>
      <c r="J60" s="2" t="s">
        <v>103</v>
      </c>
      <c r="K60" s="5" t="s">
        <v>258</v>
      </c>
      <c r="L60" s="2"/>
      <c r="M60" s="5" t="s">
        <v>259</v>
      </c>
      <c r="N60" s="5" t="s">
        <v>256</v>
      </c>
      <c r="O60" s="5" t="s">
        <v>257</v>
      </c>
      <c r="P60" s="6" t="s">
        <v>223</v>
      </c>
      <c r="Q60" s="6" t="s">
        <v>224</v>
      </c>
      <c r="R60" s="7" t="s">
        <v>176</v>
      </c>
      <c r="S60" s="7">
        <v>49341</v>
      </c>
      <c r="T60" s="7"/>
      <c r="U60" s="7"/>
      <c r="V60" s="7"/>
      <c r="W60" s="7"/>
      <c r="X60" s="7"/>
      <c r="Y60" s="23">
        <v>41108</v>
      </c>
      <c r="Z60" s="5" t="s">
        <v>226</v>
      </c>
      <c r="AA60" s="14"/>
      <c r="AB60" s="2"/>
      <c r="AC60" s="2"/>
      <c r="AD60" s="2"/>
      <c r="AE60" s="2"/>
      <c r="AF60" s="2"/>
      <c r="AG60" s="2"/>
      <c r="AH60" s="2"/>
      <c r="AI60" s="24"/>
      <c r="AJ60" s="24"/>
      <c r="AK60" s="17">
        <v>4</v>
      </c>
      <c r="AL60" s="17"/>
      <c r="AM60" s="17">
        <v>3</v>
      </c>
      <c r="AN60" s="17">
        <v>3</v>
      </c>
      <c r="AO60" s="17">
        <v>3</v>
      </c>
      <c r="AP60" s="17">
        <v>3</v>
      </c>
      <c r="AQ60" s="17">
        <v>2</v>
      </c>
      <c r="AR60" s="17">
        <v>3</v>
      </c>
      <c r="AS60" s="17">
        <v>2</v>
      </c>
      <c r="AT60" s="17">
        <v>3</v>
      </c>
      <c r="AU60" s="17"/>
      <c r="AV60" s="17">
        <v>3</v>
      </c>
      <c r="AW60" s="17"/>
      <c r="AX60" s="17">
        <v>4</v>
      </c>
      <c r="AY60" s="17">
        <v>3</v>
      </c>
      <c r="AZ60" s="17">
        <v>3</v>
      </c>
      <c r="BA60" s="17">
        <v>2</v>
      </c>
      <c r="BB60" s="17">
        <v>1</v>
      </c>
      <c r="BC60" s="17">
        <v>2</v>
      </c>
      <c r="BD60" s="17">
        <v>3</v>
      </c>
      <c r="BE60" s="17">
        <v>3</v>
      </c>
      <c r="BF60" s="17"/>
      <c r="BG60" s="17">
        <v>2</v>
      </c>
      <c r="BH60" s="17"/>
      <c r="BI60" s="17">
        <v>5</v>
      </c>
      <c r="BJ60" s="17">
        <v>2</v>
      </c>
      <c r="BK60" s="17">
        <v>2</v>
      </c>
      <c r="BL60" s="17">
        <v>3</v>
      </c>
      <c r="BM60" s="17">
        <v>2</v>
      </c>
      <c r="BN60" s="17">
        <v>2</v>
      </c>
      <c r="BO60" s="17">
        <v>2</v>
      </c>
      <c r="BP60" s="17">
        <v>2</v>
      </c>
      <c r="BQ60" s="17"/>
      <c r="BR60" s="17">
        <v>5</v>
      </c>
      <c r="BS60" s="17"/>
      <c r="BT60" s="17">
        <v>3</v>
      </c>
      <c r="BU60" s="17">
        <v>3</v>
      </c>
      <c r="BV60" s="17">
        <v>1</v>
      </c>
      <c r="BW60" s="17">
        <v>3</v>
      </c>
      <c r="BX60" s="17">
        <v>2</v>
      </c>
      <c r="BY60" s="17">
        <v>2</v>
      </c>
      <c r="BZ60" s="17">
        <v>2</v>
      </c>
      <c r="CA60" s="17">
        <v>2</v>
      </c>
      <c r="CB60" s="17"/>
      <c r="CC60" s="17">
        <v>3</v>
      </c>
      <c r="CD60" s="17"/>
      <c r="CE60" s="17">
        <v>1</v>
      </c>
      <c r="CF60" s="17">
        <v>2</v>
      </c>
      <c r="CG60" s="17">
        <v>1</v>
      </c>
      <c r="CH60" s="17">
        <v>3</v>
      </c>
      <c r="CI60" s="17">
        <v>3</v>
      </c>
      <c r="CJ60" s="17">
        <v>2</v>
      </c>
      <c r="CK60" s="17">
        <v>2</v>
      </c>
      <c r="CL60" s="17">
        <v>2</v>
      </c>
      <c r="CM60" s="17"/>
      <c r="CN60" s="17">
        <v>2</v>
      </c>
      <c r="CO60" s="17"/>
      <c r="CP60" s="17">
        <v>1</v>
      </c>
      <c r="CQ60" s="17">
        <v>1</v>
      </c>
      <c r="CR60" s="17">
        <v>1</v>
      </c>
      <c r="CS60" s="17">
        <v>2</v>
      </c>
      <c r="CT60" s="17">
        <v>4</v>
      </c>
      <c r="CU60" s="17">
        <v>2</v>
      </c>
      <c r="CV60" s="17">
        <v>2</v>
      </c>
      <c r="CW60" s="17">
        <v>2</v>
      </c>
    </row>
    <row r="61" spans="1:101" ht="36">
      <c r="A61" s="1">
        <v>60</v>
      </c>
      <c r="B61" s="5" t="s">
        <v>260</v>
      </c>
      <c r="C61" s="5" t="s">
        <v>261</v>
      </c>
      <c r="D61" s="2"/>
      <c r="E61" s="6" t="s">
        <v>223</v>
      </c>
      <c r="F61" s="2"/>
      <c r="G61" s="6" t="s">
        <v>224</v>
      </c>
      <c r="H61" s="7" t="s">
        <v>176</v>
      </c>
      <c r="I61" s="7">
        <v>49341</v>
      </c>
      <c r="J61" s="2" t="s">
        <v>103</v>
      </c>
      <c r="K61" s="5" t="s">
        <v>262</v>
      </c>
      <c r="L61" s="2"/>
      <c r="M61" s="5" t="s">
        <v>263</v>
      </c>
      <c r="N61" s="5" t="s">
        <v>260</v>
      </c>
      <c r="O61" s="5" t="s">
        <v>261</v>
      </c>
      <c r="P61" s="6" t="s">
        <v>223</v>
      </c>
      <c r="Q61" s="6" t="s">
        <v>224</v>
      </c>
      <c r="R61" s="7" t="s">
        <v>176</v>
      </c>
      <c r="S61" s="7">
        <v>49341</v>
      </c>
      <c r="T61" s="7"/>
      <c r="U61" s="7"/>
      <c r="V61" s="7"/>
      <c r="W61" s="7"/>
      <c r="X61" s="7"/>
      <c r="Y61" s="23">
        <v>41108</v>
      </c>
      <c r="Z61" s="5" t="s">
        <v>226</v>
      </c>
      <c r="AA61" s="14"/>
      <c r="AB61" s="2"/>
      <c r="AC61" s="2"/>
      <c r="AD61" s="2"/>
      <c r="AE61" s="2"/>
      <c r="AF61" s="2"/>
      <c r="AG61" s="2"/>
      <c r="AH61" s="2"/>
      <c r="AI61" s="24"/>
      <c r="AJ61" s="24"/>
      <c r="AK61" s="17">
        <v>3</v>
      </c>
      <c r="AL61" s="17"/>
      <c r="AM61" s="17">
        <v>2</v>
      </c>
      <c r="AN61" s="17">
        <v>2</v>
      </c>
      <c r="AO61" s="17">
        <v>3</v>
      </c>
      <c r="AP61" s="17">
        <v>2</v>
      </c>
      <c r="AQ61" s="17">
        <v>3</v>
      </c>
      <c r="AR61" s="17">
        <v>2</v>
      </c>
      <c r="AS61" s="17">
        <v>4</v>
      </c>
      <c r="AT61" s="17">
        <v>2</v>
      </c>
      <c r="AU61" s="17"/>
      <c r="AV61" s="17">
        <v>2</v>
      </c>
      <c r="AW61" s="17"/>
      <c r="AX61" s="17">
        <v>3</v>
      </c>
      <c r="AY61" s="17">
        <v>2</v>
      </c>
      <c r="AZ61" s="17">
        <v>2</v>
      </c>
      <c r="BA61" s="17">
        <v>2</v>
      </c>
      <c r="BB61" s="17">
        <v>3</v>
      </c>
      <c r="BC61" s="17">
        <v>2</v>
      </c>
      <c r="BD61" s="17">
        <v>4</v>
      </c>
      <c r="BE61" s="17">
        <v>2</v>
      </c>
      <c r="BF61" s="17"/>
      <c r="BG61" s="17">
        <v>3</v>
      </c>
      <c r="BH61" s="17"/>
      <c r="BI61" s="17">
        <v>5</v>
      </c>
      <c r="BJ61" s="17">
        <v>2</v>
      </c>
      <c r="BK61" s="17">
        <v>1</v>
      </c>
      <c r="BL61" s="17">
        <v>2</v>
      </c>
      <c r="BM61" s="17">
        <v>2</v>
      </c>
      <c r="BN61" s="17">
        <v>2</v>
      </c>
      <c r="BO61" s="17">
        <v>1</v>
      </c>
      <c r="BP61" s="17">
        <v>1</v>
      </c>
      <c r="BQ61" s="17"/>
      <c r="BR61" s="17">
        <v>4</v>
      </c>
      <c r="BS61" s="17"/>
      <c r="BT61" s="17">
        <v>4</v>
      </c>
      <c r="BU61" s="17">
        <v>3</v>
      </c>
      <c r="BV61" s="17">
        <v>2</v>
      </c>
      <c r="BW61" s="17">
        <v>3</v>
      </c>
      <c r="BX61" s="17">
        <v>3</v>
      </c>
      <c r="BY61" s="17">
        <v>0</v>
      </c>
      <c r="BZ61" s="17">
        <v>1</v>
      </c>
      <c r="CA61" s="17">
        <v>2</v>
      </c>
      <c r="CB61" s="17"/>
      <c r="CC61" s="17">
        <v>3</v>
      </c>
      <c r="CD61" s="17"/>
      <c r="CE61" s="17">
        <v>2</v>
      </c>
      <c r="CF61" s="17">
        <v>3</v>
      </c>
      <c r="CG61" s="17">
        <v>3</v>
      </c>
      <c r="CH61" s="17">
        <v>0</v>
      </c>
      <c r="CI61" s="17">
        <v>3</v>
      </c>
      <c r="CJ61" s="17">
        <v>2</v>
      </c>
      <c r="CK61" s="17">
        <v>4</v>
      </c>
      <c r="CL61" s="17">
        <v>2</v>
      </c>
      <c r="CM61" s="17"/>
      <c r="CN61" s="17">
        <v>3</v>
      </c>
      <c r="CO61" s="17"/>
      <c r="CP61" s="17">
        <v>1</v>
      </c>
      <c r="CQ61" s="17">
        <v>2</v>
      </c>
      <c r="CR61" s="17">
        <v>3</v>
      </c>
      <c r="CS61" s="17">
        <v>3</v>
      </c>
      <c r="CT61" s="17">
        <v>3</v>
      </c>
      <c r="CU61" s="17">
        <v>2</v>
      </c>
      <c r="CV61" s="17">
        <v>4</v>
      </c>
      <c r="CW61" s="17">
        <v>2</v>
      </c>
    </row>
    <row r="62" spans="1:101" ht="36">
      <c r="A62" s="1">
        <v>61</v>
      </c>
      <c r="B62" s="5" t="s">
        <v>264</v>
      </c>
      <c r="C62" s="5" t="s">
        <v>265</v>
      </c>
      <c r="D62" s="2"/>
      <c r="E62" s="6" t="s">
        <v>223</v>
      </c>
      <c r="F62" s="2"/>
      <c r="G62" s="6" t="s">
        <v>224</v>
      </c>
      <c r="H62" s="7" t="s">
        <v>176</v>
      </c>
      <c r="I62" s="7">
        <v>49341</v>
      </c>
      <c r="J62" s="2" t="s">
        <v>103</v>
      </c>
      <c r="K62" s="5" t="s">
        <v>266</v>
      </c>
      <c r="L62" s="2"/>
      <c r="M62" s="5" t="s">
        <v>267</v>
      </c>
      <c r="N62" s="5" t="s">
        <v>264</v>
      </c>
      <c r="O62" s="5" t="s">
        <v>265</v>
      </c>
      <c r="P62" s="6" t="s">
        <v>223</v>
      </c>
      <c r="Q62" s="6" t="s">
        <v>224</v>
      </c>
      <c r="R62" s="7" t="s">
        <v>176</v>
      </c>
      <c r="S62" s="7">
        <v>49341</v>
      </c>
      <c r="T62" s="7"/>
      <c r="U62" s="7"/>
      <c r="V62" s="7"/>
      <c r="W62" s="7"/>
      <c r="X62" s="7"/>
      <c r="Y62" s="23">
        <v>41108</v>
      </c>
      <c r="Z62" s="5" t="s">
        <v>226</v>
      </c>
      <c r="AA62" s="14"/>
      <c r="AB62" s="2"/>
      <c r="AC62" s="2"/>
      <c r="AD62" s="2"/>
      <c r="AE62" s="2"/>
      <c r="AF62" s="2"/>
      <c r="AG62" s="2"/>
      <c r="AH62" s="2"/>
      <c r="AI62" s="24"/>
      <c r="AJ62" s="24"/>
      <c r="AK62" s="17">
        <v>4</v>
      </c>
      <c r="AL62" s="17"/>
      <c r="AM62" s="17">
        <v>2</v>
      </c>
      <c r="AN62" s="17">
        <v>2</v>
      </c>
      <c r="AO62" s="17">
        <v>2</v>
      </c>
      <c r="AP62" s="17">
        <v>2</v>
      </c>
      <c r="AQ62" s="17">
        <v>3</v>
      </c>
      <c r="AR62" s="17">
        <v>2</v>
      </c>
      <c r="AS62" s="17">
        <v>3</v>
      </c>
      <c r="AT62" s="17">
        <v>3</v>
      </c>
      <c r="AU62" s="17"/>
      <c r="AV62" s="17">
        <v>4</v>
      </c>
      <c r="AW62" s="17"/>
      <c r="AX62" s="17">
        <v>3</v>
      </c>
      <c r="AY62" s="17">
        <v>2</v>
      </c>
      <c r="AZ62" s="17">
        <v>2</v>
      </c>
      <c r="BA62" s="17">
        <v>2</v>
      </c>
      <c r="BB62" s="17">
        <v>3</v>
      </c>
      <c r="BC62" s="17">
        <v>2</v>
      </c>
      <c r="BD62" s="17">
        <v>2</v>
      </c>
      <c r="BE62" s="17">
        <v>2</v>
      </c>
      <c r="BF62" s="17"/>
      <c r="BG62" s="17">
        <v>1</v>
      </c>
      <c r="BH62" s="17"/>
      <c r="BI62" s="17">
        <v>5</v>
      </c>
      <c r="BJ62" s="17">
        <v>1</v>
      </c>
      <c r="BK62" s="17">
        <v>4</v>
      </c>
      <c r="BL62" s="17">
        <v>1</v>
      </c>
      <c r="BM62" s="17">
        <v>1</v>
      </c>
      <c r="BN62" s="17">
        <v>2</v>
      </c>
      <c r="BO62" s="17">
        <v>1</v>
      </c>
      <c r="BP62" s="17">
        <v>1</v>
      </c>
      <c r="BQ62" s="17"/>
      <c r="BR62" s="17">
        <v>3</v>
      </c>
      <c r="BS62" s="17"/>
      <c r="BT62" s="17">
        <v>4</v>
      </c>
      <c r="BU62" s="17">
        <v>1</v>
      </c>
      <c r="BV62" s="17">
        <v>3</v>
      </c>
      <c r="BW62" s="17">
        <v>2</v>
      </c>
      <c r="BX62" s="17">
        <v>3</v>
      </c>
      <c r="BY62" s="17">
        <v>2</v>
      </c>
      <c r="BZ62" s="17">
        <v>2</v>
      </c>
      <c r="CA62" s="17">
        <v>2</v>
      </c>
      <c r="CB62" s="17"/>
      <c r="CC62" s="17">
        <v>4</v>
      </c>
      <c r="CD62" s="17"/>
      <c r="CE62" s="17">
        <v>2</v>
      </c>
      <c r="CF62" s="17">
        <v>3</v>
      </c>
      <c r="CG62" s="17">
        <v>3</v>
      </c>
      <c r="CH62" s="17">
        <v>2</v>
      </c>
      <c r="CI62" s="17">
        <v>4</v>
      </c>
      <c r="CJ62" s="17">
        <v>3</v>
      </c>
      <c r="CK62" s="17">
        <v>3</v>
      </c>
      <c r="CL62" s="17">
        <v>3</v>
      </c>
      <c r="CM62" s="17"/>
      <c r="CN62" s="17">
        <v>5</v>
      </c>
      <c r="CO62" s="17"/>
      <c r="CP62" s="17">
        <v>2</v>
      </c>
      <c r="CQ62" s="17">
        <v>3</v>
      </c>
      <c r="CR62" s="17">
        <v>2</v>
      </c>
      <c r="CS62" s="17">
        <v>3</v>
      </c>
      <c r="CT62" s="17">
        <v>4</v>
      </c>
      <c r="CU62" s="17">
        <v>3</v>
      </c>
      <c r="CV62" s="17">
        <v>3</v>
      </c>
      <c r="CW62" s="17">
        <v>3</v>
      </c>
    </row>
    <row r="63" spans="1:101" ht="24">
      <c r="A63" s="1">
        <v>62</v>
      </c>
      <c r="B63" s="5" t="s">
        <v>268</v>
      </c>
      <c r="C63" s="5" t="s">
        <v>269</v>
      </c>
      <c r="D63" s="2"/>
      <c r="E63" s="6" t="s">
        <v>270</v>
      </c>
      <c r="F63" s="2"/>
      <c r="G63" s="6" t="s">
        <v>175</v>
      </c>
      <c r="H63" s="7" t="s">
        <v>176</v>
      </c>
      <c r="I63" s="7">
        <v>49506</v>
      </c>
      <c r="J63" s="2" t="s">
        <v>103</v>
      </c>
      <c r="K63" s="5" t="s">
        <v>266</v>
      </c>
      <c r="L63" s="2"/>
      <c r="M63" s="5" t="s">
        <v>271</v>
      </c>
      <c r="N63" s="5" t="s">
        <v>268</v>
      </c>
      <c r="O63" s="5" t="s">
        <v>269</v>
      </c>
      <c r="P63" s="6" t="s">
        <v>270</v>
      </c>
      <c r="Q63" s="6" t="s">
        <v>175</v>
      </c>
      <c r="R63" s="7" t="s">
        <v>176</v>
      </c>
      <c r="S63" s="7">
        <v>49506</v>
      </c>
      <c r="T63" s="7"/>
      <c r="U63" s="7"/>
      <c r="V63" s="7"/>
      <c r="W63" s="7"/>
      <c r="X63" s="7"/>
      <c r="Y63" s="23">
        <v>41108</v>
      </c>
      <c r="Z63" s="13" t="s">
        <v>272</v>
      </c>
      <c r="AA63" s="14"/>
      <c r="AB63" s="2"/>
      <c r="AC63" s="2"/>
      <c r="AD63" s="2"/>
      <c r="AE63" s="2"/>
      <c r="AF63" s="2"/>
      <c r="AG63" s="2"/>
      <c r="AH63" s="2"/>
      <c r="AI63" s="24"/>
      <c r="AJ63" s="24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>
        <v>1</v>
      </c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>
        <v>1</v>
      </c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>
        <v>1</v>
      </c>
      <c r="CO63" s="17"/>
      <c r="CP63" s="17"/>
      <c r="CQ63" s="17"/>
      <c r="CR63" s="17"/>
      <c r="CS63" s="17"/>
      <c r="CT63" s="17"/>
      <c r="CU63" s="17"/>
      <c r="CV63" s="17"/>
      <c r="CW63" s="17"/>
    </row>
    <row r="64" spans="1:101" ht="24">
      <c r="A64" s="1">
        <v>63</v>
      </c>
      <c r="B64" s="5" t="s">
        <v>273</v>
      </c>
      <c r="C64" s="5" t="s">
        <v>274</v>
      </c>
      <c r="D64" s="2"/>
      <c r="E64" s="6" t="s">
        <v>275</v>
      </c>
      <c r="F64" s="2"/>
      <c r="G64" s="6" t="s">
        <v>175</v>
      </c>
      <c r="H64" s="7" t="s">
        <v>176</v>
      </c>
      <c r="I64" s="7">
        <v>49506</v>
      </c>
      <c r="J64" s="2" t="s">
        <v>103</v>
      </c>
      <c r="K64" s="5" t="s">
        <v>276</v>
      </c>
      <c r="L64" s="2"/>
      <c r="M64" s="5" t="s">
        <v>277</v>
      </c>
      <c r="N64" s="5" t="s">
        <v>273</v>
      </c>
      <c r="O64" s="5" t="s">
        <v>274</v>
      </c>
      <c r="P64" s="6" t="s">
        <v>275</v>
      </c>
      <c r="Q64" s="6" t="s">
        <v>175</v>
      </c>
      <c r="R64" s="7" t="s">
        <v>176</v>
      </c>
      <c r="S64" s="7">
        <v>49506</v>
      </c>
      <c r="T64" s="7"/>
      <c r="U64" s="7"/>
      <c r="V64" s="7"/>
      <c r="W64" s="7"/>
      <c r="X64" s="7"/>
      <c r="Y64" s="23">
        <v>41108</v>
      </c>
      <c r="Z64" s="13" t="s">
        <v>272</v>
      </c>
      <c r="AA64" s="14"/>
      <c r="AB64" s="2"/>
      <c r="AC64" s="2"/>
      <c r="AD64" s="2"/>
      <c r="AE64" s="2"/>
      <c r="AF64" s="2"/>
      <c r="AG64" s="2"/>
      <c r="AH64" s="2"/>
      <c r="AI64" s="24"/>
      <c r="AJ64" s="24"/>
      <c r="AK64" s="25">
        <v>4</v>
      </c>
      <c r="AL64" s="25"/>
      <c r="AM64" s="25">
        <v>3</v>
      </c>
      <c r="AN64" s="17"/>
      <c r="AO64" s="25">
        <v>2</v>
      </c>
      <c r="AP64" s="17"/>
      <c r="AQ64" s="25">
        <v>2</v>
      </c>
      <c r="AR64" s="17"/>
      <c r="AS64" s="25">
        <v>1</v>
      </c>
      <c r="AT64" s="17"/>
      <c r="AU64" s="17"/>
      <c r="AV64" s="25">
        <v>3</v>
      </c>
      <c r="AW64" s="25"/>
      <c r="AX64" s="25">
        <v>3</v>
      </c>
      <c r="AY64" s="17"/>
      <c r="AZ64" s="25">
        <v>3</v>
      </c>
      <c r="BA64" s="17"/>
      <c r="BB64" s="25">
        <v>3</v>
      </c>
      <c r="BC64" s="17"/>
      <c r="BD64" s="25">
        <v>3</v>
      </c>
      <c r="BE64" s="17"/>
      <c r="BF64" s="17"/>
      <c r="BG64" s="25">
        <v>2</v>
      </c>
      <c r="BH64" s="25"/>
      <c r="BI64" s="25">
        <v>5</v>
      </c>
      <c r="BJ64" s="25">
        <v>1</v>
      </c>
      <c r="BK64" s="25">
        <v>3</v>
      </c>
      <c r="BL64" s="17"/>
      <c r="BM64" s="25">
        <v>1</v>
      </c>
      <c r="BN64" s="17"/>
      <c r="BO64" s="25">
        <v>2</v>
      </c>
      <c r="BP64" s="17"/>
      <c r="BQ64" s="17"/>
      <c r="BR64" s="25">
        <v>1</v>
      </c>
      <c r="BS64" s="25"/>
      <c r="BT64" s="25">
        <v>5</v>
      </c>
      <c r="BU64" s="25">
        <v>1</v>
      </c>
      <c r="BV64" s="25">
        <v>1</v>
      </c>
      <c r="BW64" s="25">
        <v>2</v>
      </c>
      <c r="BX64" s="25">
        <v>1</v>
      </c>
      <c r="BY64" s="25">
        <v>2</v>
      </c>
      <c r="BZ64" s="25">
        <v>1</v>
      </c>
      <c r="CA64" s="25">
        <v>1</v>
      </c>
      <c r="CB64" s="25"/>
      <c r="CC64" s="25">
        <v>5</v>
      </c>
      <c r="CD64" s="25"/>
      <c r="CE64" s="25">
        <v>3</v>
      </c>
      <c r="CF64" s="17"/>
      <c r="CG64" s="25">
        <v>3</v>
      </c>
      <c r="CH64" s="17"/>
      <c r="CI64" s="25">
        <v>2</v>
      </c>
      <c r="CJ64" s="17"/>
      <c r="CK64" s="25">
        <v>2</v>
      </c>
      <c r="CL64" s="17"/>
      <c r="CM64" s="25"/>
      <c r="CN64" s="25">
        <v>4</v>
      </c>
      <c r="CO64" s="25"/>
      <c r="CP64" s="25">
        <v>1</v>
      </c>
      <c r="CQ64" s="17"/>
      <c r="CR64" s="25">
        <v>3</v>
      </c>
      <c r="CS64" s="17"/>
      <c r="CT64" s="25">
        <v>5</v>
      </c>
      <c r="CU64" s="25">
        <v>2</v>
      </c>
      <c r="CV64" s="25">
        <v>4</v>
      </c>
      <c r="CW64" s="17"/>
    </row>
    <row r="65" spans="1:101" ht="24">
      <c r="A65" s="1">
        <v>64</v>
      </c>
      <c r="B65" s="5" t="s">
        <v>278</v>
      </c>
      <c r="C65" s="5" t="s">
        <v>279</v>
      </c>
      <c r="D65" s="2"/>
      <c r="E65" s="6" t="s">
        <v>280</v>
      </c>
      <c r="F65" s="2"/>
      <c r="G65" s="6" t="s">
        <v>175</v>
      </c>
      <c r="H65" s="7" t="s">
        <v>176</v>
      </c>
      <c r="I65" s="7">
        <v>49506</v>
      </c>
      <c r="J65" s="2" t="s">
        <v>103</v>
      </c>
      <c r="K65" s="5" t="s">
        <v>281</v>
      </c>
      <c r="L65" s="2"/>
      <c r="M65" s="5" t="s">
        <v>282</v>
      </c>
      <c r="N65" s="5" t="s">
        <v>278</v>
      </c>
      <c r="O65" s="5" t="s">
        <v>279</v>
      </c>
      <c r="P65" s="6" t="s">
        <v>280</v>
      </c>
      <c r="Q65" s="6" t="s">
        <v>175</v>
      </c>
      <c r="R65" s="7" t="s">
        <v>176</v>
      </c>
      <c r="S65" s="7">
        <v>49506</v>
      </c>
      <c r="T65" s="7"/>
      <c r="U65" s="7"/>
      <c r="V65" s="7"/>
      <c r="W65" s="7"/>
      <c r="X65" s="7"/>
      <c r="Y65" s="23">
        <v>41108</v>
      </c>
      <c r="Z65" s="13" t="s">
        <v>272</v>
      </c>
      <c r="AA65" s="14"/>
      <c r="AB65" s="2"/>
      <c r="AC65" s="2"/>
      <c r="AD65" s="2"/>
      <c r="AE65" s="2"/>
      <c r="AF65" s="2"/>
      <c r="AG65" s="2"/>
      <c r="AH65" s="2"/>
      <c r="AI65" s="24"/>
      <c r="AJ65" s="24"/>
      <c r="AK65" s="25">
        <v>2</v>
      </c>
      <c r="AL65" s="25"/>
      <c r="AM65" s="25">
        <v>2</v>
      </c>
      <c r="AN65" s="25">
        <v>1</v>
      </c>
      <c r="AO65" s="25">
        <v>2</v>
      </c>
      <c r="AP65" s="25">
        <v>1</v>
      </c>
      <c r="AQ65" s="25">
        <v>3</v>
      </c>
      <c r="AR65" s="25">
        <v>1</v>
      </c>
      <c r="AS65" s="25">
        <v>3</v>
      </c>
      <c r="AT65" s="25">
        <v>1</v>
      </c>
      <c r="AU65" s="25"/>
      <c r="AV65" s="25">
        <v>4</v>
      </c>
      <c r="AW65" s="25"/>
      <c r="AX65" s="25">
        <v>3</v>
      </c>
      <c r="AY65" s="25">
        <v>2</v>
      </c>
      <c r="AZ65" s="25">
        <v>1</v>
      </c>
      <c r="BA65" s="25">
        <v>2</v>
      </c>
      <c r="BB65" s="25">
        <v>2</v>
      </c>
      <c r="BC65" s="25">
        <v>2</v>
      </c>
      <c r="BD65" s="25">
        <v>1</v>
      </c>
      <c r="BE65" s="25">
        <v>2</v>
      </c>
      <c r="BF65" s="25"/>
      <c r="BG65" s="25">
        <v>2</v>
      </c>
      <c r="BH65" s="25"/>
      <c r="BI65" s="25">
        <v>5</v>
      </c>
      <c r="BJ65" s="25">
        <v>1</v>
      </c>
      <c r="BK65" s="25">
        <v>3</v>
      </c>
      <c r="BL65" s="25">
        <v>1</v>
      </c>
      <c r="BM65" s="17"/>
      <c r="BN65" s="25">
        <v>1</v>
      </c>
      <c r="BO65" s="25">
        <v>4</v>
      </c>
      <c r="BP65" s="25">
        <v>1</v>
      </c>
      <c r="BQ65" s="25"/>
      <c r="BR65" s="25">
        <v>5</v>
      </c>
      <c r="BS65" s="25"/>
      <c r="BT65" s="25">
        <v>3</v>
      </c>
      <c r="BU65" s="25">
        <v>3</v>
      </c>
      <c r="BV65" s="25">
        <v>3</v>
      </c>
      <c r="BW65" s="25">
        <v>2</v>
      </c>
      <c r="BX65" s="25">
        <v>4</v>
      </c>
      <c r="BY65" s="25">
        <v>2</v>
      </c>
      <c r="BZ65" s="17"/>
      <c r="CA65" s="25">
        <v>3</v>
      </c>
      <c r="CB65" s="25"/>
      <c r="CC65" s="25">
        <v>5</v>
      </c>
      <c r="CD65" s="25"/>
      <c r="CE65" s="25">
        <v>3</v>
      </c>
      <c r="CF65" s="25">
        <v>3</v>
      </c>
      <c r="CG65" s="25">
        <v>3</v>
      </c>
      <c r="CH65" s="25">
        <v>2</v>
      </c>
      <c r="CI65" s="25">
        <v>4</v>
      </c>
      <c r="CJ65" s="25">
        <v>3</v>
      </c>
      <c r="CK65" s="17"/>
      <c r="CL65" s="25">
        <v>3</v>
      </c>
      <c r="CM65" s="25"/>
      <c r="CN65" s="25">
        <v>4</v>
      </c>
      <c r="CO65" s="25"/>
      <c r="CP65" s="25">
        <v>2</v>
      </c>
      <c r="CQ65" s="17"/>
      <c r="CR65" s="25">
        <v>3</v>
      </c>
      <c r="CS65" s="17"/>
      <c r="CT65" s="25">
        <v>5</v>
      </c>
      <c r="CU65" s="17"/>
      <c r="CV65" s="25">
        <v>1</v>
      </c>
      <c r="CW65" s="17"/>
    </row>
    <row r="66" spans="1:101" ht="24">
      <c r="A66" s="1">
        <v>65</v>
      </c>
      <c r="B66" s="5" t="s">
        <v>283</v>
      </c>
      <c r="C66" s="5" t="s">
        <v>284</v>
      </c>
      <c r="D66" s="2"/>
      <c r="E66" s="6" t="s">
        <v>285</v>
      </c>
      <c r="F66" s="2"/>
      <c r="G66" s="6" t="s">
        <v>175</v>
      </c>
      <c r="H66" s="7" t="s">
        <v>176</v>
      </c>
      <c r="I66" s="7">
        <v>49506</v>
      </c>
      <c r="J66" s="2" t="s">
        <v>103</v>
      </c>
      <c r="K66" s="5" t="s">
        <v>286</v>
      </c>
      <c r="L66" s="2"/>
      <c r="M66" s="5" t="s">
        <v>287</v>
      </c>
      <c r="N66" s="5" t="s">
        <v>283</v>
      </c>
      <c r="O66" s="5" t="s">
        <v>284</v>
      </c>
      <c r="P66" s="6" t="s">
        <v>285</v>
      </c>
      <c r="Q66" s="6" t="s">
        <v>175</v>
      </c>
      <c r="R66" s="7" t="s">
        <v>176</v>
      </c>
      <c r="S66" s="7">
        <v>49506</v>
      </c>
      <c r="T66" s="7"/>
      <c r="U66" s="7"/>
      <c r="V66" s="7"/>
      <c r="W66" s="7"/>
      <c r="X66" s="7"/>
      <c r="Y66" s="23">
        <v>41108</v>
      </c>
      <c r="Z66" s="13" t="s">
        <v>272</v>
      </c>
      <c r="AA66" s="14"/>
      <c r="AB66" s="2"/>
      <c r="AC66" s="2"/>
      <c r="AD66" s="2"/>
      <c r="AE66" s="2"/>
      <c r="AF66" s="2"/>
      <c r="AG66" s="2"/>
      <c r="AH66" s="2"/>
      <c r="AI66" s="24"/>
      <c r="AJ66" s="24"/>
      <c r="AK66" s="25">
        <v>3</v>
      </c>
      <c r="AL66" s="25"/>
      <c r="AM66" s="25">
        <v>2</v>
      </c>
      <c r="AN66" s="25">
        <v>2</v>
      </c>
      <c r="AO66" s="25">
        <v>1</v>
      </c>
      <c r="AP66" s="25">
        <v>3</v>
      </c>
      <c r="AQ66" s="25">
        <v>4</v>
      </c>
      <c r="AR66" s="25">
        <v>2</v>
      </c>
      <c r="AS66" s="25">
        <v>3</v>
      </c>
      <c r="AT66" s="25">
        <v>2</v>
      </c>
      <c r="AU66" s="25"/>
      <c r="AV66" s="25">
        <v>5</v>
      </c>
      <c r="AW66" s="25"/>
      <c r="AX66" s="25">
        <v>3</v>
      </c>
      <c r="AY66" s="25">
        <v>3</v>
      </c>
      <c r="AZ66" s="25">
        <v>3</v>
      </c>
      <c r="BA66" s="25">
        <v>3</v>
      </c>
      <c r="BB66" s="25">
        <v>3</v>
      </c>
      <c r="BC66" s="25">
        <v>3</v>
      </c>
      <c r="BD66" s="25">
        <v>3</v>
      </c>
      <c r="BE66" s="25">
        <v>3</v>
      </c>
      <c r="BF66" s="25"/>
      <c r="BG66" s="25">
        <v>1</v>
      </c>
      <c r="BH66" s="25"/>
      <c r="BI66" s="25">
        <v>5</v>
      </c>
      <c r="BJ66" s="25">
        <v>1</v>
      </c>
      <c r="BK66" s="25">
        <v>5</v>
      </c>
      <c r="BL66" s="25">
        <v>1</v>
      </c>
      <c r="BM66" s="25">
        <v>5</v>
      </c>
      <c r="BN66" s="25">
        <v>1</v>
      </c>
      <c r="BO66" s="25">
        <v>1</v>
      </c>
      <c r="BP66" s="25">
        <v>1</v>
      </c>
      <c r="BQ66" s="25"/>
      <c r="BR66" s="25">
        <v>2</v>
      </c>
      <c r="BS66" s="25"/>
      <c r="BT66" s="25">
        <v>5</v>
      </c>
      <c r="BU66" s="25">
        <v>2</v>
      </c>
      <c r="BV66" s="25">
        <v>3</v>
      </c>
      <c r="BW66" s="25">
        <v>2</v>
      </c>
      <c r="BX66" s="25">
        <v>2</v>
      </c>
      <c r="BY66" s="25">
        <v>2</v>
      </c>
      <c r="BZ66" s="25">
        <v>2</v>
      </c>
      <c r="CA66" s="25">
        <v>2</v>
      </c>
      <c r="CB66" s="25"/>
      <c r="CC66" s="25">
        <v>4</v>
      </c>
      <c r="CD66" s="25"/>
      <c r="CE66" s="25">
        <v>3</v>
      </c>
      <c r="CF66" s="25">
        <v>3</v>
      </c>
      <c r="CG66" s="25">
        <v>4</v>
      </c>
      <c r="CH66" s="25">
        <v>3</v>
      </c>
      <c r="CI66" s="25">
        <v>2</v>
      </c>
      <c r="CJ66" s="25">
        <v>2</v>
      </c>
      <c r="CK66" s="25">
        <v>2</v>
      </c>
      <c r="CL66" s="25">
        <v>2</v>
      </c>
      <c r="CM66" s="25"/>
      <c r="CN66" s="25">
        <v>4</v>
      </c>
      <c r="CO66" s="25"/>
      <c r="CP66" s="25">
        <v>2</v>
      </c>
      <c r="CQ66" s="25">
        <v>2</v>
      </c>
      <c r="CR66" s="25">
        <v>4</v>
      </c>
      <c r="CS66" s="25">
        <v>2</v>
      </c>
      <c r="CT66" s="25">
        <v>5</v>
      </c>
      <c r="CU66" s="25">
        <v>2</v>
      </c>
      <c r="CV66" s="25">
        <v>4</v>
      </c>
      <c r="CW66" s="25">
        <v>2</v>
      </c>
    </row>
    <row r="67" spans="1:101" ht="24">
      <c r="A67" s="1">
        <v>66</v>
      </c>
      <c r="B67" s="5" t="s">
        <v>278</v>
      </c>
      <c r="C67" s="5" t="s">
        <v>288</v>
      </c>
      <c r="D67" s="2"/>
      <c r="E67" s="6" t="s">
        <v>289</v>
      </c>
      <c r="F67" s="2"/>
      <c r="G67" s="6" t="s">
        <v>175</v>
      </c>
      <c r="H67" s="7" t="s">
        <v>176</v>
      </c>
      <c r="I67" s="7">
        <v>49506</v>
      </c>
      <c r="J67" s="2" t="s">
        <v>103</v>
      </c>
      <c r="K67" s="5" t="s">
        <v>290</v>
      </c>
      <c r="L67" s="2"/>
      <c r="M67" s="5" t="s">
        <v>291</v>
      </c>
      <c r="N67" s="5" t="s">
        <v>278</v>
      </c>
      <c r="O67" s="5" t="s">
        <v>288</v>
      </c>
      <c r="P67" s="6" t="s">
        <v>289</v>
      </c>
      <c r="Q67" s="6" t="s">
        <v>175</v>
      </c>
      <c r="R67" s="7" t="s">
        <v>176</v>
      </c>
      <c r="S67" s="7">
        <v>49506</v>
      </c>
      <c r="T67" s="7"/>
      <c r="U67" s="7"/>
      <c r="V67" s="7"/>
      <c r="W67" s="7"/>
      <c r="X67" s="7"/>
      <c r="Y67" s="23">
        <v>41108</v>
      </c>
      <c r="Z67" s="13" t="s">
        <v>272</v>
      </c>
      <c r="AA67" s="14"/>
      <c r="AB67" s="2"/>
      <c r="AC67" s="2"/>
      <c r="AD67" s="2"/>
      <c r="AE67" s="2"/>
      <c r="AF67" s="2"/>
      <c r="AG67" s="2"/>
      <c r="AH67" s="2"/>
      <c r="AI67" s="24"/>
      <c r="AJ67" s="24"/>
      <c r="AK67" s="17">
        <v>4</v>
      </c>
      <c r="AL67" s="17"/>
      <c r="AM67" s="17">
        <v>1</v>
      </c>
      <c r="AN67" s="17">
        <v>3</v>
      </c>
      <c r="AO67" s="17">
        <v>1</v>
      </c>
      <c r="AP67" s="17">
        <v>3</v>
      </c>
      <c r="AQ67" s="17">
        <v>1</v>
      </c>
      <c r="AR67" s="17">
        <v>3</v>
      </c>
      <c r="AS67" s="17">
        <v>3</v>
      </c>
      <c r="AT67" s="17">
        <v>3</v>
      </c>
      <c r="AU67" s="17"/>
      <c r="AV67" s="17">
        <v>3</v>
      </c>
      <c r="AW67" s="17"/>
      <c r="AX67" s="17">
        <v>3</v>
      </c>
      <c r="AY67" s="17">
        <v>2</v>
      </c>
      <c r="AZ67" s="17">
        <v>3</v>
      </c>
      <c r="BA67" s="17">
        <v>2</v>
      </c>
      <c r="BB67" s="17">
        <v>3</v>
      </c>
      <c r="BC67" s="17">
        <v>2</v>
      </c>
      <c r="BD67" s="17">
        <v>3</v>
      </c>
      <c r="BE67" s="17">
        <v>2</v>
      </c>
      <c r="BF67" s="17"/>
      <c r="BG67" s="17">
        <v>4</v>
      </c>
      <c r="BH67" s="17"/>
      <c r="BI67" s="17">
        <v>5</v>
      </c>
      <c r="BJ67" s="17">
        <v>2</v>
      </c>
      <c r="BK67" s="17">
        <v>4</v>
      </c>
      <c r="BL67" s="17">
        <v>1</v>
      </c>
      <c r="BM67" s="17">
        <v>3</v>
      </c>
      <c r="BN67" s="17">
        <v>2</v>
      </c>
      <c r="BO67" s="17">
        <v>1</v>
      </c>
      <c r="BP67" s="17">
        <v>3</v>
      </c>
      <c r="BQ67" s="17"/>
      <c r="BR67" s="17">
        <v>3</v>
      </c>
      <c r="BS67" s="17"/>
      <c r="BT67" s="17">
        <v>5</v>
      </c>
      <c r="BU67" s="17">
        <v>1</v>
      </c>
      <c r="BV67" s="17">
        <v>2</v>
      </c>
      <c r="BW67" s="17">
        <v>1</v>
      </c>
      <c r="BX67" s="17">
        <v>2</v>
      </c>
      <c r="BY67" s="17">
        <v>1</v>
      </c>
      <c r="BZ67" s="17">
        <v>1</v>
      </c>
      <c r="CA67" s="17">
        <v>1</v>
      </c>
      <c r="CB67" s="17"/>
      <c r="CC67" s="17">
        <v>4</v>
      </c>
      <c r="CD67" s="17"/>
      <c r="CE67" s="17">
        <v>2</v>
      </c>
      <c r="CF67" s="17">
        <v>3</v>
      </c>
      <c r="CG67" s="17">
        <v>5</v>
      </c>
      <c r="CH67" s="17">
        <v>3</v>
      </c>
      <c r="CI67" s="17">
        <v>4</v>
      </c>
      <c r="CJ67" s="17">
        <v>3</v>
      </c>
      <c r="CK67" s="17">
        <v>4</v>
      </c>
      <c r="CL67" s="17">
        <v>3</v>
      </c>
      <c r="CM67" s="17"/>
      <c r="CN67" s="17">
        <v>5</v>
      </c>
      <c r="CO67" s="17"/>
      <c r="CP67" s="17">
        <v>2</v>
      </c>
      <c r="CQ67" s="17">
        <v>3</v>
      </c>
      <c r="CR67" s="17">
        <v>4</v>
      </c>
      <c r="CS67" s="17">
        <v>3</v>
      </c>
      <c r="CT67" s="17">
        <v>5</v>
      </c>
      <c r="CU67" s="17">
        <v>3</v>
      </c>
      <c r="CV67" s="17">
        <v>2</v>
      </c>
      <c r="CW67" s="17">
        <v>3</v>
      </c>
    </row>
    <row r="68" spans="1:101">
      <c r="A68" s="1">
        <v>67</v>
      </c>
      <c r="B68" s="5" t="s">
        <v>292</v>
      </c>
      <c r="C68" s="5" t="s">
        <v>292</v>
      </c>
      <c r="D68" s="2"/>
      <c r="E68" s="2"/>
      <c r="F68" s="2"/>
      <c r="G68" s="2"/>
      <c r="H68" s="2"/>
      <c r="I68" s="2"/>
      <c r="J68" s="2" t="s">
        <v>103</v>
      </c>
      <c r="K68" s="2"/>
      <c r="L68" s="2"/>
      <c r="M68" s="2"/>
      <c r="N68" s="5" t="s">
        <v>292</v>
      </c>
      <c r="O68" s="5" t="s">
        <v>292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4"/>
      <c r="AI68" s="10"/>
      <c r="AJ68" s="10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</row>
    <row r="69" spans="1:101" ht="24">
      <c r="A69" s="1">
        <v>68</v>
      </c>
      <c r="B69" s="5" t="s">
        <v>293</v>
      </c>
      <c r="C69" s="5" t="s">
        <v>294</v>
      </c>
      <c r="D69" s="2"/>
      <c r="E69" s="6" t="s">
        <v>295</v>
      </c>
      <c r="F69" s="2"/>
      <c r="G69" s="6" t="s">
        <v>175</v>
      </c>
      <c r="H69" s="7" t="s">
        <v>176</v>
      </c>
      <c r="I69" s="7">
        <v>49525</v>
      </c>
      <c r="J69" s="2" t="s">
        <v>103</v>
      </c>
      <c r="K69" s="5" t="s">
        <v>296</v>
      </c>
      <c r="L69" s="2"/>
      <c r="M69" s="5" t="s">
        <v>297</v>
      </c>
      <c r="N69" s="5" t="s">
        <v>293</v>
      </c>
      <c r="O69" s="5" t="s">
        <v>294</v>
      </c>
      <c r="P69" s="6" t="s">
        <v>295</v>
      </c>
      <c r="Q69" s="6" t="s">
        <v>175</v>
      </c>
      <c r="R69" s="7" t="s">
        <v>176</v>
      </c>
      <c r="S69" s="7">
        <v>49525</v>
      </c>
      <c r="T69" s="7"/>
      <c r="U69" s="7"/>
      <c r="V69" s="7"/>
      <c r="W69" s="7"/>
      <c r="X69" s="7"/>
      <c r="Y69" s="23">
        <v>41116</v>
      </c>
      <c r="Z69" s="8" t="s">
        <v>298</v>
      </c>
      <c r="AA69" s="14"/>
      <c r="AB69" s="21"/>
      <c r="AC69" s="21"/>
      <c r="AD69" s="22"/>
      <c r="AE69" s="21"/>
      <c r="AF69" s="21"/>
      <c r="AG69" s="2"/>
      <c r="AH69" s="24" t="s">
        <v>105</v>
      </c>
      <c r="AI69" s="10"/>
      <c r="AJ69" s="10"/>
      <c r="AK69" s="17">
        <v>4</v>
      </c>
      <c r="AL69" s="17"/>
      <c r="AM69" s="17">
        <v>3</v>
      </c>
      <c r="AN69" s="17">
        <v>2</v>
      </c>
      <c r="AO69" s="17">
        <v>2</v>
      </c>
      <c r="AP69" s="17">
        <v>3</v>
      </c>
      <c r="AQ69" s="17">
        <v>1</v>
      </c>
      <c r="AR69" s="17">
        <v>3</v>
      </c>
      <c r="AS69" s="17">
        <v>2</v>
      </c>
      <c r="AT69" s="17">
        <v>2</v>
      </c>
      <c r="AU69" s="17"/>
      <c r="AV69" s="17">
        <v>3</v>
      </c>
      <c r="AW69" s="17"/>
      <c r="AX69" s="17">
        <v>2</v>
      </c>
      <c r="AY69" s="17">
        <v>2</v>
      </c>
      <c r="AZ69" s="17">
        <v>3</v>
      </c>
      <c r="BA69" s="17">
        <v>3</v>
      </c>
      <c r="BB69" s="17">
        <v>2</v>
      </c>
      <c r="BC69" s="17">
        <v>3</v>
      </c>
      <c r="BD69" s="17">
        <v>3</v>
      </c>
      <c r="BE69" s="17">
        <v>2</v>
      </c>
      <c r="BF69" s="17"/>
      <c r="BG69" s="17">
        <v>2</v>
      </c>
      <c r="BH69" s="17"/>
      <c r="BI69" s="17">
        <v>5</v>
      </c>
      <c r="BJ69" s="17">
        <v>1</v>
      </c>
      <c r="BK69" s="17">
        <v>1</v>
      </c>
      <c r="BL69" s="17">
        <v>0</v>
      </c>
      <c r="BM69" s="17">
        <v>2</v>
      </c>
      <c r="BN69" s="17">
        <v>2</v>
      </c>
      <c r="BO69" s="17">
        <v>1</v>
      </c>
      <c r="BP69" s="17">
        <v>1</v>
      </c>
      <c r="BQ69" s="17"/>
      <c r="BR69" s="17">
        <v>5</v>
      </c>
      <c r="BS69" s="17"/>
      <c r="BT69" s="14">
        <v>4</v>
      </c>
      <c r="BU69" s="17">
        <v>3</v>
      </c>
      <c r="BV69" s="17">
        <v>1</v>
      </c>
      <c r="BW69" s="17">
        <v>3</v>
      </c>
      <c r="BX69" s="17">
        <v>1</v>
      </c>
      <c r="BY69" s="17">
        <v>3</v>
      </c>
      <c r="BZ69" s="17">
        <v>1</v>
      </c>
      <c r="CA69" s="17">
        <v>3</v>
      </c>
      <c r="CB69" s="17"/>
      <c r="CC69" s="17">
        <v>3</v>
      </c>
      <c r="CD69" s="17"/>
      <c r="CE69" s="17">
        <v>1</v>
      </c>
      <c r="CF69" s="17">
        <v>2</v>
      </c>
      <c r="CG69" s="17">
        <v>4</v>
      </c>
      <c r="CH69" s="17">
        <v>2</v>
      </c>
      <c r="CI69" s="17">
        <v>3</v>
      </c>
      <c r="CJ69" s="17">
        <v>2</v>
      </c>
      <c r="CK69" s="17">
        <v>2</v>
      </c>
      <c r="CL69" s="17">
        <v>2</v>
      </c>
      <c r="CM69" s="17"/>
      <c r="CN69" s="17">
        <v>4</v>
      </c>
      <c r="CO69" s="17"/>
      <c r="CP69" s="17">
        <v>2</v>
      </c>
      <c r="CQ69" s="17">
        <v>2</v>
      </c>
      <c r="CR69" s="17">
        <v>3</v>
      </c>
      <c r="CS69" s="17">
        <v>3</v>
      </c>
      <c r="CT69" s="17">
        <v>3</v>
      </c>
      <c r="CU69" s="17">
        <v>2</v>
      </c>
      <c r="CV69" s="17">
        <v>4</v>
      </c>
      <c r="CW69" s="17">
        <v>0</v>
      </c>
    </row>
    <row r="70" spans="1:101" ht="24">
      <c r="A70" s="1">
        <v>69</v>
      </c>
      <c r="B70" s="5" t="s">
        <v>299</v>
      </c>
      <c r="C70" s="5" t="s">
        <v>300</v>
      </c>
      <c r="D70" s="2"/>
      <c r="E70" s="6" t="s">
        <v>301</v>
      </c>
      <c r="F70" s="2"/>
      <c r="G70" s="6" t="s">
        <v>175</v>
      </c>
      <c r="H70" s="7" t="s">
        <v>176</v>
      </c>
      <c r="I70" s="7">
        <v>42512</v>
      </c>
      <c r="J70" s="2" t="s">
        <v>103</v>
      </c>
      <c r="K70" s="5" t="s">
        <v>302</v>
      </c>
      <c r="L70" s="2"/>
      <c r="M70" s="5" t="s">
        <v>303</v>
      </c>
      <c r="N70" s="5" t="s">
        <v>299</v>
      </c>
      <c r="O70" s="5" t="s">
        <v>300</v>
      </c>
      <c r="P70" s="6" t="s">
        <v>301</v>
      </c>
      <c r="Q70" s="6" t="s">
        <v>175</v>
      </c>
      <c r="R70" s="7" t="s">
        <v>176</v>
      </c>
      <c r="S70" s="7">
        <v>42512</v>
      </c>
      <c r="T70" s="7"/>
      <c r="U70" s="7"/>
      <c r="V70" s="7"/>
      <c r="W70" s="7"/>
      <c r="X70" s="7"/>
      <c r="Y70" s="23">
        <v>41116</v>
      </c>
      <c r="Z70" s="8" t="s">
        <v>298</v>
      </c>
      <c r="AA70" s="14"/>
      <c r="AB70" s="21"/>
      <c r="AC70" s="21"/>
      <c r="AD70" s="22"/>
      <c r="AE70" s="21"/>
      <c r="AF70" s="21"/>
      <c r="AG70" s="2"/>
      <c r="AH70" s="24" t="s">
        <v>141</v>
      </c>
      <c r="AI70" s="10"/>
      <c r="AJ70" s="10"/>
      <c r="AK70" s="17">
        <v>4</v>
      </c>
      <c r="AL70" s="17"/>
      <c r="AM70" s="17">
        <v>2</v>
      </c>
      <c r="AN70" s="17">
        <v>2</v>
      </c>
      <c r="AO70" s="17">
        <v>1</v>
      </c>
      <c r="AP70" s="17">
        <v>2</v>
      </c>
      <c r="AQ70" s="17">
        <v>1</v>
      </c>
      <c r="AR70" s="17">
        <v>2</v>
      </c>
      <c r="AS70" s="17">
        <v>2</v>
      </c>
      <c r="AT70" s="17">
        <v>2</v>
      </c>
      <c r="AU70" s="17"/>
      <c r="AV70" s="17">
        <v>5</v>
      </c>
      <c r="AW70" s="17"/>
      <c r="AX70" s="17">
        <v>4</v>
      </c>
      <c r="AY70" s="17">
        <v>2</v>
      </c>
      <c r="AZ70" s="17">
        <v>1</v>
      </c>
      <c r="BA70" s="17">
        <v>3</v>
      </c>
      <c r="BB70" s="17">
        <v>1</v>
      </c>
      <c r="BC70" s="17">
        <v>3</v>
      </c>
      <c r="BD70" s="17">
        <v>1</v>
      </c>
      <c r="BE70" s="17">
        <v>2</v>
      </c>
      <c r="BF70" s="17"/>
      <c r="BG70" s="17">
        <v>1</v>
      </c>
      <c r="BH70" s="17"/>
      <c r="BI70" s="17">
        <v>5</v>
      </c>
      <c r="BJ70" s="17">
        <v>1</v>
      </c>
      <c r="BK70" s="17">
        <v>2</v>
      </c>
      <c r="BL70" s="17">
        <v>1</v>
      </c>
      <c r="BM70" s="17">
        <v>3</v>
      </c>
      <c r="BN70" s="17">
        <v>1</v>
      </c>
      <c r="BO70" s="17">
        <v>1</v>
      </c>
      <c r="BP70" s="17">
        <v>1</v>
      </c>
      <c r="BQ70" s="17"/>
      <c r="BR70" s="17">
        <v>4</v>
      </c>
      <c r="BS70" s="17"/>
      <c r="BT70" s="17">
        <v>4</v>
      </c>
      <c r="BU70" s="17">
        <v>2</v>
      </c>
      <c r="BV70" s="17">
        <v>3</v>
      </c>
      <c r="BW70" s="17">
        <v>2</v>
      </c>
      <c r="BX70" s="17">
        <v>2</v>
      </c>
      <c r="BY70" s="17">
        <v>3</v>
      </c>
      <c r="BZ70" s="17">
        <v>3</v>
      </c>
      <c r="CA70" s="17">
        <v>2</v>
      </c>
      <c r="CB70" s="17"/>
      <c r="CC70" s="17">
        <v>5</v>
      </c>
      <c r="CD70" s="17"/>
      <c r="CE70" s="17">
        <v>1</v>
      </c>
      <c r="CF70" s="17">
        <v>3</v>
      </c>
      <c r="CG70" s="17">
        <v>3</v>
      </c>
      <c r="CH70" s="17">
        <v>3</v>
      </c>
      <c r="CI70" s="17">
        <v>4</v>
      </c>
      <c r="CJ70" s="17">
        <v>3</v>
      </c>
      <c r="CK70" s="17">
        <v>4</v>
      </c>
      <c r="CL70" s="17">
        <v>3</v>
      </c>
      <c r="CM70" s="17"/>
      <c r="CN70" s="17">
        <v>2</v>
      </c>
      <c r="CO70" s="17"/>
      <c r="CP70" s="17">
        <v>1</v>
      </c>
      <c r="CQ70" s="17">
        <v>2</v>
      </c>
      <c r="CR70" s="17">
        <v>4</v>
      </c>
      <c r="CS70" s="17">
        <v>2</v>
      </c>
      <c r="CT70" s="17">
        <v>5</v>
      </c>
      <c r="CU70" s="17">
        <v>2</v>
      </c>
      <c r="CV70" s="17">
        <v>5</v>
      </c>
      <c r="CW70" s="17">
        <v>2</v>
      </c>
    </row>
    <row r="71" spans="1:101" ht="24">
      <c r="A71" s="1">
        <v>70</v>
      </c>
      <c r="B71" s="5" t="s">
        <v>304</v>
      </c>
      <c r="C71" s="5" t="s">
        <v>305</v>
      </c>
      <c r="D71" s="2"/>
      <c r="E71" s="6" t="s">
        <v>306</v>
      </c>
      <c r="F71" s="2"/>
      <c r="G71" s="6" t="s">
        <v>307</v>
      </c>
      <c r="H71" s="7" t="s">
        <v>176</v>
      </c>
      <c r="I71" s="7">
        <v>49316</v>
      </c>
      <c r="J71" s="2" t="s">
        <v>103</v>
      </c>
      <c r="K71" s="5" t="s">
        <v>308</v>
      </c>
      <c r="L71" s="2"/>
      <c r="M71" s="5" t="s">
        <v>309</v>
      </c>
      <c r="N71" s="5" t="s">
        <v>304</v>
      </c>
      <c r="O71" s="5" t="s">
        <v>305</v>
      </c>
      <c r="P71" s="6" t="s">
        <v>306</v>
      </c>
      <c r="Q71" s="6" t="s">
        <v>307</v>
      </c>
      <c r="R71" s="7" t="s">
        <v>176</v>
      </c>
      <c r="S71" s="7">
        <v>49316</v>
      </c>
      <c r="T71" s="7"/>
      <c r="U71" s="7"/>
      <c r="V71" s="7"/>
      <c r="W71" s="7"/>
      <c r="X71" s="7"/>
      <c r="Y71" s="23">
        <v>41116</v>
      </c>
      <c r="Z71" s="8" t="s">
        <v>298</v>
      </c>
      <c r="AA71" s="14"/>
      <c r="AB71" s="21" t="s">
        <v>310</v>
      </c>
      <c r="AC71" s="21" t="s">
        <v>213</v>
      </c>
      <c r="AD71" s="22">
        <v>6</v>
      </c>
      <c r="AE71" s="21" t="s">
        <v>311</v>
      </c>
      <c r="AF71" s="21"/>
      <c r="AG71" s="2"/>
      <c r="AH71" s="24" t="s">
        <v>141</v>
      </c>
      <c r="AI71" s="10"/>
      <c r="AJ71" s="10"/>
      <c r="AK71" s="17">
        <v>4</v>
      </c>
      <c r="AL71" s="17"/>
      <c r="AM71" s="17">
        <v>3</v>
      </c>
      <c r="AN71" s="17">
        <v>3</v>
      </c>
      <c r="AO71" s="17">
        <v>1</v>
      </c>
      <c r="AP71" s="17">
        <v>3</v>
      </c>
      <c r="AQ71" s="17">
        <v>2</v>
      </c>
      <c r="AR71" s="17">
        <v>3</v>
      </c>
      <c r="AS71" s="17">
        <v>3</v>
      </c>
      <c r="AT71" s="17">
        <v>3</v>
      </c>
      <c r="AU71" s="17"/>
      <c r="AV71" s="17">
        <v>2</v>
      </c>
      <c r="AW71" s="17"/>
      <c r="AX71" s="17">
        <v>3</v>
      </c>
      <c r="AY71" s="17">
        <v>2</v>
      </c>
      <c r="AZ71" s="17">
        <v>3</v>
      </c>
      <c r="BA71" s="17">
        <v>2</v>
      </c>
      <c r="BB71" s="17">
        <v>3</v>
      </c>
      <c r="BC71" s="17">
        <v>2</v>
      </c>
      <c r="BD71" s="17">
        <v>4</v>
      </c>
      <c r="BE71" s="17">
        <v>3</v>
      </c>
      <c r="BF71" s="17"/>
      <c r="BG71" s="17">
        <v>1</v>
      </c>
      <c r="BH71" s="17"/>
      <c r="BI71" s="17">
        <v>5</v>
      </c>
      <c r="BJ71" s="17">
        <v>1</v>
      </c>
      <c r="BK71" s="17">
        <v>5</v>
      </c>
      <c r="BL71" s="17">
        <v>1</v>
      </c>
      <c r="BM71" s="17">
        <v>2</v>
      </c>
      <c r="BN71" s="17">
        <v>1</v>
      </c>
      <c r="BO71" s="17">
        <v>1</v>
      </c>
      <c r="BP71" s="17">
        <v>2</v>
      </c>
      <c r="BQ71" s="17"/>
      <c r="BR71" s="17">
        <v>4</v>
      </c>
      <c r="BS71" s="17"/>
      <c r="BT71" s="17">
        <v>4</v>
      </c>
      <c r="BU71" s="17">
        <v>3</v>
      </c>
      <c r="BV71" s="17">
        <v>4</v>
      </c>
      <c r="BW71" s="17">
        <v>3</v>
      </c>
      <c r="BX71" s="17">
        <v>4</v>
      </c>
      <c r="BY71" s="17">
        <v>3</v>
      </c>
      <c r="BZ71" s="17">
        <v>4</v>
      </c>
      <c r="CA71" s="17">
        <v>3</v>
      </c>
      <c r="CB71" s="17"/>
      <c r="CC71" s="17">
        <v>4</v>
      </c>
      <c r="CD71" s="17"/>
      <c r="CE71" s="17">
        <v>2</v>
      </c>
      <c r="CF71" s="17">
        <v>3</v>
      </c>
      <c r="CG71" s="17">
        <v>3</v>
      </c>
      <c r="CH71" s="17">
        <v>2</v>
      </c>
      <c r="CI71" s="17">
        <v>3</v>
      </c>
      <c r="CJ71" s="17">
        <v>3</v>
      </c>
      <c r="CK71" s="17">
        <v>5</v>
      </c>
      <c r="CL71" s="17">
        <v>3</v>
      </c>
      <c r="CM71" s="17"/>
      <c r="CN71" s="17">
        <v>5</v>
      </c>
      <c r="CO71" s="17"/>
      <c r="CP71" s="17">
        <v>3</v>
      </c>
      <c r="CQ71" s="17">
        <v>3</v>
      </c>
      <c r="CR71" s="17">
        <v>4</v>
      </c>
      <c r="CS71" s="17">
        <v>3</v>
      </c>
      <c r="CT71" s="17">
        <v>5</v>
      </c>
      <c r="CU71" s="17">
        <v>2</v>
      </c>
      <c r="CV71" s="17">
        <v>3</v>
      </c>
      <c r="CW71" s="17">
        <v>3</v>
      </c>
    </row>
    <row r="72" spans="1:101" ht="24">
      <c r="A72" s="1">
        <v>71</v>
      </c>
      <c r="B72" s="5" t="s">
        <v>312</v>
      </c>
      <c r="C72" s="5" t="s">
        <v>313</v>
      </c>
      <c r="D72" s="2"/>
      <c r="E72" s="6" t="s">
        <v>314</v>
      </c>
      <c r="F72" s="2"/>
      <c r="G72" s="6" t="s">
        <v>175</v>
      </c>
      <c r="H72" s="7" t="s">
        <v>176</v>
      </c>
      <c r="I72" s="2"/>
      <c r="J72" s="2" t="s">
        <v>103</v>
      </c>
      <c r="K72" s="5" t="s">
        <v>315</v>
      </c>
      <c r="L72" s="2"/>
      <c r="M72" s="5" t="s">
        <v>316</v>
      </c>
      <c r="N72" s="5" t="s">
        <v>312</v>
      </c>
      <c r="O72" s="5" t="s">
        <v>313</v>
      </c>
      <c r="P72" s="6" t="s">
        <v>314</v>
      </c>
      <c r="Q72" s="6" t="s">
        <v>175</v>
      </c>
      <c r="R72" s="7" t="s">
        <v>176</v>
      </c>
      <c r="S72" s="2"/>
      <c r="T72" s="2"/>
      <c r="U72" s="2"/>
      <c r="V72" s="2"/>
      <c r="W72" s="2"/>
      <c r="X72" s="2"/>
      <c r="Y72" s="23">
        <v>41116</v>
      </c>
      <c r="Z72" s="8" t="s">
        <v>298</v>
      </c>
      <c r="AA72" s="14"/>
      <c r="AB72" s="2"/>
      <c r="AC72" s="2"/>
      <c r="AD72" s="2"/>
      <c r="AE72" s="2"/>
      <c r="AF72" s="2"/>
      <c r="AG72" s="2"/>
      <c r="AH72" s="2"/>
      <c r="AI72" s="10"/>
      <c r="AJ72" s="10"/>
      <c r="AK72" s="17">
        <v>4</v>
      </c>
      <c r="AL72" s="17"/>
      <c r="AM72" s="17">
        <v>2</v>
      </c>
      <c r="AN72" s="17">
        <v>2</v>
      </c>
      <c r="AO72" s="17">
        <v>1</v>
      </c>
      <c r="AP72" s="17">
        <v>2</v>
      </c>
      <c r="AQ72" s="17">
        <v>3</v>
      </c>
      <c r="AR72" s="17">
        <v>2</v>
      </c>
      <c r="AS72" s="17">
        <v>3</v>
      </c>
      <c r="AT72" s="17">
        <v>2</v>
      </c>
      <c r="AU72" s="17"/>
      <c r="AV72" s="17">
        <v>3</v>
      </c>
      <c r="AW72" s="17"/>
      <c r="AX72" s="17">
        <v>2</v>
      </c>
      <c r="AY72" s="17">
        <v>2</v>
      </c>
      <c r="AZ72" s="17">
        <v>1</v>
      </c>
      <c r="BA72" s="17">
        <v>2</v>
      </c>
      <c r="BB72" s="17">
        <v>2</v>
      </c>
      <c r="BC72" s="17">
        <v>2</v>
      </c>
      <c r="BD72" s="17">
        <v>1</v>
      </c>
      <c r="BE72" s="17">
        <v>2</v>
      </c>
      <c r="BF72" s="17"/>
      <c r="BG72" s="17">
        <v>4</v>
      </c>
      <c r="BH72" s="17"/>
      <c r="BI72" s="17">
        <v>5</v>
      </c>
      <c r="BJ72" s="17">
        <v>3</v>
      </c>
      <c r="BK72" s="17">
        <v>3</v>
      </c>
      <c r="BL72" s="17">
        <v>3</v>
      </c>
      <c r="BM72" s="17">
        <v>1</v>
      </c>
      <c r="BN72" s="17">
        <v>3</v>
      </c>
      <c r="BO72" s="17">
        <v>1</v>
      </c>
      <c r="BP72" s="17">
        <v>2</v>
      </c>
      <c r="BQ72" s="17"/>
      <c r="BR72" s="17">
        <v>5</v>
      </c>
      <c r="BS72" s="17"/>
      <c r="BT72" s="17">
        <v>5</v>
      </c>
      <c r="BU72" s="17">
        <v>3</v>
      </c>
      <c r="BV72" s="17">
        <v>4</v>
      </c>
      <c r="BW72" s="17">
        <v>3</v>
      </c>
      <c r="BX72" s="17">
        <v>1</v>
      </c>
      <c r="BY72" s="17">
        <v>3</v>
      </c>
      <c r="BZ72" s="17">
        <v>1</v>
      </c>
      <c r="CA72" s="17">
        <v>3</v>
      </c>
      <c r="CB72" s="17"/>
      <c r="CC72" s="17">
        <v>3</v>
      </c>
      <c r="CD72" s="17"/>
      <c r="CE72" s="17">
        <v>1</v>
      </c>
      <c r="CF72" s="17">
        <v>2</v>
      </c>
      <c r="CG72" s="17">
        <v>3</v>
      </c>
      <c r="CH72" s="17">
        <v>2</v>
      </c>
      <c r="CI72" s="17">
        <v>2</v>
      </c>
      <c r="CJ72" s="17">
        <v>2</v>
      </c>
      <c r="CK72" s="17">
        <v>4</v>
      </c>
      <c r="CL72" s="17">
        <v>2</v>
      </c>
      <c r="CM72" s="17"/>
      <c r="CN72" s="17">
        <v>4</v>
      </c>
      <c r="CO72" s="17"/>
      <c r="CP72" s="17">
        <v>1</v>
      </c>
      <c r="CQ72" s="17">
        <v>3</v>
      </c>
      <c r="CR72" s="17">
        <v>4</v>
      </c>
      <c r="CS72" s="17">
        <v>3</v>
      </c>
      <c r="CT72" s="17">
        <v>1</v>
      </c>
      <c r="CU72" s="17">
        <v>3</v>
      </c>
      <c r="CV72" s="17">
        <v>3</v>
      </c>
      <c r="CW72" s="17">
        <v>2</v>
      </c>
    </row>
    <row r="73" spans="1:101">
      <c r="A73" s="1">
        <v>72</v>
      </c>
      <c r="B73" s="5" t="s">
        <v>317</v>
      </c>
      <c r="C73" s="5" t="s">
        <v>318</v>
      </c>
      <c r="D73" s="2"/>
      <c r="E73" s="2"/>
      <c r="F73" s="2"/>
      <c r="G73" s="2"/>
      <c r="H73" s="2"/>
      <c r="I73" s="2"/>
      <c r="J73" s="2" t="s">
        <v>103</v>
      </c>
      <c r="K73" s="2"/>
      <c r="L73" s="2"/>
      <c r="M73" s="13" t="s">
        <v>167</v>
      </c>
      <c r="N73" s="5" t="s">
        <v>317</v>
      </c>
      <c r="O73" s="5" t="s">
        <v>318</v>
      </c>
      <c r="P73" s="2"/>
      <c r="Q73" s="2"/>
      <c r="R73" s="2"/>
      <c r="S73" s="2"/>
      <c r="T73" s="2"/>
      <c r="U73" s="2"/>
      <c r="V73" s="2"/>
      <c r="W73" s="2"/>
      <c r="X73" s="2"/>
      <c r="Y73" s="26">
        <v>41102</v>
      </c>
      <c r="Z73" s="13" t="s">
        <v>167</v>
      </c>
      <c r="AA73" s="27"/>
      <c r="AB73" s="2"/>
      <c r="AC73" s="2"/>
      <c r="AD73" s="2"/>
      <c r="AE73" s="2"/>
      <c r="AF73" s="2"/>
      <c r="AG73" s="2"/>
      <c r="AH73" s="2"/>
      <c r="AI73" s="10"/>
      <c r="AJ73" s="10"/>
      <c r="AK73" s="25">
        <v>4</v>
      </c>
      <c r="AL73" s="25"/>
      <c r="AM73" s="25">
        <v>3</v>
      </c>
      <c r="AN73" s="25">
        <v>2</v>
      </c>
      <c r="AO73" s="25">
        <v>1</v>
      </c>
      <c r="AP73" s="25">
        <v>2</v>
      </c>
      <c r="AQ73" s="25">
        <v>2</v>
      </c>
      <c r="AR73" s="25">
        <v>2</v>
      </c>
      <c r="AS73" s="25">
        <v>2</v>
      </c>
      <c r="AT73" s="25">
        <v>3</v>
      </c>
      <c r="AU73" s="25"/>
      <c r="AV73" s="25">
        <v>3</v>
      </c>
      <c r="AW73" s="25"/>
      <c r="AX73" s="25">
        <v>2</v>
      </c>
      <c r="AY73" s="25">
        <v>2</v>
      </c>
      <c r="AZ73" s="25">
        <v>2</v>
      </c>
      <c r="BA73" s="25">
        <v>2</v>
      </c>
      <c r="BB73" s="25">
        <v>3</v>
      </c>
      <c r="BC73" s="25">
        <v>2</v>
      </c>
      <c r="BD73" s="25">
        <v>3</v>
      </c>
      <c r="BE73" s="25">
        <v>2</v>
      </c>
      <c r="BF73" s="25"/>
      <c r="BG73" s="25">
        <v>4</v>
      </c>
      <c r="BH73" s="25"/>
      <c r="BI73" s="25">
        <v>4</v>
      </c>
      <c r="BJ73" s="25">
        <v>2</v>
      </c>
      <c r="BK73" s="25">
        <v>1</v>
      </c>
      <c r="BL73" s="17"/>
      <c r="BM73" s="25">
        <v>4</v>
      </c>
      <c r="BN73" s="25">
        <v>2</v>
      </c>
      <c r="BO73" s="25">
        <v>3</v>
      </c>
      <c r="BP73" s="25">
        <v>3</v>
      </c>
      <c r="BQ73" s="25"/>
      <c r="BR73" s="25">
        <v>4</v>
      </c>
      <c r="BS73" s="25"/>
      <c r="BT73" s="25">
        <v>4</v>
      </c>
      <c r="BU73" s="25">
        <v>3</v>
      </c>
      <c r="BV73" s="25">
        <v>3</v>
      </c>
      <c r="BW73" s="25">
        <v>2</v>
      </c>
      <c r="BX73" s="25">
        <v>3</v>
      </c>
      <c r="BY73" s="25">
        <v>2</v>
      </c>
      <c r="BZ73" s="25">
        <v>1</v>
      </c>
      <c r="CA73" s="25">
        <v>2</v>
      </c>
      <c r="CB73" s="25"/>
      <c r="CC73" s="25">
        <v>2</v>
      </c>
      <c r="CD73" s="25"/>
      <c r="CE73" s="25">
        <v>1</v>
      </c>
      <c r="CF73" s="25">
        <v>3</v>
      </c>
      <c r="CG73" s="25">
        <v>5</v>
      </c>
      <c r="CH73" s="25">
        <v>3</v>
      </c>
      <c r="CI73" s="25">
        <v>4</v>
      </c>
      <c r="CJ73" s="25">
        <v>2</v>
      </c>
      <c r="CK73" s="25">
        <v>5</v>
      </c>
      <c r="CL73" s="25">
        <v>1</v>
      </c>
      <c r="CM73" s="25"/>
      <c r="CN73" s="25">
        <v>4</v>
      </c>
      <c r="CO73" s="25"/>
      <c r="CP73" s="25">
        <v>3</v>
      </c>
      <c r="CQ73" s="25">
        <v>2</v>
      </c>
      <c r="CR73" s="25">
        <v>3</v>
      </c>
      <c r="CS73" s="25">
        <v>3</v>
      </c>
      <c r="CT73" s="25">
        <v>2</v>
      </c>
      <c r="CU73" s="25">
        <v>3</v>
      </c>
      <c r="CV73" s="25">
        <v>3</v>
      </c>
      <c r="CW73" s="25">
        <v>2</v>
      </c>
    </row>
    <row r="74" spans="1:101">
      <c r="A74" s="1">
        <v>73</v>
      </c>
      <c r="B74" s="14" t="s">
        <v>319</v>
      </c>
      <c r="C74" s="14" t="s">
        <v>320</v>
      </c>
      <c r="D74" s="2"/>
      <c r="E74" s="2"/>
      <c r="F74" s="2"/>
      <c r="G74" s="2"/>
      <c r="H74" s="2"/>
      <c r="I74" s="2"/>
      <c r="J74" s="2" t="s">
        <v>103</v>
      </c>
      <c r="K74" s="2"/>
      <c r="L74" s="2"/>
      <c r="M74" s="13" t="s">
        <v>321</v>
      </c>
      <c r="N74" s="14" t="s">
        <v>319</v>
      </c>
      <c r="O74" s="14" t="s">
        <v>320</v>
      </c>
      <c r="P74" s="2"/>
      <c r="Q74" s="2"/>
      <c r="R74" s="2"/>
      <c r="S74" s="2"/>
      <c r="T74" s="2"/>
      <c r="U74" s="2"/>
      <c r="V74" s="2"/>
      <c r="W74" s="2"/>
      <c r="X74" s="2"/>
      <c r="Y74" s="23">
        <v>41108</v>
      </c>
      <c r="Z74" s="13" t="s">
        <v>272</v>
      </c>
      <c r="AA74" s="14"/>
      <c r="AB74" s="2"/>
      <c r="AC74" s="2"/>
      <c r="AD74" s="2"/>
      <c r="AE74" s="2"/>
      <c r="AF74" s="2"/>
      <c r="AG74" s="2"/>
      <c r="AH74" s="2"/>
      <c r="AI74" s="10"/>
      <c r="AJ74" s="10"/>
      <c r="AK74" s="17">
        <v>4</v>
      </c>
      <c r="AL74" s="17"/>
      <c r="AM74" s="17">
        <v>1</v>
      </c>
      <c r="AN74" s="17">
        <v>3</v>
      </c>
      <c r="AO74" s="17">
        <v>4</v>
      </c>
      <c r="AP74" s="17">
        <v>3</v>
      </c>
      <c r="AQ74" s="17">
        <v>2</v>
      </c>
      <c r="AR74" s="17">
        <v>2</v>
      </c>
      <c r="AS74" s="17">
        <v>4</v>
      </c>
      <c r="AT74" s="17">
        <v>3</v>
      </c>
      <c r="AU74" s="17"/>
      <c r="AV74" s="17">
        <v>3</v>
      </c>
      <c r="AW74" s="17"/>
      <c r="AX74" s="17">
        <v>3</v>
      </c>
      <c r="AY74" s="17">
        <v>3</v>
      </c>
      <c r="AZ74" s="17">
        <v>2</v>
      </c>
      <c r="BA74" s="17">
        <v>2</v>
      </c>
      <c r="BB74" s="17">
        <v>1</v>
      </c>
      <c r="BC74" s="17">
        <v>2</v>
      </c>
      <c r="BD74" s="17">
        <v>4</v>
      </c>
      <c r="BE74" s="17">
        <v>2</v>
      </c>
      <c r="BF74" s="17"/>
      <c r="BG74" s="17">
        <v>1</v>
      </c>
      <c r="BH74" s="17"/>
      <c r="BI74" s="17">
        <v>5</v>
      </c>
      <c r="BJ74" s="17">
        <v>1</v>
      </c>
      <c r="BK74" s="17">
        <v>2</v>
      </c>
      <c r="BL74" s="17">
        <v>1</v>
      </c>
      <c r="BM74" s="17">
        <v>5</v>
      </c>
      <c r="BN74" s="17">
        <v>1</v>
      </c>
      <c r="BO74" s="17">
        <v>1</v>
      </c>
      <c r="BP74" s="17">
        <v>1</v>
      </c>
      <c r="BQ74" s="17"/>
      <c r="BR74" s="17">
        <v>1</v>
      </c>
      <c r="BS74" s="17"/>
      <c r="BT74" s="17">
        <v>1</v>
      </c>
      <c r="BU74" s="17">
        <v>1</v>
      </c>
      <c r="BV74" s="17">
        <v>1</v>
      </c>
      <c r="BW74" s="17">
        <v>1</v>
      </c>
      <c r="BX74" s="17">
        <v>4</v>
      </c>
      <c r="BY74" s="17">
        <v>1</v>
      </c>
      <c r="BZ74" s="17">
        <v>1</v>
      </c>
      <c r="CA74" s="17">
        <v>1</v>
      </c>
      <c r="CB74" s="17"/>
      <c r="CC74" s="17">
        <v>2</v>
      </c>
      <c r="CD74" s="17"/>
      <c r="CE74" s="17">
        <v>1</v>
      </c>
      <c r="CF74" s="17">
        <v>2</v>
      </c>
      <c r="CG74" s="17">
        <v>4</v>
      </c>
      <c r="CH74" s="17">
        <v>2</v>
      </c>
      <c r="CI74" s="17">
        <v>4</v>
      </c>
      <c r="CJ74" s="17">
        <v>2</v>
      </c>
      <c r="CK74" s="17">
        <v>4</v>
      </c>
      <c r="CL74" s="17">
        <v>2</v>
      </c>
      <c r="CM74" s="17"/>
      <c r="CN74" s="17">
        <v>4</v>
      </c>
      <c r="CO74" s="17"/>
      <c r="CP74" s="17">
        <v>2</v>
      </c>
      <c r="CQ74" s="17">
        <v>2</v>
      </c>
      <c r="CR74" s="17">
        <v>5</v>
      </c>
      <c r="CS74" s="17">
        <v>2</v>
      </c>
      <c r="CT74" s="17">
        <v>5</v>
      </c>
      <c r="CU74" s="17">
        <v>2</v>
      </c>
      <c r="CV74" s="17">
        <v>5</v>
      </c>
      <c r="CW74" s="17">
        <v>2</v>
      </c>
    </row>
    <row r="75" spans="1:101">
      <c r="A75" s="1">
        <v>74</v>
      </c>
      <c r="B75" s="14" t="s">
        <v>322</v>
      </c>
      <c r="C75" s="14" t="s">
        <v>160</v>
      </c>
      <c r="D75" s="2"/>
      <c r="E75" s="2"/>
      <c r="F75" s="2"/>
      <c r="G75" s="2"/>
      <c r="H75" s="2"/>
      <c r="I75" s="2"/>
      <c r="J75" s="2" t="s">
        <v>103</v>
      </c>
      <c r="K75" s="2"/>
      <c r="L75" s="2"/>
      <c r="M75" s="13" t="s">
        <v>272</v>
      </c>
      <c r="N75" s="14" t="s">
        <v>322</v>
      </c>
      <c r="O75" s="14" t="s">
        <v>160</v>
      </c>
      <c r="P75" s="2"/>
      <c r="Q75" s="2"/>
      <c r="R75" s="2"/>
      <c r="S75" s="2"/>
      <c r="T75" s="2"/>
      <c r="U75" s="2"/>
      <c r="V75" s="2"/>
      <c r="W75" s="2"/>
      <c r="X75" s="2"/>
      <c r="Y75" s="23">
        <v>41108</v>
      </c>
      <c r="Z75" s="13" t="s">
        <v>272</v>
      </c>
      <c r="AA75" s="14"/>
      <c r="AB75" s="2"/>
      <c r="AC75" s="2"/>
      <c r="AD75" s="2"/>
      <c r="AE75" s="2"/>
      <c r="AF75" s="2"/>
      <c r="AG75" s="2"/>
      <c r="AH75" s="2"/>
      <c r="AI75" s="10"/>
      <c r="AJ75" s="10"/>
      <c r="AK75" s="17">
        <v>4</v>
      </c>
      <c r="AL75" s="17"/>
      <c r="AM75" s="17">
        <v>1</v>
      </c>
      <c r="AN75" s="17">
        <v>3</v>
      </c>
      <c r="AO75" s="17">
        <v>2</v>
      </c>
      <c r="AP75" s="17">
        <v>3</v>
      </c>
      <c r="AQ75" s="17">
        <v>4</v>
      </c>
      <c r="AR75" s="17">
        <v>0</v>
      </c>
      <c r="AS75" s="17">
        <v>3</v>
      </c>
      <c r="AT75" s="17">
        <v>0</v>
      </c>
      <c r="AU75" s="17"/>
      <c r="AV75" s="17">
        <v>4</v>
      </c>
      <c r="AW75" s="17"/>
      <c r="AX75" s="17">
        <v>1</v>
      </c>
      <c r="AY75" s="17"/>
      <c r="AZ75" s="17">
        <v>3</v>
      </c>
      <c r="BA75" s="17"/>
      <c r="BB75" s="17">
        <v>4</v>
      </c>
      <c r="BC75" s="17"/>
      <c r="BD75" s="17">
        <v>3</v>
      </c>
      <c r="BE75" s="17"/>
      <c r="BF75" s="17"/>
      <c r="BG75" s="17">
        <v>2</v>
      </c>
      <c r="BH75" s="17"/>
      <c r="BI75" s="17">
        <v>5</v>
      </c>
      <c r="BJ75" s="17"/>
      <c r="BK75" s="17">
        <v>5</v>
      </c>
      <c r="BL75" s="17"/>
      <c r="BM75" s="17">
        <v>1</v>
      </c>
      <c r="BN75" s="17"/>
      <c r="BO75" s="17">
        <v>1</v>
      </c>
      <c r="BP75" s="17"/>
      <c r="BQ75" s="17"/>
      <c r="BR75" s="17">
        <v>2</v>
      </c>
      <c r="BS75" s="17"/>
      <c r="BT75" s="17">
        <v>2</v>
      </c>
      <c r="BU75" s="17"/>
      <c r="BV75" s="17">
        <v>3</v>
      </c>
      <c r="BW75" s="17"/>
      <c r="BX75" s="17">
        <v>2</v>
      </c>
      <c r="BY75" s="17"/>
      <c r="BZ75" s="17">
        <v>3</v>
      </c>
      <c r="CA75" s="17"/>
      <c r="CB75" s="17"/>
      <c r="CC75" s="17">
        <v>3</v>
      </c>
      <c r="CD75" s="17"/>
      <c r="CE75" s="17">
        <v>2</v>
      </c>
      <c r="CF75" s="17"/>
      <c r="CG75" s="17">
        <v>4</v>
      </c>
      <c r="CH75" s="17"/>
      <c r="CI75" s="17">
        <v>4</v>
      </c>
      <c r="CJ75" s="17"/>
      <c r="CK75" s="17">
        <v>4</v>
      </c>
      <c r="CL75" s="17"/>
      <c r="CM75" s="17"/>
      <c r="CN75" s="17">
        <v>3</v>
      </c>
      <c r="CO75" s="17"/>
      <c r="CP75" s="17">
        <v>1</v>
      </c>
      <c r="CQ75" s="17"/>
      <c r="CR75" s="17">
        <v>3</v>
      </c>
      <c r="CS75" s="17"/>
      <c r="CT75" s="17">
        <v>5</v>
      </c>
      <c r="CU75" s="17"/>
      <c r="CV75" s="17">
        <v>4</v>
      </c>
      <c r="CW75" s="17"/>
    </row>
    <row r="76" spans="1:101">
      <c r="A76" s="1">
        <v>75</v>
      </c>
      <c r="B76" s="14" t="s">
        <v>205</v>
      </c>
      <c r="C76" s="2"/>
      <c r="D76" s="2"/>
      <c r="E76" s="2"/>
      <c r="F76" s="2"/>
      <c r="G76" s="2"/>
      <c r="H76" s="2"/>
      <c r="I76" s="2"/>
      <c r="J76" s="2" t="s">
        <v>103</v>
      </c>
      <c r="K76" s="2"/>
      <c r="L76" s="2"/>
      <c r="M76" s="13" t="s">
        <v>323</v>
      </c>
      <c r="N76" s="14" t="s">
        <v>205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3">
        <v>41108</v>
      </c>
      <c r="Z76" s="13" t="s">
        <v>272</v>
      </c>
      <c r="AA76" s="14"/>
      <c r="AB76" s="2"/>
      <c r="AC76" s="2"/>
      <c r="AD76" s="2"/>
      <c r="AE76" s="2"/>
      <c r="AF76" s="2"/>
      <c r="AG76" s="2"/>
      <c r="AH76" s="2"/>
      <c r="AI76" s="10"/>
      <c r="AJ76" s="10"/>
      <c r="AK76" s="17">
        <v>2</v>
      </c>
      <c r="AL76" s="17"/>
      <c r="AM76" s="17">
        <v>2</v>
      </c>
      <c r="AN76" s="17">
        <v>1</v>
      </c>
      <c r="AO76" s="17">
        <v>3</v>
      </c>
      <c r="AP76" s="17">
        <v>2</v>
      </c>
      <c r="AQ76" s="17">
        <v>3</v>
      </c>
      <c r="AR76" s="17">
        <v>2</v>
      </c>
      <c r="AS76" s="17">
        <v>3</v>
      </c>
      <c r="AT76" s="17">
        <v>1</v>
      </c>
      <c r="AU76" s="17"/>
      <c r="AV76" s="17">
        <v>4</v>
      </c>
      <c r="AW76" s="17"/>
      <c r="AX76" s="17">
        <v>3</v>
      </c>
      <c r="AY76" s="17">
        <v>3</v>
      </c>
      <c r="AZ76" s="17">
        <v>4</v>
      </c>
      <c r="BA76" s="17">
        <v>3</v>
      </c>
      <c r="BB76" s="17">
        <v>3</v>
      </c>
      <c r="BC76" s="17">
        <v>2</v>
      </c>
      <c r="BD76" s="17">
        <v>2</v>
      </c>
      <c r="BE76" s="17">
        <v>2</v>
      </c>
      <c r="BF76" s="17"/>
      <c r="BG76" s="17">
        <v>1</v>
      </c>
      <c r="BH76" s="17"/>
      <c r="BI76" s="17">
        <v>3</v>
      </c>
      <c r="BJ76" s="17">
        <v>1</v>
      </c>
      <c r="BK76" s="17">
        <v>4</v>
      </c>
      <c r="BL76" s="17">
        <v>1</v>
      </c>
      <c r="BM76" s="17">
        <v>3</v>
      </c>
      <c r="BN76" s="17">
        <v>2</v>
      </c>
      <c r="BO76" s="17">
        <v>1</v>
      </c>
      <c r="BP76" s="17">
        <v>2</v>
      </c>
      <c r="BQ76" s="17"/>
      <c r="BR76" s="17">
        <v>2</v>
      </c>
      <c r="BS76" s="17"/>
      <c r="BT76" s="17">
        <v>4</v>
      </c>
      <c r="BU76" s="17">
        <v>1</v>
      </c>
      <c r="BV76" s="17">
        <v>2</v>
      </c>
      <c r="BW76" s="17">
        <v>2</v>
      </c>
      <c r="BX76" s="17">
        <v>3</v>
      </c>
      <c r="BY76" s="17">
        <v>2</v>
      </c>
      <c r="BZ76" s="17">
        <v>1</v>
      </c>
      <c r="CA76" s="17">
        <v>2</v>
      </c>
      <c r="CB76" s="17"/>
      <c r="CC76" s="17">
        <v>4</v>
      </c>
      <c r="CD76" s="17"/>
      <c r="CE76" s="17">
        <v>3</v>
      </c>
      <c r="CF76" s="17">
        <v>2</v>
      </c>
      <c r="CG76" s="17">
        <v>4</v>
      </c>
      <c r="CH76" s="17">
        <v>2</v>
      </c>
      <c r="CI76" s="17">
        <v>3</v>
      </c>
      <c r="CJ76" s="17">
        <v>2</v>
      </c>
      <c r="CK76" s="17">
        <v>4</v>
      </c>
      <c r="CL76" s="17">
        <v>2</v>
      </c>
      <c r="CM76" s="17"/>
      <c r="CN76" s="17">
        <v>5</v>
      </c>
      <c r="CO76" s="17"/>
      <c r="CP76" s="17">
        <v>2</v>
      </c>
      <c r="CQ76" s="17">
        <v>2</v>
      </c>
      <c r="CR76" s="17"/>
      <c r="CS76" s="17">
        <v>3</v>
      </c>
      <c r="CT76" s="17">
        <v>5</v>
      </c>
      <c r="CU76" s="17">
        <v>3</v>
      </c>
      <c r="CV76" s="17">
        <v>2</v>
      </c>
      <c r="CW76" s="17">
        <v>3</v>
      </c>
    </row>
    <row r="77" spans="1:101">
      <c r="A77" s="1">
        <v>76</v>
      </c>
      <c r="B77" s="14" t="s">
        <v>324</v>
      </c>
      <c r="C77" s="14" t="s">
        <v>325</v>
      </c>
      <c r="D77" s="2"/>
      <c r="E77" s="2"/>
      <c r="F77" s="2"/>
      <c r="G77" s="2"/>
      <c r="H77" s="2"/>
      <c r="I77" s="2"/>
      <c r="J77" s="2" t="s">
        <v>103</v>
      </c>
      <c r="K77" s="2"/>
      <c r="L77" s="2"/>
      <c r="M77" s="14" t="s">
        <v>326</v>
      </c>
      <c r="N77" s="14" t="s">
        <v>324</v>
      </c>
      <c r="O77" s="14" t="s">
        <v>325</v>
      </c>
      <c r="P77" s="2"/>
      <c r="Q77" s="2"/>
      <c r="R77" s="2"/>
      <c r="S77" s="2"/>
      <c r="T77" s="2"/>
      <c r="U77" s="2"/>
      <c r="V77" s="2"/>
      <c r="W77" s="2"/>
      <c r="X77" s="2"/>
      <c r="Y77" s="23">
        <v>41116</v>
      </c>
      <c r="Z77" s="8" t="s">
        <v>298</v>
      </c>
      <c r="AA77" s="14"/>
      <c r="AB77" s="2"/>
      <c r="AC77" s="2"/>
      <c r="AD77" s="2"/>
      <c r="AE77" s="2"/>
      <c r="AF77" s="2"/>
      <c r="AG77" s="2"/>
      <c r="AH77" s="2"/>
      <c r="AI77" s="10"/>
      <c r="AJ77" s="10"/>
      <c r="AK77" s="17">
        <v>5</v>
      </c>
      <c r="AL77" s="17"/>
      <c r="AM77" s="17">
        <v>3</v>
      </c>
      <c r="AN77" s="17">
        <v>3</v>
      </c>
      <c r="AO77" s="17">
        <v>1</v>
      </c>
      <c r="AP77" s="17">
        <v>3</v>
      </c>
      <c r="AQ77" s="17">
        <v>3</v>
      </c>
      <c r="AR77" s="17">
        <v>1</v>
      </c>
      <c r="AS77" s="17">
        <v>3</v>
      </c>
      <c r="AT77" s="17"/>
      <c r="AU77" s="17"/>
      <c r="AV77" s="17">
        <v>4</v>
      </c>
      <c r="AW77" s="17"/>
      <c r="AX77" s="17">
        <v>3</v>
      </c>
      <c r="AY77" s="17">
        <v>3</v>
      </c>
      <c r="AZ77" s="17">
        <v>2</v>
      </c>
      <c r="BA77" s="17">
        <v>3</v>
      </c>
      <c r="BB77" s="17">
        <v>3</v>
      </c>
      <c r="BC77" s="17">
        <v>3</v>
      </c>
      <c r="BD77" s="17">
        <v>2</v>
      </c>
      <c r="BE77" s="17">
        <v>3</v>
      </c>
      <c r="BF77" s="17"/>
      <c r="BG77" s="17">
        <v>2</v>
      </c>
      <c r="BH77" s="17"/>
      <c r="BI77" s="17">
        <v>5</v>
      </c>
      <c r="BJ77" s="17">
        <v>2</v>
      </c>
      <c r="BK77" s="17">
        <v>5</v>
      </c>
      <c r="BL77" s="17">
        <v>2</v>
      </c>
      <c r="BM77" s="17">
        <v>4</v>
      </c>
      <c r="BN77" s="17">
        <v>2</v>
      </c>
      <c r="BO77" s="17">
        <v>1</v>
      </c>
      <c r="BP77" s="17">
        <v>2</v>
      </c>
      <c r="BQ77" s="17"/>
      <c r="BR77" s="17">
        <v>4</v>
      </c>
      <c r="BS77" s="17"/>
      <c r="BT77" s="17">
        <v>3</v>
      </c>
      <c r="BU77" s="17">
        <v>3</v>
      </c>
      <c r="BV77" s="17">
        <v>3</v>
      </c>
      <c r="BW77" s="17">
        <v>3</v>
      </c>
      <c r="BX77" s="17">
        <v>3</v>
      </c>
      <c r="BY77" s="17">
        <v>3</v>
      </c>
      <c r="BZ77" s="17">
        <v>1</v>
      </c>
      <c r="CA77" s="17">
        <v>3</v>
      </c>
      <c r="CB77" s="17"/>
      <c r="CC77" s="17">
        <v>3</v>
      </c>
      <c r="CD77" s="17"/>
      <c r="CE77" s="17">
        <v>3</v>
      </c>
      <c r="CF77" s="17">
        <v>2</v>
      </c>
      <c r="CG77" s="17">
        <v>3</v>
      </c>
      <c r="CH77" s="17">
        <v>2</v>
      </c>
      <c r="CI77" s="17">
        <v>3</v>
      </c>
      <c r="CJ77" s="17">
        <v>2</v>
      </c>
      <c r="CK77" s="17">
        <v>3</v>
      </c>
      <c r="CL77" s="17">
        <v>2</v>
      </c>
      <c r="CM77" s="17"/>
      <c r="CN77" s="17">
        <v>3</v>
      </c>
      <c r="CO77" s="17"/>
      <c r="CP77" s="17">
        <v>3</v>
      </c>
      <c r="CQ77" s="17">
        <v>2</v>
      </c>
      <c r="CR77" s="17">
        <v>2</v>
      </c>
      <c r="CS77" s="17">
        <v>2</v>
      </c>
      <c r="CT77" s="17">
        <v>4</v>
      </c>
      <c r="CU77" s="17">
        <v>2</v>
      </c>
      <c r="CV77" s="17">
        <v>1</v>
      </c>
      <c r="CW77" s="17">
        <v>2</v>
      </c>
    </row>
    <row r="78" spans="1:101">
      <c r="A78" s="1">
        <v>77</v>
      </c>
      <c r="B78" s="14" t="s">
        <v>201</v>
      </c>
      <c r="C78" s="14" t="s">
        <v>327</v>
      </c>
      <c r="D78" s="2"/>
      <c r="E78" s="2"/>
      <c r="F78" s="2"/>
      <c r="G78" s="2"/>
      <c r="H78" s="2"/>
      <c r="I78" s="2"/>
      <c r="J78" s="2" t="s">
        <v>103</v>
      </c>
      <c r="K78" s="2"/>
      <c r="L78" s="2"/>
      <c r="M78" s="14" t="s">
        <v>328</v>
      </c>
      <c r="N78" s="14" t="s">
        <v>201</v>
      </c>
      <c r="O78" s="14" t="s">
        <v>327</v>
      </c>
      <c r="P78" s="2"/>
      <c r="Q78" s="2"/>
      <c r="R78" s="2"/>
      <c r="S78" s="2"/>
      <c r="T78" s="2"/>
      <c r="U78" s="2"/>
      <c r="V78" s="2"/>
      <c r="W78" s="2"/>
      <c r="X78" s="2"/>
      <c r="Y78" s="23">
        <v>41116</v>
      </c>
      <c r="Z78" s="8" t="s">
        <v>298</v>
      </c>
      <c r="AA78" s="14"/>
      <c r="AB78" s="2"/>
      <c r="AC78" s="2"/>
      <c r="AD78" s="2"/>
      <c r="AE78" s="2"/>
      <c r="AF78" s="2"/>
      <c r="AG78" s="2"/>
      <c r="AH78" s="2"/>
      <c r="AI78" s="10"/>
      <c r="AJ78" s="10"/>
      <c r="AK78" s="17">
        <v>4</v>
      </c>
      <c r="AL78" s="17"/>
      <c r="AM78" s="17">
        <v>2</v>
      </c>
      <c r="AN78" s="17">
        <v>2</v>
      </c>
      <c r="AO78" s="17">
        <v>1</v>
      </c>
      <c r="AP78" s="17">
        <v>3</v>
      </c>
      <c r="AQ78" s="17">
        <v>2</v>
      </c>
      <c r="AR78" s="17">
        <v>2</v>
      </c>
      <c r="AS78" s="17">
        <v>2</v>
      </c>
      <c r="AT78" s="17">
        <v>2</v>
      </c>
      <c r="AU78" s="17"/>
      <c r="AV78" s="17">
        <v>5</v>
      </c>
      <c r="AW78" s="17"/>
      <c r="AX78" s="17">
        <v>1</v>
      </c>
      <c r="AY78" s="17">
        <v>3</v>
      </c>
      <c r="AZ78" s="17">
        <v>2</v>
      </c>
      <c r="BA78" s="17">
        <v>3</v>
      </c>
      <c r="BB78" s="17">
        <v>2</v>
      </c>
      <c r="BC78" s="17">
        <v>3</v>
      </c>
      <c r="BD78" s="17">
        <v>2</v>
      </c>
      <c r="BE78" s="17">
        <v>3</v>
      </c>
      <c r="BF78" s="17"/>
      <c r="BG78" s="17">
        <v>1</v>
      </c>
      <c r="BH78" s="17"/>
      <c r="BI78" s="17">
        <v>4</v>
      </c>
      <c r="BJ78" s="17">
        <v>1</v>
      </c>
      <c r="BK78" s="17">
        <v>3</v>
      </c>
      <c r="BL78" s="17">
        <v>1</v>
      </c>
      <c r="BM78" s="17">
        <v>3</v>
      </c>
      <c r="BN78" s="17">
        <v>1</v>
      </c>
      <c r="BO78" s="17">
        <v>1</v>
      </c>
      <c r="BP78" s="17">
        <v>1</v>
      </c>
      <c r="BQ78" s="17"/>
      <c r="BR78" s="17">
        <v>2</v>
      </c>
      <c r="BS78" s="17"/>
      <c r="BT78" s="17">
        <v>5</v>
      </c>
      <c r="BU78" s="17">
        <v>1</v>
      </c>
      <c r="BV78" s="17">
        <v>3</v>
      </c>
      <c r="BW78" s="17">
        <v>1</v>
      </c>
      <c r="BX78" s="17">
        <v>3</v>
      </c>
      <c r="BY78" s="17">
        <v>2</v>
      </c>
      <c r="BZ78" s="17">
        <v>2</v>
      </c>
      <c r="CA78" s="17">
        <v>2</v>
      </c>
      <c r="CB78" s="17"/>
      <c r="CC78" s="17">
        <v>4</v>
      </c>
      <c r="CD78" s="17"/>
      <c r="CE78" s="17">
        <v>1</v>
      </c>
      <c r="CF78" s="17">
        <v>3</v>
      </c>
      <c r="CG78" s="17">
        <v>3</v>
      </c>
      <c r="CH78" s="17">
        <v>2</v>
      </c>
      <c r="CI78" s="17">
        <v>3</v>
      </c>
      <c r="CJ78" s="17">
        <v>2</v>
      </c>
      <c r="CK78" s="17">
        <v>3</v>
      </c>
      <c r="CL78" s="17">
        <v>2</v>
      </c>
      <c r="CM78" s="17"/>
      <c r="CN78" s="17">
        <v>4</v>
      </c>
      <c r="CO78" s="17"/>
      <c r="CP78" s="17">
        <v>1</v>
      </c>
      <c r="CQ78" s="17">
        <v>3</v>
      </c>
      <c r="CR78" s="17">
        <v>4</v>
      </c>
      <c r="CS78" s="17">
        <v>2</v>
      </c>
      <c r="CT78" s="17">
        <v>4</v>
      </c>
      <c r="CU78" s="17">
        <v>2</v>
      </c>
      <c r="CV78" s="17">
        <v>3</v>
      </c>
      <c r="CW78" s="17">
        <v>2</v>
      </c>
    </row>
    <row r="79" spans="1:101">
      <c r="A79" s="1">
        <v>78</v>
      </c>
      <c r="B79" s="14" t="s">
        <v>329</v>
      </c>
      <c r="C79" s="14" t="s">
        <v>330</v>
      </c>
      <c r="D79" s="2"/>
      <c r="E79" s="2"/>
      <c r="F79" s="2"/>
      <c r="G79" s="2"/>
      <c r="H79" s="2"/>
      <c r="I79" s="2"/>
      <c r="J79" s="2" t="s">
        <v>103</v>
      </c>
      <c r="K79" s="2"/>
      <c r="L79" s="2"/>
      <c r="M79" s="14" t="s">
        <v>331</v>
      </c>
      <c r="N79" s="14" t="s">
        <v>329</v>
      </c>
      <c r="O79" s="14" t="s">
        <v>330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0"/>
      <c r="AJ79" s="10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</row>
    <row r="80" spans="1:101">
      <c r="A80" s="1">
        <v>79</v>
      </c>
      <c r="B80" s="14" t="s">
        <v>332</v>
      </c>
      <c r="C80" s="14" t="s">
        <v>206</v>
      </c>
      <c r="D80" s="2"/>
      <c r="E80" s="2"/>
      <c r="F80" s="2"/>
      <c r="G80" s="2"/>
      <c r="H80" s="2"/>
      <c r="I80" s="2"/>
      <c r="J80" s="2" t="s">
        <v>103</v>
      </c>
      <c r="K80" s="2"/>
      <c r="L80" s="2"/>
      <c r="M80" s="14" t="s">
        <v>333</v>
      </c>
      <c r="N80" s="14" t="s">
        <v>332</v>
      </c>
      <c r="O80" s="14" t="s">
        <v>206</v>
      </c>
      <c r="P80" s="2"/>
      <c r="Q80" s="2"/>
      <c r="R80" s="2"/>
      <c r="S80" s="2"/>
      <c r="T80" s="2"/>
      <c r="U80" s="2"/>
      <c r="V80" s="2"/>
      <c r="W80" s="2"/>
      <c r="X80" s="2"/>
      <c r="Y80" s="19">
        <v>41102</v>
      </c>
      <c r="Z80" s="8" t="s">
        <v>215</v>
      </c>
      <c r="AA80" s="14"/>
      <c r="AB80" s="2"/>
      <c r="AC80" s="2"/>
      <c r="AD80" s="2"/>
      <c r="AE80" s="2"/>
      <c r="AF80" s="2"/>
      <c r="AG80" s="2"/>
      <c r="AH80" s="2"/>
      <c r="AI80" s="10"/>
      <c r="AJ80" s="10"/>
      <c r="AK80" s="17">
        <v>3</v>
      </c>
      <c r="AL80" s="17"/>
      <c r="AM80" s="17">
        <v>4</v>
      </c>
      <c r="AN80" s="17">
        <v>2</v>
      </c>
      <c r="AO80" s="17">
        <v>1</v>
      </c>
      <c r="AP80" s="17">
        <v>2</v>
      </c>
      <c r="AQ80" s="17">
        <v>3</v>
      </c>
      <c r="AR80" s="17">
        <v>2</v>
      </c>
      <c r="AS80" s="17">
        <v>2</v>
      </c>
      <c r="AT80" s="17">
        <v>2</v>
      </c>
      <c r="AU80" s="17"/>
      <c r="AV80" s="17">
        <v>1</v>
      </c>
      <c r="AW80" s="17"/>
      <c r="AX80" s="17">
        <v>5</v>
      </c>
      <c r="AY80" s="17">
        <v>1</v>
      </c>
      <c r="AZ80" s="17">
        <v>3</v>
      </c>
      <c r="BA80" s="17">
        <v>1</v>
      </c>
      <c r="BB80" s="17">
        <v>5</v>
      </c>
      <c r="BC80" s="17">
        <v>1</v>
      </c>
      <c r="BD80" s="17">
        <v>5</v>
      </c>
      <c r="BE80" s="17">
        <v>1</v>
      </c>
      <c r="BF80" s="17"/>
      <c r="BG80" s="17">
        <v>1</v>
      </c>
      <c r="BH80" s="17"/>
      <c r="BI80" s="17">
        <v>5</v>
      </c>
      <c r="BJ80" s="17">
        <v>1</v>
      </c>
      <c r="BK80" s="17">
        <v>1</v>
      </c>
      <c r="BL80" s="17">
        <v>1</v>
      </c>
      <c r="BM80" s="17">
        <v>5</v>
      </c>
      <c r="BN80" s="17">
        <v>1</v>
      </c>
      <c r="BO80" s="17">
        <v>4</v>
      </c>
      <c r="BP80" s="17">
        <v>3</v>
      </c>
      <c r="BQ80" s="17"/>
      <c r="BR80" s="17">
        <v>1</v>
      </c>
      <c r="BS80" s="17"/>
      <c r="BT80" s="17">
        <v>4</v>
      </c>
      <c r="BU80" s="17">
        <v>2</v>
      </c>
      <c r="BV80" s="17">
        <v>3</v>
      </c>
      <c r="BW80" s="17">
        <v>2</v>
      </c>
      <c r="BX80" s="17">
        <v>4</v>
      </c>
      <c r="BY80" s="17">
        <v>3</v>
      </c>
      <c r="BZ80" s="17">
        <v>4</v>
      </c>
      <c r="CA80" s="17">
        <v>3</v>
      </c>
      <c r="CB80" s="17"/>
      <c r="CC80" s="17">
        <v>4</v>
      </c>
      <c r="CD80" s="17"/>
      <c r="CE80" s="17">
        <v>3</v>
      </c>
      <c r="CF80" s="17">
        <v>3</v>
      </c>
      <c r="CG80" s="17">
        <v>3</v>
      </c>
      <c r="CH80" s="17">
        <v>3</v>
      </c>
      <c r="CI80" s="17">
        <v>3</v>
      </c>
      <c r="CJ80" s="17">
        <v>2</v>
      </c>
      <c r="CK80" s="17">
        <v>2</v>
      </c>
      <c r="CL80" s="17">
        <v>2</v>
      </c>
      <c r="CM80" s="17"/>
      <c r="CN80" s="17">
        <v>5</v>
      </c>
      <c r="CO80" s="17"/>
      <c r="CP80" s="17">
        <v>2</v>
      </c>
      <c r="CQ80" s="17">
        <v>3</v>
      </c>
      <c r="CR80" s="17">
        <v>5</v>
      </c>
      <c r="CS80" s="17">
        <v>3</v>
      </c>
      <c r="CT80" s="17">
        <v>2</v>
      </c>
      <c r="CU80" s="17">
        <v>3</v>
      </c>
      <c r="CV80" s="17">
        <v>3</v>
      </c>
      <c r="CW80" s="17">
        <v>1</v>
      </c>
    </row>
    <row r="81" spans="1:101">
      <c r="A81" s="1">
        <v>80</v>
      </c>
      <c r="B81" t="s">
        <v>278</v>
      </c>
      <c r="C81" t="s">
        <v>339</v>
      </c>
      <c r="M81" t="s">
        <v>701</v>
      </c>
      <c r="Y81" s="19">
        <v>41102</v>
      </c>
      <c r="Z81" s="8" t="s">
        <v>215</v>
      </c>
    </row>
    <row r="82" spans="1:101">
      <c r="A82" s="1">
        <v>81</v>
      </c>
      <c r="B82" t="s">
        <v>704</v>
      </c>
      <c r="C82" t="s">
        <v>206</v>
      </c>
      <c r="M82" t="s">
        <v>702</v>
      </c>
      <c r="Y82" s="19">
        <v>41102</v>
      </c>
      <c r="Z82" s="8" t="s">
        <v>215</v>
      </c>
      <c r="AK82">
        <v>2</v>
      </c>
      <c r="AM82">
        <v>4</v>
      </c>
      <c r="AN82">
        <v>2</v>
      </c>
      <c r="AO82">
        <v>2</v>
      </c>
      <c r="AP82">
        <v>2</v>
      </c>
      <c r="AQ82">
        <v>5</v>
      </c>
      <c r="AR82">
        <v>1</v>
      </c>
      <c r="AS82">
        <v>2</v>
      </c>
      <c r="AT82">
        <v>2</v>
      </c>
      <c r="AV82">
        <v>1</v>
      </c>
      <c r="AX82">
        <v>1</v>
      </c>
      <c r="AY82">
        <v>1</v>
      </c>
      <c r="AZ82">
        <v>2</v>
      </c>
      <c r="BA82">
        <v>1</v>
      </c>
      <c r="BB82">
        <v>3</v>
      </c>
      <c r="BC82">
        <v>1</v>
      </c>
      <c r="BD82">
        <v>5</v>
      </c>
      <c r="BE82">
        <v>0</v>
      </c>
      <c r="BG82">
        <v>3</v>
      </c>
      <c r="BI82">
        <v>5</v>
      </c>
      <c r="BJ82">
        <v>2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0</v>
      </c>
      <c r="BR82">
        <v>1</v>
      </c>
      <c r="BT82">
        <v>5</v>
      </c>
      <c r="BU82">
        <v>1</v>
      </c>
      <c r="BV82">
        <v>3</v>
      </c>
      <c r="BW82">
        <v>1</v>
      </c>
      <c r="BX82">
        <v>3</v>
      </c>
      <c r="BY82">
        <v>1</v>
      </c>
      <c r="BZ82">
        <v>0</v>
      </c>
      <c r="CA82">
        <v>0</v>
      </c>
      <c r="CC82">
        <v>4</v>
      </c>
      <c r="CE82">
        <v>2</v>
      </c>
      <c r="CF82">
        <v>0</v>
      </c>
      <c r="CG82">
        <v>3</v>
      </c>
      <c r="CH82">
        <v>0</v>
      </c>
      <c r="CI82">
        <v>4</v>
      </c>
      <c r="CJ82">
        <v>0</v>
      </c>
      <c r="CK82">
        <v>4</v>
      </c>
      <c r="CL82">
        <v>0</v>
      </c>
      <c r="CN82">
        <v>4</v>
      </c>
      <c r="CP82">
        <v>3</v>
      </c>
      <c r="CQ82">
        <v>4</v>
      </c>
      <c r="CR82">
        <v>2</v>
      </c>
      <c r="CS82">
        <v>4</v>
      </c>
      <c r="CT82">
        <v>0</v>
      </c>
      <c r="CU82">
        <v>3</v>
      </c>
      <c r="CV82">
        <v>3</v>
      </c>
      <c r="CW82">
        <v>0</v>
      </c>
    </row>
    <row r="83" spans="1:101">
      <c r="A83" s="1">
        <v>82</v>
      </c>
      <c r="B83" t="s">
        <v>705</v>
      </c>
      <c r="C83" t="s">
        <v>706</v>
      </c>
      <c r="M83" t="s">
        <v>703</v>
      </c>
      <c r="Y83" s="19">
        <v>41102</v>
      </c>
      <c r="Z83" s="8" t="s">
        <v>215</v>
      </c>
      <c r="AK83">
        <v>3</v>
      </c>
      <c r="AM83">
        <v>3</v>
      </c>
      <c r="AN83">
        <v>1</v>
      </c>
      <c r="AO83">
        <v>2</v>
      </c>
      <c r="AP83">
        <v>2</v>
      </c>
      <c r="AQ83">
        <v>5</v>
      </c>
      <c r="AR83">
        <v>2</v>
      </c>
      <c r="AS83">
        <v>5</v>
      </c>
      <c r="AT83">
        <v>3</v>
      </c>
      <c r="AV83">
        <v>1</v>
      </c>
      <c r="AX83">
        <v>2</v>
      </c>
      <c r="AY83">
        <v>1</v>
      </c>
      <c r="AZ83">
        <v>5</v>
      </c>
      <c r="BA83">
        <v>1</v>
      </c>
      <c r="BB83">
        <v>4</v>
      </c>
      <c r="BC83">
        <v>1</v>
      </c>
      <c r="BD83">
        <v>4</v>
      </c>
      <c r="BE83">
        <v>1</v>
      </c>
      <c r="BG83">
        <v>1</v>
      </c>
      <c r="BI83">
        <v>5</v>
      </c>
      <c r="BJ83">
        <v>1</v>
      </c>
      <c r="BK83">
        <v>3</v>
      </c>
      <c r="BL83">
        <v>2</v>
      </c>
      <c r="BM83">
        <v>4</v>
      </c>
      <c r="BN83">
        <v>1</v>
      </c>
      <c r="BO83">
        <v>3</v>
      </c>
      <c r="BP83">
        <v>1</v>
      </c>
      <c r="BR83">
        <v>3</v>
      </c>
      <c r="BT83">
        <v>3</v>
      </c>
      <c r="BU83">
        <v>2</v>
      </c>
      <c r="BV83">
        <v>1</v>
      </c>
      <c r="BW83">
        <v>2</v>
      </c>
      <c r="BX83">
        <v>3</v>
      </c>
      <c r="BY83">
        <v>2</v>
      </c>
      <c r="BZ83">
        <v>1</v>
      </c>
      <c r="CA83">
        <v>1</v>
      </c>
      <c r="CC83">
        <v>3</v>
      </c>
      <c r="CE83">
        <v>1</v>
      </c>
      <c r="CF83">
        <v>2</v>
      </c>
      <c r="CG83">
        <v>3</v>
      </c>
      <c r="CH83">
        <v>1</v>
      </c>
      <c r="CI83">
        <v>5</v>
      </c>
      <c r="CJ83">
        <v>1</v>
      </c>
      <c r="CK83">
        <v>3</v>
      </c>
      <c r="CL83">
        <v>2</v>
      </c>
      <c r="CN83">
        <v>4</v>
      </c>
      <c r="CP83">
        <v>3</v>
      </c>
      <c r="CQ83">
        <v>3</v>
      </c>
      <c r="CR83">
        <v>3</v>
      </c>
      <c r="CS83">
        <v>3</v>
      </c>
      <c r="CT83">
        <v>1</v>
      </c>
      <c r="CU83">
        <v>3</v>
      </c>
      <c r="CV83">
        <v>1</v>
      </c>
      <c r="CW83">
        <v>3</v>
      </c>
    </row>
    <row r="84" spans="1:101">
      <c r="A84" s="97">
        <v>120</v>
      </c>
      <c r="B84" s="2" t="s">
        <v>635</v>
      </c>
      <c r="C84" s="2" t="s">
        <v>636</v>
      </c>
      <c r="D84" s="2"/>
      <c r="E84" s="2" t="s">
        <v>637</v>
      </c>
      <c r="F84" s="2" t="s">
        <v>638</v>
      </c>
      <c r="G84" s="2" t="s">
        <v>639</v>
      </c>
      <c r="H84" s="2" t="s">
        <v>640</v>
      </c>
      <c r="I84" s="93">
        <v>2138</v>
      </c>
      <c r="J84" s="2" t="s">
        <v>103</v>
      </c>
      <c r="K84" s="94" t="s">
        <v>641</v>
      </c>
      <c r="L84" s="94" t="s">
        <v>641</v>
      </c>
      <c r="M84" s="13" t="s">
        <v>642</v>
      </c>
      <c r="N84" s="2" t="s">
        <v>635</v>
      </c>
      <c r="O84" s="2" t="s">
        <v>636</v>
      </c>
      <c r="P84" s="2" t="s">
        <v>637</v>
      </c>
      <c r="Q84" s="2" t="s">
        <v>639</v>
      </c>
      <c r="R84" s="2" t="s">
        <v>640</v>
      </c>
      <c r="S84" s="93">
        <v>2138</v>
      </c>
      <c r="T84" s="95" t="s">
        <v>684</v>
      </c>
      <c r="U84" s="100" t="s">
        <v>685</v>
      </c>
      <c r="V84" s="100" t="s">
        <v>686</v>
      </c>
      <c r="W84" s="99"/>
      <c r="X84" s="93"/>
      <c r="Y84" s="96">
        <v>41206</v>
      </c>
      <c r="Z84" s="13" t="s">
        <v>643</v>
      </c>
      <c r="AA84" s="13" t="s">
        <v>644</v>
      </c>
      <c r="AB84" s="2"/>
      <c r="AC84" s="2" t="s">
        <v>656</v>
      </c>
      <c r="AD84" s="2">
        <v>6</v>
      </c>
      <c r="AE84" s="2" t="s">
        <v>311</v>
      </c>
      <c r="AF84" s="2" t="s">
        <v>645</v>
      </c>
      <c r="AG84" s="2"/>
      <c r="AH84" s="2" t="s">
        <v>179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97">
        <v>121</v>
      </c>
      <c r="B85" s="2" t="s">
        <v>646</v>
      </c>
      <c r="C85" s="2" t="s">
        <v>647</v>
      </c>
      <c r="D85" s="2" t="s">
        <v>667</v>
      </c>
      <c r="E85" s="2" t="s">
        <v>668</v>
      </c>
      <c r="F85" s="2" t="s">
        <v>669</v>
      </c>
      <c r="G85" s="2" t="s">
        <v>639</v>
      </c>
      <c r="H85" s="2" t="s">
        <v>640</v>
      </c>
      <c r="I85" s="93">
        <v>2142</v>
      </c>
      <c r="J85" s="2" t="s">
        <v>103</v>
      </c>
      <c r="K85" s="94" t="s">
        <v>670</v>
      </c>
      <c r="L85" s="94" t="s">
        <v>670</v>
      </c>
      <c r="M85" s="13" t="s">
        <v>671</v>
      </c>
      <c r="N85" s="2" t="s">
        <v>646</v>
      </c>
      <c r="O85" s="2" t="s">
        <v>672</v>
      </c>
      <c r="P85" s="2" t="s">
        <v>668</v>
      </c>
      <c r="Q85" s="2" t="s">
        <v>639</v>
      </c>
      <c r="R85" s="2" t="s">
        <v>640</v>
      </c>
      <c r="S85" s="2">
        <v>2142</v>
      </c>
      <c r="T85" s="2" t="s">
        <v>687</v>
      </c>
      <c r="U85" s="101" t="s">
        <v>688</v>
      </c>
      <c r="V85" s="101" t="s">
        <v>689</v>
      </c>
      <c r="W85" s="99" t="s">
        <v>673</v>
      </c>
      <c r="X85" s="93">
        <v>2142</v>
      </c>
      <c r="Y85" s="96">
        <v>41206</v>
      </c>
      <c r="Z85" s="13" t="s">
        <v>643</v>
      </c>
      <c r="AA85" s="13" t="s">
        <v>644</v>
      </c>
      <c r="AB85" s="2" t="s">
        <v>310</v>
      </c>
      <c r="AC85" s="2" t="s">
        <v>658</v>
      </c>
      <c r="AD85" s="2">
        <v>6</v>
      </c>
      <c r="AE85" s="2" t="s">
        <v>214</v>
      </c>
      <c r="AF85" s="2" t="s">
        <v>657</v>
      </c>
      <c r="AG85" s="2"/>
      <c r="AH85" s="2" t="s">
        <v>141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97">
        <v>122</v>
      </c>
      <c r="B86" s="2" t="s">
        <v>648</v>
      </c>
      <c r="C86" s="2" t="s">
        <v>650</v>
      </c>
      <c r="D86" s="2" t="s">
        <v>651</v>
      </c>
      <c r="E86" s="2" t="s">
        <v>652</v>
      </c>
      <c r="F86" s="2" t="s">
        <v>653</v>
      </c>
      <c r="G86" s="2" t="s">
        <v>654</v>
      </c>
      <c r="H86" s="2" t="s">
        <v>640</v>
      </c>
      <c r="I86" s="93">
        <v>2109</v>
      </c>
      <c r="J86" s="2" t="s">
        <v>103</v>
      </c>
      <c r="K86" s="2"/>
      <c r="L86" s="2"/>
      <c r="M86" s="13" t="s">
        <v>655</v>
      </c>
      <c r="N86" s="2" t="s">
        <v>648</v>
      </c>
      <c r="O86" s="2" t="s">
        <v>650</v>
      </c>
      <c r="P86" s="2" t="s">
        <v>652</v>
      </c>
      <c r="Q86" s="2" t="s">
        <v>654</v>
      </c>
      <c r="R86" s="2" t="s">
        <v>640</v>
      </c>
      <c r="S86" s="93">
        <v>2109</v>
      </c>
      <c r="T86" s="2" t="s">
        <v>687</v>
      </c>
      <c r="U86" s="101" t="s">
        <v>690</v>
      </c>
      <c r="V86" s="101" t="s">
        <v>691</v>
      </c>
      <c r="W86" s="99" t="s">
        <v>666</v>
      </c>
      <c r="X86" s="93">
        <v>2129</v>
      </c>
      <c r="Y86" s="96">
        <v>41206</v>
      </c>
      <c r="Z86" s="13" t="s">
        <v>643</v>
      </c>
      <c r="AA86" s="13" t="s">
        <v>644</v>
      </c>
      <c r="AB86" s="2" t="s">
        <v>227</v>
      </c>
      <c r="AC86" s="2" t="s">
        <v>656</v>
      </c>
      <c r="AD86" s="2">
        <v>6</v>
      </c>
      <c r="AE86" s="2" t="s">
        <v>214</v>
      </c>
      <c r="AF86" s="2" t="s">
        <v>657</v>
      </c>
      <c r="AG86" s="2"/>
      <c r="AH86" s="2" t="s">
        <v>141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97">
        <v>123</v>
      </c>
      <c r="B87" s="2" t="s">
        <v>659</v>
      </c>
      <c r="C87" s="2" t="s">
        <v>660</v>
      </c>
      <c r="D87" s="2"/>
      <c r="E87" s="2" t="s">
        <v>661</v>
      </c>
      <c r="F87" s="2" t="s">
        <v>662</v>
      </c>
      <c r="G87" s="2" t="s">
        <v>654</v>
      </c>
      <c r="H87" s="2" t="s">
        <v>640</v>
      </c>
      <c r="I87" s="93">
        <v>2109</v>
      </c>
      <c r="J87" s="2" t="s">
        <v>103</v>
      </c>
      <c r="K87" s="2" t="s">
        <v>664</v>
      </c>
      <c r="L87" s="2" t="s">
        <v>664</v>
      </c>
      <c r="M87" s="13" t="s">
        <v>663</v>
      </c>
      <c r="N87" s="2" t="s">
        <v>649</v>
      </c>
      <c r="O87" s="2" t="s">
        <v>249</v>
      </c>
      <c r="P87" s="2" t="s">
        <v>661</v>
      </c>
      <c r="Q87" s="2" t="s">
        <v>654</v>
      </c>
      <c r="R87" s="2" t="s">
        <v>640</v>
      </c>
      <c r="S87" s="93">
        <v>2109</v>
      </c>
      <c r="T87" s="2" t="s">
        <v>684</v>
      </c>
      <c r="U87" s="101" t="s">
        <v>692</v>
      </c>
      <c r="V87" s="101" t="s">
        <v>693</v>
      </c>
      <c r="W87" s="98" t="s">
        <v>665</v>
      </c>
      <c r="X87" s="93">
        <v>2109</v>
      </c>
      <c r="Y87" s="96">
        <v>41206</v>
      </c>
      <c r="Z87" s="13" t="s">
        <v>643</v>
      </c>
      <c r="AA87" s="13" t="s">
        <v>644</v>
      </c>
      <c r="AB87" s="2" t="s">
        <v>212</v>
      </c>
      <c r="AC87" s="2" t="s">
        <v>656</v>
      </c>
      <c r="AD87" s="2">
        <v>6</v>
      </c>
      <c r="AE87" s="2" t="s">
        <v>311</v>
      </c>
      <c r="AF87" s="2" t="s">
        <v>645</v>
      </c>
      <c r="AG87" s="2"/>
      <c r="AH87" s="2" t="s">
        <v>185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97">
        <v>124</v>
      </c>
      <c r="B88" s="2" t="s">
        <v>674</v>
      </c>
      <c r="C88" s="2" t="s">
        <v>675</v>
      </c>
      <c r="D88" s="2"/>
      <c r="E88" s="2" t="s">
        <v>676</v>
      </c>
      <c r="F88" s="2"/>
      <c r="G88" s="2" t="s">
        <v>677</v>
      </c>
      <c r="H88" s="2" t="s">
        <v>640</v>
      </c>
      <c r="I88" s="93">
        <v>2458</v>
      </c>
      <c r="J88" s="2" t="s">
        <v>103</v>
      </c>
      <c r="K88" s="2"/>
      <c r="L88" s="2"/>
      <c r="M88" s="13" t="s">
        <v>678</v>
      </c>
      <c r="N88" s="2" t="s">
        <v>674</v>
      </c>
      <c r="O88" s="2" t="s">
        <v>675</v>
      </c>
      <c r="P88" s="2" t="s">
        <v>676</v>
      </c>
      <c r="Q88" s="2" t="s">
        <v>677</v>
      </c>
      <c r="R88" s="2" t="s">
        <v>640</v>
      </c>
      <c r="S88" s="93">
        <v>2458</v>
      </c>
      <c r="T88" s="2" t="s">
        <v>684</v>
      </c>
      <c r="U88" s="101" t="s">
        <v>694</v>
      </c>
      <c r="V88" s="101" t="s">
        <v>695</v>
      </c>
      <c r="W88" s="99" t="s">
        <v>679</v>
      </c>
      <c r="X88" s="93">
        <v>2458</v>
      </c>
      <c r="Y88" s="96">
        <v>41205</v>
      </c>
      <c r="Z88" s="13" t="s">
        <v>643</v>
      </c>
      <c r="AA88" s="13" t="s">
        <v>644</v>
      </c>
      <c r="AB88" s="2" t="s">
        <v>227</v>
      </c>
      <c r="AC88" s="2" t="s">
        <v>658</v>
      </c>
      <c r="AD88" s="2">
        <v>12</v>
      </c>
      <c r="AE88" s="2" t="s">
        <v>214</v>
      </c>
      <c r="AF88" s="2" t="s">
        <v>657</v>
      </c>
      <c r="AG88" s="2"/>
      <c r="AH88" s="2" t="s">
        <v>141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1">
        <v>125</v>
      </c>
      <c r="B89" s="2"/>
      <c r="C89" s="2"/>
      <c r="D89" s="2"/>
      <c r="E89" s="2"/>
      <c r="F89" s="2"/>
      <c r="G89" s="2"/>
      <c r="H89" s="2"/>
      <c r="I89" s="93"/>
      <c r="J89" s="2"/>
      <c r="K89" s="2"/>
      <c r="L89" s="2"/>
      <c r="M89" s="2"/>
      <c r="N89" s="2"/>
      <c r="O89" s="2"/>
      <c r="P89" s="2"/>
      <c r="Q89" s="2"/>
      <c r="R89" s="2"/>
      <c r="S89" s="93"/>
      <c r="T89" s="93"/>
      <c r="U89" s="93"/>
      <c r="V89" s="93"/>
      <c r="W89" s="93"/>
      <c r="X89" s="9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1">
        <v>126</v>
      </c>
      <c r="B90" s="2"/>
      <c r="C90" s="2"/>
      <c r="D90" s="2"/>
      <c r="E90" s="2"/>
      <c r="F90" s="2"/>
      <c r="G90" s="2"/>
      <c r="H90" s="2"/>
      <c r="I90" s="93"/>
      <c r="J90" s="2"/>
      <c r="K90" s="2"/>
      <c r="L90" s="2"/>
      <c r="M90" s="2"/>
      <c r="N90" s="2"/>
      <c r="O90" s="2"/>
      <c r="P90" s="2"/>
      <c r="Q90" s="2"/>
      <c r="R90" s="2"/>
      <c r="S90" s="93"/>
      <c r="T90" s="93"/>
      <c r="U90" s="93"/>
      <c r="V90" s="93"/>
      <c r="W90" s="93"/>
      <c r="X90" s="9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1">
        <v>127</v>
      </c>
      <c r="B91" s="2"/>
      <c r="C91" s="2"/>
      <c r="D91" s="2"/>
      <c r="E91" s="2"/>
      <c r="F91" s="2"/>
      <c r="G91" s="2"/>
      <c r="H91" s="2"/>
      <c r="I91" s="93"/>
      <c r="J91" s="2"/>
      <c r="K91" s="2"/>
      <c r="L91" s="2"/>
      <c r="M91" s="2"/>
      <c r="N91" s="2"/>
      <c r="O91" s="2"/>
      <c r="P91" s="2"/>
      <c r="Q91" s="2"/>
      <c r="R91" s="2"/>
      <c r="S91" s="93"/>
      <c r="T91" s="93"/>
      <c r="U91" s="93"/>
      <c r="V91" s="93"/>
      <c r="W91" s="93"/>
      <c r="X91" s="9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1">
        <v>128</v>
      </c>
      <c r="B92" s="2"/>
      <c r="C92" s="2"/>
      <c r="D92" s="2"/>
      <c r="E92" s="2"/>
      <c r="F92" s="2"/>
      <c r="G92" s="2"/>
      <c r="H92" s="2"/>
      <c r="I92" s="93"/>
      <c r="J92" s="2"/>
      <c r="K92" s="2"/>
      <c r="L92" s="2"/>
      <c r="M92" s="2"/>
      <c r="N92" s="2"/>
      <c r="O92" s="2"/>
      <c r="P92" s="2"/>
      <c r="Q92" s="2"/>
      <c r="R92" s="2"/>
      <c r="S92" s="93"/>
      <c r="T92" s="93"/>
      <c r="U92" s="93"/>
      <c r="V92" s="93"/>
      <c r="W92" s="93"/>
      <c r="X92" s="9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1">
        <v>129</v>
      </c>
      <c r="B93" s="2"/>
      <c r="C93" s="2"/>
      <c r="D93" s="2"/>
      <c r="E93" s="2"/>
      <c r="F93" s="2"/>
      <c r="G93" s="2"/>
      <c r="H93" s="2"/>
      <c r="I93" s="93"/>
      <c r="J93" s="2"/>
      <c r="K93" s="2"/>
      <c r="L93" s="2"/>
      <c r="M93" s="2"/>
      <c r="N93" s="2"/>
      <c r="O93" s="2"/>
      <c r="P93" s="2"/>
      <c r="Q93" s="2"/>
      <c r="R93" s="2"/>
      <c r="S93" s="93"/>
      <c r="T93" s="93"/>
      <c r="U93" s="93"/>
      <c r="V93" s="93"/>
      <c r="W93" s="93"/>
      <c r="X93" s="9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1">
        <v>130</v>
      </c>
      <c r="B94" s="2"/>
      <c r="C94" s="2"/>
      <c r="D94" s="2"/>
      <c r="E94" s="2"/>
      <c r="F94" s="2"/>
      <c r="G94" s="2"/>
      <c r="H94" s="2"/>
      <c r="I94" s="93"/>
      <c r="J94" s="2"/>
      <c r="K94" s="2"/>
      <c r="L94" s="2"/>
      <c r="M94" s="2"/>
      <c r="N94" s="2"/>
      <c r="O94" s="2"/>
      <c r="P94" s="2"/>
      <c r="Q94" s="2"/>
      <c r="R94" s="2"/>
      <c r="S94" s="93"/>
      <c r="T94" s="93"/>
      <c r="U94" s="93"/>
      <c r="V94" s="93"/>
      <c r="W94" s="93"/>
      <c r="X94" s="9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1">
        <v>131</v>
      </c>
      <c r="B95" s="2"/>
      <c r="C95" s="2"/>
      <c r="D95" s="2"/>
      <c r="E95" s="2"/>
      <c r="F95" s="2"/>
      <c r="G95" s="2"/>
      <c r="H95" s="2"/>
      <c r="I95" s="93"/>
      <c r="J95" s="2"/>
      <c r="K95" s="2"/>
      <c r="L95" s="2"/>
      <c r="M95" s="2"/>
      <c r="N95" s="2"/>
      <c r="O95" s="2"/>
      <c r="P95" s="2"/>
      <c r="Q95" s="2"/>
      <c r="R95" s="2"/>
      <c r="S95" s="93"/>
      <c r="T95" s="93"/>
      <c r="U95" s="93"/>
      <c r="V95" s="93"/>
      <c r="W95" s="93"/>
      <c r="X95" s="9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1">
        <v>132</v>
      </c>
      <c r="B96" s="2"/>
      <c r="C96" s="2"/>
      <c r="D96" s="2"/>
      <c r="E96" s="2"/>
      <c r="F96" s="2"/>
      <c r="G96" s="2"/>
      <c r="H96" s="2"/>
      <c r="I96" s="93"/>
      <c r="J96" s="2"/>
      <c r="K96" s="2"/>
      <c r="L96" s="2"/>
      <c r="M96" s="2"/>
      <c r="N96" s="2"/>
      <c r="O96" s="2"/>
      <c r="P96" s="2"/>
      <c r="Q96" s="2"/>
      <c r="R96" s="2"/>
      <c r="S96" s="93"/>
      <c r="T96" s="93"/>
      <c r="U96" s="93"/>
      <c r="V96" s="93"/>
      <c r="W96" s="93"/>
      <c r="X96" s="9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1">
        <v>133</v>
      </c>
      <c r="B97" s="2"/>
      <c r="C97" s="2"/>
      <c r="D97" s="2"/>
      <c r="E97" s="2"/>
      <c r="F97" s="2"/>
      <c r="G97" s="2"/>
      <c r="H97" s="2"/>
      <c r="I97" s="93"/>
      <c r="J97" s="2"/>
      <c r="K97" s="2"/>
      <c r="L97" s="2"/>
      <c r="M97" s="2"/>
      <c r="N97" s="2"/>
      <c r="O97" s="2"/>
      <c r="P97" s="2"/>
      <c r="Q97" s="2"/>
      <c r="R97" s="2"/>
      <c r="S97" s="93"/>
      <c r="T97" s="93"/>
      <c r="U97" s="93"/>
      <c r="V97" s="93"/>
      <c r="W97" s="93"/>
      <c r="X97" s="9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1">
        <v>134</v>
      </c>
      <c r="B98" s="2"/>
      <c r="C98" s="2"/>
      <c r="D98" s="2"/>
      <c r="E98" s="2"/>
      <c r="F98" s="2"/>
      <c r="G98" s="2"/>
      <c r="H98" s="2"/>
      <c r="I98" s="93"/>
      <c r="J98" s="2"/>
      <c r="K98" s="2"/>
      <c r="L98" s="2"/>
      <c r="M98" s="2"/>
      <c r="N98" s="2"/>
      <c r="O98" s="2"/>
      <c r="P98" s="2"/>
      <c r="Q98" s="2"/>
      <c r="R98" s="2"/>
      <c r="S98" s="93"/>
      <c r="T98" s="93"/>
      <c r="U98" s="93"/>
      <c r="V98" s="93"/>
      <c r="W98" s="93"/>
      <c r="X98" s="9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1">
        <v>135</v>
      </c>
      <c r="B99" s="2"/>
      <c r="C99" s="2"/>
      <c r="D99" s="2"/>
      <c r="E99" s="2"/>
      <c r="F99" s="2"/>
      <c r="G99" s="2"/>
      <c r="H99" s="2"/>
      <c r="I99" s="93"/>
      <c r="J99" s="2"/>
      <c r="K99" s="2"/>
      <c r="L99" s="2"/>
      <c r="M99" s="2"/>
      <c r="N99" s="2"/>
      <c r="O99" s="2"/>
      <c r="P99" s="2"/>
      <c r="Q99" s="2"/>
      <c r="R99" s="2"/>
      <c r="S99" s="93"/>
      <c r="T99" s="93"/>
      <c r="U99" s="93"/>
      <c r="V99" s="93"/>
      <c r="W99" s="93"/>
      <c r="X99" s="9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1">
        <v>136</v>
      </c>
      <c r="B100" s="2"/>
      <c r="C100" s="2"/>
      <c r="D100" s="2"/>
      <c r="E100" s="2"/>
      <c r="F100" s="2"/>
      <c r="G100" s="2"/>
      <c r="H100" s="2"/>
      <c r="I100" s="93"/>
      <c r="J100" s="2"/>
      <c r="K100" s="2"/>
      <c r="L100" s="2"/>
      <c r="M100" s="2"/>
      <c r="N100" s="2"/>
      <c r="O100" s="2"/>
      <c r="P100" s="2"/>
      <c r="Q100" s="2"/>
      <c r="R100" s="2"/>
      <c r="S100" s="93"/>
      <c r="T100" s="93"/>
      <c r="U100" s="93"/>
      <c r="V100" s="93"/>
      <c r="W100" s="93"/>
      <c r="X100" s="9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1">
        <v>137</v>
      </c>
      <c r="B101" s="2"/>
      <c r="C101" s="2"/>
      <c r="D101" s="2"/>
      <c r="E101" s="2"/>
      <c r="F101" s="2"/>
      <c r="G101" s="2"/>
      <c r="H101" s="2"/>
      <c r="I101" s="93"/>
      <c r="J101" s="2"/>
      <c r="K101" s="2"/>
      <c r="L101" s="2"/>
      <c r="M101" s="2"/>
      <c r="N101" s="2"/>
      <c r="O101" s="2"/>
      <c r="P101" s="2"/>
      <c r="Q101" s="2"/>
      <c r="R101" s="2"/>
      <c r="S101" s="93"/>
      <c r="T101" s="93"/>
      <c r="U101" s="93"/>
      <c r="V101" s="93"/>
      <c r="W101" s="93"/>
      <c r="X101" s="9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1">
        <v>138</v>
      </c>
      <c r="B102" s="2"/>
      <c r="C102" s="2"/>
      <c r="D102" s="2"/>
      <c r="E102" s="2"/>
      <c r="F102" s="2"/>
      <c r="G102" s="2"/>
      <c r="H102" s="2"/>
      <c r="I102" s="93"/>
      <c r="J102" s="2"/>
      <c r="K102" s="2"/>
      <c r="L102" s="2"/>
      <c r="M102" s="2"/>
      <c r="N102" s="2"/>
      <c r="O102" s="2"/>
      <c r="P102" s="2"/>
      <c r="Q102" s="2"/>
      <c r="R102" s="2"/>
      <c r="S102" s="93"/>
      <c r="T102" s="93"/>
      <c r="U102" s="93"/>
      <c r="V102" s="93"/>
      <c r="W102" s="93"/>
      <c r="X102" s="9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>
      <c r="A103" s="1">
        <v>139</v>
      </c>
      <c r="B103" s="2"/>
      <c r="C103" s="2"/>
      <c r="D103" s="2"/>
      <c r="E103" s="2"/>
      <c r="F103" s="2"/>
      <c r="G103" s="2"/>
      <c r="H103" s="2"/>
      <c r="I103" s="93"/>
      <c r="J103" s="2"/>
      <c r="K103" s="2"/>
      <c r="L103" s="2"/>
      <c r="M103" s="2"/>
      <c r="N103" s="2"/>
      <c r="O103" s="2"/>
      <c r="P103" s="2"/>
      <c r="Q103" s="2"/>
      <c r="R103" s="2"/>
      <c r="S103" s="93"/>
      <c r="T103" s="93"/>
      <c r="U103" s="93"/>
      <c r="V103" s="93"/>
      <c r="W103" s="93"/>
      <c r="X103" s="9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>
      <c r="A104" s="1">
        <v>140</v>
      </c>
      <c r="B104" s="2"/>
      <c r="C104" s="2"/>
      <c r="D104" s="2"/>
      <c r="E104" s="2"/>
      <c r="F104" s="2"/>
      <c r="G104" s="2"/>
      <c r="H104" s="2"/>
      <c r="I104" s="93"/>
      <c r="J104" s="2"/>
      <c r="K104" s="2"/>
      <c r="L104" s="2"/>
      <c r="M104" s="2"/>
      <c r="N104" s="2"/>
      <c r="O104" s="2"/>
      <c r="P104" s="2"/>
      <c r="Q104" s="2"/>
      <c r="R104" s="2"/>
      <c r="S104" s="93"/>
      <c r="T104" s="93"/>
      <c r="U104" s="93"/>
      <c r="V104" s="93"/>
      <c r="W104" s="93"/>
      <c r="X104" s="9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>
      <c r="A105" s="1">
        <v>141</v>
      </c>
      <c r="B105" s="2"/>
      <c r="C105" s="2"/>
      <c r="D105" s="2"/>
      <c r="E105" s="2"/>
      <c r="F105" s="2"/>
      <c r="G105" s="2"/>
      <c r="H105" s="2"/>
      <c r="I105" s="9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  <row r="106" spans="1:101">
      <c r="A106" s="1">
        <v>142</v>
      </c>
      <c r="B106" s="2"/>
      <c r="C106" s="2"/>
      <c r="D106" s="2"/>
      <c r="E106" s="2"/>
      <c r="F106" s="2"/>
      <c r="G106" s="2"/>
      <c r="H106" s="2"/>
      <c r="I106" s="9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</row>
    <row r="107" spans="1:101">
      <c r="A107" s="1">
        <v>143</v>
      </c>
      <c r="B107" s="2"/>
      <c r="C107" s="2"/>
      <c r="D107" s="2"/>
      <c r="E107" s="2"/>
      <c r="F107" s="2"/>
      <c r="G107" s="2"/>
      <c r="H107" s="2"/>
      <c r="I107" s="9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</row>
    <row r="108" spans="1:101">
      <c r="A108" s="1">
        <v>144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</row>
    <row r="109" spans="1:101">
      <c r="A109" s="1">
        <v>145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</row>
    <row r="110" spans="1:101">
      <c r="A110" s="1">
        <v>146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</row>
    <row r="111" spans="1:101">
      <c r="A111" s="1">
        <v>147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</row>
    <row r="112" spans="1:101">
      <c r="A112" s="1">
        <v>148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</row>
    <row r="113" spans="1:101">
      <c r="A113" s="1">
        <v>149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>
      <c r="A114" s="1">
        <v>150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>
      <c r="A115" s="1">
        <v>151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>
      <c r="A116" s="1">
        <v>152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1">
        <v>153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1">
        <v>154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1">
        <v>155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1">
        <v>156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>
      <c r="A121" s="1">
        <v>157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>
      <c r="A122" s="1">
        <v>158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>
      <c r="A123" s="1">
        <v>159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  <row r="124" spans="1:101">
      <c r="A124" s="1">
        <v>160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</row>
    <row r="125" spans="1:101">
      <c r="A125" s="1">
        <v>161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</row>
    <row r="126" spans="1:101">
      <c r="A126" s="1">
        <v>162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</row>
    <row r="127" spans="1:101">
      <c r="A127" s="1">
        <v>163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</row>
    <row r="128" spans="1:101">
      <c r="A128" s="1">
        <v>164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</row>
    <row r="129" spans="1:101">
      <c r="A129" s="1">
        <v>165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>
      <c r="A130" s="1">
        <v>166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>
      <c r="A131" s="1">
        <v>167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>
      <c r="A132" s="1">
        <v>168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>
      <c r="A133" s="1">
        <v>169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>
      <c r="A134" s="1">
        <v>170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>
      <c r="A135" s="1">
        <v>171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>
      <c r="A136" s="1">
        <v>172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>
      <c r="A137" s="1">
        <v>173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>
      <c r="A138" s="1">
        <v>174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>
      <c r="A139" s="1">
        <v>175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>
      <c r="A140" s="1">
        <v>176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>
      <c r="A141" s="1">
        <v>177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>
      <c r="A142" s="1">
        <v>178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>
      <c r="A143" s="1">
        <v>179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>
      <c r="A144" s="1">
        <v>180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</row>
    <row r="145" spans="1:101">
      <c r="A145" s="1">
        <v>181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</row>
    <row r="146" spans="1:101">
      <c r="A146" s="1">
        <v>182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</row>
    <row r="147" spans="1:101">
      <c r="A147" s="1">
        <v>183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</row>
    <row r="148" spans="1:101">
      <c r="A148" s="1">
        <v>184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>
      <c r="A149" s="1">
        <v>185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>
      <c r="A150" s="1">
        <v>186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>
      <c r="A151" s="1">
        <v>187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>
      <c r="A152" s="1">
        <v>188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>
      <c r="A153" s="1">
        <v>189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>
      <c r="A154" s="1">
        <v>190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</row>
    <row r="155" spans="1:101">
      <c r="A155" s="1">
        <v>191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</row>
    <row r="156" spans="1:101">
      <c r="A156" s="1">
        <v>192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</row>
    <row r="157" spans="1:101">
      <c r="A157" s="1">
        <v>193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</row>
    <row r="158" spans="1:101">
      <c r="A158" s="1">
        <v>194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</row>
    <row r="159" spans="1:101">
      <c r="A159" s="1">
        <v>195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</row>
    <row r="160" spans="1:101">
      <c r="A160" s="1">
        <v>196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</row>
    <row r="161" spans="1:101">
      <c r="A161" s="1">
        <v>197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</row>
    <row r="162" spans="1:101">
      <c r="A162" s="1">
        <v>198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</row>
    <row r="163" spans="1:101">
      <c r="A163" s="1">
        <v>199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</row>
    <row r="164" spans="1:101">
      <c r="A164" s="1">
        <v>200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</row>
    <row r="165" spans="1:101">
      <c r="A165" s="1">
        <v>201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</row>
    <row r="166" spans="1:101">
      <c r="A166" s="1">
        <v>202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>
      <c r="A167" s="1">
        <v>203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</row>
    <row r="168" spans="1:101">
      <c r="A168" s="1">
        <v>204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>
      <c r="A169" s="1">
        <v>205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>
      <c r="A170" s="1">
        <v>206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>
      <c r="A171" s="1">
        <v>207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>
      <c r="A172" s="1">
        <v>208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>
      <c r="A173" s="1">
        <v>209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>
      <c r="A174" s="1">
        <v>210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</row>
    <row r="175" spans="1:101">
      <c r="A175" s="1">
        <v>211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</row>
    <row r="176" spans="1:101">
      <c r="A176" s="1">
        <v>212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</row>
    <row r="177" spans="1:101">
      <c r="A177" s="1">
        <v>213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>
      <c r="A178" s="1">
        <v>214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>
      <c r="A179" s="1">
        <v>215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>
      <c r="A180" s="1">
        <v>216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>
      <c r="A181" s="1">
        <v>217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>
      <c r="A182" s="1">
        <v>218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>
      <c r="A183" s="1">
        <v>219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4" spans="1:101">
      <c r="A184" s="1">
        <v>220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</row>
    <row r="185" spans="1:101">
      <c r="A185" s="1">
        <v>221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>
      <c r="A186" s="1">
        <v>222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>
      <c r="A187" s="1">
        <v>223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>
      <c r="A188" s="1">
        <v>224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>
      <c r="A189" s="1">
        <v>225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>
      <c r="A190" s="1">
        <v>226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</row>
    <row r="191" spans="1:101">
      <c r="A191" s="1">
        <v>227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</row>
    <row r="192" spans="1:101">
      <c r="A192" s="1">
        <v>228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</row>
    <row r="193" spans="1:101">
      <c r="A193" s="1">
        <v>229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</row>
    <row r="194" spans="1:101">
      <c r="A194" s="1">
        <v>230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</row>
    <row r="195" spans="1:101">
      <c r="A195" s="1">
        <v>231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</row>
    <row r="196" spans="1:101">
      <c r="A196" s="1">
        <v>232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</row>
    <row r="197" spans="1:101">
      <c r="A197" s="1">
        <v>233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</row>
    <row r="198" spans="1:101">
      <c r="A198" s="1">
        <v>234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</row>
    <row r="199" spans="1:101">
      <c r="A199" s="1">
        <v>235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</row>
    <row r="200" spans="1:101">
      <c r="A200" s="1">
        <v>236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</row>
    <row r="201" spans="1:101">
      <c r="A201" s="1">
        <v>237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</row>
    <row r="202" spans="1:101">
      <c r="A202" s="1">
        <v>238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</row>
    <row r="203" spans="1:101">
      <c r="A203" s="1">
        <v>239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</row>
    <row r="204" spans="1:101">
      <c r="A204" s="1">
        <v>240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</row>
    <row r="205" spans="1:101">
      <c r="A205" s="1">
        <v>241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</row>
    <row r="206" spans="1:101">
      <c r="A206" s="1">
        <v>242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</row>
    <row r="207" spans="1:101">
      <c r="A207" s="1">
        <v>243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</row>
    <row r="208" spans="1:101">
      <c r="A208" s="1">
        <v>244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</row>
    <row r="209" spans="1:101">
      <c r="A209" s="1">
        <v>245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</row>
    <row r="210" spans="1:101">
      <c r="A210" s="1">
        <v>246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</row>
    <row r="211" spans="1:101">
      <c r="A211" s="1">
        <v>247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</row>
    <row r="212" spans="1:101">
      <c r="A212" s="1">
        <v>248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</row>
    <row r="213" spans="1:101">
      <c r="A213" s="1">
        <v>249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</row>
    <row r="214" spans="1:101">
      <c r="A214" s="1">
        <v>250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</row>
    <row r="215" spans="1:101">
      <c r="A215" s="1">
        <v>251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</row>
    <row r="216" spans="1:101">
      <c r="A216" s="1">
        <v>252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</row>
    <row r="217" spans="1:101">
      <c r="A217" s="1">
        <v>253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</row>
    <row r="218" spans="1:101">
      <c r="A218" s="1">
        <v>254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</row>
    <row r="219" spans="1:101">
      <c r="A219" s="1">
        <v>255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</row>
    <row r="220" spans="1:101">
      <c r="A220" s="1">
        <v>256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</row>
    <row r="221" spans="1:101">
      <c r="A221" s="1">
        <v>257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</row>
    <row r="222" spans="1:101">
      <c r="A222" s="1">
        <v>258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</row>
    <row r="223" spans="1:101">
      <c r="A223" s="1">
        <v>259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</row>
    <row r="224" spans="1:101">
      <c r="A224" s="1">
        <v>260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</row>
    <row r="225" spans="1:101">
      <c r="A225" s="1">
        <v>261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</row>
    <row r="226" spans="1:101">
      <c r="A226" s="1">
        <v>262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</row>
    <row r="227" spans="1:101">
      <c r="A227" s="1">
        <v>263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</row>
    <row r="228" spans="1:101">
      <c r="A228" s="1">
        <v>264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</row>
    <row r="229" spans="1:101">
      <c r="A229" s="1">
        <v>265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</row>
    <row r="230" spans="1:101">
      <c r="A230" s="1">
        <v>266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</row>
    <row r="231" spans="1:101">
      <c r="A231" s="1">
        <v>267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</row>
    <row r="232" spans="1:101">
      <c r="A232" s="1">
        <v>268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</row>
    <row r="233" spans="1:101">
      <c r="A233" s="1">
        <v>269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</row>
    <row r="234" spans="1:101">
      <c r="A234" s="1">
        <v>270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</row>
    <row r="235" spans="1:101">
      <c r="A235" s="1">
        <v>271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</row>
    <row r="236" spans="1:101">
      <c r="A236" s="1">
        <v>272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</row>
    <row r="237" spans="1:101">
      <c r="A237" s="1">
        <v>273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</row>
    <row r="238" spans="1:101">
      <c r="A238" s="1">
        <v>274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</row>
    <row r="239" spans="1:101">
      <c r="A239" s="1">
        <v>275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</row>
    <row r="240" spans="1:101">
      <c r="A240" s="1">
        <v>276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</row>
    <row r="241" spans="1:101">
      <c r="A241" s="1">
        <v>277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</row>
    <row r="242" spans="1:101">
      <c r="A242" s="1">
        <v>278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</row>
    <row r="243" spans="1:101">
      <c r="A243" s="1">
        <v>279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</row>
    <row r="244" spans="1:101">
      <c r="A244" s="1">
        <v>280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</row>
    <row r="245" spans="1:101">
      <c r="A245" s="1">
        <v>281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</row>
    <row r="246" spans="1:101">
      <c r="A246" s="1">
        <v>282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</row>
    <row r="247" spans="1:101">
      <c r="A247" s="1">
        <v>283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</row>
    <row r="248" spans="1:101">
      <c r="A248" s="1">
        <v>284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</row>
    <row r="249" spans="1:101">
      <c r="A249" s="1">
        <v>285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</row>
    <row r="250" spans="1:101">
      <c r="A250" s="1">
        <v>286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</row>
    <row r="251" spans="1:101">
      <c r="A251" s="1">
        <v>287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</row>
    <row r="252" spans="1:101">
      <c r="A252" s="1">
        <v>288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</row>
    <row r="253" spans="1:101">
      <c r="A253" s="1">
        <v>289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</row>
    <row r="254" spans="1:101">
      <c r="A254" s="1">
        <v>290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</row>
    <row r="255" spans="1:101">
      <c r="A255" s="1">
        <v>291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</row>
    <row r="256" spans="1:101">
      <c r="A256" s="1">
        <v>292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</row>
    <row r="257" spans="1:101">
      <c r="A257" s="1">
        <v>293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</row>
    <row r="258" spans="1:101">
      <c r="A258" s="1">
        <v>294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</row>
    <row r="259" spans="1:101">
      <c r="A259" s="1">
        <v>295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</row>
    <row r="260" spans="1:101">
      <c r="A260" s="1">
        <v>296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</row>
    <row r="261" spans="1:101">
      <c r="A261" s="1">
        <v>297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</row>
    <row r="262" spans="1:101">
      <c r="A262" s="1">
        <v>298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</row>
    <row r="263" spans="1:101">
      <c r="A263" s="1">
        <v>299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</row>
    <row r="264" spans="1:101">
      <c r="A264" s="1">
        <v>300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</row>
    <row r="265" spans="1:101">
      <c r="A265" s="1">
        <v>301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</row>
    <row r="266" spans="1:101">
      <c r="A266" s="1">
        <v>302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</row>
    <row r="267" spans="1:101">
      <c r="A267" s="1">
        <v>303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</row>
    <row r="268" spans="1:101">
      <c r="A268" s="1">
        <v>304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</row>
    <row r="269" spans="1:101">
      <c r="A269" s="1">
        <v>305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</row>
    <row r="270" spans="1:101">
      <c r="A270" s="1">
        <v>306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</row>
    <row r="271" spans="1:101">
      <c r="A271" s="1">
        <v>307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</row>
    <row r="272" spans="1:101">
      <c r="A272" s="1">
        <v>308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</row>
    <row r="273" spans="1:101">
      <c r="A273" s="1">
        <v>309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</row>
    <row r="274" spans="1:101">
      <c r="A274" s="1">
        <v>310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</row>
    <row r="275" spans="1:101">
      <c r="A275" s="1">
        <v>311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</row>
    <row r="276" spans="1:101">
      <c r="A276" s="1">
        <v>312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</row>
    <row r="277" spans="1:101">
      <c r="A277" s="1">
        <v>313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</row>
    <row r="278" spans="1:101">
      <c r="A278" s="1">
        <v>314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</row>
    <row r="279" spans="1:101">
      <c r="A279" s="1">
        <v>315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</row>
    <row r="280" spans="1:101">
      <c r="A280" s="1">
        <v>316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</row>
    <row r="281" spans="1:101">
      <c r="A281" s="1">
        <v>317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</row>
    <row r="282" spans="1:101">
      <c r="A282" s="1">
        <v>318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</row>
    <row r="283" spans="1:101">
      <c r="A283" s="1">
        <v>319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</row>
    <row r="284" spans="1:101">
      <c r="A284" s="1">
        <v>320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</row>
    <row r="285" spans="1:101">
      <c r="A285" s="1">
        <v>321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</row>
    <row r="286" spans="1:101">
      <c r="A286" s="1">
        <v>322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</row>
    <row r="287" spans="1:101">
      <c r="A287" s="1">
        <v>323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</row>
    <row r="288" spans="1:101">
      <c r="A288" s="1">
        <v>324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</row>
    <row r="289" spans="1:101">
      <c r="A289" s="1">
        <v>325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</row>
    <row r="290" spans="1:101">
      <c r="A290" s="1">
        <v>326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</row>
    <row r="291" spans="1:101">
      <c r="A291" s="1">
        <v>327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</row>
    <row r="292" spans="1:101">
      <c r="A292" s="1">
        <v>328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</row>
    <row r="293" spans="1:101">
      <c r="A293" s="1">
        <v>329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</row>
    <row r="294" spans="1:101">
      <c r="A294" s="1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</row>
    <row r="295" spans="1:101">
      <c r="A295" s="1">
        <v>331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</row>
    <row r="296" spans="1:101">
      <c r="A296" s="1">
        <v>332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</row>
    <row r="297" spans="1:101">
      <c r="A297" s="1">
        <v>333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</row>
    <row r="298" spans="1:101">
      <c r="A298" s="1">
        <v>334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</row>
    <row r="299" spans="1:101">
      <c r="A299" s="1">
        <v>335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</row>
    <row r="300" spans="1:101">
      <c r="A300" s="1">
        <v>336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</row>
    <row r="301" spans="1:101">
      <c r="A301" s="1">
        <v>337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</row>
    <row r="302" spans="1:101">
      <c r="A302" s="1">
        <v>338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</row>
    <row r="303" spans="1:101">
      <c r="A303" s="1">
        <v>339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</row>
    <row r="304" spans="1:101">
      <c r="A304" s="1">
        <v>340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</row>
    <row r="305" spans="1:101">
      <c r="A305" s="1">
        <v>341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</row>
    <row r="306" spans="1:101">
      <c r="A306" s="1">
        <v>342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</row>
    <row r="307" spans="1:101">
      <c r="A307" s="1">
        <v>343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</row>
    <row r="308" spans="1:101">
      <c r="A308" s="1">
        <v>344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</row>
    <row r="309" spans="1:101">
      <c r="A309" s="1">
        <v>345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</row>
    <row r="310" spans="1:101">
      <c r="A310" s="1">
        <v>346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</row>
    <row r="311" spans="1:101">
      <c r="A311" s="1">
        <v>347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</row>
    <row r="312" spans="1:101">
      <c r="A312" s="1">
        <v>348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</row>
    <row r="313" spans="1:101">
      <c r="A313" s="1">
        <v>349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</row>
    <row r="314" spans="1:101">
      <c r="A314" s="1">
        <v>350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</row>
    <row r="315" spans="1:101">
      <c r="A315" s="1">
        <v>351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</row>
    <row r="316" spans="1:101">
      <c r="A316" s="1">
        <v>352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</row>
    <row r="317" spans="1:101">
      <c r="A317" s="1">
        <v>353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</row>
    <row r="318" spans="1:101">
      <c r="A318" s="1">
        <v>354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</row>
    <row r="319" spans="1:101">
      <c r="A319" s="1">
        <v>355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</row>
    <row r="320" spans="1:101">
      <c r="A320" s="1">
        <v>356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</row>
    <row r="321" spans="1:101">
      <c r="A321" s="1">
        <v>357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</row>
    <row r="322" spans="1:101">
      <c r="A322" s="1">
        <v>358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</row>
    <row r="323" spans="1:101">
      <c r="A323" s="1">
        <v>359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</row>
    <row r="324" spans="1:101">
      <c r="A324" s="1">
        <v>360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</row>
    <row r="325" spans="1:101">
      <c r="A325" s="1">
        <v>361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</row>
    <row r="326" spans="1:101">
      <c r="A326" s="1">
        <v>362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</row>
    <row r="327" spans="1:101">
      <c r="A327" s="1">
        <v>363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</row>
    <row r="328" spans="1:101">
      <c r="A328" s="1">
        <v>364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</row>
    <row r="329" spans="1:101">
      <c r="A329" s="1">
        <v>365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</row>
    <row r="330" spans="1:101">
      <c r="A330" s="1">
        <v>366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</row>
    <row r="331" spans="1:101">
      <c r="A331" s="1">
        <v>367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</row>
    <row r="332" spans="1:101">
      <c r="A332" s="1">
        <v>368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</row>
    <row r="333" spans="1:101">
      <c r="A333" s="1">
        <v>369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</row>
    <row r="334" spans="1:101">
      <c r="A334" s="1">
        <v>370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</row>
    <row r="335" spans="1:101">
      <c r="A335" s="1">
        <v>371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</row>
    <row r="336" spans="1:101">
      <c r="A336" s="1">
        <v>372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</row>
    <row r="337" spans="1:101">
      <c r="A337" s="1">
        <v>373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</row>
    <row r="338" spans="1:101">
      <c r="A338" s="1">
        <v>374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</row>
    <row r="339" spans="1:101">
      <c r="A339" s="1">
        <v>375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</row>
    <row r="340" spans="1:101">
      <c r="A340" s="1">
        <v>376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</row>
    <row r="341" spans="1:101">
      <c r="A341" s="1">
        <v>377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</row>
    <row r="342" spans="1:101">
      <c r="A342" s="1">
        <v>378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</row>
    <row r="343" spans="1:101">
      <c r="A343" s="1">
        <v>379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</row>
    <row r="344" spans="1:101">
      <c r="A344" s="1">
        <v>380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</row>
    <row r="345" spans="1:101">
      <c r="A345" s="1">
        <v>381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</row>
    <row r="346" spans="1:101">
      <c r="A346" s="1">
        <v>382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</row>
    <row r="347" spans="1:101">
      <c r="A347" s="1">
        <v>383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</row>
    <row r="348" spans="1:101">
      <c r="A348" s="1">
        <v>384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</row>
    <row r="349" spans="1:101">
      <c r="A349" s="1">
        <v>385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</row>
    <row r="350" spans="1:101">
      <c r="A350" s="1">
        <v>386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</row>
    <row r="351" spans="1:101">
      <c r="A351" s="1">
        <v>387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</row>
    <row r="352" spans="1:101">
      <c r="A352" s="1">
        <v>388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</row>
    <row r="353" spans="1:101">
      <c r="A353" s="1">
        <v>389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</row>
    <row r="354" spans="1:101">
      <c r="A354" s="1">
        <v>390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</row>
    <row r="355" spans="1:101">
      <c r="A355" s="1">
        <v>391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</row>
    <row r="356" spans="1:101">
      <c r="A356" s="1">
        <v>392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</row>
    <row r="357" spans="1:101">
      <c r="A357" s="1">
        <v>393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</row>
    <row r="358" spans="1:101">
      <c r="A358" s="1">
        <v>394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</row>
    <row r="359" spans="1:101">
      <c r="A359" s="1">
        <v>395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</row>
    <row r="360" spans="1:101">
      <c r="A360" s="1">
        <v>396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</row>
    <row r="361" spans="1:101">
      <c r="A361" s="1">
        <v>397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</row>
    <row r="362" spans="1:101">
      <c r="A362" s="1">
        <v>398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</row>
    <row r="363" spans="1:101">
      <c r="A363" s="1">
        <v>399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</row>
    <row r="364" spans="1:101">
      <c r="A364" s="1">
        <v>400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</row>
    <row r="365" spans="1:101">
      <c r="A365" s="1">
        <v>401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</row>
    <row r="366" spans="1:101">
      <c r="A366" s="1">
        <v>402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</row>
    <row r="367" spans="1:101">
      <c r="A367" s="1">
        <v>403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</row>
    <row r="368" spans="1:101">
      <c r="A368" s="1">
        <v>404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</row>
    <row r="369" spans="1:101">
      <c r="A369" s="1">
        <v>405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</row>
    <row r="370" spans="1:101">
      <c r="A370" s="1">
        <v>406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</row>
    <row r="371" spans="1:101">
      <c r="A371" s="1">
        <v>407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</row>
    <row r="372" spans="1:101">
      <c r="A372" s="1">
        <v>408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</row>
    <row r="373" spans="1:101">
      <c r="A373" s="1">
        <v>409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</row>
    <row r="374" spans="1:101">
      <c r="A374" s="1">
        <v>410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</row>
    <row r="375" spans="1:101">
      <c r="A375" s="1">
        <v>411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</row>
    <row r="376" spans="1:101">
      <c r="A376" s="1">
        <v>412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</row>
    <row r="377" spans="1:101">
      <c r="A377" s="1">
        <v>413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</row>
    <row r="378" spans="1:101">
      <c r="A378" s="1">
        <v>414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</row>
    <row r="379" spans="1:101">
      <c r="A379" s="1">
        <v>415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</row>
    <row r="380" spans="1:101">
      <c r="A380" s="1">
        <v>416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</row>
    <row r="381" spans="1:101">
      <c r="A381" s="1">
        <v>417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</row>
    <row r="382" spans="1:101">
      <c r="A382" s="1">
        <v>418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</row>
    <row r="383" spans="1:101">
      <c r="A383" s="1">
        <v>419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</row>
    <row r="384" spans="1:101">
      <c r="A384" s="1">
        <v>420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</row>
    <row r="385" spans="1:101">
      <c r="A385" s="1">
        <v>421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</row>
    <row r="386" spans="1:101">
      <c r="A386" s="1">
        <v>422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</row>
    <row r="387" spans="1:101">
      <c r="A387" s="1">
        <v>423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</row>
    <row r="388" spans="1:101">
      <c r="A388" s="1">
        <v>424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</row>
    <row r="389" spans="1:101">
      <c r="A389" s="1">
        <v>425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</row>
    <row r="390" spans="1:101">
      <c r="A390" s="1">
        <v>426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</row>
    <row r="391" spans="1:101">
      <c r="A391" s="1">
        <v>427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</row>
    <row r="392" spans="1:101">
      <c r="A392" s="1">
        <v>428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</row>
    <row r="393" spans="1:101">
      <c r="A393" s="1">
        <v>429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</row>
    <row r="394" spans="1:101">
      <c r="A394" s="1">
        <v>430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</row>
    <row r="395" spans="1:101">
      <c r="A395" s="1">
        <v>431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</row>
    <row r="396" spans="1:101">
      <c r="A396" s="1">
        <v>432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</row>
    <row r="397" spans="1:101">
      <c r="A397" s="1">
        <v>433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</row>
    <row r="398" spans="1:101">
      <c r="A398" s="1">
        <v>434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</row>
    <row r="399" spans="1:101">
      <c r="A399" s="1">
        <v>435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</row>
    <row r="400" spans="1:101">
      <c r="A400" s="1">
        <v>436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</row>
    <row r="401" spans="1:101">
      <c r="A401" s="1">
        <v>437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</row>
    <row r="402" spans="1:101">
      <c r="A402" s="1">
        <v>438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</row>
    <row r="403" spans="1:101">
      <c r="A403" s="1">
        <v>439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</row>
    <row r="404" spans="1:101">
      <c r="A404" s="1">
        <v>440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</row>
    <row r="405" spans="1:101">
      <c r="A405" s="1">
        <v>441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</row>
    <row r="406" spans="1:101">
      <c r="A406" s="1">
        <v>442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</row>
    <row r="407" spans="1:101">
      <c r="A407" s="1">
        <v>443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</row>
    <row r="408" spans="1:101">
      <c r="A408" s="1">
        <v>444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</row>
    <row r="409" spans="1:101">
      <c r="A409" s="1">
        <v>445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</row>
    <row r="410" spans="1:101">
      <c r="A410" s="1">
        <v>446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</row>
    <row r="411" spans="1:101">
      <c r="A411" s="1">
        <v>447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</row>
    <row r="412" spans="1:101">
      <c r="A412" s="1">
        <v>448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</row>
    <row r="413" spans="1:101">
      <c r="A413" s="1">
        <v>449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</row>
    <row r="414" spans="1:101">
      <c r="A414" s="1">
        <v>450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</row>
    <row r="415" spans="1:101">
      <c r="A415" s="1">
        <v>451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</row>
    <row r="416" spans="1:101">
      <c r="A416" s="1">
        <v>452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</row>
    <row r="417" spans="1:101">
      <c r="A417" s="1">
        <v>453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</row>
    <row r="418" spans="1:101">
      <c r="A418" s="1">
        <v>454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</row>
    <row r="419" spans="1:101">
      <c r="A419" s="1">
        <v>455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</row>
    <row r="420" spans="1:101">
      <c r="A420" s="1">
        <v>456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</row>
    <row r="421" spans="1:101">
      <c r="A421" s="1">
        <v>457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</row>
    <row r="422" spans="1:101">
      <c r="A422" s="1">
        <v>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</row>
    <row r="423" spans="1:101">
      <c r="A423" s="1">
        <v>459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</row>
    <row r="424" spans="1:101">
      <c r="A424" s="1">
        <v>460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</row>
    <row r="425" spans="1:101">
      <c r="A425" s="1">
        <v>461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</row>
    <row r="426" spans="1:101">
      <c r="A426" s="1">
        <v>462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</row>
    <row r="427" spans="1:101">
      <c r="A427" s="1">
        <v>463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</row>
    <row r="428" spans="1:101">
      <c r="A428" s="1">
        <v>464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</row>
    <row r="429" spans="1:101">
      <c r="A429" s="1">
        <v>465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</row>
    <row r="430" spans="1:101">
      <c r="A430" s="1">
        <v>466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</row>
    <row r="431" spans="1:101">
      <c r="A431" s="1">
        <v>467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</row>
    <row r="432" spans="1:101">
      <c r="A432" s="1">
        <v>468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</row>
    <row r="433" spans="1:101">
      <c r="A433" s="1">
        <v>469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</row>
    <row r="434" spans="1:101">
      <c r="A434" s="1">
        <v>470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</row>
    <row r="435" spans="1:101">
      <c r="A435" s="1">
        <v>471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</row>
    <row r="436" spans="1:101">
      <c r="A436" s="1">
        <v>472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</row>
    <row r="437" spans="1:101">
      <c r="A437" s="1">
        <v>473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</row>
    <row r="438" spans="1:101">
      <c r="A438" s="1">
        <v>474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</row>
    <row r="439" spans="1:101">
      <c r="A439" s="1">
        <v>475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</row>
    <row r="440" spans="1:101">
      <c r="A440" s="1">
        <v>476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</row>
    <row r="441" spans="1:101">
      <c r="A441" s="1">
        <v>477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</row>
    <row r="442" spans="1:101">
      <c r="A442" s="1">
        <v>478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</row>
    <row r="443" spans="1:101">
      <c r="A443" s="1">
        <v>479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</row>
    <row r="444" spans="1:101">
      <c r="A444" s="1">
        <v>480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</row>
    <row r="445" spans="1:101">
      <c r="A445" s="1">
        <v>481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</row>
    <row r="446" spans="1:101">
      <c r="A446" s="1">
        <v>482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</row>
    <row r="447" spans="1:101">
      <c r="A447" s="1">
        <v>483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</row>
    <row r="448" spans="1:101">
      <c r="A448" s="1">
        <v>484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</row>
    <row r="449" spans="1:101">
      <c r="A449" s="1">
        <v>485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</row>
    <row r="450" spans="1:101">
      <c r="A450" s="1">
        <v>486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</row>
    <row r="451" spans="1:101">
      <c r="A451" s="1">
        <v>487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</row>
    <row r="452" spans="1:101">
      <c r="A452" s="1">
        <v>488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</row>
    <row r="453" spans="1:101">
      <c r="A453" s="1">
        <v>489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</row>
    <row r="454" spans="1:101">
      <c r="A454" s="1">
        <v>490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</row>
    <row r="455" spans="1:101">
      <c r="A455" s="1">
        <v>491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</row>
    <row r="456" spans="1:101">
      <c r="A456" s="1">
        <v>492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</row>
    <row r="457" spans="1:101">
      <c r="A457" s="1">
        <v>493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</row>
    <row r="458" spans="1:101">
      <c r="A458" s="1">
        <v>494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</row>
    <row r="459" spans="1:101">
      <c r="A459" s="1">
        <v>495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</row>
    <row r="460" spans="1:101">
      <c r="A460" s="1">
        <v>496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</row>
    <row r="461" spans="1:101">
      <c r="A461" s="1">
        <v>497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</row>
    <row r="462" spans="1:101">
      <c r="A462" s="1">
        <v>498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</row>
    <row r="463" spans="1:101">
      <c r="A463" s="1">
        <v>499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</row>
    <row r="464" spans="1:101">
      <c r="A464" s="1">
        <v>500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</row>
    <row r="465" spans="1:101">
      <c r="A465" s="1">
        <v>501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</row>
    <row r="466" spans="1:101">
      <c r="A466" s="1">
        <v>502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</row>
    <row r="467" spans="1:101">
      <c r="A467" s="1">
        <v>503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</row>
    <row r="468" spans="1:101">
      <c r="A468" s="1">
        <v>504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</row>
    <row r="469" spans="1:101">
      <c r="A469" s="1">
        <v>505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</row>
    <row r="470" spans="1:101">
      <c r="A470" s="1">
        <v>506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</row>
    <row r="471" spans="1:101">
      <c r="A471" s="1">
        <v>507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</row>
    <row r="472" spans="1:101">
      <c r="A472" s="1">
        <v>508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</row>
    <row r="473" spans="1:101">
      <c r="A473" s="1">
        <v>509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</row>
    <row r="474" spans="1:101">
      <c r="A474" s="1">
        <v>510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</row>
    <row r="475" spans="1:101">
      <c r="A475" s="1">
        <v>511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</row>
    <row r="476" spans="1:101">
      <c r="A476" s="1">
        <v>512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</row>
    <row r="477" spans="1:101">
      <c r="A477" s="1">
        <v>513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</row>
    <row r="478" spans="1:101">
      <c r="A478" s="1">
        <v>514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</row>
    <row r="479" spans="1:101">
      <c r="A479" s="1">
        <v>515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</row>
    <row r="480" spans="1:101">
      <c r="A480" s="1">
        <v>516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</row>
    <row r="481" spans="1:101">
      <c r="A481" s="1">
        <v>517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</row>
    <row r="482" spans="1:101">
      <c r="A482" s="1">
        <v>518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</row>
    <row r="483" spans="1:101">
      <c r="A483" s="1">
        <v>519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</row>
    <row r="484" spans="1:101">
      <c r="A484" s="1">
        <v>520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</row>
    <row r="485" spans="1:101">
      <c r="A485" s="1">
        <v>521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</row>
    <row r="486" spans="1:101">
      <c r="A486" s="1">
        <v>522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</row>
    <row r="487" spans="1:101">
      <c r="A487" s="1">
        <v>523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</row>
    <row r="488" spans="1:101">
      <c r="A488" s="1">
        <v>524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</row>
    <row r="489" spans="1:101">
      <c r="A489" s="1">
        <v>525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</row>
    <row r="490" spans="1:101">
      <c r="A490" s="1">
        <v>526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</row>
    <row r="491" spans="1:101">
      <c r="A491" s="1">
        <v>527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</row>
    <row r="492" spans="1:101">
      <c r="A492" s="1">
        <v>528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</row>
    <row r="493" spans="1:101">
      <c r="A493" s="1">
        <v>529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</row>
    <row r="494" spans="1:101">
      <c r="A494" s="1">
        <v>530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</row>
    <row r="495" spans="1:101">
      <c r="A495" s="1">
        <v>531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</row>
    <row r="496" spans="1:101">
      <c r="A496" s="1">
        <v>532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</row>
    <row r="497" spans="1:101">
      <c r="A497" s="1">
        <v>533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</row>
    <row r="498" spans="1:101">
      <c r="A498" s="1">
        <v>534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</row>
    <row r="499" spans="1:101">
      <c r="A499" s="1">
        <v>535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</row>
    <row r="500" spans="1:101">
      <c r="A500" s="1">
        <v>536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</row>
    <row r="501" spans="1:101">
      <c r="A501" s="1">
        <v>537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</row>
    <row r="502" spans="1:101">
      <c r="A502" s="1">
        <v>538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</row>
    <row r="503" spans="1:101">
      <c r="A503" s="1">
        <v>539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</row>
    <row r="504" spans="1:101">
      <c r="A504" s="1">
        <v>540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</row>
    <row r="505" spans="1:101">
      <c r="A505" s="1">
        <v>541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</row>
    <row r="506" spans="1:101">
      <c r="A506" s="1">
        <v>542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</row>
    <row r="507" spans="1:101">
      <c r="A507" s="1">
        <v>543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</row>
    <row r="508" spans="1:101">
      <c r="A508" s="1">
        <v>544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</row>
    <row r="509" spans="1:101">
      <c r="A509" s="1">
        <v>545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</row>
    <row r="510" spans="1:101">
      <c r="A510" s="1">
        <v>546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</row>
    <row r="511" spans="1:101">
      <c r="A511" s="1">
        <v>547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</row>
    <row r="512" spans="1:101">
      <c r="A512" s="1">
        <v>548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</row>
    <row r="513" spans="1:101">
      <c r="A513" s="1">
        <v>549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</row>
    <row r="514" spans="1:101">
      <c r="A514" s="1">
        <v>550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</row>
    <row r="515" spans="1:101">
      <c r="A515" s="1">
        <v>551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</row>
    <row r="516" spans="1:101">
      <c r="A516" s="1">
        <v>552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</row>
    <row r="517" spans="1:101">
      <c r="A517" s="1">
        <v>553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</row>
    <row r="518" spans="1:101">
      <c r="A518" s="1">
        <v>554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</row>
    <row r="519" spans="1:101">
      <c r="A519" s="1">
        <v>555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</row>
    <row r="520" spans="1:101">
      <c r="A520" s="1">
        <v>556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</row>
    <row r="521" spans="1:101">
      <c r="A521" s="1">
        <v>557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</row>
    <row r="522" spans="1:101">
      <c r="A522" s="1">
        <v>558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</row>
    <row r="523" spans="1:101">
      <c r="A523" s="1">
        <v>559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</row>
    <row r="524" spans="1:101">
      <c r="A524" s="1">
        <v>560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</row>
    <row r="525" spans="1:101">
      <c r="A525" s="1">
        <v>561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</row>
    <row r="526" spans="1:101">
      <c r="A526" s="1">
        <v>562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</row>
    <row r="527" spans="1:101">
      <c r="A527" s="1">
        <v>563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</row>
    <row r="528" spans="1:101">
      <c r="A528" s="1">
        <v>564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</row>
    <row r="529" spans="1:101">
      <c r="A529" s="1">
        <v>565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</row>
    <row r="530" spans="1:101">
      <c r="A530" s="1">
        <v>566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</row>
    <row r="531" spans="1:101">
      <c r="A531" s="1">
        <v>567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</row>
    <row r="532" spans="1:101">
      <c r="A532" s="1">
        <v>568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</row>
    <row r="533" spans="1:101">
      <c r="A533" s="1">
        <v>569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</row>
    <row r="534" spans="1:101">
      <c r="A534" s="1">
        <v>570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</row>
    <row r="535" spans="1:101">
      <c r="A535" s="1">
        <v>571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</row>
    <row r="536" spans="1:101">
      <c r="A536" s="1">
        <v>572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</row>
    <row r="537" spans="1:101">
      <c r="A537" s="1">
        <v>573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</row>
    <row r="538" spans="1:101">
      <c r="A538" s="1">
        <v>574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</row>
    <row r="539" spans="1:101">
      <c r="A539" s="1">
        <v>575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</row>
    <row r="540" spans="1:101">
      <c r="A540" s="1">
        <v>576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</row>
    <row r="541" spans="1:101">
      <c r="A541" s="1">
        <v>577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</row>
    <row r="542" spans="1:101">
      <c r="A542" s="1">
        <v>578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</row>
    <row r="543" spans="1:101">
      <c r="A543" s="1">
        <v>579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</row>
    <row r="544" spans="1:101">
      <c r="A544" s="1">
        <v>580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</row>
    <row r="545" spans="1:101">
      <c r="A545" s="1">
        <v>581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</row>
    <row r="546" spans="1:101">
      <c r="A546" s="1">
        <v>582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</row>
    <row r="547" spans="1:101">
      <c r="A547" s="1">
        <v>583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</row>
    <row r="548" spans="1:101">
      <c r="A548" s="1">
        <v>584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</row>
    <row r="549" spans="1:101">
      <c r="A549" s="1">
        <v>585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</row>
    <row r="550" spans="1:101">
      <c r="A550" s="1">
        <v>586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</row>
    <row r="551" spans="1:101">
      <c r="A551" s="1">
        <v>587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</row>
    <row r="552" spans="1:101">
      <c r="A552" s="1">
        <v>588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</row>
    <row r="553" spans="1:101">
      <c r="A553" s="1">
        <v>589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</row>
    <row r="554" spans="1:101">
      <c r="A554" s="1">
        <v>590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</row>
    <row r="555" spans="1:101">
      <c r="A555" s="1">
        <v>591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</row>
    <row r="556" spans="1:101">
      <c r="A556" s="1">
        <v>592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</row>
    <row r="557" spans="1:101">
      <c r="A557" s="1">
        <v>593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</row>
    <row r="558" spans="1:101">
      <c r="A558" s="1">
        <v>594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</row>
    <row r="559" spans="1:101">
      <c r="A559" s="1">
        <v>595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</row>
    <row r="560" spans="1:101">
      <c r="A560" s="1">
        <v>596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</row>
    <row r="561" spans="1:101">
      <c r="A561" s="1">
        <v>597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</row>
    <row r="562" spans="1:101">
      <c r="A562" s="1">
        <v>598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</row>
    <row r="563" spans="1:101">
      <c r="A563" s="1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</row>
    <row r="564" spans="1:101">
      <c r="A564" s="1">
        <v>600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</row>
    <row r="565" spans="1:101">
      <c r="A565" s="1">
        <v>601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</row>
    <row r="566" spans="1:101">
      <c r="A566" s="1">
        <v>602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</row>
    <row r="567" spans="1:101">
      <c r="A567" s="1">
        <v>603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</row>
    <row r="568" spans="1:101">
      <c r="A568" s="1">
        <v>604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</row>
    <row r="569" spans="1:101">
      <c r="A569" s="1">
        <v>605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</row>
    <row r="570" spans="1:101">
      <c r="A570" s="1">
        <v>606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</row>
    <row r="571" spans="1:101">
      <c r="A571" s="1">
        <v>607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</row>
    <row r="572" spans="1:101">
      <c r="A572" s="1">
        <v>608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</row>
    <row r="573" spans="1:101">
      <c r="A573" s="1">
        <v>609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</row>
    <row r="574" spans="1:101">
      <c r="A574" s="1">
        <v>610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</row>
    <row r="575" spans="1:101">
      <c r="A575" s="1">
        <v>611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</row>
    <row r="576" spans="1:101">
      <c r="A576" s="1">
        <v>612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</row>
    <row r="577" spans="1:101">
      <c r="A577" s="1">
        <v>613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</row>
    <row r="578" spans="1:101">
      <c r="A578" s="1">
        <v>614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</row>
    <row r="579" spans="1:101">
      <c r="A579" s="1">
        <v>615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</row>
    <row r="580" spans="1:101">
      <c r="A580" s="1">
        <v>616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</row>
    <row r="581" spans="1:101">
      <c r="A581" s="1">
        <v>617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</row>
    <row r="582" spans="1:101">
      <c r="A582" s="1">
        <v>618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</row>
    <row r="583" spans="1:101">
      <c r="A583" s="1">
        <v>619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</row>
    <row r="584" spans="1:101">
      <c r="A584" s="1">
        <v>620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</row>
    <row r="585" spans="1:101">
      <c r="A585" s="1">
        <v>621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</row>
    <row r="586" spans="1:101">
      <c r="A586" s="1">
        <v>622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</row>
    <row r="587" spans="1:101">
      <c r="A587" s="1">
        <v>623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</row>
    <row r="588" spans="1:101">
      <c r="A588" s="1">
        <v>624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</row>
    <row r="589" spans="1:101">
      <c r="A589" s="1">
        <v>625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</row>
    <row r="590" spans="1:101">
      <c r="A590" s="1">
        <v>626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</row>
    <row r="591" spans="1:101">
      <c r="A591" s="1">
        <v>627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</row>
    <row r="592" spans="1:101">
      <c r="A592" s="1">
        <v>628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</row>
    <row r="593" spans="1:101">
      <c r="A593" s="1">
        <v>629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</row>
    <row r="594" spans="1:101">
      <c r="A594" s="1">
        <v>630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</row>
    <row r="595" spans="1:101">
      <c r="A595" s="1">
        <v>631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</row>
    <row r="596" spans="1:101">
      <c r="A596" s="1">
        <v>632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</row>
    <row r="597" spans="1:101">
      <c r="A597" s="1">
        <v>633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</row>
    <row r="598" spans="1:101">
      <c r="A598" s="1">
        <v>634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</row>
    <row r="599" spans="1:101">
      <c r="A599" s="1">
        <v>635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</row>
    <row r="600" spans="1:101">
      <c r="A600" s="1">
        <v>636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</row>
    <row r="601" spans="1:101">
      <c r="A601" s="1">
        <v>637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</row>
    <row r="602" spans="1:101">
      <c r="A602" s="1">
        <v>638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</row>
    <row r="603" spans="1:101">
      <c r="A603" s="1">
        <v>639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</row>
    <row r="604" spans="1:101">
      <c r="A604" s="1">
        <v>640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</row>
    <row r="605" spans="1:101">
      <c r="A605" s="1">
        <v>641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</row>
    <row r="606" spans="1:101">
      <c r="A606" s="1">
        <v>642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</row>
    <row r="607" spans="1:101">
      <c r="A607" s="1">
        <v>643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</row>
    <row r="608" spans="1:101">
      <c r="A608" s="1">
        <v>644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</row>
    <row r="609" spans="1:101">
      <c r="A609" s="1">
        <v>645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</row>
    <row r="610" spans="1:101">
      <c r="A610" s="1">
        <v>646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</row>
    <row r="611" spans="1:101">
      <c r="A611" s="1">
        <v>647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</row>
    <row r="612" spans="1:101">
      <c r="A612" s="1">
        <v>648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</row>
    <row r="613" spans="1:101">
      <c r="A613" s="1">
        <v>649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</row>
    <row r="614" spans="1:101">
      <c r="A614" s="1">
        <v>650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</row>
    <row r="615" spans="1:101">
      <c r="A615" s="1">
        <v>651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</row>
    <row r="616" spans="1:101">
      <c r="A616" s="1">
        <v>652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</row>
    <row r="617" spans="1:101">
      <c r="A617" s="1">
        <v>653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</row>
    <row r="618" spans="1:101">
      <c r="A618" s="1">
        <v>654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</row>
    <row r="619" spans="1:101">
      <c r="A619" s="1">
        <v>655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</row>
    <row r="620" spans="1:101">
      <c r="A620" s="1">
        <v>656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</row>
    <row r="621" spans="1:101">
      <c r="A621" s="1">
        <v>657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</row>
    <row r="622" spans="1:101">
      <c r="A622" s="1">
        <v>658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</row>
    <row r="623" spans="1:101">
      <c r="A623" s="1">
        <v>659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</row>
    <row r="624" spans="1:101">
      <c r="A624" s="1">
        <v>660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</row>
    <row r="625" spans="1:101">
      <c r="A625" s="1">
        <v>661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</row>
    <row r="626" spans="1:101">
      <c r="A626" s="1">
        <v>662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</row>
    <row r="627" spans="1:101">
      <c r="A627" s="1">
        <v>663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</row>
    <row r="628" spans="1:101">
      <c r="A628" s="1">
        <v>664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</row>
    <row r="629" spans="1:101">
      <c r="A629" s="1">
        <v>665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</row>
    <row r="630" spans="1:101">
      <c r="A630" s="1">
        <v>666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</row>
    <row r="631" spans="1:101">
      <c r="A631" s="1">
        <v>667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</row>
    <row r="632" spans="1:101">
      <c r="A632" s="1">
        <v>668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</row>
    <row r="633" spans="1:101">
      <c r="A633" s="1">
        <v>669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</row>
    <row r="634" spans="1:101">
      <c r="A634" s="1">
        <v>670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</row>
    <row r="635" spans="1:101">
      <c r="A635" s="1">
        <v>671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</row>
    <row r="636" spans="1:101">
      <c r="A636" s="1">
        <v>672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</row>
    <row r="637" spans="1:101">
      <c r="A637" s="1">
        <v>673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</row>
    <row r="638" spans="1:101">
      <c r="A638" s="1">
        <v>674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</row>
    <row r="639" spans="1:101">
      <c r="A639" s="1">
        <v>675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</row>
    <row r="640" spans="1:101">
      <c r="A640" s="1">
        <v>676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</row>
    <row r="641" spans="1:101">
      <c r="A641" s="1">
        <v>677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</row>
    <row r="642" spans="1:101">
      <c r="A642" s="1">
        <v>678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</row>
    <row r="643" spans="1:101">
      <c r="A643" s="1">
        <v>679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</row>
    <row r="644" spans="1:101">
      <c r="A644" s="1">
        <v>680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</row>
    <row r="645" spans="1:101">
      <c r="A645" s="1">
        <v>681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</row>
    <row r="646" spans="1:101">
      <c r="A646" s="1">
        <v>682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</row>
    <row r="647" spans="1:101">
      <c r="A647" s="1">
        <v>683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</row>
    <row r="648" spans="1:101">
      <c r="A648" s="1">
        <v>684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</row>
    <row r="649" spans="1:101">
      <c r="A649" s="1">
        <v>685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</row>
    <row r="650" spans="1:101">
      <c r="A650" s="1">
        <v>686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</row>
    <row r="651" spans="1:101">
      <c r="A651" s="1">
        <v>687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</row>
    <row r="652" spans="1:101">
      <c r="A652" s="1">
        <v>688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</row>
    <row r="653" spans="1:101">
      <c r="A653" s="1">
        <v>689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</row>
    <row r="654" spans="1:101">
      <c r="A654" s="1">
        <v>690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</row>
    <row r="655" spans="1:101">
      <c r="A655" s="1">
        <v>691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</row>
    <row r="656" spans="1:101">
      <c r="A656" s="1">
        <v>692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</row>
    <row r="657" spans="1:101">
      <c r="A657" s="1">
        <v>693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</row>
    <row r="658" spans="1:101">
      <c r="A658" s="1">
        <v>694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</row>
    <row r="659" spans="1:101">
      <c r="A659" s="1">
        <v>695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</row>
    <row r="660" spans="1:101">
      <c r="A660" s="1">
        <v>696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</row>
    <row r="661" spans="1:101">
      <c r="A661" s="1">
        <v>697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</row>
    <row r="662" spans="1:101">
      <c r="A662" s="1">
        <v>698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</row>
    <row r="663" spans="1:101">
      <c r="A663" s="1">
        <v>699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</row>
    <row r="664" spans="1:101">
      <c r="A664" s="1">
        <v>700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</row>
    <row r="665" spans="1:101">
      <c r="A665" s="1">
        <v>701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</row>
    <row r="666" spans="1:101">
      <c r="A666" s="1">
        <v>702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</row>
    <row r="667" spans="1:101">
      <c r="A667" s="1">
        <v>703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</row>
    <row r="668" spans="1:101">
      <c r="A668" s="1">
        <v>704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</row>
    <row r="669" spans="1:101">
      <c r="A669" s="1">
        <v>705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</row>
    <row r="670" spans="1:101">
      <c r="A670" s="1">
        <v>706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</row>
    <row r="671" spans="1:101">
      <c r="A671" s="1">
        <v>707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</row>
    <row r="672" spans="1:101">
      <c r="A672" s="1">
        <v>708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</row>
    <row r="673" spans="1:101">
      <c r="A673" s="1">
        <v>709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</row>
    <row r="674" spans="1:101">
      <c r="A674" s="1">
        <v>710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</row>
    <row r="675" spans="1:101">
      <c r="A675" s="1">
        <v>711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</row>
    <row r="676" spans="1:101">
      <c r="A676" s="1">
        <v>712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</row>
    <row r="677" spans="1:101">
      <c r="A677" s="1">
        <v>713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</row>
    <row r="678" spans="1:101">
      <c r="A678" s="1">
        <v>714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</row>
    <row r="679" spans="1:101">
      <c r="A679" s="1">
        <v>715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</row>
    <row r="680" spans="1:101">
      <c r="A680" s="1">
        <v>716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</row>
    <row r="681" spans="1:101">
      <c r="A681" s="1">
        <v>717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</row>
    <row r="682" spans="1:101">
      <c r="A682" s="1">
        <v>718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</row>
    <row r="683" spans="1:101">
      <c r="A683" s="1">
        <v>719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</row>
    <row r="684" spans="1:101">
      <c r="A684" s="1">
        <v>720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</row>
    <row r="685" spans="1:101">
      <c r="A685" s="1">
        <v>721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</row>
    <row r="686" spans="1:101">
      <c r="A686" s="1">
        <v>722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</row>
    <row r="687" spans="1:101">
      <c r="A687" s="1">
        <v>723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</row>
    <row r="688" spans="1:101">
      <c r="A688" s="1">
        <v>724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</row>
    <row r="689" spans="1:101">
      <c r="A689" s="1">
        <v>725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</row>
    <row r="690" spans="1:101">
      <c r="A690" s="1">
        <v>726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</row>
    <row r="691" spans="1:101">
      <c r="A691" s="1">
        <v>727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</row>
    <row r="692" spans="1:101">
      <c r="A692" s="1">
        <v>728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</row>
    <row r="693" spans="1:101">
      <c r="A693" s="1">
        <v>729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</row>
    <row r="694" spans="1:101">
      <c r="A694" s="1">
        <v>730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</row>
    <row r="695" spans="1:101">
      <c r="A695" s="1">
        <v>731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</row>
    <row r="696" spans="1:101">
      <c r="A696" s="1">
        <v>732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</row>
    <row r="697" spans="1:101">
      <c r="A697" s="1">
        <v>733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</row>
    <row r="698" spans="1:101">
      <c r="A698" s="1">
        <v>734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</row>
    <row r="699" spans="1:101">
      <c r="A699" s="1">
        <v>735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</row>
    <row r="700" spans="1:101">
      <c r="A700" s="1">
        <v>736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</row>
    <row r="701" spans="1:101">
      <c r="A701" s="1">
        <v>737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</row>
    <row r="702" spans="1:101">
      <c r="A702" s="1">
        <v>738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</row>
    <row r="703" spans="1:101">
      <c r="A703" s="1">
        <v>739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</row>
    <row r="704" spans="1:101">
      <c r="A704" s="1">
        <v>740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</row>
    <row r="705" spans="1:101">
      <c r="A705" s="1">
        <v>741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</row>
    <row r="706" spans="1:101">
      <c r="A706" s="1">
        <v>742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</row>
    <row r="707" spans="1:101">
      <c r="A707" s="1">
        <v>743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</row>
    <row r="708" spans="1:101">
      <c r="A708" s="1">
        <v>744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</row>
    <row r="709" spans="1:101">
      <c r="A709" s="1">
        <v>745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</row>
    <row r="710" spans="1:101">
      <c r="A710" s="1">
        <v>746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</row>
    <row r="711" spans="1:101">
      <c r="A711" s="1">
        <v>747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</row>
    <row r="712" spans="1:101">
      <c r="A712" s="1">
        <v>748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</row>
    <row r="713" spans="1:101">
      <c r="A713" s="1">
        <v>749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</row>
    <row r="714" spans="1:101">
      <c r="A714" s="1">
        <v>750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</row>
    <row r="715" spans="1:101">
      <c r="A715" s="1">
        <v>751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</row>
    <row r="716" spans="1:101">
      <c r="A716" s="1">
        <v>752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</row>
    <row r="717" spans="1:101">
      <c r="A717" s="1">
        <v>753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</row>
    <row r="718" spans="1:101">
      <c r="A718" s="1">
        <v>754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</row>
    <row r="719" spans="1:101">
      <c r="A719" s="1">
        <v>755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</row>
    <row r="720" spans="1:101">
      <c r="A720" s="1">
        <v>756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</row>
    <row r="721" spans="1:101">
      <c r="A721" s="1">
        <v>757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</row>
    <row r="722" spans="1:101">
      <c r="A722" s="1">
        <v>758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</row>
    <row r="723" spans="1:101">
      <c r="A723" s="1">
        <v>759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</row>
    <row r="724" spans="1:101">
      <c r="A724" s="1">
        <v>760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</row>
    <row r="725" spans="1:101">
      <c r="A725" s="1">
        <v>761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</row>
    <row r="726" spans="1:101">
      <c r="A726" s="1">
        <v>762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</row>
    <row r="727" spans="1:101">
      <c r="A727" s="1">
        <v>763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</row>
    <row r="728" spans="1:101">
      <c r="A728" s="1">
        <v>764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</row>
    <row r="729" spans="1:101">
      <c r="A729" s="1">
        <v>765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</row>
    <row r="730" spans="1:101">
      <c r="A730" s="1">
        <v>766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</row>
    <row r="731" spans="1:101">
      <c r="A731" s="1">
        <v>767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</row>
    <row r="732" spans="1:101">
      <c r="A732" s="1">
        <v>768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</row>
    <row r="733" spans="1:101">
      <c r="A733" s="1">
        <v>769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</row>
    <row r="734" spans="1:101">
      <c r="A734" s="1">
        <v>770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</row>
    <row r="735" spans="1:101">
      <c r="A735" s="1">
        <v>771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</row>
    <row r="736" spans="1:101">
      <c r="A736" s="1">
        <v>772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</row>
    <row r="737" spans="1:101">
      <c r="A737" s="1">
        <v>773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</row>
    <row r="738" spans="1:101">
      <c r="A738" s="1">
        <v>774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</row>
    <row r="739" spans="1:101">
      <c r="A739" s="1">
        <v>775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</row>
    <row r="740" spans="1:101">
      <c r="A740" s="1">
        <v>776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</row>
    <row r="741" spans="1:101">
      <c r="A741" s="1">
        <v>777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</row>
    <row r="742" spans="1:101">
      <c r="A742" s="1">
        <v>778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</row>
    <row r="743" spans="1:101">
      <c r="A743" s="1">
        <v>779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</row>
    <row r="744" spans="1:101">
      <c r="A744" s="1">
        <v>780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</row>
    <row r="745" spans="1:101">
      <c r="A745" s="1">
        <v>781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</row>
    <row r="746" spans="1:101">
      <c r="A746" s="1">
        <v>782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</row>
    <row r="747" spans="1:101">
      <c r="A747" s="1">
        <v>783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</row>
    <row r="748" spans="1:101">
      <c r="A748" s="1">
        <v>784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</row>
    <row r="749" spans="1:101">
      <c r="A749" s="1">
        <v>785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</row>
    <row r="750" spans="1:101">
      <c r="A750" s="1">
        <v>786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</row>
    <row r="751" spans="1:101">
      <c r="A751" s="1">
        <v>787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</row>
    <row r="752" spans="1:101">
      <c r="A752" s="1">
        <v>788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</row>
    <row r="753" spans="1:101">
      <c r="A753" s="1">
        <v>789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</row>
    <row r="754" spans="1:101">
      <c r="A754" s="1">
        <v>790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</row>
    <row r="755" spans="1:101">
      <c r="A755" s="1">
        <v>791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</row>
    <row r="756" spans="1:101">
      <c r="A756" s="1">
        <v>792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</row>
    <row r="757" spans="1:101">
      <c r="A757" s="1">
        <v>793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</row>
    <row r="758" spans="1:101">
      <c r="A758" s="1">
        <v>794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</row>
    <row r="759" spans="1:101">
      <c r="A759" s="1">
        <v>795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</row>
    <row r="760" spans="1:101">
      <c r="A760" s="1">
        <v>796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</row>
    <row r="761" spans="1:101">
      <c r="A761" s="1">
        <v>797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</row>
    <row r="762" spans="1:101">
      <c r="A762" s="1">
        <v>798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</row>
    <row r="763" spans="1:101">
      <c r="A763" s="1">
        <v>799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</row>
    <row r="764" spans="1:101">
      <c r="A764" s="1">
        <v>800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</row>
    <row r="765" spans="1:101">
      <c r="A765" s="1">
        <v>801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</row>
    <row r="766" spans="1:101">
      <c r="A766" s="1">
        <v>802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</row>
    <row r="767" spans="1:101">
      <c r="A767" s="1">
        <v>803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</row>
    <row r="768" spans="1:101">
      <c r="A768" s="1">
        <v>804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</row>
    <row r="769" spans="1:101">
      <c r="A769" s="1">
        <v>805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</row>
    <row r="770" spans="1:101">
      <c r="A770" s="1">
        <v>806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</row>
    <row r="771" spans="1:101">
      <c r="A771" s="1">
        <v>807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</row>
    <row r="772" spans="1:101">
      <c r="A772" s="1">
        <v>808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</row>
    <row r="773" spans="1:101">
      <c r="A773" s="1">
        <v>809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</row>
    <row r="774" spans="1:101">
      <c r="A774" s="1">
        <v>810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</row>
    <row r="775" spans="1:101">
      <c r="A775" s="1">
        <v>811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</row>
    <row r="776" spans="1:101">
      <c r="A776" s="1">
        <v>812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</row>
    <row r="777" spans="1:101">
      <c r="A777" s="1">
        <v>813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</row>
    <row r="778" spans="1:101">
      <c r="A778" s="1">
        <v>814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</row>
    <row r="779" spans="1:101">
      <c r="A779" s="1">
        <v>815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</row>
    <row r="780" spans="1:101">
      <c r="A780" s="1">
        <v>816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</row>
    <row r="781" spans="1:101">
      <c r="A781" s="1">
        <v>817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</row>
    <row r="782" spans="1:101">
      <c r="A782" s="1">
        <v>818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</row>
    <row r="783" spans="1:101">
      <c r="A783" s="1">
        <v>819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</row>
    <row r="784" spans="1:101">
      <c r="A784" s="1">
        <v>820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</row>
    <row r="785" spans="1:101">
      <c r="A785" s="1">
        <v>821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</row>
    <row r="786" spans="1:101">
      <c r="A786" s="1">
        <v>822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</row>
    <row r="787" spans="1:101">
      <c r="A787" s="1">
        <v>823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</row>
    <row r="788" spans="1:101">
      <c r="A788" s="1">
        <v>824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</row>
    <row r="789" spans="1:101">
      <c r="A789" s="1">
        <v>825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</row>
    <row r="790" spans="1:101">
      <c r="A790" s="1">
        <v>826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</row>
    <row r="791" spans="1:101">
      <c r="A791" s="1">
        <v>827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</row>
    <row r="792" spans="1:101">
      <c r="A792" s="1">
        <v>828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</row>
    <row r="793" spans="1:101">
      <c r="A793" s="1">
        <v>829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</row>
    <row r="794" spans="1:101">
      <c r="A794" s="1">
        <v>830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</row>
    <row r="795" spans="1:101">
      <c r="A795" s="1">
        <v>831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</row>
    <row r="796" spans="1:101">
      <c r="A796" s="1">
        <v>832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</row>
    <row r="797" spans="1:101">
      <c r="A797" s="1">
        <v>833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</row>
    <row r="798" spans="1:101">
      <c r="A798" s="1">
        <v>834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</row>
    <row r="799" spans="1:101">
      <c r="A799" s="1">
        <v>835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</row>
    <row r="800" spans="1:101">
      <c r="A800" s="1">
        <v>836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</row>
    <row r="801" spans="1:101">
      <c r="A801" s="1">
        <v>837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</row>
    <row r="802" spans="1:101">
      <c r="A802" s="1">
        <v>838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</row>
    <row r="803" spans="1:101">
      <c r="A803" s="1">
        <v>839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</row>
    <row r="804" spans="1:101">
      <c r="A804" s="1">
        <v>840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</row>
    <row r="805" spans="1:101">
      <c r="A805" s="1">
        <v>841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</row>
    <row r="806" spans="1:101">
      <c r="A806" s="1">
        <v>842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</row>
    <row r="807" spans="1:101">
      <c r="A807" s="1">
        <v>843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</row>
    <row r="808" spans="1:101">
      <c r="A808" s="1">
        <v>844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</row>
    <row r="809" spans="1:101">
      <c r="A809" s="1">
        <v>845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</row>
    <row r="810" spans="1:101">
      <c r="A810" s="1">
        <v>846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</row>
    <row r="811" spans="1:101">
      <c r="A811" s="1">
        <v>847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</row>
    <row r="812" spans="1:101">
      <c r="A812" s="1">
        <v>848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</row>
    <row r="813" spans="1:101">
      <c r="A813" s="1">
        <v>849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</row>
    <row r="814" spans="1:101">
      <c r="A814" s="1">
        <v>850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</row>
    <row r="815" spans="1:101">
      <c r="A815" s="1">
        <v>851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</row>
    <row r="816" spans="1:101">
      <c r="A816" s="1">
        <v>852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</row>
    <row r="817" spans="1:101">
      <c r="A817" s="1">
        <v>853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</row>
    <row r="818" spans="1:101">
      <c r="A818" s="1">
        <v>854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</row>
    <row r="819" spans="1:101">
      <c r="A819" s="1">
        <v>855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</row>
    <row r="820" spans="1:101">
      <c r="A820" s="1">
        <v>856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</row>
    <row r="821" spans="1:101">
      <c r="A821" s="1">
        <v>857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</row>
    <row r="822" spans="1:101">
      <c r="A822" s="1">
        <v>858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</row>
    <row r="823" spans="1:101">
      <c r="A823" s="1">
        <v>859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</row>
    <row r="824" spans="1:101">
      <c r="A824" s="1">
        <v>860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</row>
    <row r="825" spans="1:101">
      <c r="A825" s="1">
        <v>861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</row>
    <row r="826" spans="1:101">
      <c r="A826" s="1">
        <v>862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</row>
    <row r="827" spans="1:101">
      <c r="A827" s="1">
        <v>863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</row>
    <row r="828" spans="1:101">
      <c r="A828" s="1">
        <v>864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</row>
    <row r="829" spans="1:101">
      <c r="A829" s="1">
        <v>865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</row>
    <row r="830" spans="1:101">
      <c r="A830" s="1">
        <v>866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</row>
    <row r="831" spans="1:101">
      <c r="A831" s="1">
        <v>867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</row>
    <row r="832" spans="1:101">
      <c r="A832" s="1">
        <v>868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</row>
    <row r="833" spans="1:101">
      <c r="A833" s="1">
        <v>869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</row>
    <row r="834" spans="1:101">
      <c r="A834" s="1">
        <v>870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</row>
    <row r="835" spans="1:101">
      <c r="A835" s="1">
        <v>871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</row>
    <row r="836" spans="1:101">
      <c r="A836" s="1">
        <v>872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</row>
    <row r="837" spans="1:101">
      <c r="A837" s="1">
        <v>873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</row>
    <row r="838" spans="1:101">
      <c r="A838" s="1">
        <v>874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</row>
    <row r="839" spans="1:101">
      <c r="A839" s="1">
        <v>875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</row>
    <row r="840" spans="1:101">
      <c r="A840" s="1">
        <v>876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</row>
    <row r="841" spans="1:101">
      <c r="A841" s="1">
        <v>877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</row>
    <row r="842" spans="1:101">
      <c r="A842" s="1">
        <v>878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</row>
    <row r="843" spans="1:101">
      <c r="A843" s="1">
        <v>879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</row>
    <row r="844" spans="1:101">
      <c r="A844" s="1">
        <v>880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</row>
    <row r="845" spans="1:101">
      <c r="A845" s="1">
        <v>881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</row>
    <row r="846" spans="1:101">
      <c r="A846" s="1">
        <v>882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</row>
    <row r="847" spans="1:101">
      <c r="A847" s="1">
        <v>883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</row>
    <row r="848" spans="1:101">
      <c r="A848" s="1">
        <v>884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</row>
    <row r="849" spans="1:101">
      <c r="A849" s="1">
        <v>885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</row>
    <row r="850" spans="1:101">
      <c r="A850" s="1">
        <v>886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</row>
    <row r="851" spans="1:101">
      <c r="A851" s="1">
        <v>887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</row>
    <row r="852" spans="1:101">
      <c r="A852" s="1">
        <v>888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</row>
    <row r="853" spans="1:101">
      <c r="A853" s="1">
        <v>889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</row>
    <row r="854" spans="1:101">
      <c r="A854" s="1">
        <v>890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</row>
    <row r="855" spans="1:101">
      <c r="A855" s="1">
        <v>891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</row>
    <row r="856" spans="1:101">
      <c r="A856" s="1">
        <v>892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</row>
    <row r="857" spans="1:101">
      <c r="A857" s="1">
        <v>893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</row>
    <row r="858" spans="1:101">
      <c r="A858" s="1">
        <v>894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</row>
    <row r="859" spans="1:101">
      <c r="A859" s="1">
        <v>895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</row>
    <row r="860" spans="1:101">
      <c r="A860" s="1">
        <v>896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</row>
    <row r="861" spans="1:101">
      <c r="A861" s="1">
        <v>897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</row>
    <row r="862" spans="1:101">
      <c r="A862" s="1">
        <v>898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</row>
    <row r="863" spans="1:101">
      <c r="A863" s="1">
        <v>899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</row>
    <row r="864" spans="1:101">
      <c r="A864" s="1">
        <v>900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</row>
    <row r="865" spans="1:101">
      <c r="A865" s="1">
        <v>901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</row>
    <row r="866" spans="1:101">
      <c r="A866" s="1">
        <v>902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</row>
    <row r="867" spans="1:101">
      <c r="A867" s="1">
        <v>903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</row>
    <row r="868" spans="1:101">
      <c r="A868" s="1">
        <v>904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</row>
    <row r="869" spans="1:101">
      <c r="A869" s="1">
        <v>905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</row>
    <row r="870" spans="1:101">
      <c r="A870" s="1">
        <v>906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</row>
    <row r="871" spans="1:101">
      <c r="A871" s="1">
        <v>907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</row>
    <row r="872" spans="1:101">
      <c r="A872" s="1">
        <v>908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</row>
    <row r="873" spans="1:101">
      <c r="A873" s="1">
        <v>909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</row>
    <row r="874" spans="1:101">
      <c r="A874" s="1">
        <v>910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</row>
    <row r="875" spans="1:101">
      <c r="A875" s="1">
        <v>911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</row>
    <row r="876" spans="1:101">
      <c r="A876" s="1">
        <v>912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</row>
    <row r="877" spans="1:101">
      <c r="A877" s="1">
        <v>913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</row>
    <row r="878" spans="1:101">
      <c r="A878" s="1">
        <v>914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</row>
    <row r="879" spans="1:101">
      <c r="A879" s="1">
        <v>915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</row>
    <row r="880" spans="1:101">
      <c r="A880" s="1">
        <v>916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</row>
    <row r="881" spans="1:101">
      <c r="A881" s="1">
        <v>917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</row>
    <row r="882" spans="1:101">
      <c r="A882" s="1">
        <v>918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</row>
    <row r="883" spans="1:101">
      <c r="A883" s="1">
        <v>919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</row>
    <row r="884" spans="1:101">
      <c r="A884" s="1">
        <v>920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</row>
    <row r="885" spans="1:101">
      <c r="A885" s="1">
        <v>921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</row>
    <row r="886" spans="1:101">
      <c r="A886" s="1">
        <v>922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</row>
    <row r="887" spans="1:101">
      <c r="A887" s="1">
        <v>923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</row>
    <row r="888" spans="1:101">
      <c r="A888" s="1">
        <v>924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</row>
    <row r="889" spans="1:101">
      <c r="A889" s="1">
        <v>925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</row>
    <row r="890" spans="1:101">
      <c r="A890" s="1">
        <v>926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</row>
    <row r="891" spans="1:101">
      <c r="A891" s="1">
        <v>927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</row>
    <row r="892" spans="1:101">
      <c r="A892" s="1">
        <v>928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</row>
    <row r="893" spans="1:101">
      <c r="A893" s="1">
        <v>929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</row>
    <row r="894" spans="1:101">
      <c r="A894" s="1">
        <v>930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</row>
    <row r="895" spans="1:101">
      <c r="A895" s="1">
        <v>931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</row>
    <row r="896" spans="1:101">
      <c r="A896" s="1">
        <v>932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</row>
    <row r="897" spans="1:101">
      <c r="A897" s="1">
        <v>933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</row>
    <row r="898" spans="1:101">
      <c r="A898" s="1">
        <v>934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</row>
    <row r="899" spans="1:101">
      <c r="A899" s="1">
        <v>935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</row>
    <row r="900" spans="1:101">
      <c r="A900" s="1">
        <v>936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</row>
    <row r="901" spans="1:101">
      <c r="A901" s="1">
        <v>937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</row>
    <row r="902" spans="1:101">
      <c r="A902" s="1">
        <v>938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</row>
    <row r="903" spans="1:101">
      <c r="A903" s="1">
        <v>939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</row>
    <row r="904" spans="1:101">
      <c r="A904" s="1">
        <v>940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</row>
    <row r="905" spans="1:101">
      <c r="A905" s="1">
        <v>941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</row>
    <row r="906" spans="1:101">
      <c r="A906" s="1">
        <v>942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</row>
    <row r="907" spans="1:101">
      <c r="A907" s="1">
        <v>943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</row>
    <row r="908" spans="1:101">
      <c r="A908" s="1">
        <v>944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</row>
    <row r="909" spans="1:101">
      <c r="A909" s="1">
        <v>945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</row>
    <row r="910" spans="1:101">
      <c r="A910" s="1">
        <v>946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</row>
    <row r="911" spans="1:101">
      <c r="A911" s="1">
        <v>947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</row>
    <row r="912" spans="1:101">
      <c r="A912" s="1">
        <v>948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</row>
    <row r="913" spans="1:101">
      <c r="A913" s="1">
        <v>949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</row>
    <row r="914" spans="1:101">
      <c r="A914" s="1">
        <v>950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</row>
    <row r="915" spans="1:101">
      <c r="A915" s="1">
        <v>951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</row>
    <row r="916" spans="1:101">
      <c r="A916" s="1">
        <v>952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</row>
    <row r="917" spans="1:101">
      <c r="A917" s="1">
        <v>953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</row>
    <row r="918" spans="1:101">
      <c r="A918" s="1">
        <v>954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</row>
    <row r="919" spans="1:101">
      <c r="A919" s="1">
        <v>955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</row>
    <row r="920" spans="1:101">
      <c r="A920" s="1">
        <v>956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</row>
    <row r="921" spans="1:101">
      <c r="A921" s="1">
        <v>957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</row>
    <row r="922" spans="1:101">
      <c r="A922" s="1">
        <v>958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</row>
    <row r="923" spans="1:101">
      <c r="A923" s="1">
        <v>959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</row>
    <row r="924" spans="1:101">
      <c r="A924" s="1">
        <v>960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</row>
    <row r="925" spans="1:101">
      <c r="A925" s="1">
        <v>961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</row>
    <row r="926" spans="1:101">
      <c r="A926" s="1">
        <v>962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</row>
    <row r="927" spans="1:101">
      <c r="A927" s="1">
        <v>963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</row>
    <row r="928" spans="1:101">
      <c r="A928" s="1">
        <v>964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</row>
    <row r="929" spans="1:101">
      <c r="A929" s="1">
        <v>965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</row>
    <row r="930" spans="1:101">
      <c r="A930" s="1">
        <v>966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</row>
    <row r="931" spans="1:101">
      <c r="A931" s="1">
        <v>967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</row>
    <row r="932" spans="1:101">
      <c r="A932" s="1">
        <v>968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</row>
    <row r="933" spans="1:101">
      <c r="A933" s="1">
        <v>969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</row>
    <row r="934" spans="1:101">
      <c r="A934" s="1">
        <v>970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</row>
    <row r="935" spans="1:101">
      <c r="A935" s="1">
        <v>971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</row>
    <row r="936" spans="1:101">
      <c r="A936" s="1">
        <v>972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</row>
    <row r="937" spans="1:101">
      <c r="A937" s="1">
        <v>973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</row>
    <row r="938" spans="1:101">
      <c r="A938" s="1">
        <v>974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</row>
    <row r="939" spans="1:101">
      <c r="A939" s="1">
        <v>975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</row>
    <row r="940" spans="1:101">
      <c r="A940" s="1">
        <v>976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</row>
    <row r="941" spans="1:101">
      <c r="A941" s="1">
        <v>977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</row>
    <row r="942" spans="1:101">
      <c r="A942" s="1">
        <v>978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</row>
    <row r="943" spans="1:101">
      <c r="A943" s="1">
        <v>979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</row>
    <row r="944" spans="1:101">
      <c r="A944" s="1">
        <v>980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</row>
    <row r="945" spans="1:101">
      <c r="A945" s="1">
        <v>981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</row>
    <row r="946" spans="1:101">
      <c r="A946" s="1">
        <v>982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</row>
    <row r="947" spans="1:101">
      <c r="A947" s="1">
        <v>983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</row>
    <row r="948" spans="1:101">
      <c r="A948" s="1">
        <v>984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</row>
    <row r="949" spans="1:101">
      <c r="A949" s="1">
        <v>985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</row>
    <row r="950" spans="1:101">
      <c r="A950" s="1">
        <v>986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</row>
    <row r="951" spans="1:101">
      <c r="A951" s="1">
        <v>987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</row>
    <row r="952" spans="1:101">
      <c r="A952" s="1">
        <v>988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</row>
    <row r="953" spans="1:101">
      <c r="A953" s="1">
        <v>989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</row>
    <row r="954" spans="1:101">
      <c r="A954" s="1">
        <v>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</row>
    <row r="955" spans="1:101">
      <c r="A955" s="1">
        <v>991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</row>
    <row r="956" spans="1:101">
      <c r="A956" s="1">
        <v>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</row>
    <row r="957" spans="1:101">
      <c r="A957" s="1">
        <v>993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</row>
    <row r="958" spans="1:101">
      <c r="A958" s="1">
        <v>994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</row>
    <row r="959" spans="1:101">
      <c r="A959" s="1">
        <v>995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</row>
    <row r="960" spans="1:101">
      <c r="A960" s="1">
        <v>996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</row>
    <row r="961" spans="1:101">
      <c r="A961" s="1">
        <v>997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</row>
    <row r="962" spans="1:101">
      <c r="A962" s="1">
        <v>998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</row>
    <row r="963" spans="1:101">
      <c r="A963" s="1">
        <v>999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</row>
    <row r="964" spans="1:101">
      <c r="A964" s="1">
        <v>1000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</row>
  </sheetData>
  <hyperlinks>
    <hyperlink ref="Z30" r:id="rId1"/>
    <hyperlink ref="Z31" r:id="rId2"/>
    <hyperlink ref="Z32" r:id="rId3"/>
    <hyperlink ref="Z33" r:id="rId4"/>
    <hyperlink ref="Z34" r:id="rId5"/>
    <hyperlink ref="Z35" r:id="rId6"/>
    <hyperlink ref="Z40" r:id="rId7"/>
    <hyperlink ref="Z39" r:id="rId8"/>
    <hyperlink ref="Z38" r:id="rId9"/>
    <hyperlink ref="Z37" r:id="rId10"/>
    <hyperlink ref="Z36" r:id="rId11"/>
    <hyperlink ref="Z73" r:id="rId12"/>
    <hyperlink ref="Z41" r:id="rId13"/>
    <hyperlink ref="Z42:Z49" r:id="rId14" display="egrhockeylaxmom@att.net"/>
    <hyperlink ref="Z2" r:id="rId15"/>
    <hyperlink ref="Z3:Z13" r:id="rId16" display="jlfowler1@gmail.com"/>
    <hyperlink ref="Z74" r:id="rId17"/>
    <hyperlink ref="Z75" r:id="rId18"/>
    <hyperlink ref="Z76" r:id="rId19"/>
    <hyperlink ref="Z63" r:id="rId20"/>
    <hyperlink ref="Z64:Z67" r:id="rId21" display="annmbell@comcast.net"/>
    <hyperlink ref="M84" r:id="rId22"/>
    <hyperlink ref="Z84" r:id="rId23"/>
    <hyperlink ref="AA84" r:id="rId24"/>
    <hyperlink ref="M86" r:id="rId25"/>
    <hyperlink ref="Z85" r:id="rId26"/>
    <hyperlink ref="Z86" r:id="rId27"/>
    <hyperlink ref="AA85" r:id="rId28"/>
    <hyperlink ref="AA86" r:id="rId29"/>
    <hyperlink ref="M87" r:id="rId30"/>
    <hyperlink ref="Z87" r:id="rId31"/>
    <hyperlink ref="AA87" r:id="rId32"/>
    <hyperlink ref="M85" r:id="rId33"/>
    <hyperlink ref="M88" r:id="rId34"/>
    <hyperlink ref="Z88" r:id="rId35"/>
    <hyperlink ref="AA88" r:id="rId36"/>
    <hyperlink ref="M10" r:id="rId37"/>
    <hyperlink ref="M9" r:id="rId38"/>
    <hyperlink ref="M6" r:id="rId39"/>
    <hyperlink ref="M33" r:id="rId40"/>
    <hyperlink ref="M42" r:id="rId41"/>
    <hyperlink ref="M74" r:id="rId42"/>
    <hyperlink ref="M73" r:id="rId43"/>
    <hyperlink ref="M75" r:id="rId44"/>
    <hyperlink ref="M50" r:id="rId45"/>
    <hyperlink ref="M76" r:id="rId46"/>
    <hyperlink ref="M37" r:id="rId47" display="mailto:shaug@waterstonegroup.com"/>
    <hyperlink ref="M35" r:id="rId48" display="mailto:erik.haug@xsgear.co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75"/>
  <sheetViews>
    <sheetView tabSelected="1" topLeftCell="I29" workbookViewId="0">
      <selection activeCell="Y54" sqref="Y54"/>
    </sheetView>
  </sheetViews>
  <sheetFormatPr baseColWidth="10" defaultColWidth="8.83203125" defaultRowHeight="14" x14ac:dyDescent="0"/>
  <cols>
    <col min="5" max="5" width="8.83203125" customWidth="1"/>
    <col min="6" max="6" width="23.33203125" customWidth="1"/>
    <col min="7" max="11" width="8.83203125" customWidth="1"/>
    <col min="12" max="12" width="14.6640625" customWidth="1"/>
    <col min="13" max="13" width="8.83203125" customWidth="1"/>
    <col min="14" max="14" width="24" customWidth="1"/>
    <col min="15" max="20" width="8.83203125" customWidth="1"/>
    <col min="21" max="21" width="24.1640625" customWidth="1"/>
    <col min="22" max="22" width="8.83203125" customWidth="1"/>
    <col min="23" max="26" width="8.83203125" style="110" customWidth="1"/>
    <col min="27" max="27" width="10.6640625" style="110" customWidth="1"/>
    <col min="28" max="29" width="8.83203125" style="110" customWidth="1"/>
    <col min="30" max="92" width="8.83203125" customWidth="1"/>
    <col min="93" max="94" width="10.6640625" customWidth="1"/>
    <col min="95" max="95" width="11.6640625" customWidth="1"/>
    <col min="96" max="103" width="10.6640625" customWidth="1"/>
  </cols>
  <sheetData>
    <row r="1" spans="1:103" s="35" customFormat="1" ht="37">
      <c r="A1" s="76" t="s">
        <v>394</v>
      </c>
      <c r="B1" s="37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24</v>
      </c>
      <c r="L1" s="38" t="s">
        <v>25</v>
      </c>
      <c r="M1" s="38" t="s">
        <v>26</v>
      </c>
      <c r="N1" s="38" t="s">
        <v>27</v>
      </c>
      <c r="O1" s="38" t="s">
        <v>28</v>
      </c>
      <c r="P1" s="38" t="s">
        <v>29</v>
      </c>
      <c r="Q1" s="38" t="s">
        <v>30</v>
      </c>
      <c r="R1" s="38" t="s">
        <v>31</v>
      </c>
      <c r="S1" s="38" t="s">
        <v>32</v>
      </c>
      <c r="T1" s="38" t="s">
        <v>33</v>
      </c>
      <c r="U1" s="38" t="s">
        <v>696</v>
      </c>
      <c r="V1" s="38" t="s">
        <v>680</v>
      </c>
      <c r="W1" s="32" t="s">
        <v>681</v>
      </c>
      <c r="X1" s="32" t="s">
        <v>682</v>
      </c>
      <c r="Y1" s="32" t="s">
        <v>34</v>
      </c>
      <c r="Z1" s="32" t="s">
        <v>683</v>
      </c>
      <c r="AA1" s="39" t="s">
        <v>395</v>
      </c>
      <c r="AB1" s="39" t="s">
        <v>396</v>
      </c>
      <c r="AC1" s="39" t="s">
        <v>397</v>
      </c>
      <c r="AD1" s="40" t="s">
        <v>398</v>
      </c>
      <c r="AE1" s="40" t="s">
        <v>712</v>
      </c>
      <c r="AF1" s="40" t="s">
        <v>713</v>
      </c>
      <c r="AG1" s="39" t="s">
        <v>399</v>
      </c>
      <c r="AH1" s="39" t="s">
        <v>400</v>
      </c>
      <c r="AI1" s="39" t="s">
        <v>401</v>
      </c>
      <c r="AJ1" s="39" t="s">
        <v>402</v>
      </c>
      <c r="AK1" s="39" t="s">
        <v>714</v>
      </c>
      <c r="AL1" s="39" t="s">
        <v>404</v>
      </c>
      <c r="AM1" s="39" t="s">
        <v>405</v>
      </c>
      <c r="AN1" s="39" t="s">
        <v>406</v>
      </c>
      <c r="AO1" s="39" t="s">
        <v>407</v>
      </c>
      <c r="AP1" s="39" t="s">
        <v>403</v>
      </c>
      <c r="AQ1" s="39" t="s">
        <v>408</v>
      </c>
      <c r="AR1" s="39" t="s">
        <v>409</v>
      </c>
      <c r="AS1" s="39" t="s">
        <v>410</v>
      </c>
      <c r="AT1" s="39" t="s">
        <v>411</v>
      </c>
      <c r="AU1" s="39" t="s">
        <v>412</v>
      </c>
      <c r="AV1" s="39" t="s">
        <v>413</v>
      </c>
      <c r="AW1" s="39" t="s">
        <v>414</v>
      </c>
      <c r="AX1" s="39" t="s">
        <v>415</v>
      </c>
      <c r="AY1" s="39" t="s">
        <v>416</v>
      </c>
      <c r="AZ1" s="39" t="s">
        <v>417</v>
      </c>
      <c r="BA1" s="39" t="s">
        <v>418</v>
      </c>
      <c r="BB1" s="39" t="s">
        <v>419</v>
      </c>
      <c r="BC1" s="39" t="s">
        <v>420</v>
      </c>
      <c r="BD1" s="39" t="s">
        <v>421</v>
      </c>
      <c r="BE1" s="39" t="s">
        <v>422</v>
      </c>
      <c r="BF1" s="39" t="s">
        <v>423</v>
      </c>
      <c r="BG1" s="39" t="s">
        <v>424</v>
      </c>
      <c r="BH1" s="39" t="s">
        <v>425</v>
      </c>
      <c r="BI1" s="39" t="s">
        <v>426</v>
      </c>
      <c r="BJ1" s="39" t="s">
        <v>427</v>
      </c>
      <c r="BK1" s="39" t="s">
        <v>428</v>
      </c>
      <c r="BL1" s="39" t="s">
        <v>429</v>
      </c>
      <c r="BM1" s="39" t="s">
        <v>430</v>
      </c>
      <c r="BN1" s="39" t="s">
        <v>431</v>
      </c>
      <c r="BO1" s="39" t="s">
        <v>432</v>
      </c>
      <c r="BP1" s="39" t="s">
        <v>433</v>
      </c>
      <c r="BQ1" s="39" t="s">
        <v>434</v>
      </c>
      <c r="BR1" s="39" t="s">
        <v>435</v>
      </c>
      <c r="BS1" s="39" t="s">
        <v>436</v>
      </c>
      <c r="BT1" s="39" t="s">
        <v>437</v>
      </c>
      <c r="BU1" s="39" t="s">
        <v>438</v>
      </c>
      <c r="BV1" s="39" t="s">
        <v>439</v>
      </c>
      <c r="BW1" s="39" t="s">
        <v>440</v>
      </c>
      <c r="BX1" s="39" t="s">
        <v>441</v>
      </c>
      <c r="BY1" s="39" t="s">
        <v>442</v>
      </c>
      <c r="BZ1" s="39" t="s">
        <v>717</v>
      </c>
      <c r="CA1" s="39" t="s">
        <v>715</v>
      </c>
      <c r="CB1" s="39" t="s">
        <v>716</v>
      </c>
      <c r="CC1" s="39" t="s">
        <v>718</v>
      </c>
      <c r="CD1" s="39" t="s">
        <v>719</v>
      </c>
      <c r="CE1" s="39" t="s">
        <v>443</v>
      </c>
      <c r="CF1" s="39" t="s">
        <v>444</v>
      </c>
      <c r="CG1" s="39" t="s">
        <v>445</v>
      </c>
      <c r="CH1" s="39" t="s">
        <v>446</v>
      </c>
      <c r="CI1" s="39" t="s">
        <v>447</v>
      </c>
      <c r="CJ1" s="39" t="s">
        <v>448</v>
      </c>
      <c r="CK1" s="39" t="s">
        <v>449</v>
      </c>
      <c r="CL1" s="39" t="s">
        <v>450</v>
      </c>
      <c r="CM1" s="39" t="s">
        <v>451</v>
      </c>
      <c r="CN1" s="39" t="s">
        <v>452</v>
      </c>
      <c r="CO1" s="39" t="s">
        <v>537</v>
      </c>
      <c r="CP1" s="39" t="s">
        <v>538</v>
      </c>
      <c r="CQ1" s="34" t="s">
        <v>35</v>
      </c>
      <c r="CR1" s="34" t="s">
        <v>36</v>
      </c>
      <c r="CS1" s="34" t="s">
        <v>37</v>
      </c>
      <c r="CT1" s="34" t="s">
        <v>38</v>
      </c>
      <c r="CU1" s="34" t="s">
        <v>453</v>
      </c>
      <c r="CV1" s="34" t="s">
        <v>39</v>
      </c>
      <c r="CW1" s="34" t="s">
        <v>40</v>
      </c>
      <c r="CX1" s="34" t="s">
        <v>41</v>
      </c>
      <c r="CY1" s="34" t="s">
        <v>42</v>
      </c>
    </row>
    <row r="2" spans="1:103">
      <c r="A2" s="31">
        <v>1</v>
      </c>
      <c r="B2" s="31">
        <v>82</v>
      </c>
      <c r="C2" s="2" t="str">
        <f>VLOOKUP(B2,Customers!$A$1:$AK$964,2,0)</f>
        <v>Shelby</v>
      </c>
      <c r="D2" s="2" t="str">
        <f>VLOOKUP(B2,Customers!$A$1:$AK$964,3,0)</f>
        <v>Reno</v>
      </c>
      <c r="E2" s="2"/>
      <c r="F2" s="2" t="str">
        <f>VLOOKUP($B2,Customers!$A$2:$J$88,5,0)</f>
        <v>6777 Cascades Lake Ct</v>
      </c>
      <c r="G2" s="2"/>
      <c r="H2" s="2" t="str">
        <f>VLOOKUP($B2,Customers!$A$2:$J$88,7,0)</f>
        <v>Grand Rapids</v>
      </c>
      <c r="I2" s="2" t="str">
        <f>VLOOKUP($B50,Customers!$A$2:$J$88,8,0)</f>
        <v>MI</v>
      </c>
      <c r="J2" s="2">
        <f>VLOOKUP($B50,Customers!$A$2:$J$88,9,0)</f>
        <v>49316</v>
      </c>
      <c r="K2" s="2" t="str">
        <f>VLOOKUP(B2,Customers!$A$1:$AK$964,10,0)</f>
        <v>US</v>
      </c>
      <c r="L2" s="2" t="str">
        <f>VLOOKUP(B2,Customers!$A$1:$AK$964,11,0)</f>
        <v>616-540-8216</v>
      </c>
      <c r="M2" s="2"/>
      <c r="N2" s="2" t="str">
        <f>VLOOKUP(B2,Customers!$A$1:$AK$964,13,0)</f>
        <v>shelby.reno@twomen.com</v>
      </c>
      <c r="O2" s="2" t="str">
        <f>VLOOKUP(B2,Customers!$A$1:$AK$964,14,0)</f>
        <v>Shelby</v>
      </c>
      <c r="P2" s="2" t="str">
        <f>VLOOKUP(B2,Customers!$A$1:$AK$964,15,0)</f>
        <v>Reno</v>
      </c>
      <c r="Q2" s="2" t="str">
        <f>VLOOKUP(B2,Customers!$A$1:$AK$964,16,0)</f>
        <v>6777 Cascades Lake Ct</v>
      </c>
      <c r="R2" s="2" t="str">
        <f>VLOOKUP(B2,Customers!$A$1:$AK$964,17,0)</f>
        <v>Grand Rapids</v>
      </c>
      <c r="S2" s="2" t="str">
        <f>VLOOKUP(B2,Customers!$A$1:$AK$964,18,0)</f>
        <v>MI</v>
      </c>
      <c r="T2" s="2">
        <f>VLOOKUP(B2,Customers!$A$1:$AK$964,19,0)</f>
        <v>49546</v>
      </c>
      <c r="U2" s="2" t="str">
        <f>N2</f>
        <v>shelby.reno@twomen.com</v>
      </c>
      <c r="V2" s="2"/>
      <c r="W2" s="4"/>
      <c r="X2" s="4"/>
      <c r="Y2" s="4"/>
      <c r="Z2" s="4"/>
      <c r="AA2" s="4"/>
      <c r="AB2" s="4"/>
      <c r="AC2" s="4"/>
      <c r="AD2" s="102">
        <v>66</v>
      </c>
      <c r="AE2" s="102">
        <v>3.96</v>
      </c>
      <c r="AF2" s="102">
        <v>19.989999999999998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 t="s">
        <v>148</v>
      </c>
      <c r="CR2" s="2" t="s">
        <v>656</v>
      </c>
      <c r="CS2" s="2">
        <v>6</v>
      </c>
      <c r="CT2" s="2"/>
      <c r="CU2" s="2"/>
      <c r="CV2" s="2"/>
      <c r="CW2" s="2" t="s">
        <v>105</v>
      </c>
      <c r="CX2" s="2"/>
      <c r="CY2" s="2"/>
    </row>
    <row r="3" spans="1:103">
      <c r="A3" s="31">
        <v>2</v>
      </c>
      <c r="B3" s="31">
        <v>49</v>
      </c>
      <c r="C3" s="2" t="str">
        <f>VLOOKUP(B3,Customers!$A$1:$AK$964,2,0)</f>
        <v>Megan</v>
      </c>
      <c r="D3" s="2" t="str">
        <f>VLOOKUP(B3,[1]Customers202!$A$1:$AH$1001,3,0)</f>
        <v>Ratliff</v>
      </c>
      <c r="E3" s="2"/>
      <c r="F3" s="2" t="str">
        <f>VLOOKUP($B3,Customers!$A$2:$J$88,5,0)</f>
        <v>111 E. Chestnut St., #30DE</v>
      </c>
      <c r="G3" s="2"/>
      <c r="H3" s="2" t="str">
        <f>VLOOKUP($B3,Customers!$A$2:$J$88,7,0)</f>
        <v>Chicago</v>
      </c>
      <c r="I3" s="2" t="str">
        <f>VLOOKUP(B3,[1]Customers202!$A$1:$AH$1001,8,0)</f>
        <v>IL</v>
      </c>
      <c r="J3" s="2">
        <f>VLOOKUP(B3,[1]Customers202!$A$1:$AH$1001,9,0)</f>
        <v>60611</v>
      </c>
      <c r="K3" s="2" t="str">
        <f>VLOOKUP(B3,[1]Customers202!$A$1:$AH$1001,10,0)</f>
        <v>US</v>
      </c>
      <c r="L3" s="2" t="str">
        <f>VLOOKUP(B3,[1]Customers202!$A$1:$AH$1001,11,0)</f>
        <v>312-286-7654</v>
      </c>
      <c r="M3" s="2"/>
      <c r="N3" s="2" t="str">
        <f>VLOOKUP(B3,[1]Customers202!$A$1:$AH$1001,13,0)</f>
        <v>megan.ratliff@gmail.com</v>
      </c>
      <c r="O3" s="2" t="str">
        <f>VLOOKUP(B3,[1]Customers202!$A$1:$AH$1001,14,0)</f>
        <v>Megan</v>
      </c>
      <c r="P3" s="2" t="str">
        <f>VLOOKUP(B3,[1]Customers202!$A$1:$AH$1001,15,0)</f>
        <v>Ratliff</v>
      </c>
      <c r="Q3" s="2" t="str">
        <f>VLOOKUP(B3,[1]Customers202!$A$1:$AH$1001,16,0)</f>
        <v>111 E. Chestnut St., #30DE</v>
      </c>
      <c r="R3" s="2" t="str">
        <f>VLOOKUP(B3,[1]Customers202!$A$1:$AH$1001,17,0)</f>
        <v>Chicago</v>
      </c>
      <c r="S3" s="2" t="str">
        <f>VLOOKUP(B3,[1]Customers202!$A$1:$AH$1001,18,0)</f>
        <v>IL</v>
      </c>
      <c r="T3" s="2">
        <f>VLOOKUP(B3,[1]Customers202!$A$1:$AH$1001,19,0)</f>
        <v>60611</v>
      </c>
      <c r="U3" s="2" t="str">
        <f t="shared" ref="U3:U45" si="0">N3</f>
        <v>megan.ratliff@gmail.com</v>
      </c>
      <c r="V3" s="2"/>
      <c r="W3" s="4"/>
      <c r="X3" s="4"/>
      <c r="Y3" s="4"/>
      <c r="Z3" s="4"/>
      <c r="AA3" s="4"/>
      <c r="AB3" s="4"/>
      <c r="AC3" s="4"/>
      <c r="AD3" s="102">
        <v>240</v>
      </c>
      <c r="AE3" s="102">
        <v>14.4</v>
      </c>
      <c r="AF3" s="102">
        <v>24.99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 t="s">
        <v>148</v>
      </c>
      <c r="CR3" s="2" t="s">
        <v>658</v>
      </c>
      <c r="CS3" s="2">
        <v>12</v>
      </c>
      <c r="CT3" s="2"/>
      <c r="CU3" s="2"/>
      <c r="CV3" s="2"/>
      <c r="CW3" s="2" t="s">
        <v>141</v>
      </c>
      <c r="CX3" s="2"/>
      <c r="CY3" s="2"/>
    </row>
    <row r="4" spans="1:103">
      <c r="A4" s="31">
        <v>3</v>
      </c>
      <c r="B4" s="31">
        <v>88</v>
      </c>
      <c r="C4" s="2" t="str">
        <f>VLOOKUP(B4,Customers!$A$1:$AK$964,2,0)</f>
        <v>Jennifer</v>
      </c>
      <c r="D4" s="2" t="str">
        <f>VLOOKUP(B4,[1]Customers202!$A$1:$AH$1001,3,0)</f>
        <v>Fowler</v>
      </c>
      <c r="E4" s="2"/>
      <c r="F4" s="2" t="str">
        <f>VLOOKUP($B4,Customers!$A$2:$J$88,5,0)</f>
        <v>2549 Egypt Creek Ct</v>
      </c>
      <c r="G4" s="2"/>
      <c r="H4" s="2" t="str">
        <f>VLOOKUP($B4,Customers!$A$2:$J$88,7,0)</f>
        <v>Ada</v>
      </c>
      <c r="I4" s="2" t="str">
        <f>VLOOKUP(B4,[1]Customers202!$A$1:$AH$1001,8,0)</f>
        <v>MI</v>
      </c>
      <c r="J4" s="2">
        <f>VLOOKUP(B4,[1]Customers202!$A$1:$AH$1001,9,0)</f>
        <v>49301</v>
      </c>
      <c r="K4" s="2" t="str">
        <f>VLOOKUP(B4,[1]Customers202!$A$1:$AH$1001,10,0)</f>
        <v>US</v>
      </c>
      <c r="L4" s="2" t="str">
        <f>VLOOKUP(B4,[1]Customers202!$A$1:$AH$1001,11,0)</f>
        <v>616-295-2373</v>
      </c>
      <c r="M4" s="2"/>
      <c r="N4" s="2" t="str">
        <f>VLOOKUP(B4,[1]Customers202!$A$1:$AH$1001,13,0)</f>
        <v>jlfowler1@gmail.com</v>
      </c>
      <c r="O4" s="2" t="str">
        <f>VLOOKUP(B4,[1]Customers202!$A$1:$AH$1001,14,0)</f>
        <v>Jennifer</v>
      </c>
      <c r="P4" s="2" t="str">
        <f>VLOOKUP(B4,[1]Customers202!$A$1:$AH$1001,15,0)</f>
        <v>Fowler</v>
      </c>
      <c r="Q4" s="2" t="str">
        <f>VLOOKUP(B4,[1]Customers202!$A$1:$AH$1001,16,0)</f>
        <v>2549 Egypt Creek Ct</v>
      </c>
      <c r="R4" s="2" t="str">
        <f>VLOOKUP(B4,[1]Customers202!$A$1:$AH$1001,17,0)</f>
        <v>Ada</v>
      </c>
      <c r="S4" s="2" t="str">
        <f>VLOOKUP(B4,[1]Customers202!$A$1:$AH$1001,18,0)</f>
        <v>MI</v>
      </c>
      <c r="T4" s="2">
        <f>VLOOKUP(B4,[1]Customers202!$A$1:$AH$1001,19,0)</f>
        <v>49301</v>
      </c>
      <c r="U4" s="2" t="str">
        <f t="shared" si="0"/>
        <v>jlfowler1@gmail.com</v>
      </c>
      <c r="V4" s="2"/>
      <c r="W4" s="4"/>
      <c r="X4" s="4"/>
      <c r="Y4" s="4"/>
      <c r="Z4" s="4"/>
      <c r="AA4" s="4"/>
      <c r="AB4" s="4"/>
      <c r="AC4" s="4"/>
      <c r="AD4" s="102">
        <v>75</v>
      </c>
      <c r="AE4" s="102">
        <v>4.5</v>
      </c>
      <c r="AF4" s="102">
        <v>19.989999999999998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 t="s">
        <v>148</v>
      </c>
      <c r="CR4" s="2" t="s">
        <v>656</v>
      </c>
      <c r="CS4" s="2">
        <v>6</v>
      </c>
      <c r="CT4" s="2"/>
      <c r="CU4" s="2"/>
      <c r="CV4" s="2"/>
      <c r="CW4" s="2" t="s">
        <v>141</v>
      </c>
      <c r="CX4" s="2"/>
      <c r="CY4" s="2"/>
    </row>
    <row r="5" spans="1:103">
      <c r="A5" s="31">
        <v>4</v>
      </c>
      <c r="B5" s="31">
        <v>91</v>
      </c>
      <c r="C5" s="2" t="str">
        <f>VLOOKUP(B5,Customers!$A$1:$AK$964,2,0)</f>
        <v>Kasie</v>
      </c>
      <c r="D5" s="2" t="str">
        <f>VLOOKUP(B5,[1]Customers202!$A$1:$AH$1001,3,0)</f>
        <v>Smith</v>
      </c>
      <c r="E5" s="2"/>
      <c r="F5" s="2" t="str">
        <f>VLOOKUP($B5,Customers!$A$2:$J$88,5,0)</f>
        <v>5453 Egypt Creek Blvd</v>
      </c>
      <c r="G5" s="2"/>
      <c r="H5" s="2" t="str">
        <f>VLOOKUP($B5,Customers!$A$2:$J$88,7,0)</f>
        <v>Ada</v>
      </c>
      <c r="I5" s="2" t="s">
        <v>176</v>
      </c>
      <c r="J5" s="2">
        <f>VLOOKUP(B5,[1]Customers202!$A$1:$AH$1001,9,0)</f>
        <v>49301</v>
      </c>
      <c r="K5" s="2" t="str">
        <f>VLOOKUP(B5,[1]Customers202!$A$1:$AH$1001,10,0)</f>
        <v>US</v>
      </c>
      <c r="L5" s="2" t="str">
        <f>VLOOKUP(B5,[1]Customers202!$A$1:$AH$1001,11,0)</f>
        <v>616-682-4952</v>
      </c>
      <c r="M5" s="2"/>
      <c r="N5" s="2" t="str">
        <f>VLOOKUP(B5,[1]Customers202!$A$1:$AH$1001,13,0)</f>
        <v>kasie@mac.com</v>
      </c>
      <c r="O5" s="2" t="str">
        <f>VLOOKUP(B5,[1]Customers202!$A$1:$AH$1001,14,0)</f>
        <v>Kasie</v>
      </c>
      <c r="P5" s="2" t="str">
        <f>VLOOKUP(B5,[1]Customers202!$A$1:$AH$1001,15,0)</f>
        <v>Smith</v>
      </c>
      <c r="Q5" s="2" t="str">
        <f>VLOOKUP(B5,[1]Customers202!$A$1:$AH$1001,16,0)</f>
        <v>5453 Egypt Creek Blvd</v>
      </c>
      <c r="R5" s="2" t="str">
        <f>VLOOKUP(B5,[1]Customers202!$A$1:$AH$1001,17,0)</f>
        <v>Ada</v>
      </c>
      <c r="S5" s="2" t="s">
        <v>176</v>
      </c>
      <c r="T5" s="2">
        <f>VLOOKUP(B5,[1]Customers202!$A$1:$AH$1001,19,0)</f>
        <v>49301</v>
      </c>
      <c r="U5" s="2" t="str">
        <f t="shared" si="0"/>
        <v>kasie@mac.com</v>
      </c>
      <c r="V5" s="2"/>
      <c r="W5" s="4"/>
      <c r="X5" s="4"/>
      <c r="Y5" s="4"/>
      <c r="Z5" s="4"/>
      <c r="AA5" s="4"/>
      <c r="AB5" s="4"/>
      <c r="AC5" s="4"/>
      <c r="AD5" s="102">
        <v>120</v>
      </c>
      <c r="AE5" s="102">
        <v>7.2</v>
      </c>
      <c r="AF5" s="102">
        <v>19.989999999999998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 t="s">
        <v>148</v>
      </c>
      <c r="CR5" s="2" t="s">
        <v>658</v>
      </c>
      <c r="CS5" s="2">
        <v>6</v>
      </c>
      <c r="CT5" s="2"/>
      <c r="CU5" s="2"/>
      <c r="CV5" s="2"/>
      <c r="CW5" s="2" t="s">
        <v>141</v>
      </c>
      <c r="CX5" s="2"/>
      <c r="CY5" s="2"/>
    </row>
    <row r="6" spans="1:103">
      <c r="A6" s="31">
        <v>5</v>
      </c>
      <c r="B6" s="31">
        <v>88</v>
      </c>
      <c r="C6" s="2" t="str">
        <f>VLOOKUP(B6,Customers!$A$1:$AK$964,2,0)</f>
        <v>Jennifer</v>
      </c>
      <c r="D6" s="2" t="str">
        <f>VLOOKUP(B6,[1]Customers202!$A$1:$AH$1001,3,0)</f>
        <v>Fowler</v>
      </c>
      <c r="E6" s="2"/>
      <c r="F6" s="2" t="str">
        <f>VLOOKUP($B6,Customers!$A$2:$J$88,5,0)</f>
        <v>2549 Egypt Creek Ct</v>
      </c>
      <c r="G6" s="2"/>
      <c r="H6" s="2" t="str">
        <f>VLOOKUP($B6,Customers!$A$2:$J$88,7,0)</f>
        <v>Ada</v>
      </c>
      <c r="I6" s="2" t="str">
        <f>VLOOKUP(B6,[1]Customers202!$A$1:$AH$1001,8,0)</f>
        <v>MI</v>
      </c>
      <c r="J6" s="2">
        <f>VLOOKUP(B6,[1]Customers202!$A$1:$AH$1001,9,0)</f>
        <v>49301</v>
      </c>
      <c r="K6" s="2" t="str">
        <f>VLOOKUP(B6,[1]Customers202!$A$1:$AH$1001,10,0)</f>
        <v>US</v>
      </c>
      <c r="L6" s="2" t="str">
        <f>VLOOKUP(B6,[1]Customers202!$A$1:$AH$1001,11,0)</f>
        <v>616-295-2373</v>
      </c>
      <c r="M6" s="2"/>
      <c r="N6" s="2" t="str">
        <f>VLOOKUP(B6,[1]Customers202!$A$1:$AH$1001,13,0)</f>
        <v>jlfowler1@gmail.com</v>
      </c>
      <c r="O6" s="2" t="str">
        <f>VLOOKUP(B6,[1]Customers202!$A$1:$AH$1001,14,0)</f>
        <v>Jennifer</v>
      </c>
      <c r="P6" s="2" t="str">
        <f>VLOOKUP(B6,[1]Customers202!$A$1:$AH$1001,15,0)</f>
        <v>Fowler</v>
      </c>
      <c r="Q6" s="2" t="str">
        <f>VLOOKUP(B6,[1]Customers202!$A$1:$AH$1001,16,0)</f>
        <v>2549 Egypt Creek Ct</v>
      </c>
      <c r="R6" s="2" t="str">
        <f>VLOOKUP(B6,[1]Customers202!$A$1:$AH$1001,17,0)</f>
        <v>Ada</v>
      </c>
      <c r="S6" s="2" t="str">
        <f>VLOOKUP(B6,[1]Customers202!$A$1:$AH$1001,18,0)</f>
        <v>MI</v>
      </c>
      <c r="T6" s="2">
        <f>VLOOKUP(B6,[1]Customers202!$A$1:$AH$1001,19,0)</f>
        <v>49301</v>
      </c>
      <c r="U6" s="2" t="str">
        <f t="shared" si="0"/>
        <v>jlfowler1@gmail.com</v>
      </c>
      <c r="V6" s="2"/>
      <c r="W6" s="4"/>
      <c r="X6" s="4"/>
      <c r="Y6" s="4"/>
      <c r="Z6" s="4"/>
      <c r="AA6" s="4"/>
      <c r="AB6" s="4"/>
      <c r="AC6" s="4"/>
      <c r="AD6" s="102">
        <v>75</v>
      </c>
      <c r="AE6" s="102">
        <v>4.5</v>
      </c>
      <c r="AF6" s="102">
        <v>19.989999999999998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 t="s">
        <v>148</v>
      </c>
      <c r="CR6" s="2" t="s">
        <v>708</v>
      </c>
      <c r="CS6" s="2">
        <v>6</v>
      </c>
      <c r="CT6" s="2"/>
      <c r="CU6" s="2"/>
      <c r="CV6" s="2"/>
      <c r="CW6" s="2" t="s">
        <v>141</v>
      </c>
      <c r="CX6" s="2"/>
      <c r="CY6" s="2"/>
    </row>
    <row r="7" spans="1:103">
      <c r="A7" s="31">
        <v>6</v>
      </c>
      <c r="B7" s="31">
        <v>95</v>
      </c>
      <c r="C7" s="2" t="str">
        <f>VLOOKUP(B7,Customers!$A$1:$AK$964,2,0)</f>
        <v>Jennifer</v>
      </c>
      <c r="D7" s="2" t="str">
        <f>VLOOKUP(B7,[1]Customers202!$A$1:$AH$1001,3,0)</f>
        <v>McManus</v>
      </c>
      <c r="E7" s="2"/>
      <c r="F7" s="2"/>
      <c r="G7" s="2"/>
      <c r="H7" s="2">
        <f>VLOOKUP($B7,Customers!$A$2:$J$88,7,0)</f>
        <v>0</v>
      </c>
      <c r="I7" s="2"/>
      <c r="J7" s="2"/>
      <c r="K7" s="2" t="str">
        <f>VLOOKUP(B7,[1]Customers202!$A$1:$AH$1001,10,0)</f>
        <v>US</v>
      </c>
      <c r="L7" s="2"/>
      <c r="M7" s="2"/>
      <c r="N7" s="2" t="str">
        <f>VLOOKUP(B7,[1]Customers202!$A$1:$AH$1001,13,0)</f>
        <v>jenlmcmanus@yahoo.com</v>
      </c>
      <c r="O7" s="2" t="str">
        <f>VLOOKUP(B7,[1]Customers202!$A$1:$AH$1001,14,0)</f>
        <v>Jennifer</v>
      </c>
      <c r="P7" s="2" t="str">
        <f>VLOOKUP(B7,[1]Customers202!$A$1:$AH$1001,15,0)</f>
        <v>McManus</v>
      </c>
      <c r="Q7" s="2"/>
      <c r="R7" s="2"/>
      <c r="S7" s="2"/>
      <c r="T7" s="2"/>
      <c r="U7" s="2" t="str">
        <f t="shared" si="0"/>
        <v>jenlmcmanus@yahoo.com</v>
      </c>
      <c r="V7" s="2"/>
      <c r="W7" s="4"/>
      <c r="X7" s="4"/>
      <c r="Y7" s="4"/>
      <c r="Z7" s="4"/>
      <c r="AA7" s="4"/>
      <c r="AB7" s="4"/>
      <c r="AC7" s="4"/>
      <c r="AD7" s="102">
        <v>75</v>
      </c>
      <c r="AE7" s="102">
        <v>4.5</v>
      </c>
      <c r="AF7" s="102">
        <v>6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 t="s">
        <v>148</v>
      </c>
      <c r="CR7" s="2" t="s">
        <v>656</v>
      </c>
      <c r="CS7" s="2">
        <v>6</v>
      </c>
      <c r="CT7" s="2"/>
      <c r="CU7" s="2"/>
      <c r="CV7" s="2"/>
      <c r="CW7" s="2" t="s">
        <v>141</v>
      </c>
      <c r="CX7" s="2"/>
      <c r="CY7" s="2"/>
    </row>
    <row r="8" spans="1:103">
      <c r="A8" s="31">
        <v>7</v>
      </c>
      <c r="B8" s="31">
        <v>89</v>
      </c>
      <c r="C8" s="2" t="str">
        <f>VLOOKUP(B8,Customers!$A$1:$AK$964,2,0)</f>
        <v>John</v>
      </c>
      <c r="D8" s="2" t="str">
        <f>VLOOKUP(B8,[1]Customers202!$A$1:$AH$1001,3,0)</f>
        <v>Stecco</v>
      </c>
      <c r="E8" s="2"/>
      <c r="F8" s="2" t="str">
        <f>VLOOKUP($B8,Customers!$A$2:$J$88,5,0)</f>
        <v>2130 Wilshire</v>
      </c>
      <c r="G8" s="2"/>
      <c r="H8" s="2" t="str">
        <f>VLOOKUP($B8,Customers!$A$2:$J$88,7,0)</f>
        <v>Grand Rapids</v>
      </c>
      <c r="I8" s="2" t="str">
        <f>VLOOKUP(B8,[1]Customers202!$A$1:$AH$1001,8,0)</f>
        <v>MI</v>
      </c>
      <c r="J8" s="2">
        <f>VLOOKUP(B8,[1]Customers202!$A$1:$AH$1001,9,0)</f>
        <v>49506</v>
      </c>
      <c r="K8" s="2" t="str">
        <f>VLOOKUP(B8,[1]Customers202!$A$1:$AH$1001,10,0)</f>
        <v>US</v>
      </c>
      <c r="L8" s="2"/>
      <c r="M8" s="2"/>
      <c r="N8" s="2" t="str">
        <f>VLOOKUP(B8,[1]Customers202!$A$1:$AH$1001,13,0)</f>
        <v>johnstecco@gmail.com</v>
      </c>
      <c r="O8" s="2" t="str">
        <f>VLOOKUP(B8,[1]Customers202!$A$1:$AH$1001,14,0)</f>
        <v>John</v>
      </c>
      <c r="P8" s="2" t="str">
        <f>VLOOKUP(B8,[1]Customers202!$A$1:$AH$1001,15,0)</f>
        <v>Stecco</v>
      </c>
      <c r="Q8" s="2" t="str">
        <f>VLOOKUP(B8,[1]Customers202!$A$1:$AH$1001,16,0)</f>
        <v>2130 Wilshire</v>
      </c>
      <c r="R8" s="2" t="str">
        <f>VLOOKUP(B8,[1]Customers202!$A$1:$AH$1001,17,0)</f>
        <v>Grand Rapids</v>
      </c>
      <c r="S8" s="2" t="str">
        <f>VLOOKUP(B8,[1]Customers202!$A$1:$AH$1001,18,0)</f>
        <v>MI</v>
      </c>
      <c r="T8" s="2">
        <f>VLOOKUP(B8,[1]Customers202!$A$1:$AH$1001,19,0)</f>
        <v>49506</v>
      </c>
      <c r="U8" s="2" t="str">
        <f t="shared" si="0"/>
        <v>johnstecco@gmail.com</v>
      </c>
      <c r="V8" s="2"/>
      <c r="W8" s="4"/>
      <c r="X8" s="4"/>
      <c r="Y8" s="4"/>
      <c r="Z8" s="4"/>
      <c r="AA8" s="4"/>
      <c r="AB8" s="4"/>
      <c r="AC8" s="4"/>
      <c r="AD8" s="102">
        <v>75</v>
      </c>
      <c r="AE8" s="102">
        <v>4.5</v>
      </c>
      <c r="AF8" s="102">
        <v>6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 t="s">
        <v>148</v>
      </c>
      <c r="CR8" s="2" t="s">
        <v>656</v>
      </c>
      <c r="CS8" s="2">
        <v>6</v>
      </c>
      <c r="CT8" s="2"/>
      <c r="CU8" s="2"/>
      <c r="CV8" s="2"/>
      <c r="CW8" s="2"/>
      <c r="CX8" s="2"/>
      <c r="CY8" s="2"/>
    </row>
    <row r="9" spans="1:103">
      <c r="A9" s="31">
        <v>8</v>
      </c>
      <c r="B9" s="31">
        <v>92</v>
      </c>
      <c r="C9" s="2" t="str">
        <f>VLOOKUP(B9,Customers!$A$1:$AK$964,2,0)</f>
        <v>Whitney</v>
      </c>
      <c r="D9" s="2" t="str">
        <f>VLOOKUP(B9,[1]Customers202!$A$1:$AH$1001,3,0)</f>
        <v>Vydareny</v>
      </c>
      <c r="E9" s="2"/>
      <c r="F9" s="2"/>
      <c r="G9" s="2"/>
      <c r="H9" s="2">
        <f>VLOOKUP($B9,Customers!$A$2:$J$88,7,0)</f>
        <v>0</v>
      </c>
      <c r="I9" s="2"/>
      <c r="J9" s="2"/>
      <c r="K9" s="2" t="str">
        <f>VLOOKUP(B9,[1]Customers202!$A$1:$AH$1001,10,0)</f>
        <v>US</v>
      </c>
      <c r="L9" s="2"/>
      <c r="M9" s="2"/>
      <c r="N9" s="2" t="str">
        <f>VLOOKUP(B9,[1]Customers202!$A$1:$AH$1001,13,0)</f>
        <v>theyoungny@yahoo.com</v>
      </c>
      <c r="O9" s="2" t="str">
        <f>VLOOKUP(B9,[1]Customers202!$A$1:$AH$1001,14,0)</f>
        <v>Whitney</v>
      </c>
      <c r="P9" s="2" t="str">
        <f>VLOOKUP(B9,[1]Customers202!$A$1:$AH$1001,15,0)</f>
        <v>Vydareny</v>
      </c>
      <c r="Q9" s="2"/>
      <c r="R9" s="2"/>
      <c r="S9" s="2"/>
      <c r="T9" s="2"/>
      <c r="U9" s="2" t="str">
        <f t="shared" si="0"/>
        <v>theyoungny@yahoo.com</v>
      </c>
      <c r="V9" s="2"/>
      <c r="W9" s="4"/>
      <c r="X9" s="4"/>
      <c r="Y9" s="4"/>
      <c r="Z9" s="4"/>
      <c r="AA9" s="4"/>
      <c r="AB9" s="4"/>
      <c r="AC9" s="4"/>
      <c r="AD9" s="102">
        <v>75</v>
      </c>
      <c r="AE9" s="102">
        <v>4.5</v>
      </c>
      <c r="AF9" s="102">
        <v>6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 t="s">
        <v>148</v>
      </c>
      <c r="CR9" s="2" t="s">
        <v>656</v>
      </c>
      <c r="CS9" s="2">
        <v>6</v>
      </c>
      <c r="CT9" s="2"/>
      <c r="CU9" s="2"/>
      <c r="CV9" s="2"/>
      <c r="CW9" s="2" t="s">
        <v>105</v>
      </c>
      <c r="CX9" s="2"/>
      <c r="CY9" s="2"/>
    </row>
    <row r="10" spans="1:103">
      <c r="A10" s="31">
        <v>9</v>
      </c>
      <c r="B10" s="31">
        <v>31</v>
      </c>
      <c r="C10" s="2" t="str">
        <f>VLOOKUP(B10,Customers!$A$1:$AK$964,2,0)</f>
        <v>David</v>
      </c>
      <c r="D10" s="2" t="str">
        <f>VLOOKUP(B10,[1]Customers202!$A$1:$AH$1001,3,0)</f>
        <v>Vanderveen</v>
      </c>
      <c r="E10" s="2"/>
      <c r="F10" s="2" t="str">
        <f>VLOOKUP($B10,Customers!$A$2:$J$88,5,0)</f>
        <v>1074 Flamingo Road</v>
      </c>
      <c r="G10" s="2"/>
      <c r="H10" s="2" t="str">
        <f>VLOOKUP($B10,Customers!$A$2:$J$88,7,0)</f>
        <v>Laguna Beach</v>
      </c>
      <c r="I10" s="2" t="str">
        <f>VLOOKUP(B10,[1]Customers202!$A$1:$AH$1001,8,0)</f>
        <v>CA</v>
      </c>
      <c r="J10" s="2">
        <f>VLOOKUP(B10,[1]Customers202!$A$1:$AH$1001,9,0)</f>
        <v>92651</v>
      </c>
      <c r="K10" s="2" t="str">
        <f>VLOOKUP(B10,[1]Customers202!$A$1:$AH$1001,10,0)</f>
        <v>US</v>
      </c>
      <c r="L10" s="2" t="str">
        <f>VLOOKUP(B10,[1]Customers202!$A$1:$AH$1001,11,0)</f>
        <v>949-637-7759</v>
      </c>
      <c r="M10" s="2"/>
      <c r="N10" s="2" t="str">
        <f>VLOOKUP(B10,[1]Customers202!$A$1:$AH$1001,13,0)</f>
        <v>david@incfarm.com</v>
      </c>
      <c r="O10" s="2" t="str">
        <f>VLOOKUP(B10,[1]Customers202!$A$1:$AH$1001,14,0)</f>
        <v>David</v>
      </c>
      <c r="P10" s="2" t="str">
        <f>VLOOKUP(B10,[1]Customers202!$A$1:$AH$1001,15,0)</f>
        <v>Vanderveen</v>
      </c>
      <c r="Q10" s="2" t="str">
        <f>VLOOKUP(B10,[1]Customers202!$A$1:$AH$1001,16,0)</f>
        <v>1074 Flamingo Road</v>
      </c>
      <c r="R10" s="2" t="str">
        <f>VLOOKUP(B10,[1]Customers202!$A$1:$AH$1001,17,0)</f>
        <v>Laguna Beach</v>
      </c>
      <c r="S10" s="2" t="str">
        <f>VLOOKUP(B10,[1]Customers202!$A$1:$AH$1001,18,0)</f>
        <v>CA</v>
      </c>
      <c r="T10" s="2">
        <f>VLOOKUP(B10,[1]Customers202!$A$1:$AH$1001,19,0)</f>
        <v>92651</v>
      </c>
      <c r="U10" s="2" t="str">
        <f t="shared" si="0"/>
        <v>david@incfarm.com</v>
      </c>
      <c r="V10" s="2"/>
      <c r="W10" s="4"/>
      <c r="X10" s="4"/>
      <c r="Y10" s="4"/>
      <c r="Z10" s="4"/>
      <c r="AA10" s="4"/>
      <c r="AB10" s="4"/>
      <c r="AC10" s="4"/>
      <c r="AD10" s="102">
        <v>450</v>
      </c>
      <c r="AE10" s="102">
        <v>27</v>
      </c>
      <c r="AF10" s="102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 t="s">
        <v>148</v>
      </c>
      <c r="CR10" s="2" t="s">
        <v>710</v>
      </c>
      <c r="CS10" s="2">
        <v>12</v>
      </c>
      <c r="CT10" s="2"/>
      <c r="CU10" s="2"/>
      <c r="CV10" s="2"/>
      <c r="CW10" s="2" t="s">
        <v>141</v>
      </c>
      <c r="CX10" s="2"/>
      <c r="CY10" s="2"/>
    </row>
    <row r="11" spans="1:103">
      <c r="A11" s="31">
        <v>10</v>
      </c>
      <c r="B11" s="31">
        <v>33</v>
      </c>
      <c r="C11" s="2" t="str">
        <f>VLOOKUP(B11,Customers!$A$1:$AK$964,2,0)</f>
        <v>Glen</v>
      </c>
      <c r="D11" s="2" t="str">
        <f>VLOOKUP(B11,[1]Customers202!$A$1:$AH$1001,3,0)</f>
        <v>Rogers</v>
      </c>
      <c r="E11" s="2"/>
      <c r="F11" s="2" t="str">
        <f>VLOOKUP($B11,Customers!$A$2:$J$88,5,0)</f>
        <v>1832 Oceanway</v>
      </c>
      <c r="G11" s="2"/>
      <c r="H11" s="2" t="str">
        <f>VLOOKUP($B11,Customers!$A$2:$J$88,7,0)</f>
        <v>Laguna Beach</v>
      </c>
      <c r="I11" s="2" t="str">
        <f>VLOOKUP(B11,[1]Customers202!$A$1:$AH$1001,8,0)</f>
        <v>CA</v>
      </c>
      <c r="J11" s="2">
        <f>VLOOKUP(B11,[1]Customers202!$A$1:$AH$1001,9,0)</f>
        <v>92651</v>
      </c>
      <c r="K11" s="2" t="str">
        <f>VLOOKUP(B11,[1]Customers202!$A$1:$AH$1001,10,0)</f>
        <v>US</v>
      </c>
      <c r="L11" s="2" t="str">
        <f>VLOOKUP(B11,[1]Customers202!$A$1:$AH$1001,11,0)</f>
        <v>949-887-9790</v>
      </c>
      <c r="M11" s="2"/>
      <c r="N11" s="2" t="str">
        <f>VLOOKUP(B11,[1]Customers202!$A$1:$AH$1001,13,0)</f>
        <v>glennrogers@me.com</v>
      </c>
      <c r="O11" s="2" t="str">
        <f>VLOOKUP(B11,[1]Customers202!$A$1:$AH$1001,14,0)</f>
        <v>Glen</v>
      </c>
      <c r="P11" s="2" t="str">
        <f>VLOOKUP(B11,[1]Customers202!$A$1:$AH$1001,15,0)</f>
        <v>Rogers</v>
      </c>
      <c r="Q11" s="2" t="str">
        <f>VLOOKUP(B11,[1]Customers202!$A$1:$AH$1001,16,0)</f>
        <v>1832 Oceanway</v>
      </c>
      <c r="R11" s="2" t="str">
        <f>VLOOKUP(B11,[1]Customers202!$A$1:$AH$1001,17,0)</f>
        <v>Laguna Beach</v>
      </c>
      <c r="S11" s="2" t="str">
        <f>VLOOKUP(B11,[1]Customers202!$A$1:$AH$1001,18,0)</f>
        <v>CA</v>
      </c>
      <c r="T11" s="2">
        <f>VLOOKUP(B11,[1]Customers202!$A$1:$AH$1001,19,0)</f>
        <v>92651</v>
      </c>
      <c r="U11" s="2" t="str">
        <f t="shared" si="0"/>
        <v>glennrogers@me.com</v>
      </c>
      <c r="V11" s="2"/>
      <c r="W11" s="4"/>
      <c r="X11" s="4"/>
      <c r="Y11" s="4"/>
      <c r="Z11" s="4"/>
      <c r="AA11" s="4"/>
      <c r="AB11" s="4"/>
      <c r="AC11" s="4"/>
      <c r="AD11" s="102">
        <v>150</v>
      </c>
      <c r="AE11" s="102">
        <v>9</v>
      </c>
      <c r="AF11" s="102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 t="s">
        <v>148</v>
      </c>
      <c r="CR11" s="2" t="s">
        <v>656</v>
      </c>
      <c r="CS11" s="2">
        <v>12</v>
      </c>
      <c r="CT11" s="2"/>
      <c r="CU11" s="2"/>
      <c r="CV11" s="2"/>
      <c r="CW11" s="2" t="s">
        <v>151</v>
      </c>
      <c r="CX11" s="2"/>
      <c r="CY11" s="2"/>
    </row>
    <row r="12" spans="1:103">
      <c r="A12" s="31">
        <v>11</v>
      </c>
      <c r="B12" s="31">
        <v>20</v>
      </c>
      <c r="C12" s="2" t="str">
        <f>VLOOKUP(B12,Customers!$A$1:$AK$964,2,0)</f>
        <v>Gary</v>
      </c>
      <c r="D12" s="2" t="str">
        <f>VLOOKUP(B12,[1]Customers202!$A$1:$AH$1001,3,0)</f>
        <v>Ware</v>
      </c>
      <c r="E12" s="2"/>
      <c r="F12" s="2" t="str">
        <f>VLOOKUP($B12,Customers!$A$2:$J$88,5,0)</f>
        <v>2755 Cornelius Place</v>
      </c>
      <c r="G12" s="2"/>
      <c r="H12" s="2" t="str">
        <f>VLOOKUP($B12,Customers!$A$2:$J$88,7,0)</f>
        <v>Lemon Grove</v>
      </c>
      <c r="I12" s="2" t="str">
        <f>VLOOKUP(B12,[1]Customers202!$A$1:$AH$1001,8,0)</f>
        <v>CA</v>
      </c>
      <c r="J12" s="2">
        <f>VLOOKUP(B12,[1]Customers202!$A$1:$AH$1001,9,0)</f>
        <v>91945</v>
      </c>
      <c r="K12" s="2" t="str">
        <f>VLOOKUP(B12,[1]Customers202!$A$1:$AH$1001,10,0)</f>
        <v>US</v>
      </c>
      <c r="L12" s="2"/>
      <c r="M12" s="2"/>
      <c r="N12" s="2" t="str">
        <f>VLOOKUP(B12,[1]Customers202!$A$1:$AH$1001,13,0)</f>
        <v>gary.ware@gmail.com</v>
      </c>
      <c r="O12" s="2" t="str">
        <f>VLOOKUP(B12,[1]Customers202!$A$1:$AH$1001,14,0)</f>
        <v>Gary</v>
      </c>
      <c r="P12" s="2" t="str">
        <f>VLOOKUP(B12,[1]Customers202!$A$1:$AH$1001,15,0)</f>
        <v>Ware</v>
      </c>
      <c r="Q12" s="2" t="str">
        <f>VLOOKUP(B12,[1]Customers202!$A$1:$AH$1001,16,0)</f>
        <v>2755 Cornelius Place</v>
      </c>
      <c r="R12" s="2" t="str">
        <f>VLOOKUP(B12,[1]Customers202!$A$1:$AH$1001,17,0)</f>
        <v>Lemon Grove</v>
      </c>
      <c r="S12" s="2" t="str">
        <f>VLOOKUP(B12,[1]Customers202!$A$1:$AH$1001,18,0)</f>
        <v>CA</v>
      </c>
      <c r="T12" s="2">
        <f>VLOOKUP(B12,[1]Customers202!$A$1:$AH$1001,19,0)</f>
        <v>91945</v>
      </c>
      <c r="U12" s="2" t="str">
        <f t="shared" si="0"/>
        <v>gary.ware@gmail.com</v>
      </c>
      <c r="V12" s="2"/>
      <c r="W12" s="4"/>
      <c r="X12" s="4"/>
      <c r="Y12" s="4"/>
      <c r="Z12" s="4"/>
      <c r="AA12" s="4"/>
      <c r="AB12" s="4"/>
      <c r="AC12" s="4"/>
      <c r="AD12" s="102">
        <v>75</v>
      </c>
      <c r="AE12" s="102">
        <v>4.5</v>
      </c>
      <c r="AF12" s="102">
        <v>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 t="s">
        <v>148</v>
      </c>
      <c r="CR12" s="2" t="s">
        <v>656</v>
      </c>
      <c r="CS12" s="2">
        <v>6</v>
      </c>
      <c r="CT12" s="2"/>
      <c r="CU12" s="2"/>
      <c r="CV12" s="2"/>
      <c r="CW12" s="2" t="s">
        <v>105</v>
      </c>
      <c r="CX12" s="2"/>
      <c r="CY12" s="2"/>
    </row>
    <row r="13" spans="1:103">
      <c r="A13" s="31">
        <v>12</v>
      </c>
      <c r="B13" s="31">
        <v>43</v>
      </c>
      <c r="C13" s="2" t="str">
        <f>VLOOKUP(B13,Customers!$A$1:$AK$964,2,0)</f>
        <v>Rebecca</v>
      </c>
      <c r="D13" s="2" t="str">
        <f>VLOOKUP(B13,[1]Customers202!$A$1:$AH$1001,3,0)</f>
        <v>Robson</v>
      </c>
      <c r="E13" s="2"/>
      <c r="F13" s="2" t="str">
        <f>VLOOKUP($B13,Customers!$A$2:$J$88,5,0)</f>
        <v>2544 Indian Trail</v>
      </c>
      <c r="G13" s="2"/>
      <c r="H13" s="2" t="str">
        <f>VLOOKUP($B13,Customers!$A$2:$J$88,7,0)</f>
        <v>Grand Rapids</v>
      </c>
      <c r="I13" s="2" t="str">
        <f>VLOOKUP(B13,[1]Customers202!$A$1:$AH$1001,8,0)</f>
        <v>MI</v>
      </c>
      <c r="J13" s="2">
        <f>VLOOKUP(B13,[1]Customers202!$A$1:$AH$1001,9,0)</f>
        <v>49506</v>
      </c>
      <c r="K13" s="2" t="str">
        <f>VLOOKUP(B13,[1]Customers202!$A$1:$AH$1001,10,0)</f>
        <v>US</v>
      </c>
      <c r="L13" s="2" t="str">
        <f>VLOOKUP(B13,[1]Customers202!$A$1:$AH$1001,11,0)</f>
        <v>616-975-0025</v>
      </c>
      <c r="M13" s="2"/>
      <c r="N13" s="2" t="str">
        <f>VLOOKUP(B13,[1]Customers202!$A$1:$AH$1001,13,0)</f>
        <v>rlrobson@comcast.net</v>
      </c>
      <c r="O13" s="2" t="str">
        <f>VLOOKUP(B13,[1]Customers202!$A$1:$AH$1001,14,0)</f>
        <v>Rebecca</v>
      </c>
      <c r="P13" s="2" t="str">
        <f>VLOOKUP(B13,[1]Customers202!$A$1:$AH$1001,15,0)</f>
        <v>Robson</v>
      </c>
      <c r="Q13" s="2" t="str">
        <f>VLOOKUP(B13,[1]Customers202!$A$1:$AH$1001,16,0)</f>
        <v>2544 Indian Trail</v>
      </c>
      <c r="R13" s="2" t="str">
        <f>VLOOKUP(B13,[1]Customers202!$A$1:$AH$1001,17,0)</f>
        <v>Grand Rapids</v>
      </c>
      <c r="S13" s="2" t="str">
        <f>VLOOKUP(B13,[1]Customers202!$A$1:$AH$1001,18,0)</f>
        <v>MI</v>
      </c>
      <c r="T13" s="2">
        <f>VLOOKUP(B13,[1]Customers202!$A$1:$AH$1001,19,0)</f>
        <v>49506</v>
      </c>
      <c r="U13" s="2" t="str">
        <f t="shared" si="0"/>
        <v>rlrobson@comcast.net</v>
      </c>
      <c r="V13" s="2"/>
      <c r="W13" s="4"/>
      <c r="X13" s="4"/>
      <c r="Y13" s="4"/>
      <c r="Z13" s="4"/>
      <c r="AA13" s="4"/>
      <c r="AB13" s="4"/>
      <c r="AC13" s="4"/>
      <c r="AD13" s="102">
        <v>75</v>
      </c>
      <c r="AE13" s="102">
        <v>4.5</v>
      </c>
      <c r="AF13" s="102">
        <v>16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 t="s">
        <v>148</v>
      </c>
      <c r="CR13" s="2" t="s">
        <v>656</v>
      </c>
      <c r="CS13" s="2">
        <v>6</v>
      </c>
      <c r="CT13" s="2"/>
      <c r="CU13" s="2"/>
      <c r="CV13" s="2"/>
      <c r="CW13" s="2" t="s">
        <v>185</v>
      </c>
      <c r="CX13" s="2"/>
      <c r="CY13" s="2"/>
    </row>
    <row r="14" spans="1:103">
      <c r="A14" s="31">
        <v>13</v>
      </c>
      <c r="B14" s="31">
        <v>45</v>
      </c>
      <c r="C14" s="2" t="str">
        <f>VLOOKUP(B14,Customers!$A$1:$AK$964,2,0)</f>
        <v>Beth</v>
      </c>
      <c r="D14" s="2" t="str">
        <f>VLOOKUP(B14,[1]Customers202!$A$1:$AH$1001,3,0)</f>
        <v>Hollerbach</v>
      </c>
      <c r="E14" s="2"/>
      <c r="F14" s="2" t="str">
        <f>VLOOKUP($B14,Customers!$A$2:$J$88,5,0)</f>
        <v>315 Gracewood Drive SE</v>
      </c>
      <c r="G14" s="2"/>
      <c r="H14" s="2" t="str">
        <f>VLOOKUP($B14,Customers!$A$2:$J$88,7,0)</f>
        <v>Grand Rapids</v>
      </c>
      <c r="I14" s="2" t="str">
        <f>VLOOKUP(B14,[1]Customers202!$A$1:$AH$1001,8,0)</f>
        <v>MI</v>
      </c>
      <c r="J14" s="2">
        <f>VLOOKUP(B14,[1]Customers202!$A$1:$AH$1001,9,0)</f>
        <v>49506</v>
      </c>
      <c r="K14" s="2" t="str">
        <f>VLOOKUP(B14,[1]Customers202!$A$1:$AH$1001,10,0)</f>
        <v>US</v>
      </c>
      <c r="L14" s="2"/>
      <c r="M14" s="2"/>
      <c r="N14" s="2" t="str">
        <f>VLOOKUP(B14,[1]Customers202!$A$1:$AH$1001,13,0)</f>
        <v>hollerbach@gmail.com</v>
      </c>
      <c r="O14" s="2" t="str">
        <f>VLOOKUP(B14,[1]Customers202!$A$1:$AH$1001,14,0)</f>
        <v>Beth</v>
      </c>
      <c r="P14" s="2" t="str">
        <f>VLOOKUP(B14,[1]Customers202!$A$1:$AH$1001,15,0)</f>
        <v>Hollerbach</v>
      </c>
      <c r="Q14" s="2" t="str">
        <f>VLOOKUP(B14,[1]Customers202!$A$1:$AH$1001,16,0)</f>
        <v>315 Gracewood Drive SE</v>
      </c>
      <c r="R14" s="2" t="str">
        <f>VLOOKUP(B14,[1]Customers202!$A$1:$AH$1001,17,0)</f>
        <v>Grand Rapids</v>
      </c>
      <c r="S14" s="2" t="str">
        <f>VLOOKUP(B14,[1]Customers202!$A$1:$AH$1001,18,0)</f>
        <v>MI</v>
      </c>
      <c r="T14" s="2">
        <f>VLOOKUP(B14,[1]Customers202!$A$1:$AH$1001,19,0)</f>
        <v>49506</v>
      </c>
      <c r="U14" s="2" t="str">
        <f t="shared" si="0"/>
        <v>hollerbach@gmail.com</v>
      </c>
      <c r="V14" s="2"/>
      <c r="W14" s="4"/>
      <c r="X14" s="4"/>
      <c r="Y14" s="4"/>
      <c r="Z14" s="4"/>
      <c r="AA14" s="4"/>
      <c r="AB14" s="4"/>
      <c r="AC14" s="4"/>
      <c r="AD14" s="102">
        <v>75</v>
      </c>
      <c r="AE14" s="102">
        <v>4.5</v>
      </c>
      <c r="AF14" s="102">
        <v>16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 t="s">
        <v>148</v>
      </c>
      <c r="CR14" s="2" t="s">
        <v>656</v>
      </c>
      <c r="CS14" s="2">
        <v>6</v>
      </c>
      <c r="CT14" s="2"/>
      <c r="CU14" s="2"/>
      <c r="CV14" s="2"/>
      <c r="CW14" s="2" t="s">
        <v>179</v>
      </c>
      <c r="CX14" s="2"/>
      <c r="CY14" s="2"/>
    </row>
    <row r="15" spans="1:103">
      <c r="A15" s="31">
        <v>14</v>
      </c>
      <c r="B15" s="31">
        <v>46</v>
      </c>
      <c r="C15" s="2" t="str">
        <f>VLOOKUP(B15,Customers!$A$1:$AK$964,2,0)</f>
        <v>Marcia</v>
      </c>
      <c r="D15" s="2" t="str">
        <f>VLOOKUP(B15,[1]Customers202!$A$1:$AH$1001,3,0)</f>
        <v>Zanko</v>
      </c>
      <c r="E15" s="2"/>
      <c r="F15" s="2" t="str">
        <f>VLOOKUP($B15,Customers!$A$2:$J$88,5,0)</f>
        <v>35 Kingswood Drive SE</v>
      </c>
      <c r="G15" s="2"/>
      <c r="H15" s="2" t="str">
        <f>VLOOKUP($B15,Customers!$A$2:$J$88,7,0)</f>
        <v>Grand Rapids</v>
      </c>
      <c r="I15" s="2" t="str">
        <f>VLOOKUP(B15,[1]Customers202!$A$1:$AH$1001,8,0)</f>
        <v>MI</v>
      </c>
      <c r="J15" s="2">
        <f>VLOOKUP(B15,[1]Customers202!$A$1:$AH$1001,9,0)</f>
        <v>49506</v>
      </c>
      <c r="K15" s="2" t="str">
        <f>VLOOKUP(B15,[1]Customers202!$A$1:$AH$1001,10,0)</f>
        <v>US</v>
      </c>
      <c r="L15" s="2" t="str">
        <f>VLOOKUP(B15,[1]Customers202!$A$1:$AH$1001,11,0)</f>
        <v>616-464-1542</v>
      </c>
      <c r="M15" s="2"/>
      <c r="N15" s="2" t="str">
        <f>VLOOKUP(B15,[1]Customers202!$A$1:$AH$1001,13,0)</f>
        <v>marzanko@comcast.net</v>
      </c>
      <c r="O15" s="2" t="str">
        <f>VLOOKUP(B15,[1]Customers202!$A$1:$AH$1001,14,0)</f>
        <v>Marcia</v>
      </c>
      <c r="P15" s="2" t="str">
        <f>VLOOKUP(B15,[1]Customers202!$A$1:$AH$1001,15,0)</f>
        <v>Zanko</v>
      </c>
      <c r="Q15" s="2" t="str">
        <f>VLOOKUP(B15,[1]Customers202!$A$1:$AH$1001,16,0)</f>
        <v>35 Kingswood Drive SE</v>
      </c>
      <c r="R15" s="2" t="str">
        <f>VLOOKUP(B15,[1]Customers202!$A$1:$AH$1001,17,0)</f>
        <v>Grand Rapids</v>
      </c>
      <c r="S15" s="2" t="str">
        <f>VLOOKUP(B15,[1]Customers202!$A$1:$AH$1001,18,0)</f>
        <v>MI</v>
      </c>
      <c r="T15" s="2">
        <f>VLOOKUP(B15,[1]Customers202!$A$1:$AH$1001,19,0)</f>
        <v>49506</v>
      </c>
      <c r="U15" s="2" t="str">
        <f t="shared" si="0"/>
        <v>marzanko@comcast.net</v>
      </c>
      <c r="V15" s="2"/>
      <c r="W15" s="4"/>
      <c r="X15" s="4"/>
      <c r="Y15" s="4"/>
      <c r="Z15" s="4"/>
      <c r="AA15" s="4"/>
      <c r="AB15" s="4"/>
      <c r="AC15" s="4"/>
      <c r="AD15" s="102">
        <v>75</v>
      </c>
      <c r="AE15" s="102">
        <v>4.5</v>
      </c>
      <c r="AF15" s="102">
        <v>16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 t="s">
        <v>148</v>
      </c>
      <c r="CR15" s="2" t="s">
        <v>656</v>
      </c>
      <c r="CS15" s="2">
        <v>6</v>
      </c>
      <c r="CT15" s="2"/>
      <c r="CU15" s="2"/>
      <c r="CV15" s="2"/>
      <c r="CW15" s="2" t="s">
        <v>141</v>
      </c>
      <c r="CX15" s="2"/>
      <c r="CY15" s="2"/>
    </row>
    <row r="16" spans="1:103">
      <c r="A16" s="31">
        <v>15</v>
      </c>
      <c r="B16" s="31">
        <v>44</v>
      </c>
      <c r="C16" s="2" t="str">
        <f>VLOOKUP(B16,Customers!$A$1:$AK$964,2,0)</f>
        <v>Pam</v>
      </c>
      <c r="D16" s="2" t="str">
        <f>VLOOKUP(B16,[1]Customers202!$A$1:$AH$1001,3,0)</f>
        <v>McMaster</v>
      </c>
      <c r="E16" s="2"/>
      <c r="F16" s="2" t="str">
        <f>VLOOKUP($B16,Customers!$A$2:$J$88,5,0)</f>
        <v>11390 Oak Drive</v>
      </c>
      <c r="G16" s="2"/>
      <c r="H16" s="2" t="str">
        <f>VLOOKUP($B16,Customers!$A$2:$J$88,7,0)</f>
        <v>Shelbyville</v>
      </c>
      <c r="I16" s="2" t="str">
        <f>VLOOKUP(B16,[1]Customers202!$A$1:$AH$1001,8,0)</f>
        <v>MI</v>
      </c>
      <c r="J16" s="2">
        <f>VLOOKUP(B16,[1]Customers202!$A$1:$AH$1001,9,0)</f>
        <v>49343</v>
      </c>
      <c r="K16" s="2" t="str">
        <f>VLOOKUP(B16,[1]Customers202!$A$1:$AH$1001,10,0)</f>
        <v>US</v>
      </c>
      <c r="L16" s="2" t="str">
        <f>VLOOKUP(B16,[1]Customers202!$A$1:$AH$1001,11,0)</f>
        <v>616-293-6026</v>
      </c>
      <c r="M16" s="2"/>
      <c r="N16" s="2" t="str">
        <f>VLOOKUP(B16,[1]Customers202!$A$1:$AH$1001,13,0)</f>
        <v>pmcmaster@skytron.us</v>
      </c>
      <c r="O16" s="2" t="str">
        <f>VLOOKUP(B16,[1]Customers202!$A$1:$AH$1001,14,0)</f>
        <v>Pam</v>
      </c>
      <c r="P16" s="2" t="str">
        <f>VLOOKUP(B16,[1]Customers202!$A$1:$AH$1001,15,0)</f>
        <v>McMaster</v>
      </c>
      <c r="Q16" s="2" t="str">
        <f>VLOOKUP(B16,[1]Customers202!$A$1:$AH$1001,16,0)</f>
        <v>11390 Oak Drive</v>
      </c>
      <c r="R16" s="2" t="str">
        <f>VLOOKUP(B16,[1]Customers202!$A$1:$AH$1001,17,0)</f>
        <v>Shelbyville</v>
      </c>
      <c r="S16" s="2" t="str">
        <f>VLOOKUP(B16,[1]Customers202!$A$1:$AH$1001,18,0)</f>
        <v>MI</v>
      </c>
      <c r="T16" s="2">
        <f>VLOOKUP(B16,[1]Customers202!$A$1:$AH$1001,19,0)</f>
        <v>49343</v>
      </c>
      <c r="U16" s="2" t="str">
        <f t="shared" si="0"/>
        <v>pmcmaster@skytron.us</v>
      </c>
      <c r="V16" s="2"/>
      <c r="W16" s="4"/>
      <c r="X16" s="4"/>
      <c r="Y16" s="4"/>
      <c r="Z16" s="4"/>
      <c r="AA16" s="4"/>
      <c r="AB16" s="4"/>
      <c r="AC16" s="4"/>
      <c r="AD16" s="102">
        <v>75</v>
      </c>
      <c r="AE16" s="102">
        <v>4.5</v>
      </c>
      <c r="AF16" s="102">
        <v>16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 t="s">
        <v>310</v>
      </c>
      <c r="CR16" s="2" t="s">
        <v>656</v>
      </c>
      <c r="CS16" s="2">
        <v>6</v>
      </c>
      <c r="CT16" s="2" t="s">
        <v>214</v>
      </c>
      <c r="CU16" s="2"/>
      <c r="CV16" s="2"/>
      <c r="CW16" s="2" t="s">
        <v>105</v>
      </c>
      <c r="CX16" s="2"/>
      <c r="CY16" s="2"/>
    </row>
    <row r="17" spans="1:103">
      <c r="A17" s="31">
        <v>16</v>
      </c>
      <c r="B17" s="31">
        <v>42</v>
      </c>
      <c r="C17" s="2" t="str">
        <f>VLOOKUP(B17,Customers!$A$1:$AK$964,2,0)</f>
        <v xml:space="preserve">Tracey </v>
      </c>
      <c r="D17" s="2" t="str">
        <f>VLOOKUP(B17,[1]Customers202!$A$1:$AH$1001,3,0)</f>
        <v>Burke</v>
      </c>
      <c r="E17" s="2"/>
      <c r="F17" s="2" t="str">
        <f>VLOOKUP($B17,Customers!$A$2:$J$88,5,0)</f>
        <v>2405 Maplewood</v>
      </c>
      <c r="G17" s="2"/>
      <c r="H17" s="2" t="str">
        <f>VLOOKUP($B17,Customers!$A$2:$J$88,7,0)</f>
        <v>Grand Rapids</v>
      </c>
      <c r="I17" s="2" t="str">
        <f>VLOOKUP(B17,[1]Customers202!$A$1:$AH$1001,8,0)</f>
        <v>MI</v>
      </c>
      <c r="J17" s="2">
        <f>VLOOKUP(B17,[1]Customers202!$A$1:$AH$1001,9,0)</f>
        <v>49506</v>
      </c>
      <c r="K17" s="2" t="str">
        <f>VLOOKUP(B17,[1]Customers202!$A$1:$AH$1001,10,0)</f>
        <v>US</v>
      </c>
      <c r="L17" s="2" t="str">
        <f>VLOOKUP(B17,[1]Customers202!$A$1:$AH$1001,11,0)</f>
        <v>616-295-7595</v>
      </c>
      <c r="M17" s="2"/>
      <c r="N17" s="2" t="str">
        <f>VLOOKUP(B17,[1]Customers202!$A$1:$AH$1001,13,0)</f>
        <v>tracey.burke@comcast.net</v>
      </c>
      <c r="O17" s="2" t="str">
        <f>VLOOKUP(B17,[1]Customers202!$A$1:$AH$1001,14,0)</f>
        <v xml:space="preserve">Tracey </v>
      </c>
      <c r="P17" s="2" t="str">
        <f>VLOOKUP(B17,[1]Customers202!$A$1:$AH$1001,15,0)</f>
        <v>Burke</v>
      </c>
      <c r="Q17" s="2" t="str">
        <f>VLOOKUP(B17,[1]Customers202!$A$1:$AH$1001,16,0)</f>
        <v>2405 Maplewood</v>
      </c>
      <c r="R17" s="2" t="str">
        <f>VLOOKUP(B17,[1]Customers202!$A$1:$AH$1001,17,0)</f>
        <v>Grand Rapids</v>
      </c>
      <c r="S17" s="2" t="str">
        <f>VLOOKUP(B17,[1]Customers202!$A$1:$AH$1001,18,0)</f>
        <v>MI</v>
      </c>
      <c r="T17" s="2">
        <f>VLOOKUP(B17,[1]Customers202!$A$1:$AH$1001,19,0)</f>
        <v>49506</v>
      </c>
      <c r="U17" s="2" t="str">
        <f t="shared" si="0"/>
        <v>tracey.burke@comcast.net</v>
      </c>
      <c r="V17" s="2"/>
      <c r="W17" s="4"/>
      <c r="X17" s="4"/>
      <c r="Y17" s="4"/>
      <c r="Z17" s="4"/>
      <c r="AA17" s="4"/>
      <c r="AB17" s="4"/>
      <c r="AC17" s="4"/>
      <c r="AD17" s="102">
        <v>75</v>
      </c>
      <c r="AE17" s="102">
        <v>4.5</v>
      </c>
      <c r="AF17" s="102">
        <v>16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 t="s">
        <v>148</v>
      </c>
      <c r="CR17" s="2" t="s">
        <v>656</v>
      </c>
      <c r="CS17" s="2">
        <v>6</v>
      </c>
      <c r="CT17" s="2"/>
      <c r="CU17" s="2"/>
      <c r="CV17" s="2"/>
      <c r="CW17" s="2" t="s">
        <v>179</v>
      </c>
      <c r="CX17" s="2"/>
      <c r="CY17" s="2"/>
    </row>
    <row r="18" spans="1:103">
      <c r="A18" s="31">
        <v>17</v>
      </c>
      <c r="B18" s="31">
        <v>47</v>
      </c>
      <c r="C18" s="2" t="str">
        <f>VLOOKUP(B18,Customers!$A$1:$AK$964,2,0)</f>
        <v>Susan</v>
      </c>
      <c r="D18" s="2" t="str">
        <f>VLOOKUP(B18,[1]Customers202!$A$1:$AH$1001,3,0)</f>
        <v>Rea</v>
      </c>
      <c r="E18" s="2"/>
      <c r="F18" s="2" t="str">
        <f>VLOOKUP($B18,Customers!$A$2:$J$88,5,0)</f>
        <v>625 Cambridge</v>
      </c>
      <c r="G18" s="2"/>
      <c r="H18" s="2" t="str">
        <f>VLOOKUP($B18,Customers!$A$2:$J$88,7,0)</f>
        <v>Grand Rapids</v>
      </c>
      <c r="I18" s="2" t="str">
        <f>VLOOKUP(B18,[1]Customers202!$A$1:$AH$1001,8,0)</f>
        <v>MI</v>
      </c>
      <c r="J18" s="2">
        <f>VLOOKUP(B18,[1]Customers202!$A$1:$AH$1001,9,0)</f>
        <v>49506</v>
      </c>
      <c r="K18" s="2" t="str">
        <f>VLOOKUP(B18,[1]Customers202!$A$1:$AH$1001,10,0)</f>
        <v>US</v>
      </c>
      <c r="L18" s="2"/>
      <c r="M18" s="2"/>
      <c r="N18" s="2" t="str">
        <f>VLOOKUP(B18,[1]Customers202!$A$1:$AH$1001,13,0)</f>
        <v>susan.n.rea@gmail.com</v>
      </c>
      <c r="O18" s="2" t="str">
        <f>VLOOKUP(B18,[1]Customers202!$A$1:$AH$1001,14,0)</f>
        <v>Susan</v>
      </c>
      <c r="P18" s="2" t="str">
        <f>VLOOKUP(B18,[1]Customers202!$A$1:$AH$1001,15,0)</f>
        <v>Rea</v>
      </c>
      <c r="Q18" s="2" t="str">
        <f>VLOOKUP(B18,[1]Customers202!$A$1:$AH$1001,16,0)</f>
        <v>625 Cambridge</v>
      </c>
      <c r="R18" s="2" t="str">
        <f>VLOOKUP(B18,[1]Customers202!$A$1:$AH$1001,17,0)</f>
        <v>Grand Rapids</v>
      </c>
      <c r="S18" s="2" t="str">
        <f>VLOOKUP(B18,[1]Customers202!$A$1:$AH$1001,18,0)</f>
        <v>MI</v>
      </c>
      <c r="T18" s="2">
        <f>VLOOKUP(B18,[1]Customers202!$A$1:$AH$1001,19,0)</f>
        <v>49506</v>
      </c>
      <c r="U18" s="2" t="str">
        <f t="shared" si="0"/>
        <v>susan.n.rea@gmail.com</v>
      </c>
      <c r="V18" s="2"/>
      <c r="W18" s="4"/>
      <c r="X18" s="4"/>
      <c r="Y18" s="4"/>
      <c r="Z18" s="4"/>
      <c r="AA18" s="4"/>
      <c r="AB18" s="4"/>
      <c r="AC18" s="4"/>
      <c r="AD18" s="102">
        <v>75</v>
      </c>
      <c r="AE18" s="102">
        <v>4.5</v>
      </c>
      <c r="AF18" s="102">
        <v>16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 t="s">
        <v>148</v>
      </c>
      <c r="CR18" s="2" t="s">
        <v>656</v>
      </c>
      <c r="CS18" s="2">
        <v>6</v>
      </c>
      <c r="CT18" s="2"/>
      <c r="CU18" s="2"/>
      <c r="CV18" s="2"/>
      <c r="CW18" s="2"/>
      <c r="CX18" s="2"/>
      <c r="CY18" s="2"/>
    </row>
    <row r="19" spans="1:103">
      <c r="A19" s="31">
        <v>18</v>
      </c>
      <c r="B19" s="31">
        <v>50</v>
      </c>
      <c r="C19" s="2" t="str">
        <f>VLOOKUP(B19,Customers!$A$1:$AK$964,2,0)</f>
        <v>Ronald</v>
      </c>
      <c r="D19" s="2" t="str">
        <f>VLOOKUP(B19,[1]Customers202!$A$1:$AH$1001,3,0)</f>
        <v>Sulewski</v>
      </c>
      <c r="E19" s="2"/>
      <c r="F19" s="2" t="str">
        <f>VLOOKUP($B19,Customers!$A$2:$J$88,5,0)</f>
        <v>10 E. Ontario Street, Apt 4103</v>
      </c>
      <c r="G19" s="2"/>
      <c r="H19" s="2" t="str">
        <f>VLOOKUP($B19,Customers!$A$2:$J$88,7,0)</f>
        <v>Chicago</v>
      </c>
      <c r="I19" s="2" t="str">
        <f>VLOOKUP(B19,[1]Customers202!$A$1:$AH$1001,8,0)</f>
        <v>IL</v>
      </c>
      <c r="J19" s="2">
        <f>VLOOKUP(B19,[1]Customers202!$A$1:$AH$1001,9,0)</f>
        <v>60611</v>
      </c>
      <c r="K19" s="2" t="str">
        <f>VLOOKUP(B19,[1]Customers202!$A$1:$AH$1001,10,0)</f>
        <v>US</v>
      </c>
      <c r="L19" s="2" t="s">
        <v>711</v>
      </c>
      <c r="M19" s="2"/>
      <c r="N19" s="2" t="str">
        <f>VLOOKUP(B19,[1]Customers202!$A$1:$AH$1001,13,0)</f>
        <v>rsulewski@gmail.com</v>
      </c>
      <c r="O19" s="2" t="str">
        <f>VLOOKUP(B19,[1]Customers202!$A$1:$AH$1001,14,0)</f>
        <v>Ronald</v>
      </c>
      <c r="P19" s="2" t="str">
        <f>VLOOKUP(B19,[1]Customers202!$A$1:$AH$1001,15,0)</f>
        <v>Sulewski</v>
      </c>
      <c r="Q19" s="2" t="str">
        <f>VLOOKUP(B19,[1]Customers202!$A$1:$AH$1001,16,0)</f>
        <v>10 E. Ontario Street, Apt 4103</v>
      </c>
      <c r="R19" s="2" t="str">
        <f>VLOOKUP(B19,[1]Customers202!$A$1:$AH$1001,17,0)</f>
        <v>Chicago</v>
      </c>
      <c r="S19" s="2" t="str">
        <f>VLOOKUP(B19,[1]Customers202!$A$1:$AH$1001,18,0)</f>
        <v>IL</v>
      </c>
      <c r="T19" s="2">
        <f>VLOOKUP(B19,[1]Customers202!$A$1:$AH$1001,19,0)</f>
        <v>60611</v>
      </c>
      <c r="U19" s="2" t="str">
        <f t="shared" si="0"/>
        <v>rsulewski@gmail.com</v>
      </c>
      <c r="V19" s="2"/>
      <c r="W19" s="4"/>
      <c r="X19" s="4"/>
      <c r="Y19" s="4"/>
      <c r="Z19" s="4"/>
      <c r="AA19" s="4"/>
      <c r="AB19" s="4"/>
      <c r="AC19" s="4"/>
      <c r="AD19" s="102">
        <v>75</v>
      </c>
      <c r="AE19" s="102">
        <v>4.5</v>
      </c>
      <c r="AF19" s="102">
        <v>16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 t="s">
        <v>148</v>
      </c>
      <c r="CR19" s="2" t="s">
        <v>656</v>
      </c>
      <c r="CS19" s="2">
        <v>6</v>
      </c>
      <c r="CT19" s="2"/>
      <c r="CU19" s="2"/>
      <c r="CV19" s="2"/>
      <c r="CW19" s="2"/>
      <c r="CX19" s="2"/>
      <c r="CY19" s="2"/>
    </row>
    <row r="20" spans="1:103">
      <c r="A20" s="31">
        <v>19</v>
      </c>
      <c r="B20" s="31">
        <v>49</v>
      </c>
      <c r="C20" s="2" t="str">
        <f>VLOOKUP(B20,Customers!$A$1:$AK$964,2,0)</f>
        <v>Megan</v>
      </c>
      <c r="D20" s="2" t="str">
        <f>VLOOKUP(B20,[1]Customers202!$A$1:$AH$1001,3,0)</f>
        <v>Ratliff</v>
      </c>
      <c r="E20" s="2"/>
      <c r="F20" s="2" t="str">
        <f>VLOOKUP($B20,Customers!$A$2:$J$88,5,0)</f>
        <v>111 E. Chestnut St., #30DE</v>
      </c>
      <c r="G20" s="2"/>
      <c r="H20" s="2" t="str">
        <f>VLOOKUP($B20,Customers!$A$2:$J$88,7,0)</f>
        <v>Chicago</v>
      </c>
      <c r="I20" s="2" t="str">
        <f>VLOOKUP(B20,[1]Customers202!$A$1:$AH$1001,8,0)</f>
        <v>IL</v>
      </c>
      <c r="J20" s="2">
        <f>VLOOKUP(B20,[1]Customers202!$A$1:$AH$1001,9,0)</f>
        <v>60611</v>
      </c>
      <c r="K20" s="2" t="str">
        <f>VLOOKUP(B20,[1]Customers202!$A$1:$AH$1001,10,0)</f>
        <v>US</v>
      </c>
      <c r="L20" s="2" t="str">
        <f>VLOOKUP(B20,[1]Customers202!$A$1:$AH$1001,11,0)</f>
        <v>312-286-7654</v>
      </c>
      <c r="M20" s="2"/>
      <c r="N20" s="2" t="str">
        <f>VLOOKUP(B20,[1]Customers202!$A$1:$AH$1001,13,0)</f>
        <v>megan.ratliff@gmail.com</v>
      </c>
      <c r="O20" s="2" t="str">
        <f>VLOOKUP(B20,[1]Customers202!$A$1:$AH$1001,14,0)</f>
        <v>Megan</v>
      </c>
      <c r="P20" s="2" t="str">
        <f>VLOOKUP(B20,[1]Customers202!$A$1:$AH$1001,15,0)</f>
        <v>Ratliff</v>
      </c>
      <c r="Q20" s="2" t="str">
        <f>VLOOKUP(B20,[1]Customers202!$A$1:$AH$1001,16,0)</f>
        <v>111 E. Chestnut St., #30DE</v>
      </c>
      <c r="R20" s="2" t="str">
        <f>VLOOKUP(B20,[1]Customers202!$A$1:$AH$1001,17,0)</f>
        <v>Chicago</v>
      </c>
      <c r="S20" s="2" t="str">
        <f>VLOOKUP(B20,[1]Customers202!$A$1:$AH$1001,18,0)</f>
        <v>IL</v>
      </c>
      <c r="T20" s="2">
        <f>VLOOKUP(B20,[1]Customers202!$A$1:$AH$1001,19,0)</f>
        <v>60611</v>
      </c>
      <c r="U20" s="2" t="str">
        <f t="shared" si="0"/>
        <v>megan.ratliff@gmail.com</v>
      </c>
      <c r="V20" s="2"/>
      <c r="W20" s="4"/>
      <c r="X20" s="4"/>
      <c r="Y20" s="4"/>
      <c r="Z20" s="4"/>
      <c r="AA20" s="4"/>
      <c r="AB20" s="4"/>
      <c r="AC20" s="4"/>
      <c r="AD20" s="102">
        <v>120</v>
      </c>
      <c r="AE20" s="102">
        <v>7.2</v>
      </c>
      <c r="AF20" s="102">
        <v>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 t="s">
        <v>148</v>
      </c>
      <c r="CR20" s="2" t="s">
        <v>658</v>
      </c>
      <c r="CS20" s="2">
        <v>6</v>
      </c>
      <c r="CT20" s="2"/>
      <c r="CU20" s="2"/>
      <c r="CV20" s="2"/>
      <c r="CW20" s="2" t="s">
        <v>141</v>
      </c>
      <c r="CX20" s="2"/>
      <c r="CY20" s="2"/>
    </row>
    <row r="21" spans="1:103">
      <c r="A21" s="31">
        <v>20</v>
      </c>
      <c r="B21" s="31">
        <v>51</v>
      </c>
      <c r="C21" s="2" t="str">
        <f>VLOOKUP(B21,Customers!$A$1:$AK$964,2,0)</f>
        <v>Thomas</v>
      </c>
      <c r="D21" s="2" t="str">
        <f>VLOOKUP(B21,[1]Customers202!$A$1:$AH$1001,3,0)</f>
        <v>Crimp</v>
      </c>
      <c r="E21" s="2"/>
      <c r="F21" s="2" t="str">
        <f>VLOOKUP($B21,Customers!$A$2:$J$88,5,0)</f>
        <v>29 N. Main Street</v>
      </c>
      <c r="G21" s="2"/>
      <c r="H21" s="2" t="str">
        <f>VLOOKUP($B21,Customers!$A$2:$J$88,7,0)</f>
        <v>Rockford</v>
      </c>
      <c r="I21" s="2" t="str">
        <f>VLOOKUP(B21,[1]Customers202!$A$1:$AH$1001,8,0)</f>
        <v>MI</v>
      </c>
      <c r="J21" s="2">
        <f>VLOOKUP(B21,[1]Customers202!$A$1:$AH$1001,9,0)</f>
        <v>49341</v>
      </c>
      <c r="K21" s="2" t="str">
        <f>VLOOKUP(B21,[1]Customers202!$A$1:$AH$1001,10,0)</f>
        <v>US</v>
      </c>
      <c r="L21" s="2" t="str">
        <f>VLOOKUP(B21,[1]Customers202!$A$1:$AH$1001,11,0)</f>
        <v>616-460-0400</v>
      </c>
      <c r="M21" s="2"/>
      <c r="N21" s="2" t="str">
        <f>VLOOKUP(B21,[1]Customers202!$A$1:$AH$1001,13,0)</f>
        <v>tom@auxiliaryinc.com</v>
      </c>
      <c r="O21" s="2" t="str">
        <f>VLOOKUP(B21,[1]Customers202!$A$1:$AH$1001,14,0)</f>
        <v>Thomas</v>
      </c>
      <c r="P21" s="2" t="str">
        <f>VLOOKUP(B21,[1]Customers202!$A$1:$AH$1001,15,0)</f>
        <v>Crimp</v>
      </c>
      <c r="Q21" s="2" t="str">
        <f>VLOOKUP(B21,[1]Customers202!$A$1:$AH$1001,16,0)</f>
        <v>29 N. Main Street</v>
      </c>
      <c r="R21" s="2" t="str">
        <f>VLOOKUP(B21,[1]Customers202!$A$1:$AH$1001,17,0)</f>
        <v>Rockford</v>
      </c>
      <c r="S21" s="2" t="str">
        <f>VLOOKUP(B21,[1]Customers202!$A$1:$AH$1001,18,0)</f>
        <v>MI</v>
      </c>
      <c r="T21" s="2">
        <f>VLOOKUP(B21,[1]Customers202!$A$1:$AH$1001,19,0)</f>
        <v>49341</v>
      </c>
      <c r="U21" s="2" t="str">
        <f t="shared" si="0"/>
        <v>tom@auxiliaryinc.com</v>
      </c>
      <c r="V21" s="2"/>
      <c r="W21" s="4"/>
      <c r="X21" s="4"/>
      <c r="Y21" s="4"/>
      <c r="Z21" s="4"/>
      <c r="AA21" s="4"/>
      <c r="AB21" s="4"/>
      <c r="AC21" s="4"/>
      <c r="AD21" s="102">
        <v>150</v>
      </c>
      <c r="AE21" s="102">
        <v>9</v>
      </c>
      <c r="AF21" s="102">
        <v>6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 t="s">
        <v>227</v>
      </c>
      <c r="CR21" s="2" t="s">
        <v>656</v>
      </c>
      <c r="CS21" s="2">
        <v>12</v>
      </c>
      <c r="CT21" s="2" t="s">
        <v>214</v>
      </c>
      <c r="CU21" s="2"/>
      <c r="CV21" s="2"/>
      <c r="CW21" s="2" t="s">
        <v>105</v>
      </c>
      <c r="CX21" s="2"/>
      <c r="CY21" s="2"/>
    </row>
    <row r="22" spans="1:103">
      <c r="A22" s="31">
        <v>21</v>
      </c>
      <c r="B22" s="31">
        <v>52</v>
      </c>
      <c r="C22" s="2" t="str">
        <f>VLOOKUP(B22,Customers!$A$1:$AK$964,2,0)</f>
        <v>Zachary</v>
      </c>
      <c r="D22" s="2" t="str">
        <f>VLOOKUP(B22,[1]Customers202!$A$1:$AH$1001,3,0)</f>
        <v>Boswell</v>
      </c>
      <c r="E22" s="2"/>
      <c r="F22" s="2" t="str">
        <f>VLOOKUP($B22,Customers!$A$2:$J$88,5,0)</f>
        <v>29 N. Main Street</v>
      </c>
      <c r="G22" s="2"/>
      <c r="H22" s="2" t="str">
        <f>VLOOKUP($B22,Customers!$A$2:$J$88,7,0)</f>
        <v>Rockford</v>
      </c>
      <c r="I22" s="2" t="str">
        <f>VLOOKUP(B22,[1]Customers202!$A$1:$AH$1001,8,0)</f>
        <v>MI</v>
      </c>
      <c r="J22" s="2">
        <f>VLOOKUP(B22,[1]Customers202!$A$1:$AH$1001,9,0)</f>
        <v>49341</v>
      </c>
      <c r="K22" s="2" t="str">
        <f>VLOOKUP(B22,[1]Customers202!$A$1:$AH$1001,10,0)</f>
        <v>US</v>
      </c>
      <c r="L22" s="2" t="str">
        <f>VLOOKUP(B22,[1]Customers202!$A$1:$AH$1001,11,0)</f>
        <v>616-914-5716</v>
      </c>
      <c r="M22" s="2"/>
      <c r="N22" s="2" t="str">
        <f>VLOOKUP(B22,[1]Customers202!$A$1:$AH$1001,13,0)</f>
        <v>zacboswell@gmail.com</v>
      </c>
      <c r="O22" s="2" t="str">
        <f>VLOOKUP(B22,[1]Customers202!$A$1:$AH$1001,14,0)</f>
        <v>Zachary</v>
      </c>
      <c r="P22" s="2" t="str">
        <f>VLOOKUP(B22,[1]Customers202!$A$1:$AH$1001,15,0)</f>
        <v>Boswell</v>
      </c>
      <c r="Q22" s="2" t="str">
        <f>VLOOKUP(B22,[1]Customers202!$A$1:$AH$1001,16,0)</f>
        <v>29 N. Main Street</v>
      </c>
      <c r="R22" s="2" t="str">
        <f>VLOOKUP(B22,[1]Customers202!$A$1:$AH$1001,17,0)</f>
        <v>Rockford</v>
      </c>
      <c r="S22" s="2" t="str">
        <f>VLOOKUP(B22,[1]Customers202!$A$1:$AH$1001,18,0)</f>
        <v>MI</v>
      </c>
      <c r="T22" s="2">
        <f>VLOOKUP(B22,[1]Customers202!$A$1:$AH$1001,19,0)</f>
        <v>49341</v>
      </c>
      <c r="U22" s="2" t="str">
        <f t="shared" si="0"/>
        <v>zacboswell@gmail.com</v>
      </c>
      <c r="V22" s="2"/>
      <c r="W22" s="4"/>
      <c r="X22" s="4"/>
      <c r="Y22" s="4"/>
      <c r="Z22" s="4"/>
      <c r="AA22" s="4"/>
      <c r="AB22" s="4"/>
      <c r="AC22" s="4"/>
      <c r="AD22" s="102">
        <v>75</v>
      </c>
      <c r="AE22" s="102">
        <v>4.5</v>
      </c>
      <c r="AF22" s="102">
        <v>6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 t="s">
        <v>148</v>
      </c>
      <c r="CR22" s="2" t="s">
        <v>656</v>
      </c>
      <c r="CS22" s="2">
        <v>6</v>
      </c>
      <c r="CT22" s="2"/>
      <c r="CU22" s="2"/>
      <c r="CV22" s="2"/>
      <c r="CW22" s="2" t="s">
        <v>141</v>
      </c>
      <c r="CX22" s="2"/>
      <c r="CY22" s="2"/>
    </row>
    <row r="23" spans="1:103">
      <c r="A23" s="31">
        <v>22</v>
      </c>
      <c r="B23" s="31">
        <v>53</v>
      </c>
      <c r="C23" s="2" t="str">
        <f>VLOOKUP(B23,Customers!$A$1:$AK$964,2,0)</f>
        <v>Benjamin</v>
      </c>
      <c r="D23" s="2" t="str">
        <f>VLOOKUP(B23,[1]Customers202!$A$1:$AH$1001,3,0)</f>
        <v>Peterson</v>
      </c>
      <c r="E23" s="2"/>
      <c r="F23" s="2" t="str">
        <f>VLOOKUP($B23,Customers!$A$2:$J$88,5,0)</f>
        <v>29 N. Main Street</v>
      </c>
      <c r="G23" s="2"/>
      <c r="H23" s="2" t="str">
        <f>VLOOKUP($B23,Customers!$A$2:$J$88,7,0)</f>
        <v>Rockford</v>
      </c>
      <c r="I23" s="2" t="str">
        <f>VLOOKUP(B23,[1]Customers202!$A$1:$AH$1001,8,0)</f>
        <v>MI</v>
      </c>
      <c r="J23" s="2">
        <f>VLOOKUP(B23,[1]Customers202!$A$1:$AH$1001,9,0)</f>
        <v>49341</v>
      </c>
      <c r="K23" s="2" t="str">
        <f>VLOOKUP(B23,[1]Customers202!$A$1:$AH$1001,10,0)</f>
        <v>US</v>
      </c>
      <c r="L23" s="2" t="str">
        <f>VLOOKUP(B23,[1]Customers202!$A$1:$AH$1001,11,0)</f>
        <v>616-304-0661</v>
      </c>
      <c r="M23" s="2"/>
      <c r="N23" s="2" t="str">
        <f>VLOOKUP(B23,[1]Customers202!$A$1:$AH$1001,13,0)</f>
        <v>benpetersen4@gmail.com</v>
      </c>
      <c r="O23" s="2" t="str">
        <f>VLOOKUP(B23,[1]Customers202!$A$1:$AH$1001,14,0)</f>
        <v>Benjamin</v>
      </c>
      <c r="P23" s="2" t="str">
        <f>VLOOKUP(B23,[1]Customers202!$A$1:$AH$1001,15,0)</f>
        <v>Peterson</v>
      </c>
      <c r="Q23" s="2" t="str">
        <f>VLOOKUP(B23,[1]Customers202!$A$1:$AH$1001,16,0)</f>
        <v>29 N. Main Street</v>
      </c>
      <c r="R23" s="2" t="str">
        <f>VLOOKUP(B23,[1]Customers202!$A$1:$AH$1001,17,0)</f>
        <v>Rockford</v>
      </c>
      <c r="S23" s="2" t="str">
        <f>VLOOKUP(B23,[1]Customers202!$A$1:$AH$1001,18,0)</f>
        <v>MI</v>
      </c>
      <c r="T23" s="2">
        <f>VLOOKUP(B23,[1]Customers202!$A$1:$AH$1001,19,0)</f>
        <v>49341</v>
      </c>
      <c r="U23" s="2" t="str">
        <f t="shared" si="0"/>
        <v>benpetersen4@gmail.com</v>
      </c>
      <c r="V23" s="2"/>
      <c r="W23" s="4"/>
      <c r="X23" s="4"/>
      <c r="Y23" s="4"/>
      <c r="Z23" s="4"/>
      <c r="AA23" s="4"/>
      <c r="AB23" s="4"/>
      <c r="AC23" s="4"/>
      <c r="AD23" s="102">
        <v>75</v>
      </c>
      <c r="AE23" s="102">
        <v>4.5</v>
      </c>
      <c r="AF23" s="102">
        <v>6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 t="s">
        <v>148</v>
      </c>
      <c r="CR23" s="2" t="s">
        <v>656</v>
      </c>
      <c r="CS23" s="2">
        <v>6</v>
      </c>
      <c r="CT23" s="2"/>
      <c r="CU23" s="2"/>
      <c r="CV23" s="2"/>
      <c r="CW23" s="2" t="s">
        <v>105</v>
      </c>
      <c r="CX23" s="2"/>
      <c r="CY23" s="2"/>
    </row>
    <row r="24" spans="1:103">
      <c r="A24" s="31">
        <v>23</v>
      </c>
      <c r="B24" s="31">
        <v>55</v>
      </c>
      <c r="C24" s="2" t="str">
        <f>VLOOKUP(B24,Customers!$A$1:$AK$964,2,0)</f>
        <v>Neil</v>
      </c>
      <c r="D24" s="2" t="str">
        <f>VLOOKUP(B24,[1]Customers202!$A$1:$AH$1001,3,0)</f>
        <v>Hubert</v>
      </c>
      <c r="E24" s="2"/>
      <c r="F24" s="2" t="str">
        <f>VLOOKUP($B24,Customers!$A$2:$J$88,5,0)</f>
        <v>29 N. Main Street</v>
      </c>
      <c r="G24" s="2"/>
      <c r="H24" s="2" t="str">
        <f>VLOOKUP($B24,Customers!$A$2:$J$88,7,0)</f>
        <v>Rockford</v>
      </c>
      <c r="I24" s="2" t="str">
        <f>VLOOKUP(B24,[1]Customers202!$A$1:$AH$1001,8,0)</f>
        <v>MI</v>
      </c>
      <c r="J24" s="2">
        <f>VLOOKUP(B24,[1]Customers202!$A$1:$AH$1001,9,0)</f>
        <v>49341</v>
      </c>
      <c r="K24" s="2" t="str">
        <f>VLOOKUP(B24,[1]Customers202!$A$1:$AH$1001,10,0)</f>
        <v>US</v>
      </c>
      <c r="L24" s="2" t="str">
        <f>VLOOKUP(B24,[1]Customers202!$A$1:$AH$1001,11,0)</f>
        <v>586-899-8752</v>
      </c>
      <c r="M24" s="2"/>
      <c r="N24" s="2" t="str">
        <f>VLOOKUP(B24,[1]Customers202!$A$1:$AH$1001,13,0)</f>
        <v>neil@neilhubert.com</v>
      </c>
      <c r="O24" s="2" t="str">
        <f>VLOOKUP(B24,[1]Customers202!$A$1:$AH$1001,14,0)</f>
        <v>Neil</v>
      </c>
      <c r="P24" s="2" t="str">
        <f>VLOOKUP(B24,[1]Customers202!$A$1:$AH$1001,15,0)</f>
        <v>Hubert</v>
      </c>
      <c r="Q24" s="2" t="str">
        <f>VLOOKUP(B24,[1]Customers202!$A$1:$AH$1001,16,0)</f>
        <v>29 N. Main Street</v>
      </c>
      <c r="R24" s="2" t="str">
        <f>VLOOKUP(B24,[1]Customers202!$A$1:$AH$1001,17,0)</f>
        <v>Rockford</v>
      </c>
      <c r="S24" s="2" t="str">
        <f>VLOOKUP(B24,[1]Customers202!$A$1:$AH$1001,18,0)</f>
        <v>MI</v>
      </c>
      <c r="T24" s="2">
        <f>VLOOKUP(B24,[1]Customers202!$A$1:$AH$1001,19,0)</f>
        <v>49341</v>
      </c>
      <c r="U24" s="2" t="str">
        <f t="shared" si="0"/>
        <v>neil@neilhubert.com</v>
      </c>
      <c r="V24" s="2"/>
      <c r="W24" s="4"/>
      <c r="X24" s="4"/>
      <c r="Y24" s="4"/>
      <c r="Z24" s="4"/>
      <c r="AA24" s="4"/>
      <c r="AB24" s="4"/>
      <c r="AC24" s="4"/>
      <c r="AD24" s="102">
        <v>150</v>
      </c>
      <c r="AE24" s="102">
        <v>9</v>
      </c>
      <c r="AF24" s="102">
        <v>6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 t="s">
        <v>148</v>
      </c>
      <c r="CR24" s="2" t="s">
        <v>656</v>
      </c>
      <c r="CS24" s="2">
        <v>12</v>
      </c>
      <c r="CT24" s="2"/>
      <c r="CU24" s="2"/>
      <c r="CV24" s="2"/>
      <c r="CW24" s="2"/>
      <c r="CX24" s="2"/>
      <c r="CY24" s="2"/>
    </row>
    <row r="25" spans="1:103">
      <c r="A25" s="31">
        <v>24</v>
      </c>
      <c r="B25" s="31">
        <v>56</v>
      </c>
      <c r="C25" s="2" t="str">
        <f>VLOOKUP(B25,Customers!$A$1:$AK$964,2,0)</f>
        <v>Sarah</v>
      </c>
      <c r="D25" s="2" t="str">
        <f>VLOOKUP(B25,[1]Customers202!$A$1:$AH$1001,3,0)</f>
        <v>Mier</v>
      </c>
      <c r="E25" s="2"/>
      <c r="F25" s="2" t="str">
        <f>VLOOKUP($B25,Customers!$A$2:$J$88,5,0)</f>
        <v>29 N. Main Street</v>
      </c>
      <c r="G25" s="2"/>
      <c r="H25" s="2" t="str">
        <f>VLOOKUP($B25,Customers!$A$2:$J$88,7,0)</f>
        <v>Rockford</v>
      </c>
      <c r="I25" s="2" t="str">
        <f>VLOOKUP(B25,[1]Customers202!$A$1:$AH$1001,8,0)</f>
        <v>MI</v>
      </c>
      <c r="J25" s="2">
        <f>VLOOKUP(B25,[1]Customers202!$A$1:$AH$1001,9,0)</f>
        <v>49341</v>
      </c>
      <c r="K25" s="2" t="str">
        <f>VLOOKUP(B25,[1]Customers202!$A$1:$AH$1001,10,0)</f>
        <v>US</v>
      </c>
      <c r="L25" s="2" t="str">
        <f>VLOOKUP(B25,[1]Customers202!$A$1:$AH$1001,11,0)</f>
        <v>616-515-5588</v>
      </c>
      <c r="M25" s="2"/>
      <c r="N25" s="2" t="str">
        <f>VLOOKUP(B25,[1]Customers202!$A$1:$AH$1001,13,0)</f>
        <v>Sarah@auxiliaryinc.com</v>
      </c>
      <c r="O25" s="2" t="str">
        <f>VLOOKUP(B25,[1]Customers202!$A$1:$AH$1001,14,0)</f>
        <v>Sarah</v>
      </c>
      <c r="P25" s="2" t="str">
        <f>VLOOKUP(B25,[1]Customers202!$A$1:$AH$1001,15,0)</f>
        <v>Mier</v>
      </c>
      <c r="Q25" s="2" t="str">
        <f>VLOOKUP(B25,[1]Customers202!$A$1:$AH$1001,16,0)</f>
        <v>29 N. Main Street</v>
      </c>
      <c r="R25" s="2" t="str">
        <f>VLOOKUP(B25,[1]Customers202!$A$1:$AH$1001,17,0)</f>
        <v>Rockford</v>
      </c>
      <c r="S25" s="2" t="str">
        <f>VLOOKUP(B25,[1]Customers202!$A$1:$AH$1001,18,0)</f>
        <v>MI</v>
      </c>
      <c r="T25" s="2">
        <f>VLOOKUP(B25,[1]Customers202!$A$1:$AH$1001,19,0)</f>
        <v>49341</v>
      </c>
      <c r="U25" s="2" t="str">
        <f t="shared" si="0"/>
        <v>Sarah@auxiliaryinc.com</v>
      </c>
      <c r="V25" s="2"/>
      <c r="W25" s="4"/>
      <c r="X25" s="4"/>
      <c r="Y25" s="4"/>
      <c r="Z25" s="4"/>
      <c r="AA25" s="4"/>
      <c r="AB25" s="4"/>
      <c r="AC25" s="4"/>
      <c r="AD25" s="102">
        <v>75</v>
      </c>
      <c r="AE25" s="102">
        <v>4.5</v>
      </c>
      <c r="AF25" s="102">
        <v>6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 t="s">
        <v>148</v>
      </c>
      <c r="CR25" s="2" t="s">
        <v>656</v>
      </c>
      <c r="CS25" s="2">
        <v>6</v>
      </c>
      <c r="CT25" s="2"/>
      <c r="CU25" s="2"/>
      <c r="CV25" s="2"/>
      <c r="CW25" s="2"/>
      <c r="CX25" s="2"/>
      <c r="CY25" s="2"/>
    </row>
    <row r="26" spans="1:103">
      <c r="A26" s="31">
        <v>25</v>
      </c>
      <c r="B26" s="31">
        <v>57</v>
      </c>
      <c r="C26" s="2" t="str">
        <f>VLOOKUP(B26,Customers!$A$1:$AK$964,2,0)</f>
        <v>Christa</v>
      </c>
      <c r="D26" s="2" t="str">
        <f>VLOOKUP(B26,[1]Customers202!$A$1:$AH$1001,3,0)</f>
        <v>Brenner</v>
      </c>
      <c r="E26" s="2"/>
      <c r="F26" s="2" t="str">
        <f>VLOOKUP($B26,Customers!$A$2:$J$88,5,0)</f>
        <v>29 N. Main Street</v>
      </c>
      <c r="G26" s="2"/>
      <c r="H26" s="2" t="str">
        <f>VLOOKUP($B26,Customers!$A$2:$J$88,7,0)</f>
        <v>Rockford</v>
      </c>
      <c r="I26" s="2" t="str">
        <f>VLOOKUP(B26,[1]Customers202!$A$1:$AH$1001,8,0)</f>
        <v>MI</v>
      </c>
      <c r="J26" s="2">
        <f>VLOOKUP(B26,[1]Customers202!$A$1:$AH$1001,9,0)</f>
        <v>49341</v>
      </c>
      <c r="K26" s="2" t="str">
        <f>VLOOKUP(B26,[1]Customers202!$A$1:$AH$1001,10,0)</f>
        <v>US</v>
      </c>
      <c r="L26" s="2" t="str">
        <f>VLOOKUP(B26,[1]Customers202!$A$1:$AH$1001,11,0)</f>
        <v>616-890-1531</v>
      </c>
      <c r="M26" s="2"/>
      <c r="N26" s="2" t="str">
        <f>VLOOKUP(B26,[1]Customers202!$A$1:$AH$1001,13,0)</f>
        <v>therapiddriver@gmail.com</v>
      </c>
      <c r="O26" s="2" t="str">
        <f>VLOOKUP(B26,[1]Customers202!$A$1:$AH$1001,14,0)</f>
        <v>Christa</v>
      </c>
      <c r="P26" s="2" t="str">
        <f>VLOOKUP(B26,[1]Customers202!$A$1:$AH$1001,15,0)</f>
        <v>Brenner</v>
      </c>
      <c r="Q26" s="2" t="str">
        <f>VLOOKUP(B26,[1]Customers202!$A$1:$AH$1001,16,0)</f>
        <v>29 N. Main Street</v>
      </c>
      <c r="R26" s="2" t="str">
        <f>VLOOKUP(B26,[1]Customers202!$A$1:$AH$1001,17,0)</f>
        <v>Rockford</v>
      </c>
      <c r="S26" s="2" t="str">
        <f>VLOOKUP(B26,[1]Customers202!$A$1:$AH$1001,18,0)</f>
        <v>MI</v>
      </c>
      <c r="T26" s="2">
        <f>VLOOKUP(B26,[1]Customers202!$A$1:$AH$1001,19,0)</f>
        <v>49341</v>
      </c>
      <c r="U26" s="2" t="str">
        <f t="shared" si="0"/>
        <v>therapiddriver@gmail.com</v>
      </c>
      <c r="V26" s="2"/>
      <c r="W26" s="4"/>
      <c r="X26" s="4"/>
      <c r="Y26" s="4"/>
      <c r="Z26" s="4"/>
      <c r="AA26" s="4"/>
      <c r="AB26" s="4"/>
      <c r="AC26" s="4"/>
      <c r="AD26" s="102">
        <v>150</v>
      </c>
      <c r="AE26" s="102">
        <v>9</v>
      </c>
      <c r="AF26" s="102">
        <v>6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 t="s">
        <v>148</v>
      </c>
      <c r="CR26" s="2" t="s">
        <v>656</v>
      </c>
      <c r="CS26" s="2">
        <v>12</v>
      </c>
      <c r="CT26" s="2"/>
      <c r="CU26" s="2"/>
      <c r="CV26" s="2"/>
      <c r="CW26" s="2" t="s">
        <v>105</v>
      </c>
      <c r="CX26" s="2"/>
      <c r="CY26" s="2"/>
    </row>
    <row r="27" spans="1:103">
      <c r="A27" s="31">
        <v>26</v>
      </c>
      <c r="B27" s="31">
        <v>58</v>
      </c>
      <c r="C27" s="2" t="str">
        <f>VLOOKUP(B27,Customers!$A$1:$AK$964,2,0)</f>
        <v>Leslie</v>
      </c>
      <c r="D27" s="2" t="str">
        <f>VLOOKUP(B27,[1]Customers202!$A$1:$AH$1001,3,0)</f>
        <v>Parks</v>
      </c>
      <c r="E27" s="2"/>
      <c r="F27" s="2" t="str">
        <f>VLOOKUP($B27,Customers!$A$2:$J$88,5,0)</f>
        <v>29 N. Main Street</v>
      </c>
      <c r="G27" s="2"/>
      <c r="H27" s="2" t="str">
        <f>VLOOKUP($B27,Customers!$A$2:$J$88,7,0)</f>
        <v>Rockford</v>
      </c>
      <c r="I27" s="2" t="str">
        <f>VLOOKUP(B27,[1]Customers202!$A$1:$AH$1001,8,0)</f>
        <v>MI</v>
      </c>
      <c r="J27" s="2">
        <f>VLOOKUP(B27,[1]Customers202!$A$1:$AH$1001,9,0)</f>
        <v>49341</v>
      </c>
      <c r="K27" s="2" t="str">
        <f>VLOOKUP(B27,[1]Customers202!$A$1:$AH$1001,10,0)</f>
        <v>US</v>
      </c>
      <c r="L27" s="2" t="str">
        <f>VLOOKUP(B27,[1]Customers202!$A$1:$AH$1001,11,0)</f>
        <v>616-560-6689</v>
      </c>
      <c r="M27" s="2"/>
      <c r="N27" s="2" t="str">
        <f>VLOOKUP(B27,[1]Customers202!$A$1:$AH$1001,13,0)</f>
        <v>leslieparks123@yahoo.com</v>
      </c>
      <c r="O27" s="2" t="str">
        <f>VLOOKUP(B27,[1]Customers202!$A$1:$AH$1001,14,0)</f>
        <v>Leslie</v>
      </c>
      <c r="P27" s="2" t="str">
        <f>VLOOKUP(B27,[1]Customers202!$A$1:$AH$1001,15,0)</f>
        <v>Parks</v>
      </c>
      <c r="Q27" s="2" t="str">
        <f>VLOOKUP(B27,[1]Customers202!$A$1:$AH$1001,16,0)</f>
        <v>29 N. Main Street</v>
      </c>
      <c r="R27" s="2" t="str">
        <f>VLOOKUP(B27,[1]Customers202!$A$1:$AH$1001,17,0)</f>
        <v>Rockford</v>
      </c>
      <c r="S27" s="2" t="str">
        <f>VLOOKUP(B27,[1]Customers202!$A$1:$AH$1001,18,0)</f>
        <v>MI</v>
      </c>
      <c r="T27" s="2">
        <f>VLOOKUP(B27,[1]Customers202!$A$1:$AH$1001,19,0)</f>
        <v>49341</v>
      </c>
      <c r="U27" s="2" t="str">
        <f t="shared" si="0"/>
        <v>leslieparks123@yahoo.com</v>
      </c>
      <c r="V27" s="2"/>
      <c r="W27" s="4"/>
      <c r="X27" s="4"/>
      <c r="Y27" s="4"/>
      <c r="Z27" s="4"/>
      <c r="AA27" s="4"/>
      <c r="AB27" s="4"/>
      <c r="AC27" s="4"/>
      <c r="AD27" s="102">
        <v>75</v>
      </c>
      <c r="AE27" s="102">
        <v>4.5</v>
      </c>
      <c r="AF27" s="102">
        <v>6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 t="s">
        <v>148</v>
      </c>
      <c r="CR27" s="2" t="s">
        <v>656</v>
      </c>
      <c r="CS27" s="2">
        <v>6</v>
      </c>
      <c r="CT27" s="2"/>
      <c r="CU27" s="2"/>
      <c r="CV27" s="2"/>
      <c r="CW27" s="2"/>
      <c r="CX27" s="2"/>
      <c r="CY27" s="2"/>
    </row>
    <row r="28" spans="1:103">
      <c r="A28" s="31">
        <v>27</v>
      </c>
      <c r="B28" s="31">
        <v>59</v>
      </c>
      <c r="C28" s="2" t="str">
        <f>VLOOKUP(B28,Customers!$A$1:$AK$964,2,0)</f>
        <v>Dana</v>
      </c>
      <c r="D28" s="2" t="str">
        <f>VLOOKUP(B28,[1]Customers202!$A$1:$AH$1001,3,0)</f>
        <v>Postma</v>
      </c>
      <c r="E28" s="2"/>
      <c r="F28" s="2" t="str">
        <f>VLOOKUP($B28,Customers!$A$2:$J$88,5,0)</f>
        <v>29 N. Main Street</v>
      </c>
      <c r="G28" s="2"/>
      <c r="H28" s="2" t="str">
        <f>VLOOKUP($B28,Customers!$A$2:$J$88,7,0)</f>
        <v>Rockford</v>
      </c>
      <c r="I28" s="2" t="str">
        <f>VLOOKUP(B28,[1]Customers202!$A$1:$AH$1001,8,0)</f>
        <v>MI</v>
      </c>
      <c r="J28" s="2">
        <f>VLOOKUP(B28,[1]Customers202!$A$1:$AH$1001,9,0)</f>
        <v>49341</v>
      </c>
      <c r="K28" s="2" t="str">
        <f>VLOOKUP(B28,[1]Customers202!$A$1:$AH$1001,10,0)</f>
        <v>US</v>
      </c>
      <c r="L28" s="2" t="str">
        <f>VLOOKUP(B28,[1]Customers202!$A$1:$AH$1001,11,0)</f>
        <v>616-916-3496</v>
      </c>
      <c r="M28" s="2"/>
      <c r="N28" s="2" t="str">
        <f>VLOOKUP(B28,[1]Customers202!$A$1:$AH$1001,13,0)</f>
        <v>dpostma@aol.com</v>
      </c>
      <c r="O28" s="2" t="str">
        <f>VLOOKUP(B28,[1]Customers202!$A$1:$AH$1001,14,0)</f>
        <v>Dana</v>
      </c>
      <c r="P28" s="2" t="str">
        <f>VLOOKUP(B28,[1]Customers202!$A$1:$AH$1001,15,0)</f>
        <v>Postma</v>
      </c>
      <c r="Q28" s="2" t="str">
        <f>VLOOKUP(B28,[1]Customers202!$A$1:$AH$1001,16,0)</f>
        <v>29 N. Main Street</v>
      </c>
      <c r="R28" s="2" t="str">
        <f>VLOOKUP(B28,[1]Customers202!$A$1:$AH$1001,17,0)</f>
        <v>Rockford</v>
      </c>
      <c r="S28" s="2" t="str">
        <f>VLOOKUP(B28,[1]Customers202!$A$1:$AH$1001,18,0)</f>
        <v>MI</v>
      </c>
      <c r="T28" s="2">
        <f>VLOOKUP(B28,[1]Customers202!$A$1:$AH$1001,19,0)</f>
        <v>49341</v>
      </c>
      <c r="U28" s="2" t="str">
        <f t="shared" si="0"/>
        <v>dpostma@aol.com</v>
      </c>
      <c r="V28" s="2"/>
      <c r="W28" s="4"/>
      <c r="X28" s="4"/>
      <c r="Y28" s="4"/>
      <c r="Z28" s="4"/>
      <c r="AA28" s="4"/>
      <c r="AB28" s="4"/>
      <c r="AC28" s="4"/>
      <c r="AD28" s="102">
        <v>75</v>
      </c>
      <c r="AE28" s="102">
        <v>4.5</v>
      </c>
      <c r="AF28" s="102">
        <v>6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 t="s">
        <v>148</v>
      </c>
      <c r="CR28" s="2" t="s">
        <v>656</v>
      </c>
      <c r="CS28" s="2">
        <v>6</v>
      </c>
      <c r="CT28" s="2"/>
      <c r="CU28" s="2"/>
      <c r="CV28" s="2"/>
      <c r="CW28" s="2"/>
      <c r="CX28" s="2"/>
      <c r="CY28" s="2"/>
    </row>
    <row r="29" spans="1:103">
      <c r="A29" s="31">
        <v>28</v>
      </c>
      <c r="B29" s="31">
        <v>60</v>
      </c>
      <c r="C29" s="2" t="str">
        <f>VLOOKUP(B29,Customers!$A$1:$AK$964,2,0)</f>
        <v>Jeremy</v>
      </c>
      <c r="D29" s="2" t="str">
        <f>VLOOKUP(B29,[1]Customers202!$A$1:$AH$1001,3,0)</f>
        <v>Eberts</v>
      </c>
      <c r="E29" s="2"/>
      <c r="F29" s="2" t="str">
        <f>VLOOKUP($B29,Customers!$A$2:$J$88,5,0)</f>
        <v>29 N. Main Street</v>
      </c>
      <c r="G29" s="2"/>
      <c r="H29" s="2" t="str">
        <f>VLOOKUP($B29,Customers!$A$2:$J$88,7,0)</f>
        <v>Rockford</v>
      </c>
      <c r="I29" s="2" t="str">
        <f>VLOOKUP(B29,[1]Customers202!$A$1:$AH$1001,8,0)</f>
        <v>MI</v>
      </c>
      <c r="J29" s="2">
        <f>VLOOKUP(B29,[1]Customers202!$A$1:$AH$1001,9,0)</f>
        <v>49341</v>
      </c>
      <c r="K29" s="2" t="str">
        <f>VLOOKUP(B29,[1]Customers202!$A$1:$AH$1001,10,0)</f>
        <v>US</v>
      </c>
      <c r="L29" s="2" t="str">
        <f>VLOOKUP(B29,[1]Customers202!$A$1:$AH$1001,11,0)</f>
        <v>616-460-7757</v>
      </c>
      <c r="M29" s="2"/>
      <c r="N29" s="2" t="str">
        <f>VLOOKUP(B29,[1]Customers202!$A$1:$AH$1001,13,0)</f>
        <v>ebertsje@gmail.com</v>
      </c>
      <c r="O29" s="2" t="str">
        <f>VLOOKUP(B29,[1]Customers202!$A$1:$AH$1001,14,0)</f>
        <v>Jeremy</v>
      </c>
      <c r="P29" s="2" t="str">
        <f>VLOOKUP(B29,[1]Customers202!$A$1:$AH$1001,15,0)</f>
        <v>Eberts</v>
      </c>
      <c r="Q29" s="2" t="str">
        <f>VLOOKUP(B29,[1]Customers202!$A$1:$AH$1001,16,0)</f>
        <v>29 N. Main Street</v>
      </c>
      <c r="R29" s="2" t="str">
        <f>VLOOKUP(B29,[1]Customers202!$A$1:$AH$1001,17,0)</f>
        <v>Rockford</v>
      </c>
      <c r="S29" s="2" t="str">
        <f>VLOOKUP(B29,[1]Customers202!$A$1:$AH$1001,18,0)</f>
        <v>MI</v>
      </c>
      <c r="T29" s="2">
        <f>VLOOKUP(B29,[1]Customers202!$A$1:$AH$1001,19,0)</f>
        <v>49341</v>
      </c>
      <c r="U29" s="2" t="str">
        <f t="shared" si="0"/>
        <v>ebertsje@gmail.com</v>
      </c>
      <c r="V29" s="2"/>
      <c r="W29" s="4"/>
      <c r="X29" s="4"/>
      <c r="Y29" s="4"/>
      <c r="Z29" s="4"/>
      <c r="AA29" s="4"/>
      <c r="AB29" s="4"/>
      <c r="AC29" s="4"/>
      <c r="AD29" s="102">
        <v>75</v>
      </c>
      <c r="AE29" s="102">
        <v>4.5</v>
      </c>
      <c r="AF29" s="102">
        <v>6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 t="s">
        <v>148</v>
      </c>
      <c r="CR29" s="2" t="s">
        <v>656</v>
      </c>
      <c r="CS29" s="2">
        <v>6</v>
      </c>
      <c r="CT29" s="2"/>
      <c r="CU29" s="2"/>
      <c r="CV29" s="2"/>
      <c r="CW29" s="2"/>
      <c r="CX29" s="2"/>
      <c r="CY29" s="2"/>
    </row>
    <row r="30" spans="1:103">
      <c r="A30" s="31">
        <v>29</v>
      </c>
      <c r="B30" s="31">
        <v>61</v>
      </c>
      <c r="C30" s="2" t="str">
        <f>VLOOKUP(B30,Customers!$A$1:$AK$964,2,0)</f>
        <v>John</v>
      </c>
      <c r="D30" s="2" t="str">
        <f>VLOOKUP(B30,[1]Customers202!$A$1:$AH$1001,3,0)</f>
        <v>Williamson</v>
      </c>
      <c r="E30" s="2"/>
      <c r="F30" s="2" t="str">
        <f>VLOOKUP($B30,Customers!$A$2:$J$88,5,0)</f>
        <v>29 N. Main Street</v>
      </c>
      <c r="G30" s="2"/>
      <c r="H30" s="2" t="str">
        <f>VLOOKUP($B30,Customers!$A$2:$J$88,7,0)</f>
        <v>Rockford</v>
      </c>
      <c r="I30" s="2" t="str">
        <f>VLOOKUP(B30,[1]Customers202!$A$1:$AH$1001,8,0)</f>
        <v>MI</v>
      </c>
      <c r="J30" s="2">
        <f>VLOOKUP(B30,[1]Customers202!$A$1:$AH$1001,9,0)</f>
        <v>49341</v>
      </c>
      <c r="K30" s="2" t="str">
        <f>VLOOKUP(B30,[1]Customers202!$A$1:$AH$1001,10,0)</f>
        <v>US</v>
      </c>
      <c r="L30" s="2" t="str">
        <f>VLOOKUP(B30,[1]Customers202!$A$1:$AH$1001,11,0)</f>
        <v>616-570-8309</v>
      </c>
      <c r="M30" s="2"/>
      <c r="N30" s="2" t="str">
        <f>VLOOKUP(B30,[1]Customers202!$A$1:$AH$1001,13,0)</f>
        <v>john@auxiliaryinc.com</v>
      </c>
      <c r="O30" s="2" t="str">
        <f>VLOOKUP(B30,[1]Customers202!$A$1:$AH$1001,14,0)</f>
        <v>John</v>
      </c>
      <c r="P30" s="2" t="str">
        <f>VLOOKUP(B30,[1]Customers202!$A$1:$AH$1001,15,0)</f>
        <v>Williamson</v>
      </c>
      <c r="Q30" s="2" t="str">
        <f>VLOOKUP(B30,[1]Customers202!$A$1:$AH$1001,16,0)</f>
        <v>29 N. Main Street</v>
      </c>
      <c r="R30" s="2" t="str">
        <f>VLOOKUP(B30,[1]Customers202!$A$1:$AH$1001,17,0)</f>
        <v>Rockford</v>
      </c>
      <c r="S30" s="2" t="str">
        <f>VLOOKUP(B30,[1]Customers202!$A$1:$AH$1001,18,0)</f>
        <v>MI</v>
      </c>
      <c r="T30" s="2">
        <f>VLOOKUP(B30,[1]Customers202!$A$1:$AH$1001,19,0)</f>
        <v>49341</v>
      </c>
      <c r="U30" s="2" t="str">
        <f t="shared" si="0"/>
        <v>john@auxiliaryinc.com</v>
      </c>
      <c r="V30" s="2"/>
      <c r="W30" s="4"/>
      <c r="X30" s="4"/>
      <c r="Y30" s="4"/>
      <c r="Z30" s="4"/>
      <c r="AA30" s="4"/>
      <c r="AB30" s="4"/>
      <c r="AC30" s="4"/>
      <c r="AD30" s="102">
        <v>75</v>
      </c>
      <c r="AE30" s="102">
        <v>4.5</v>
      </c>
      <c r="AF30" s="102">
        <v>6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 t="s">
        <v>148</v>
      </c>
      <c r="CR30" s="2" t="s">
        <v>656</v>
      </c>
      <c r="CS30" s="2">
        <v>6</v>
      </c>
      <c r="CT30" s="2"/>
      <c r="CU30" s="2"/>
      <c r="CV30" s="2"/>
      <c r="CW30" s="2"/>
      <c r="CX30" s="2"/>
      <c r="CY30" s="2"/>
    </row>
    <row r="31" spans="1:103">
      <c r="A31" s="31">
        <v>30</v>
      </c>
      <c r="B31" s="31">
        <v>37</v>
      </c>
      <c r="C31" s="4" t="str">
        <f>VLOOKUP(B31,Customers!$A$1:$AK$964,2,0)</f>
        <v>Kristen</v>
      </c>
      <c r="D31" s="2" t="str">
        <f>VLOOKUP(B31,[1]Customers202!$A$1:$AH$1001,3,0)</f>
        <v>Bell</v>
      </c>
      <c r="E31" s="2"/>
      <c r="F31" s="2"/>
      <c r="G31" s="2"/>
      <c r="H31" s="2"/>
      <c r="I31" s="2"/>
      <c r="J31" s="2"/>
      <c r="K31" s="2"/>
      <c r="L31" s="2"/>
      <c r="M31" s="2"/>
      <c r="N31" s="2" t="s">
        <v>699</v>
      </c>
      <c r="O31" s="2" t="str">
        <f>VLOOKUP(B31,[1]Customers202!$A$1:$AH$1001,14,0)</f>
        <v>Kristen</v>
      </c>
      <c r="P31" s="2" t="str">
        <f>VLOOKUP(B31,[1]Customers202!$A$1:$AH$1001,15,0)</f>
        <v>Bell</v>
      </c>
      <c r="Q31" s="2"/>
      <c r="R31" s="2"/>
      <c r="S31" s="2"/>
      <c r="T31" s="2"/>
      <c r="U31" s="2" t="s">
        <v>699</v>
      </c>
      <c r="V31" s="2"/>
      <c r="W31" s="4"/>
      <c r="X31" s="4"/>
      <c r="Y31" s="4"/>
      <c r="Z31" s="4"/>
      <c r="AA31" s="4"/>
      <c r="AB31" s="4"/>
      <c r="AC31" s="4"/>
      <c r="AD31" s="102">
        <v>75</v>
      </c>
      <c r="AE31" s="102">
        <v>4.5</v>
      </c>
      <c r="AF31" s="102">
        <v>0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 t="s">
        <v>148</v>
      </c>
      <c r="CR31" s="2" t="s">
        <v>656</v>
      </c>
      <c r="CS31" s="2">
        <v>6</v>
      </c>
      <c r="CT31" s="2"/>
      <c r="CU31" s="2"/>
      <c r="CV31" s="2"/>
      <c r="CW31" s="2"/>
      <c r="CX31" s="2"/>
      <c r="CY31" s="2"/>
    </row>
    <row r="32" spans="1:103">
      <c r="A32" s="31">
        <v>31</v>
      </c>
      <c r="B32" s="31">
        <v>62</v>
      </c>
      <c r="C32" s="2" t="str">
        <f>VLOOKUP(B32,Customers!$A$1:$AK$964,2,0)</f>
        <v>Anne</v>
      </c>
      <c r="D32" s="2" t="str">
        <f>VLOOKUP(B32,[1]Customers202!$A$1:$AH$1001,3,0)</f>
        <v>Eardely</v>
      </c>
      <c r="E32" s="2"/>
      <c r="F32" s="2" t="str">
        <f>VLOOKUP($B32,Customers!$A$2:$J$88,5,0)</f>
        <v>2737 Bonnell Ave.</v>
      </c>
      <c r="G32" s="2"/>
      <c r="H32" s="2" t="str">
        <f>VLOOKUP($B32,Customers!$A$2:$J$88,7,0)</f>
        <v>Grand Rapids</v>
      </c>
      <c r="I32" s="2" t="str">
        <f>VLOOKUP(B32,[1]Customers202!$A$1:$AH$1001,8,0)</f>
        <v>MI</v>
      </c>
      <c r="J32" s="2">
        <f>VLOOKUP(B32,[1]Customers202!$A$1:$AH$1001,9,0)</f>
        <v>49506</v>
      </c>
      <c r="K32" s="2" t="str">
        <f>VLOOKUP(B32,[1]Customers202!$A$1:$AH$1001,10,0)</f>
        <v>US</v>
      </c>
      <c r="L32" s="2" t="str">
        <f>VLOOKUP(B32,[1]Customers202!$A$1:$AH$1001,11,0)</f>
        <v>616-570-8309</v>
      </c>
      <c r="M32" s="2"/>
      <c r="N32" s="2" t="str">
        <f>VLOOKUP(B32,[1]Customers202!$A$1:$AH$1001,13,0)</f>
        <v>aeardley@aol.com</v>
      </c>
      <c r="O32" s="2" t="str">
        <f>VLOOKUP(B32,[1]Customers202!$A$1:$AH$1001,14,0)</f>
        <v>Anne</v>
      </c>
      <c r="P32" s="2" t="str">
        <f>VLOOKUP(B32,[1]Customers202!$A$1:$AH$1001,15,0)</f>
        <v>Eardely</v>
      </c>
      <c r="Q32" s="2" t="str">
        <f>VLOOKUP(B32,[1]Customers202!$A$1:$AH$1001,16,0)</f>
        <v>2737 Bonnell Ave.</v>
      </c>
      <c r="R32" s="2" t="str">
        <f>VLOOKUP(B32,[1]Customers202!$A$1:$AH$1001,17,0)</f>
        <v>Grand Rapids</v>
      </c>
      <c r="S32" s="2" t="str">
        <f>VLOOKUP(B32,[1]Customers202!$A$1:$AH$1001,18,0)</f>
        <v>MI</v>
      </c>
      <c r="T32" s="2">
        <f>VLOOKUP(B32,[1]Customers202!$A$1:$AH$1001,19,0)</f>
        <v>49506</v>
      </c>
      <c r="U32" s="2" t="str">
        <f t="shared" si="0"/>
        <v>aeardley@aol.com</v>
      </c>
      <c r="V32" s="2"/>
      <c r="W32" s="4"/>
      <c r="X32" s="4"/>
      <c r="Y32" s="4"/>
      <c r="Z32" s="4"/>
      <c r="AA32" s="4"/>
      <c r="AB32" s="4"/>
      <c r="AC32" s="4"/>
      <c r="AD32" s="102">
        <v>120</v>
      </c>
      <c r="AE32" s="102">
        <v>7.2</v>
      </c>
      <c r="AF32" s="102">
        <v>16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 t="s">
        <v>148</v>
      </c>
      <c r="CR32" s="2" t="s">
        <v>658</v>
      </c>
      <c r="CS32" s="2">
        <v>6</v>
      </c>
      <c r="CT32" s="2"/>
      <c r="CU32" s="2"/>
      <c r="CV32" s="2"/>
      <c r="CW32" s="2"/>
      <c r="CX32" s="2"/>
      <c r="CY32" s="2"/>
    </row>
    <row r="33" spans="1:103">
      <c r="A33" s="31">
        <v>32</v>
      </c>
      <c r="B33" s="31">
        <v>63</v>
      </c>
      <c r="C33" s="2" t="str">
        <f>VLOOKUP(B33,Customers!$A$1:$AK$964,2,0)</f>
        <v>Stephanie</v>
      </c>
      <c r="D33" s="2" t="str">
        <f>VLOOKUP(B33,[1]Customers202!$A$1:$AH$1001,3,0)</f>
        <v>Cullen</v>
      </c>
      <c r="E33" s="2"/>
      <c r="F33" s="2" t="str">
        <f>VLOOKUP($B33,Customers!$A$2:$J$88,5,0)</f>
        <v>2423 Hall Street</v>
      </c>
      <c r="G33" s="2"/>
      <c r="H33" s="2" t="str">
        <f>VLOOKUP($B33,Customers!$A$2:$J$88,7,0)</f>
        <v>Grand Rapids</v>
      </c>
      <c r="I33" s="2" t="str">
        <f>VLOOKUP(B33,[1]Customers202!$A$1:$AH$1001,8,0)</f>
        <v>MI</v>
      </c>
      <c r="J33" s="2">
        <f>VLOOKUP(B33,[1]Customers202!$A$1:$AH$1001,9,0)</f>
        <v>49506</v>
      </c>
      <c r="K33" s="2" t="str">
        <f>VLOOKUP(B33,[1]Customers202!$A$1:$AH$1001,10,0)</f>
        <v>US</v>
      </c>
      <c r="L33" s="2" t="str">
        <f>VLOOKUP(B33,[1]Customers202!$A$1:$AH$1001,11,0)</f>
        <v>248-840-4425</v>
      </c>
      <c r="M33" s="2"/>
      <c r="N33" s="2" t="str">
        <f>VLOOKUP(B33,[1]Customers202!$A$1:$AH$1001,13,0)</f>
        <v>speroffs@yahoo.com</v>
      </c>
      <c r="O33" s="2" t="str">
        <f>VLOOKUP(B33,[1]Customers202!$A$1:$AH$1001,14,0)</f>
        <v>Stephanie</v>
      </c>
      <c r="P33" s="2" t="str">
        <f>VLOOKUP(B33,[1]Customers202!$A$1:$AH$1001,15,0)</f>
        <v>Cullen</v>
      </c>
      <c r="Q33" s="2" t="str">
        <f>VLOOKUP(B33,[1]Customers202!$A$1:$AH$1001,16,0)</f>
        <v>2423 Hall Street</v>
      </c>
      <c r="R33" s="2" t="str">
        <f>VLOOKUP(B33,[1]Customers202!$A$1:$AH$1001,17,0)</f>
        <v>Grand Rapids</v>
      </c>
      <c r="S33" s="2" t="str">
        <f>VLOOKUP(B33,[1]Customers202!$A$1:$AH$1001,18,0)</f>
        <v>MI</v>
      </c>
      <c r="T33" s="2">
        <f>VLOOKUP(B33,[1]Customers202!$A$1:$AH$1001,19,0)</f>
        <v>49506</v>
      </c>
      <c r="U33" s="2" t="str">
        <f t="shared" si="0"/>
        <v>speroffs@yahoo.com</v>
      </c>
      <c r="V33" s="2"/>
      <c r="W33" s="4"/>
      <c r="X33" s="4"/>
      <c r="Y33" s="4"/>
      <c r="Z33" s="4"/>
      <c r="AA33" s="4"/>
      <c r="AB33" s="4"/>
      <c r="AC33" s="4"/>
      <c r="AD33" s="102">
        <v>75</v>
      </c>
      <c r="AE33" s="102">
        <v>4.5</v>
      </c>
      <c r="AF33" s="102">
        <v>16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 t="s">
        <v>148</v>
      </c>
      <c r="CR33" s="2" t="s">
        <v>656</v>
      </c>
      <c r="CS33" s="2">
        <v>6</v>
      </c>
      <c r="CT33" s="2"/>
      <c r="CU33" s="2"/>
      <c r="CV33" s="2"/>
      <c r="CW33" s="2"/>
      <c r="CX33" s="2"/>
      <c r="CY33" s="2"/>
    </row>
    <row r="34" spans="1:103">
      <c r="A34" s="31">
        <v>33</v>
      </c>
      <c r="B34" s="31">
        <v>64</v>
      </c>
      <c r="C34" s="2" t="str">
        <f>VLOOKUP(B34,Customers!$A$1:$AK$964,2,0)</f>
        <v>Elizabeth</v>
      </c>
      <c r="D34" s="2" t="str">
        <f>VLOOKUP(B34,[1]Customers202!$A$1:$AH$1001,3,0)</f>
        <v>Kratt</v>
      </c>
      <c r="E34" s="2"/>
      <c r="F34" s="2" t="str">
        <f>VLOOKUP($B34,Customers!$A$2:$J$88,5,0)</f>
        <v>2135 Wilshire</v>
      </c>
      <c r="G34" s="2"/>
      <c r="H34" s="2" t="str">
        <f>VLOOKUP($B34,Customers!$A$2:$J$88,7,0)</f>
        <v>Grand Rapids</v>
      </c>
      <c r="I34" s="2" t="str">
        <f>VLOOKUP(B34,[1]Customers202!$A$1:$AH$1001,8,0)</f>
        <v>MI</v>
      </c>
      <c r="J34" s="2">
        <f>VLOOKUP(B34,[1]Customers202!$A$1:$AH$1001,9,0)</f>
        <v>49506</v>
      </c>
      <c r="K34" s="2" t="str">
        <f>VLOOKUP(B34,[1]Customers202!$A$1:$AH$1001,10,0)</f>
        <v>US</v>
      </c>
      <c r="L34" s="2" t="str">
        <f>VLOOKUP(B34,[1]Customers202!$A$1:$AH$1001,11,0)</f>
        <v>616-248-4415</v>
      </c>
      <c r="M34" s="2"/>
      <c r="N34" s="2" t="str">
        <f>VLOOKUP(B34,[1]Customers202!$A$1:$AH$1001,13,0)</f>
        <v>thekratt@sbcglobal.net</v>
      </c>
      <c r="O34" s="2" t="str">
        <f>VLOOKUP(B34,[1]Customers202!$A$1:$AH$1001,14,0)</f>
        <v>Elizabeth</v>
      </c>
      <c r="P34" s="2" t="str">
        <f>VLOOKUP(B34,[1]Customers202!$A$1:$AH$1001,15,0)</f>
        <v>Kratt</v>
      </c>
      <c r="Q34" s="2" t="str">
        <f>VLOOKUP(B34,[1]Customers202!$A$1:$AH$1001,16,0)</f>
        <v>2135 Wilshire</v>
      </c>
      <c r="R34" s="2" t="str">
        <f>VLOOKUP(B34,[1]Customers202!$A$1:$AH$1001,17,0)</f>
        <v>Grand Rapids</v>
      </c>
      <c r="S34" s="2" t="str">
        <f>VLOOKUP(B34,[1]Customers202!$A$1:$AH$1001,18,0)</f>
        <v>MI</v>
      </c>
      <c r="T34" s="2">
        <f>VLOOKUP(B34,[1]Customers202!$A$1:$AH$1001,19,0)</f>
        <v>49506</v>
      </c>
      <c r="U34" s="2" t="str">
        <f t="shared" si="0"/>
        <v>thekratt@sbcglobal.net</v>
      </c>
      <c r="V34" s="2"/>
      <c r="W34" s="4"/>
      <c r="X34" s="4"/>
      <c r="Y34" s="4"/>
      <c r="Z34" s="4"/>
      <c r="AA34" s="4"/>
      <c r="AB34" s="4"/>
      <c r="AC34" s="4"/>
      <c r="AD34" s="102">
        <v>150</v>
      </c>
      <c r="AE34" s="102">
        <v>9</v>
      </c>
      <c r="AF34" s="102">
        <v>16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 t="s">
        <v>148</v>
      </c>
      <c r="CR34" s="2" t="s">
        <v>656</v>
      </c>
      <c r="CS34" s="2">
        <v>12</v>
      </c>
      <c r="CT34" s="2"/>
      <c r="CU34" s="2"/>
      <c r="CV34" s="2"/>
      <c r="CW34" s="2"/>
      <c r="CX34" s="2"/>
      <c r="CY34" s="2"/>
    </row>
    <row r="35" spans="1:103">
      <c r="A35" s="31">
        <v>34</v>
      </c>
      <c r="B35" s="31">
        <v>65</v>
      </c>
      <c r="C35" s="2" t="str">
        <f>VLOOKUP(B35,Customers!$A$1:$AK$964,2,0)</f>
        <v>Lindell</v>
      </c>
      <c r="D35" s="2" t="str">
        <f>VLOOKUP(B35,[1]Customers202!$A$1:$AH$1001,3,0)</f>
        <v>Hoff</v>
      </c>
      <c r="E35" s="2"/>
      <c r="F35" s="2" t="str">
        <f>VLOOKUP($B35,Customers!$A$2:$J$88,5,0)</f>
        <v>2730 Bonnell Ave</v>
      </c>
      <c r="G35" s="2"/>
      <c r="H35" s="2" t="str">
        <f>VLOOKUP($B35,Customers!$A$2:$J$88,7,0)</f>
        <v>Grand Rapids</v>
      </c>
      <c r="I35" s="2" t="str">
        <f>VLOOKUP(B35,[1]Customers202!$A$1:$AH$1001,8,0)</f>
        <v>MI</v>
      </c>
      <c r="J35" s="2">
        <f>VLOOKUP(B35,[1]Customers202!$A$1:$AH$1001,9,0)</f>
        <v>49506</v>
      </c>
      <c r="K35" s="2" t="str">
        <f>VLOOKUP(B35,[1]Customers202!$A$1:$AH$1001,10,0)</f>
        <v>US</v>
      </c>
      <c r="L35" s="2" t="str">
        <f>VLOOKUP(B35,[1]Customers202!$A$1:$AH$1001,11,0)</f>
        <v>616-977-0331</v>
      </c>
      <c r="M35" s="2"/>
      <c r="N35" s="2" t="str">
        <f>VLOOKUP(B35,[1]Customers202!$A$1:$AH$1001,13,0)</f>
        <v>lindelhoff@gmail.com</v>
      </c>
      <c r="O35" s="2" t="str">
        <f>VLOOKUP(B35,[1]Customers202!$A$1:$AH$1001,14,0)</f>
        <v>Lindell</v>
      </c>
      <c r="P35" s="2" t="str">
        <f>VLOOKUP(B35,[1]Customers202!$A$1:$AH$1001,15,0)</f>
        <v>Hoff</v>
      </c>
      <c r="Q35" s="2" t="str">
        <f>VLOOKUP(B35,[1]Customers202!$A$1:$AH$1001,16,0)</f>
        <v>2730 Bonnell Ave</v>
      </c>
      <c r="R35" s="2" t="str">
        <f>VLOOKUP(B35,[1]Customers202!$A$1:$AH$1001,17,0)</f>
        <v>Grand Rapids</v>
      </c>
      <c r="S35" s="2" t="str">
        <f>VLOOKUP(B35,[1]Customers202!$A$1:$AH$1001,18,0)</f>
        <v>MI</v>
      </c>
      <c r="T35" s="2">
        <f>VLOOKUP(B35,[1]Customers202!$A$1:$AH$1001,19,0)</f>
        <v>49506</v>
      </c>
      <c r="U35" s="2" t="str">
        <f t="shared" si="0"/>
        <v>lindelhoff@gmail.com</v>
      </c>
      <c r="V35" s="2"/>
      <c r="W35" s="4"/>
      <c r="X35" s="4"/>
      <c r="Y35" s="4"/>
      <c r="Z35" s="4"/>
      <c r="AA35" s="4"/>
      <c r="AB35" s="4"/>
      <c r="AC35" s="4"/>
      <c r="AD35" s="102">
        <v>120</v>
      </c>
      <c r="AE35" s="102">
        <v>7.2</v>
      </c>
      <c r="AF35" s="102">
        <v>16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 t="s">
        <v>148</v>
      </c>
      <c r="CR35" s="2" t="s">
        <v>658</v>
      </c>
      <c r="CS35" s="2">
        <v>6</v>
      </c>
      <c r="CT35" s="2"/>
      <c r="CU35" s="2"/>
      <c r="CV35" s="2"/>
      <c r="CW35" s="2"/>
      <c r="CX35" s="2"/>
      <c r="CY35" s="2"/>
    </row>
    <row r="36" spans="1:103">
      <c r="A36" s="31">
        <v>35</v>
      </c>
      <c r="B36" s="31">
        <v>88</v>
      </c>
      <c r="C36" s="2" t="str">
        <f>VLOOKUP(B36,Customers!$A$1:$AK$964,2,0)</f>
        <v>Jennifer</v>
      </c>
      <c r="D36" s="2" t="str">
        <f>VLOOKUP(B36,[1]Customers202!$A$1:$AH$1001,3,0)</f>
        <v>Fowler</v>
      </c>
      <c r="E36" s="2"/>
      <c r="F36" s="2" t="str">
        <f>VLOOKUP($B36,Customers!$A$2:$J$88,5,0)</f>
        <v>2549 Egypt Creek Ct</v>
      </c>
      <c r="G36" s="2"/>
      <c r="H36" s="2" t="str">
        <f>VLOOKUP($B36,Customers!$A$2:$J$88,7,0)</f>
        <v>Ada</v>
      </c>
      <c r="I36" s="2" t="str">
        <f>VLOOKUP(B36,[1]Customers202!$A$1:$AH$1001,8,0)</f>
        <v>MI</v>
      </c>
      <c r="J36" s="2">
        <f>VLOOKUP(B36,[1]Customers202!$A$1:$AH$1001,9,0)</f>
        <v>49301</v>
      </c>
      <c r="K36" s="2" t="str">
        <f>VLOOKUP(B36,[1]Customers202!$A$1:$AH$1001,10,0)</f>
        <v>US</v>
      </c>
      <c r="L36" s="2" t="str">
        <f>VLOOKUP(B36,[1]Customers202!$A$1:$AH$1001,11,0)</f>
        <v>616-295-2373</v>
      </c>
      <c r="M36" s="2"/>
      <c r="N36" s="2" t="str">
        <f>VLOOKUP(B36,[1]Customers202!$A$1:$AH$1001,13,0)</f>
        <v>jlfowler1@gmail.com</v>
      </c>
      <c r="O36" s="2" t="str">
        <f>VLOOKUP(B36,[1]Customers202!$A$1:$AH$1001,14,0)</f>
        <v>Jennifer</v>
      </c>
      <c r="P36" s="2" t="str">
        <f>VLOOKUP(B36,[1]Customers202!$A$1:$AH$1001,15,0)</f>
        <v>Fowler</v>
      </c>
      <c r="Q36" s="2" t="str">
        <f>VLOOKUP(B36,[1]Customers202!$A$1:$AH$1001,16,0)</f>
        <v>2549 Egypt Creek Ct</v>
      </c>
      <c r="R36" s="2" t="str">
        <f>VLOOKUP(B36,[1]Customers202!$A$1:$AH$1001,17,0)</f>
        <v>Ada</v>
      </c>
      <c r="S36" s="2" t="str">
        <f>VLOOKUP(B36,[1]Customers202!$A$1:$AH$1001,18,0)</f>
        <v>MI</v>
      </c>
      <c r="T36" s="2">
        <f>VLOOKUP(B36,[1]Customers202!$A$1:$AH$1001,19,0)</f>
        <v>49301</v>
      </c>
      <c r="U36" s="2" t="str">
        <f t="shared" si="0"/>
        <v>jlfowler1@gmail.com</v>
      </c>
      <c r="V36" s="2"/>
      <c r="W36" s="4"/>
      <c r="X36" s="4"/>
      <c r="Y36" s="4"/>
      <c r="Z36" s="4"/>
      <c r="AA36" s="4"/>
      <c r="AB36" s="4"/>
      <c r="AC36" s="4"/>
      <c r="AD36" s="102">
        <v>75</v>
      </c>
      <c r="AE36" s="102">
        <v>4.5</v>
      </c>
      <c r="AF36" s="102">
        <v>19.989999999999998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 t="s">
        <v>227</v>
      </c>
      <c r="CR36" s="2" t="s">
        <v>656</v>
      </c>
      <c r="CS36" s="2">
        <v>6</v>
      </c>
      <c r="CT36" s="2"/>
      <c r="CU36" s="2"/>
      <c r="CV36" s="2"/>
      <c r="CW36" s="2" t="s">
        <v>141</v>
      </c>
      <c r="CX36" s="2"/>
      <c r="CY36" s="2"/>
    </row>
    <row r="37" spans="1:103">
      <c r="A37" s="31">
        <v>36</v>
      </c>
      <c r="B37" s="31">
        <v>91</v>
      </c>
      <c r="C37" s="2" t="str">
        <f>VLOOKUP(B37,Customers!$A$1:$AK$964,2,0)</f>
        <v>Kasie</v>
      </c>
      <c r="D37" s="2" t="str">
        <f>VLOOKUP(B37,[1]Customers202!$A$1:$AH$1001,3,0)</f>
        <v>Smith</v>
      </c>
      <c r="E37" s="2"/>
      <c r="F37" s="2" t="str">
        <f>VLOOKUP($B37,Customers!$A$2:$J$88,5,0)</f>
        <v>5453 Egypt Creek Blvd</v>
      </c>
      <c r="G37" s="2"/>
      <c r="H37" s="2" t="str">
        <f>VLOOKUP($B37,Customers!$A$2:$J$88,7,0)</f>
        <v>Ada</v>
      </c>
      <c r="I37" s="2" t="s">
        <v>176</v>
      </c>
      <c r="J37" s="2">
        <f>VLOOKUP(B37,[1]Customers202!$A$1:$AH$1001,9,0)</f>
        <v>49301</v>
      </c>
      <c r="K37" s="2" t="str">
        <f>VLOOKUP(B37,[1]Customers202!$A$1:$AH$1001,10,0)</f>
        <v>US</v>
      </c>
      <c r="L37" s="2" t="str">
        <f>VLOOKUP(B37,[1]Customers202!$A$1:$AH$1001,11,0)</f>
        <v>616-682-4952</v>
      </c>
      <c r="M37" s="2"/>
      <c r="N37" s="2" t="str">
        <f>VLOOKUP(B37,[1]Customers202!$A$1:$AH$1001,13,0)</f>
        <v>kasie@mac.com</v>
      </c>
      <c r="O37" s="2" t="str">
        <f>VLOOKUP(B37,[1]Customers202!$A$1:$AH$1001,14,0)</f>
        <v>Kasie</v>
      </c>
      <c r="P37" s="2" t="str">
        <f>VLOOKUP(B37,[1]Customers202!$A$1:$AH$1001,15,0)</f>
        <v>Smith</v>
      </c>
      <c r="Q37" s="2" t="str">
        <f>VLOOKUP(B37,[1]Customers202!$A$1:$AH$1001,16,0)</f>
        <v>5453 Egypt Creek Blvd</v>
      </c>
      <c r="R37" s="2" t="str">
        <f>VLOOKUP(B37,[1]Customers202!$A$1:$AH$1001,17,0)</f>
        <v>Ada</v>
      </c>
      <c r="S37" s="2" t="s">
        <v>176</v>
      </c>
      <c r="T37" s="2">
        <f>VLOOKUP(B37,[1]Customers202!$A$1:$AH$1001,19,0)</f>
        <v>49301</v>
      </c>
      <c r="U37" s="2" t="str">
        <f t="shared" si="0"/>
        <v>kasie@mac.com</v>
      </c>
      <c r="V37" s="2"/>
      <c r="W37" s="4"/>
      <c r="X37" s="4"/>
      <c r="Y37" s="4"/>
      <c r="Z37" s="4"/>
      <c r="AA37" s="4"/>
      <c r="AB37" s="4"/>
      <c r="AC37" s="4"/>
      <c r="AD37" s="102">
        <v>120</v>
      </c>
      <c r="AE37" s="102">
        <v>7.2</v>
      </c>
      <c r="AF37" s="102">
        <v>19.989999999999998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 t="s">
        <v>227</v>
      </c>
      <c r="CR37" s="2" t="s">
        <v>656</v>
      </c>
      <c r="CS37" s="2">
        <v>6</v>
      </c>
      <c r="CT37" s="2" t="s">
        <v>150</v>
      </c>
      <c r="CU37" s="2"/>
      <c r="CV37" s="2"/>
      <c r="CW37" s="2" t="s">
        <v>141</v>
      </c>
      <c r="CX37" s="2"/>
      <c r="CY37" s="2"/>
    </row>
    <row r="38" spans="1:103">
      <c r="A38" s="31">
        <v>37</v>
      </c>
      <c r="B38" s="31">
        <v>51</v>
      </c>
      <c r="C38" s="2" t="str">
        <f>VLOOKUP(B38,Customers!$A$1:$AK$964,2,0)</f>
        <v>Thomas</v>
      </c>
      <c r="D38" s="2" t="str">
        <f>VLOOKUP(B38,[1]Customers202!$A$1:$AH$1001,3,0)</f>
        <v>Crimp</v>
      </c>
      <c r="E38" s="2"/>
      <c r="F38" s="2" t="str">
        <f>VLOOKUP($B38,Customers!$A$2:$J$88,5,0)</f>
        <v>29 N. Main Street</v>
      </c>
      <c r="G38" s="2"/>
      <c r="H38" s="2" t="str">
        <f>VLOOKUP($B38,Customers!$A$2:$J$88,7,0)</f>
        <v>Rockford</v>
      </c>
      <c r="I38" s="2" t="str">
        <f>VLOOKUP(B38,[1]Customers202!$A$1:$AH$1001,8,0)</f>
        <v>MI</v>
      </c>
      <c r="J38" s="2">
        <f>VLOOKUP(B38,[1]Customers202!$A$1:$AH$1001,9,0)</f>
        <v>49341</v>
      </c>
      <c r="K38" s="2" t="str">
        <f>VLOOKUP(B38,[1]Customers202!$A$1:$AH$1001,10,0)</f>
        <v>US</v>
      </c>
      <c r="L38" s="2" t="str">
        <f>VLOOKUP(B38,[1]Customers202!$A$1:$AH$1001,11,0)</f>
        <v>616-460-0400</v>
      </c>
      <c r="M38" s="2"/>
      <c r="N38" s="2" t="str">
        <f>VLOOKUP(B38,[1]Customers202!$A$1:$AH$1001,13,0)</f>
        <v>tom@auxiliaryinc.com</v>
      </c>
      <c r="O38" s="2" t="str">
        <f>VLOOKUP(B38,[1]Customers202!$A$1:$AH$1001,14,0)</f>
        <v>Thomas</v>
      </c>
      <c r="P38" s="2" t="str">
        <f>VLOOKUP(B38,[1]Customers202!$A$1:$AH$1001,15,0)</f>
        <v>Crimp</v>
      </c>
      <c r="Q38" s="2" t="str">
        <f>VLOOKUP(B38,[1]Customers202!$A$1:$AH$1001,16,0)</f>
        <v>29 N. Main Street</v>
      </c>
      <c r="R38" s="2" t="str">
        <f>VLOOKUP(B38,[1]Customers202!$A$1:$AH$1001,17,0)</f>
        <v>Rockford</v>
      </c>
      <c r="S38" s="2" t="str">
        <f>VLOOKUP(B38,[1]Customers202!$A$1:$AH$1001,18,0)</f>
        <v>MI</v>
      </c>
      <c r="T38" s="2">
        <f>VLOOKUP(B38,[1]Customers202!$A$1:$AH$1001,19,0)</f>
        <v>49341</v>
      </c>
      <c r="U38" s="2" t="str">
        <f t="shared" si="0"/>
        <v>tom@auxiliaryinc.com</v>
      </c>
      <c r="V38" s="2"/>
      <c r="W38" s="4"/>
      <c r="X38" s="4"/>
      <c r="Y38" s="4"/>
      <c r="Z38" s="4"/>
      <c r="AA38" s="4"/>
      <c r="AB38" s="4"/>
      <c r="AC38" s="4"/>
      <c r="AD38" s="102">
        <v>75</v>
      </c>
      <c r="AE38" s="102">
        <v>4.5</v>
      </c>
      <c r="AF38" s="102">
        <v>16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 t="s">
        <v>148</v>
      </c>
      <c r="CR38" s="2" t="s">
        <v>709</v>
      </c>
      <c r="CS38" s="2">
        <v>6</v>
      </c>
      <c r="CT38" s="2"/>
      <c r="CU38" s="2"/>
      <c r="CV38" s="2"/>
      <c r="CW38" s="2" t="s">
        <v>105</v>
      </c>
      <c r="CX38" s="2"/>
      <c r="CY38" s="2"/>
    </row>
    <row r="39" spans="1:103">
      <c r="A39" s="31">
        <v>38</v>
      </c>
      <c r="B39" s="31">
        <v>54</v>
      </c>
      <c r="C39" s="2" t="str">
        <f>VLOOKUP(B39,Customers!$A$1:$AK$964,2,0)</f>
        <v>Kate</v>
      </c>
      <c r="D39" s="2" t="str">
        <f>VLOOKUP(B39,[1]Customers202!$A$1:$AH$1001,3,0)</f>
        <v>Quinn</v>
      </c>
      <c r="E39" s="2"/>
      <c r="F39" s="2" t="str">
        <f>VLOOKUP($B39,Customers!$A$2:$J$88,5,0)</f>
        <v>29 N. Main Street</v>
      </c>
      <c r="G39" s="2"/>
      <c r="H39" s="2" t="str">
        <f>VLOOKUP($B39,Customers!$A$2:$J$88,7,0)</f>
        <v>Rockford</v>
      </c>
      <c r="I39" s="2" t="str">
        <f>VLOOKUP(B39,[1]Customers202!$A$1:$AH$1001,8,0)</f>
        <v>MI</v>
      </c>
      <c r="J39" s="2">
        <f>VLOOKUP(B39,[1]Customers202!$A$1:$AH$1001,9,0)</f>
        <v>49341</v>
      </c>
      <c r="K39" s="2" t="str">
        <f>VLOOKUP(B39,[1]Customers202!$A$1:$AH$1001,10,0)</f>
        <v>US</v>
      </c>
      <c r="L39" s="2" t="str">
        <f>VLOOKUP(B39,[1]Customers202!$A$1:$AH$1001,11,0)</f>
        <v>616-901-8781</v>
      </c>
      <c r="M39" s="2"/>
      <c r="N39" s="2" t="str">
        <f>VLOOKUP(B39,[1]Customers202!$A$1:$AH$1001,13,0)</f>
        <v>katequinn.91@gmail.com</v>
      </c>
      <c r="O39" s="2" t="str">
        <f>VLOOKUP(B39,[1]Customers202!$A$1:$AH$1001,14,0)</f>
        <v>Kate</v>
      </c>
      <c r="P39" s="2" t="str">
        <f>VLOOKUP(B39,[1]Customers202!$A$1:$AH$1001,15,0)</f>
        <v>Quinn</v>
      </c>
      <c r="Q39" s="2" t="str">
        <f>VLOOKUP(B39,[1]Customers202!$A$1:$AH$1001,16,0)</f>
        <v>29 N. Main Street</v>
      </c>
      <c r="R39" s="2" t="str">
        <f>VLOOKUP(B39,[1]Customers202!$A$1:$AH$1001,17,0)</f>
        <v>Rockford</v>
      </c>
      <c r="S39" s="2" t="str">
        <f>VLOOKUP(B39,[1]Customers202!$A$1:$AH$1001,18,0)</f>
        <v>MI</v>
      </c>
      <c r="T39" s="2">
        <f>VLOOKUP(B39,[1]Customers202!$A$1:$AH$1001,19,0)</f>
        <v>49341</v>
      </c>
      <c r="U39" s="2" t="str">
        <f t="shared" si="0"/>
        <v>katequinn.91@gmail.com</v>
      </c>
      <c r="V39" s="2"/>
      <c r="W39" s="4"/>
      <c r="X39" s="4"/>
      <c r="Y39" s="4"/>
      <c r="Z39" s="4"/>
      <c r="AA39" s="4"/>
      <c r="AB39" s="4"/>
      <c r="AC39" s="4"/>
      <c r="AD39" s="102">
        <v>75</v>
      </c>
      <c r="AE39" s="102">
        <v>4.5</v>
      </c>
      <c r="AF39" s="102">
        <v>6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 t="s">
        <v>148</v>
      </c>
      <c r="CR39" s="2" t="s">
        <v>656</v>
      </c>
      <c r="CS39" s="2">
        <v>6</v>
      </c>
      <c r="CT39" s="2"/>
      <c r="CU39" s="2"/>
      <c r="CV39" s="2"/>
      <c r="CW39" s="2" t="s">
        <v>179</v>
      </c>
      <c r="CX39" s="2"/>
      <c r="CY39" s="2"/>
    </row>
    <row r="40" spans="1:103">
      <c r="A40" s="31">
        <v>39</v>
      </c>
      <c r="B40" s="31">
        <v>68</v>
      </c>
      <c r="C40" s="2" t="str">
        <f>VLOOKUP(B40,Customers!$A$1:$AK$964,2,0)</f>
        <v>Laurie</v>
      </c>
      <c r="D40" s="2" t="str">
        <f>VLOOKUP(B40,[1]Customers202!$A$1:$AH$1001,3,0)</f>
        <v>Oleniczak</v>
      </c>
      <c r="E40" s="2"/>
      <c r="F40" s="2" t="str">
        <f>VLOOKUP($B40,Customers!$A$2:$J$88,5,0)</f>
        <v>2692 Deli Ct. NE</v>
      </c>
      <c r="G40" s="2"/>
      <c r="H40" s="2" t="str">
        <f>VLOOKUP($B40,Customers!$A$2:$J$88,7,0)</f>
        <v>Grand Rapids</v>
      </c>
      <c r="I40" s="2" t="str">
        <f>VLOOKUP(B40,[1]Customers202!$A$1:$AH$1001,8,0)</f>
        <v>MI</v>
      </c>
      <c r="J40" s="2">
        <f>VLOOKUP(B40,[1]Customers202!$A$1:$AH$1001,9,0)</f>
        <v>49525</v>
      </c>
      <c r="K40" s="2" t="str">
        <f>VLOOKUP(B40,[1]Customers202!$A$1:$AH$1001,10,0)</f>
        <v>US</v>
      </c>
      <c r="L40" s="2" t="str">
        <f>VLOOKUP(B40,[1]Customers202!$A$1:$AH$1001,11,0)</f>
        <v>616-361-8630</v>
      </c>
      <c r="M40" s="2"/>
      <c r="N40" s="2" t="str">
        <f>VLOOKUP(B40,[1]Customers202!$A$1:$AH$1001,13,0)</f>
        <v>laurie.oleniczak@kellogg.com</v>
      </c>
      <c r="O40" s="2" t="str">
        <f>VLOOKUP(B40,[1]Customers202!$A$1:$AH$1001,14,0)</f>
        <v>Laurie</v>
      </c>
      <c r="P40" s="2" t="str">
        <f>VLOOKUP(B40,[1]Customers202!$A$1:$AH$1001,15,0)</f>
        <v>Oleniczak</v>
      </c>
      <c r="Q40" s="2" t="str">
        <f>VLOOKUP(B40,[1]Customers202!$A$1:$AH$1001,16,0)</f>
        <v>2692 Deli Ct. NE</v>
      </c>
      <c r="R40" s="2" t="str">
        <f>VLOOKUP(B40,[1]Customers202!$A$1:$AH$1001,17,0)</f>
        <v>Grand Rapids</v>
      </c>
      <c r="S40" s="2" t="str">
        <f>VLOOKUP(B40,[1]Customers202!$A$1:$AH$1001,18,0)</f>
        <v>MI</v>
      </c>
      <c r="T40" s="2">
        <f>VLOOKUP(B40,[1]Customers202!$A$1:$AH$1001,19,0)</f>
        <v>49525</v>
      </c>
      <c r="U40" s="2" t="str">
        <f t="shared" si="0"/>
        <v>laurie.oleniczak@kellogg.com</v>
      </c>
      <c r="V40" s="2"/>
      <c r="W40" s="4"/>
      <c r="X40" s="4"/>
      <c r="Y40" s="4"/>
      <c r="Z40" s="4"/>
      <c r="AA40" s="4"/>
      <c r="AB40" s="4"/>
      <c r="AC40" s="4"/>
      <c r="AD40" s="103">
        <v>75</v>
      </c>
      <c r="AE40" s="103">
        <v>4.5</v>
      </c>
      <c r="AF40" s="103">
        <v>16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 t="s">
        <v>148</v>
      </c>
      <c r="CR40" s="2" t="s">
        <v>656</v>
      </c>
      <c r="CS40" s="2">
        <v>6</v>
      </c>
      <c r="CT40" s="2"/>
      <c r="CU40" s="2"/>
      <c r="CV40" s="2"/>
      <c r="CW40" s="2" t="s">
        <v>105</v>
      </c>
      <c r="CX40" s="2"/>
      <c r="CY40" s="2"/>
    </row>
    <row r="41" spans="1:103">
      <c r="A41" s="31">
        <v>40</v>
      </c>
      <c r="B41" s="31">
        <v>69</v>
      </c>
      <c r="C41" s="2" t="str">
        <f>VLOOKUP(B41,Customers!$A$1:$AK$964,2,0)</f>
        <v>Maggie</v>
      </c>
      <c r="D41" s="2" t="str">
        <f>VLOOKUP(B41,[1]Customers202!$A$1:$AH$1001,3,0)</f>
        <v>McPhee</v>
      </c>
      <c r="E41" s="2"/>
      <c r="F41" s="2" t="str">
        <f>VLOOKUP($B41,Customers!$A$2:$J$88,5,0)</f>
        <v>5570 Executive Parkway SE</v>
      </c>
      <c r="G41" s="2"/>
      <c r="H41" s="2" t="str">
        <f>VLOOKUP($B41,Customers!$A$2:$J$88,7,0)</f>
        <v>Grand Rapids</v>
      </c>
      <c r="I41" s="2" t="str">
        <f>VLOOKUP(B41,[1]Customers202!$A$1:$AH$1001,8,0)</f>
        <v>MI</v>
      </c>
      <c r="J41" s="2">
        <f>VLOOKUP(B41,[1]Customers202!$A$1:$AH$1001,9,0)</f>
        <v>42512</v>
      </c>
      <c r="K41" s="2" t="str">
        <f>VLOOKUP(B41,[1]Customers202!$A$1:$AH$1001,10,0)</f>
        <v>US</v>
      </c>
      <c r="L41" s="2" t="str">
        <f>VLOOKUP(B41,[1]Customers202!$A$1:$AH$1001,11,0)</f>
        <v>616-560-1208</v>
      </c>
      <c r="M41" s="2"/>
      <c r="N41" s="2" t="str">
        <f>VLOOKUP(B41,[1]Customers202!$A$1:$AH$1001,13,0)</f>
        <v>maggie.mcphee@att.net</v>
      </c>
      <c r="O41" s="2" t="str">
        <f>VLOOKUP(B41,[1]Customers202!$A$1:$AH$1001,14,0)</f>
        <v>Maggie</v>
      </c>
      <c r="P41" s="2" t="str">
        <f>VLOOKUP(B41,[1]Customers202!$A$1:$AH$1001,15,0)</f>
        <v>McPhee</v>
      </c>
      <c r="Q41" s="2" t="str">
        <f>VLOOKUP(B41,[1]Customers202!$A$1:$AH$1001,16,0)</f>
        <v>5570 Executive Parkway SE</v>
      </c>
      <c r="R41" s="2" t="str">
        <f>VLOOKUP(B41,[1]Customers202!$A$1:$AH$1001,17,0)</f>
        <v>Grand Rapids</v>
      </c>
      <c r="S41" s="2" t="str">
        <f>VLOOKUP(B41,[1]Customers202!$A$1:$AH$1001,18,0)</f>
        <v>MI</v>
      </c>
      <c r="T41" s="2">
        <f>VLOOKUP(B41,[1]Customers202!$A$1:$AH$1001,19,0)</f>
        <v>42512</v>
      </c>
      <c r="U41" s="2" t="str">
        <f t="shared" si="0"/>
        <v>maggie.mcphee@att.net</v>
      </c>
      <c r="V41" s="2"/>
      <c r="W41" s="4"/>
      <c r="X41" s="4"/>
      <c r="Y41" s="4"/>
      <c r="Z41" s="4"/>
      <c r="AA41" s="4"/>
      <c r="AB41" s="4"/>
      <c r="AC41" s="4"/>
      <c r="AD41" s="103">
        <v>75</v>
      </c>
      <c r="AE41" s="103">
        <v>4.5</v>
      </c>
      <c r="AF41" s="103">
        <v>16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 t="s">
        <v>148</v>
      </c>
      <c r="CR41" s="2" t="s">
        <v>656</v>
      </c>
      <c r="CS41" s="2">
        <v>6</v>
      </c>
      <c r="CT41" s="2"/>
      <c r="CU41" s="2"/>
      <c r="CV41" s="2"/>
      <c r="CW41" s="2" t="s">
        <v>141</v>
      </c>
      <c r="CX41" s="2"/>
      <c r="CY41" s="2"/>
    </row>
    <row r="42" spans="1:103">
      <c r="A42" s="31">
        <v>41</v>
      </c>
      <c r="B42" s="31">
        <v>70</v>
      </c>
      <c r="C42" s="2" t="str">
        <f>VLOOKUP(B42,Customers!$A$1:$AK$964,2,0)</f>
        <v>Nancy</v>
      </c>
      <c r="D42" s="2" t="str">
        <f>VLOOKUP(B42,[1]Customers202!$A$1:$AH$1001,3,0)</f>
        <v>Fitzgerald</v>
      </c>
      <c r="E42" s="2"/>
      <c r="F42" s="2" t="str">
        <f>VLOOKUP($B42,Customers!$A$2:$J$88,5,0)</f>
        <v>2554 McBrayer Ct</v>
      </c>
      <c r="G42" s="2"/>
      <c r="H42" s="2" t="str">
        <f>VLOOKUP($B42,Customers!$A$2:$J$88,7,0)</f>
        <v>Caledonia</v>
      </c>
      <c r="I42" s="2" t="str">
        <f>VLOOKUP(B42,[1]Customers202!$A$1:$AH$1001,8,0)</f>
        <v>MI</v>
      </c>
      <c r="J42" s="2">
        <f>VLOOKUP(B42,[1]Customers202!$A$1:$AH$1001,9,0)</f>
        <v>49316</v>
      </c>
      <c r="K42" s="2" t="str">
        <f>VLOOKUP(B42,[1]Customers202!$A$1:$AH$1001,10,0)</f>
        <v>US</v>
      </c>
      <c r="L42" s="2" t="str">
        <f>VLOOKUP(B42,[1]Customers202!$A$1:$AH$1001,11,0)</f>
        <v>616-450-8860</v>
      </c>
      <c r="M42" s="2"/>
      <c r="N42" s="2" t="str">
        <f>VLOOKUP(B42,[1]Customers202!$A$1:$AH$1001,13,0)</f>
        <v>nancy.l.fitzgerald@att.net</v>
      </c>
      <c r="O42" s="2" t="str">
        <f>VLOOKUP(B42,[1]Customers202!$A$1:$AH$1001,14,0)</f>
        <v>Nancy</v>
      </c>
      <c r="P42" s="2" t="str">
        <f>VLOOKUP(B42,[1]Customers202!$A$1:$AH$1001,15,0)</f>
        <v>Fitzgerald</v>
      </c>
      <c r="Q42" s="2" t="str">
        <f>VLOOKUP(B42,[1]Customers202!$A$1:$AH$1001,16,0)</f>
        <v>2554 McBrayer Ct</v>
      </c>
      <c r="R42" s="2" t="str">
        <f>VLOOKUP(B42,[1]Customers202!$A$1:$AH$1001,17,0)</f>
        <v>Caledonia</v>
      </c>
      <c r="S42" s="2" t="str">
        <f>VLOOKUP(B42,[1]Customers202!$A$1:$AH$1001,18,0)</f>
        <v>MI</v>
      </c>
      <c r="T42" s="2">
        <f>VLOOKUP(B42,[1]Customers202!$A$1:$AH$1001,19,0)</f>
        <v>49316</v>
      </c>
      <c r="U42" s="2" t="str">
        <f t="shared" si="0"/>
        <v>nancy.l.fitzgerald@att.net</v>
      </c>
      <c r="V42" s="2"/>
      <c r="W42" s="4"/>
      <c r="X42" s="4"/>
      <c r="Y42" s="4"/>
      <c r="Z42" s="4"/>
      <c r="AA42" s="4"/>
      <c r="AB42" s="4"/>
      <c r="AC42" s="4"/>
      <c r="AD42" s="103">
        <v>120</v>
      </c>
      <c r="AE42" s="103">
        <v>7.2</v>
      </c>
      <c r="AF42" s="103">
        <v>16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 t="s">
        <v>310</v>
      </c>
      <c r="CR42" s="2" t="s">
        <v>658</v>
      </c>
      <c r="CS42" s="2">
        <v>6</v>
      </c>
      <c r="CT42" s="2" t="s">
        <v>311</v>
      </c>
      <c r="CU42" s="2"/>
      <c r="CV42" s="2"/>
      <c r="CW42" s="2" t="s">
        <v>141</v>
      </c>
      <c r="CX42" s="2"/>
      <c r="CY42" s="2"/>
    </row>
    <row r="43" spans="1:103">
      <c r="A43" s="31">
        <v>42</v>
      </c>
      <c r="B43" s="31">
        <v>88</v>
      </c>
      <c r="C43" s="2" t="str">
        <f>VLOOKUP(B43,Customers!$A$1:$AK$964,2,0)</f>
        <v>Jennifer</v>
      </c>
      <c r="D43" s="2" t="str">
        <f>VLOOKUP(B43,[1]Customers202!$A$1:$AH$1001,3,0)</f>
        <v>Fowler</v>
      </c>
      <c r="E43" s="2"/>
      <c r="F43" s="2" t="str">
        <f>VLOOKUP($B43,Customers!$A$2:$J$88,5,0)</f>
        <v>2549 Egypt Creek Ct</v>
      </c>
      <c r="G43" s="2"/>
      <c r="H43" s="2" t="str">
        <f>VLOOKUP($B43,Customers!$A$2:$J$88,7,0)</f>
        <v>Ada</v>
      </c>
      <c r="I43" s="2" t="str">
        <f>VLOOKUP(B43,[1]Customers202!$A$1:$AH$1001,8,0)</f>
        <v>MI</v>
      </c>
      <c r="J43" s="2">
        <f>VLOOKUP(B43,[1]Customers202!$A$1:$AH$1001,9,0)</f>
        <v>49301</v>
      </c>
      <c r="K43" s="2" t="str">
        <f>VLOOKUP(B43,[1]Customers202!$A$1:$AH$1001,10,0)</f>
        <v>US</v>
      </c>
      <c r="L43" s="2" t="str">
        <f>VLOOKUP(B43,[1]Customers202!$A$1:$AH$1001,11,0)</f>
        <v>616-295-2373</v>
      </c>
      <c r="M43" s="2"/>
      <c r="N43" s="2" t="str">
        <f>VLOOKUP(B43,[1]Customers202!$A$1:$AH$1001,13,0)</f>
        <v>jlfowler1@gmail.com</v>
      </c>
      <c r="O43" s="2" t="str">
        <f>VLOOKUP(B43,[1]Customers202!$A$1:$AH$1001,14,0)</f>
        <v>Jennifer</v>
      </c>
      <c r="P43" s="2" t="str">
        <f>VLOOKUP(B43,[1]Customers202!$A$1:$AH$1001,15,0)</f>
        <v>Fowler</v>
      </c>
      <c r="Q43" s="2" t="str">
        <f>VLOOKUP(B43,[1]Customers202!$A$1:$AH$1001,16,0)</f>
        <v>2549 Egypt Creek Ct</v>
      </c>
      <c r="R43" s="2" t="str">
        <f>VLOOKUP(B43,[1]Customers202!$A$1:$AH$1001,17,0)</f>
        <v>Ada</v>
      </c>
      <c r="S43" s="2" t="str">
        <f>VLOOKUP(B43,[1]Customers202!$A$1:$AH$1001,18,0)</f>
        <v>MI</v>
      </c>
      <c r="T43" s="2">
        <f>VLOOKUP(B43,[1]Customers202!$A$1:$AH$1001,19,0)</f>
        <v>49301</v>
      </c>
      <c r="U43" s="2" t="str">
        <f t="shared" si="0"/>
        <v>jlfowler1@gmail.com</v>
      </c>
      <c r="V43" s="2"/>
      <c r="W43" s="4"/>
      <c r="X43" s="4"/>
      <c r="Y43" s="4"/>
      <c r="Z43" s="4"/>
      <c r="AA43" s="4"/>
      <c r="AB43" s="4"/>
      <c r="AC43" s="4"/>
      <c r="AD43" s="102">
        <v>75</v>
      </c>
      <c r="AE43" s="102">
        <v>4.5</v>
      </c>
      <c r="AF43" s="102">
        <v>0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 t="s">
        <v>707</v>
      </c>
      <c r="CR43" s="2" t="s">
        <v>656</v>
      </c>
      <c r="CS43" s="2">
        <v>6</v>
      </c>
      <c r="CT43" s="2"/>
      <c r="CU43" s="2"/>
      <c r="CV43" s="2"/>
      <c r="CW43" s="2" t="s">
        <v>141</v>
      </c>
      <c r="CX43" s="2"/>
      <c r="CY43" s="2"/>
    </row>
    <row r="44" spans="1:103">
      <c r="A44" s="31">
        <v>43</v>
      </c>
      <c r="B44" s="31">
        <v>91</v>
      </c>
      <c r="C44" s="2" t="str">
        <f>VLOOKUP(B44,Customers!$A$1:$AK$964,2,0)</f>
        <v>Kasie</v>
      </c>
      <c r="D44" s="2" t="str">
        <f>VLOOKUP(B44,[1]Customers202!$A$1:$AH$1001,3,0)</f>
        <v>Smith</v>
      </c>
      <c r="E44" s="2"/>
      <c r="F44" s="2" t="str">
        <f>VLOOKUP($B44,Customers!$A$2:$J$88,5,0)</f>
        <v>5453 Egypt Creek Blvd</v>
      </c>
      <c r="G44" s="2"/>
      <c r="H44" s="2" t="str">
        <f>VLOOKUP($B44,Customers!$A$2:$J$88,7,0)</f>
        <v>Ada</v>
      </c>
      <c r="I44" s="2" t="s">
        <v>176</v>
      </c>
      <c r="J44" s="2">
        <f>VLOOKUP(B44,[1]Customers202!$A$1:$AH$1001,9,0)</f>
        <v>49301</v>
      </c>
      <c r="K44" s="2" t="str">
        <f>VLOOKUP(B44,[1]Customers202!$A$1:$AH$1001,10,0)</f>
        <v>US</v>
      </c>
      <c r="L44" s="2" t="str">
        <f>VLOOKUP(B44,[1]Customers202!$A$1:$AH$1001,11,0)</f>
        <v>616-682-4952</v>
      </c>
      <c r="M44" s="2"/>
      <c r="N44" s="2" t="str">
        <f>VLOOKUP(B44,[1]Customers202!$A$1:$AH$1001,13,0)</f>
        <v>kasie@mac.com</v>
      </c>
      <c r="O44" s="2" t="str">
        <f>VLOOKUP(B44,[1]Customers202!$A$1:$AH$1001,14,0)</f>
        <v>Kasie</v>
      </c>
      <c r="P44" s="2" t="str">
        <f>VLOOKUP(B44,[1]Customers202!$A$1:$AH$1001,15,0)</f>
        <v>Smith</v>
      </c>
      <c r="Q44" s="2" t="str">
        <f>VLOOKUP(B44,[1]Customers202!$A$1:$AH$1001,16,0)</f>
        <v>5453 Egypt Creek Blvd</v>
      </c>
      <c r="R44" s="2" t="str">
        <f>VLOOKUP(B44,[1]Customers202!$A$1:$AH$1001,17,0)</f>
        <v>Ada</v>
      </c>
      <c r="S44" s="2" t="s">
        <v>176</v>
      </c>
      <c r="T44" s="2">
        <f>VLOOKUP(B44,[1]Customers202!$A$1:$AH$1001,19,0)</f>
        <v>49301</v>
      </c>
      <c r="U44" s="2" t="str">
        <f t="shared" si="0"/>
        <v>kasie@mac.com</v>
      </c>
      <c r="V44" s="2"/>
      <c r="W44" s="4"/>
      <c r="X44" s="4"/>
      <c r="Y44" s="4"/>
      <c r="Z44" s="4"/>
      <c r="AA44" s="4"/>
      <c r="AB44" s="4"/>
      <c r="AC44" s="4"/>
      <c r="AD44" s="102">
        <v>75</v>
      </c>
      <c r="AE44" s="102">
        <v>4.5</v>
      </c>
      <c r="AF44" s="102">
        <v>0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 t="s">
        <v>227</v>
      </c>
      <c r="CR44" s="2" t="s">
        <v>656</v>
      </c>
      <c r="CS44" s="2">
        <v>6</v>
      </c>
      <c r="CT44" s="2" t="s">
        <v>150</v>
      </c>
      <c r="CU44" s="2"/>
      <c r="CV44" s="2"/>
      <c r="CW44" s="2" t="s">
        <v>141</v>
      </c>
      <c r="CX44" s="2"/>
      <c r="CY44" s="2"/>
    </row>
    <row r="45" spans="1:103">
      <c r="A45" s="31">
        <v>44</v>
      </c>
      <c r="B45" s="31">
        <v>51</v>
      </c>
      <c r="C45" s="2" t="str">
        <f>VLOOKUP(B45,Customers!$A$1:$AK$964,2,0)</f>
        <v>Thomas</v>
      </c>
      <c r="D45" s="2" t="str">
        <f>VLOOKUP(B45,[1]Customers202!$A$1:$AH$1001,3,0)</f>
        <v>Crimp</v>
      </c>
      <c r="E45" s="2"/>
      <c r="F45" s="2" t="str">
        <f>VLOOKUP($B45,Customers!$A$2:$J$88,5,0)</f>
        <v>29 N. Main Street</v>
      </c>
      <c r="G45" s="2"/>
      <c r="H45" s="2" t="str">
        <f>VLOOKUP($B45,Customers!$A$2:$J$88,7,0)</f>
        <v>Rockford</v>
      </c>
      <c r="I45" s="2" t="str">
        <f>VLOOKUP(B45,[1]Customers202!$A$1:$AH$1001,8,0)</f>
        <v>MI</v>
      </c>
      <c r="J45" s="2">
        <f>VLOOKUP(B45,[1]Customers202!$A$1:$AH$1001,9,0)</f>
        <v>49341</v>
      </c>
      <c r="K45" s="2" t="str">
        <f>VLOOKUP(B45,[1]Customers202!$A$1:$AH$1001,10,0)</f>
        <v>US</v>
      </c>
      <c r="L45" s="2" t="str">
        <f>VLOOKUP(B45,[1]Customers202!$A$1:$AH$1001,11,0)</f>
        <v>616-460-0400</v>
      </c>
      <c r="M45" s="2"/>
      <c r="N45" s="2" t="str">
        <f>VLOOKUP(B45,[1]Customers202!$A$1:$AH$1001,13,0)</f>
        <v>tom@auxiliaryinc.com</v>
      </c>
      <c r="O45" s="2" t="str">
        <f>VLOOKUP(B45,[1]Customers202!$A$1:$AH$1001,14,0)</f>
        <v>Thomas</v>
      </c>
      <c r="P45" s="2" t="str">
        <f>VLOOKUP(B45,[1]Customers202!$A$1:$AH$1001,15,0)</f>
        <v>Crimp</v>
      </c>
      <c r="Q45" s="2" t="str">
        <f>VLOOKUP(B45,[1]Customers202!$A$1:$AH$1001,16,0)</f>
        <v>29 N. Main Street</v>
      </c>
      <c r="R45" s="2" t="str">
        <f>VLOOKUP(B45,[1]Customers202!$A$1:$AH$1001,17,0)</f>
        <v>Rockford</v>
      </c>
      <c r="S45" s="2" t="str">
        <f>VLOOKUP(B45,[1]Customers202!$A$1:$AH$1001,18,0)</f>
        <v>MI</v>
      </c>
      <c r="T45" s="2">
        <f>VLOOKUP(B45,[1]Customers202!$A$1:$AH$1001,19,0)</f>
        <v>49341</v>
      </c>
      <c r="U45" s="2" t="str">
        <f t="shared" si="0"/>
        <v>tom@auxiliaryinc.com</v>
      </c>
      <c r="V45" s="2"/>
      <c r="W45" s="4"/>
      <c r="X45" s="4"/>
      <c r="Y45" s="4"/>
      <c r="Z45" s="4"/>
      <c r="AA45" s="4"/>
      <c r="AB45" s="4"/>
      <c r="AC45" s="4"/>
      <c r="AD45" s="102">
        <v>38.770000000000003</v>
      </c>
      <c r="AE45" s="102">
        <v>2.63</v>
      </c>
      <c r="AF45" s="102">
        <v>0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 t="s">
        <v>227</v>
      </c>
      <c r="CR45" s="2" t="s">
        <v>656</v>
      </c>
      <c r="CS45" s="2">
        <v>12</v>
      </c>
      <c r="CT45" s="2"/>
      <c r="CU45" s="2"/>
      <c r="CV45" s="2"/>
      <c r="CW45" s="2" t="s">
        <v>105</v>
      </c>
      <c r="CX45" s="2"/>
      <c r="CY45" s="2"/>
    </row>
    <row r="46" spans="1:103">
      <c r="A46" s="31">
        <v>45</v>
      </c>
      <c r="B46" s="31">
        <v>91</v>
      </c>
      <c r="C46" s="2" t="str">
        <f>VLOOKUP(B46,Customers!$A$1:$AK$964,2,0)</f>
        <v>Kasie</v>
      </c>
      <c r="D46" s="2" t="str">
        <f>VLOOKUP(B46,[1]Customers202!$A$1:$AH$1001,3,0)</f>
        <v>Smith</v>
      </c>
      <c r="E46" s="2"/>
      <c r="F46" s="2" t="str">
        <f>VLOOKUP($B46,Customers!$A$2:$J$88,5,0)</f>
        <v>5453 Egypt Creek Blvd</v>
      </c>
      <c r="G46" s="2"/>
      <c r="H46" s="2" t="str">
        <f>VLOOKUP($B46,Customers!$A$2:$J$88,7,0)</f>
        <v>Ada</v>
      </c>
      <c r="I46" s="2" t="s">
        <v>176</v>
      </c>
      <c r="J46" s="2">
        <v>49301</v>
      </c>
      <c r="K46" s="2" t="s">
        <v>103</v>
      </c>
      <c r="L46" s="2" t="s">
        <v>374</v>
      </c>
      <c r="M46" s="2"/>
      <c r="N46" s="2" t="s">
        <v>375</v>
      </c>
      <c r="O46" s="2" t="s">
        <v>371</v>
      </c>
      <c r="P46" s="2" t="s">
        <v>372</v>
      </c>
      <c r="Q46" s="2" t="s">
        <v>373</v>
      </c>
      <c r="R46" s="2" t="s">
        <v>363</v>
      </c>
      <c r="S46" s="2" t="s">
        <v>176</v>
      </c>
      <c r="T46" s="2">
        <v>49301</v>
      </c>
      <c r="U46" s="2" t="s">
        <v>375</v>
      </c>
      <c r="V46" s="2"/>
      <c r="W46" s="4"/>
      <c r="X46" s="4"/>
      <c r="Y46" s="4"/>
      <c r="Z46" s="4"/>
      <c r="AA46" s="4"/>
      <c r="AB46" s="4"/>
      <c r="AC46" s="4"/>
      <c r="AD46" s="102">
        <v>75</v>
      </c>
      <c r="AE46" s="102">
        <v>4.5</v>
      </c>
      <c r="AF46" s="102">
        <v>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 t="s">
        <v>227</v>
      </c>
      <c r="CR46" s="2" t="s">
        <v>656</v>
      </c>
      <c r="CS46" s="2">
        <v>6</v>
      </c>
      <c r="CT46" s="2" t="s">
        <v>150</v>
      </c>
      <c r="CU46" s="2"/>
      <c r="CV46" s="2"/>
      <c r="CW46" s="2" t="s">
        <v>141</v>
      </c>
      <c r="CX46" s="2"/>
      <c r="CY46" s="2"/>
    </row>
    <row r="47" spans="1:103">
      <c r="A47" s="31">
        <v>46</v>
      </c>
      <c r="B47" s="31">
        <v>51</v>
      </c>
      <c r="C47" s="2" t="str">
        <f>VLOOKUP(B47,Customers!$A$1:$AK$964,2,0)</f>
        <v>Thomas</v>
      </c>
      <c r="D47" s="2" t="str">
        <f>VLOOKUP(B47,[1]Customers202!$A$1:$AH$1001,3,0)</f>
        <v>Crimp</v>
      </c>
      <c r="E47" s="2"/>
      <c r="F47" s="2" t="str">
        <f>VLOOKUP($B47,Customers!$A$2:$J$88,5,0)</f>
        <v>29 N. Main Street</v>
      </c>
      <c r="G47" s="2"/>
      <c r="H47" s="2" t="str">
        <f>VLOOKUP($B47,Customers!$A$2:$J$88,7,0)</f>
        <v>Rockford</v>
      </c>
      <c r="I47" s="2" t="s">
        <v>176</v>
      </c>
      <c r="J47" s="2">
        <v>49341</v>
      </c>
      <c r="K47" s="2" t="s">
        <v>103</v>
      </c>
      <c r="L47" s="2" t="s">
        <v>225</v>
      </c>
      <c r="M47" s="2"/>
      <c r="N47" s="2" t="s">
        <v>226</v>
      </c>
      <c r="O47" s="2" t="s">
        <v>221</v>
      </c>
      <c r="P47" s="2" t="s">
        <v>222</v>
      </c>
      <c r="Q47" s="2" t="s">
        <v>223</v>
      </c>
      <c r="R47" s="2" t="s">
        <v>224</v>
      </c>
      <c r="S47" s="2" t="s">
        <v>176</v>
      </c>
      <c r="T47" s="2">
        <v>49341</v>
      </c>
      <c r="U47" s="2" t="s">
        <v>226</v>
      </c>
      <c r="V47" s="2"/>
      <c r="W47" s="4"/>
      <c r="X47" s="4"/>
      <c r="Y47" s="4"/>
      <c r="Z47" s="4"/>
      <c r="AA47" s="4"/>
      <c r="AB47" s="4"/>
      <c r="AC47" s="4"/>
      <c r="AD47" s="102">
        <v>121.09</v>
      </c>
      <c r="AE47" s="102">
        <v>7.27</v>
      </c>
      <c r="AF47" s="102">
        <v>0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 t="s">
        <v>227</v>
      </c>
      <c r="CR47" s="2" t="s">
        <v>656</v>
      </c>
      <c r="CS47" s="2">
        <v>12</v>
      </c>
      <c r="CT47" s="2"/>
      <c r="CU47" s="2"/>
      <c r="CV47" s="2"/>
      <c r="CW47" s="2" t="s">
        <v>105</v>
      </c>
      <c r="CX47" s="2"/>
      <c r="CY47" s="2"/>
    </row>
    <row r="48" spans="1:103">
      <c r="A48" s="31">
        <v>47</v>
      </c>
      <c r="B48" s="31">
        <v>4</v>
      </c>
      <c r="C48" s="2" t="s">
        <v>205</v>
      </c>
      <c r="D48" s="2" t="s">
        <v>206</v>
      </c>
      <c r="E48" s="2"/>
      <c r="F48" s="6" t="s">
        <v>207</v>
      </c>
      <c r="G48" s="2"/>
      <c r="H48" s="6" t="s">
        <v>208</v>
      </c>
      <c r="I48" s="7" t="s">
        <v>209</v>
      </c>
      <c r="J48" s="7">
        <v>60611</v>
      </c>
      <c r="K48" s="2" t="s">
        <v>103</v>
      </c>
      <c r="L48" s="5" t="s">
        <v>210</v>
      </c>
      <c r="M48" s="2"/>
      <c r="N48" s="20" t="s">
        <v>211</v>
      </c>
      <c r="O48" s="2"/>
      <c r="P48" s="2"/>
      <c r="Q48" s="2"/>
      <c r="R48" s="2"/>
      <c r="S48" s="2"/>
      <c r="T48" s="2"/>
      <c r="U48" s="20" t="s">
        <v>211</v>
      </c>
      <c r="V48" s="2"/>
      <c r="W48" s="4"/>
      <c r="X48" s="4"/>
      <c r="Y48" s="4"/>
      <c r="Z48" s="4"/>
      <c r="AA48" s="4"/>
      <c r="AB48" s="4"/>
      <c r="AC48" s="4"/>
      <c r="AD48" s="102">
        <v>120</v>
      </c>
      <c r="AE48" s="102">
        <v>7.2</v>
      </c>
      <c r="AF48" s="102">
        <v>0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 t="s">
        <v>212</v>
      </c>
      <c r="CR48" s="2" t="s">
        <v>658</v>
      </c>
      <c r="CS48" s="2">
        <v>6</v>
      </c>
      <c r="CT48" s="2"/>
      <c r="CU48" s="2"/>
      <c r="CV48" s="2"/>
      <c r="CW48" s="2" t="s">
        <v>141</v>
      </c>
      <c r="CX48" s="2"/>
      <c r="CY48" s="2"/>
    </row>
    <row r="49" spans="1:103">
      <c r="A49" s="31">
        <v>48</v>
      </c>
      <c r="B49" s="31">
        <v>51</v>
      </c>
      <c r="C49" s="2" t="s">
        <v>221</v>
      </c>
      <c r="D49" s="2" t="s">
        <v>222</v>
      </c>
      <c r="E49" s="2"/>
      <c r="F49" s="2" t="str">
        <f>VLOOKUP($B49,Customers!$A$2:$J$88,5,0)</f>
        <v>29 N. Main Street</v>
      </c>
      <c r="G49" s="2"/>
      <c r="H49" s="2" t="str">
        <f>VLOOKUP($B49,Customers!$A$2:$J$88,7,0)</f>
        <v>Rockford</v>
      </c>
      <c r="I49" s="2" t="s">
        <v>176</v>
      </c>
      <c r="J49" s="2">
        <v>49341</v>
      </c>
      <c r="K49" s="2" t="s">
        <v>103</v>
      </c>
      <c r="L49" s="2" t="s">
        <v>225</v>
      </c>
      <c r="M49" s="2"/>
      <c r="N49" s="2" t="s">
        <v>226</v>
      </c>
      <c r="O49" s="2" t="s">
        <v>221</v>
      </c>
      <c r="P49" s="2" t="s">
        <v>222</v>
      </c>
      <c r="Q49" s="2" t="s">
        <v>223</v>
      </c>
      <c r="R49" s="2" t="s">
        <v>224</v>
      </c>
      <c r="S49" s="2" t="s">
        <v>176</v>
      </c>
      <c r="T49" s="2">
        <v>49341</v>
      </c>
      <c r="U49" s="2" t="s">
        <v>226</v>
      </c>
      <c r="V49" s="2"/>
      <c r="W49" s="4"/>
      <c r="X49" s="4"/>
      <c r="Y49" s="4"/>
      <c r="Z49" s="4"/>
      <c r="AA49" s="4"/>
      <c r="AB49" s="4"/>
      <c r="AC49" s="4"/>
      <c r="AD49" s="103">
        <v>150</v>
      </c>
      <c r="AE49" s="103">
        <v>9</v>
      </c>
      <c r="AF49" s="103">
        <v>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 t="s">
        <v>227</v>
      </c>
      <c r="CR49" s="2" t="s">
        <v>656</v>
      </c>
      <c r="CS49" s="2">
        <v>12</v>
      </c>
      <c r="CT49" s="2"/>
      <c r="CU49" s="2"/>
      <c r="CV49" s="2"/>
      <c r="CW49" s="2" t="s">
        <v>105</v>
      </c>
      <c r="CX49" s="2"/>
      <c r="CY49" s="2"/>
    </row>
    <row r="50" spans="1:103">
      <c r="A50" s="31">
        <v>49</v>
      </c>
      <c r="B50" s="31">
        <v>70</v>
      </c>
      <c r="C50" s="2" t="s">
        <v>304</v>
      </c>
      <c r="D50" s="2" t="s">
        <v>305</v>
      </c>
      <c r="E50" s="2"/>
      <c r="F50" s="2" t="str">
        <f>VLOOKUP($B50,Customers!$A$2:$J$88,5,0)</f>
        <v>2554 McBrayer Ct</v>
      </c>
      <c r="G50" s="2"/>
      <c r="H50" s="2" t="str">
        <f>VLOOKUP($B50,Customers!$A$2:$J$88,7,0)</f>
        <v>Caledonia</v>
      </c>
      <c r="I50" s="2" t="s">
        <v>176</v>
      </c>
      <c r="J50" s="2">
        <v>49316</v>
      </c>
      <c r="K50" s="2" t="s">
        <v>103</v>
      </c>
      <c r="L50" s="2" t="s">
        <v>308</v>
      </c>
      <c r="M50" s="2"/>
      <c r="N50" s="2" t="s">
        <v>309</v>
      </c>
      <c r="O50" s="2" t="s">
        <v>304</v>
      </c>
      <c r="P50" s="2" t="s">
        <v>305</v>
      </c>
      <c r="Q50" s="2" t="s">
        <v>306</v>
      </c>
      <c r="R50" s="2" t="s">
        <v>307</v>
      </c>
      <c r="S50" s="2" t="s">
        <v>176</v>
      </c>
      <c r="T50" s="2">
        <v>49316</v>
      </c>
      <c r="U50" s="2" t="s">
        <v>309</v>
      </c>
      <c r="V50" s="2"/>
      <c r="W50" s="4"/>
      <c r="X50" s="4"/>
      <c r="Y50" s="4"/>
      <c r="Z50" s="4"/>
      <c r="AA50" s="4"/>
      <c r="AB50" s="4"/>
      <c r="AC50" s="4"/>
      <c r="AD50" s="102">
        <v>120</v>
      </c>
      <c r="AE50" s="102">
        <v>7.2</v>
      </c>
      <c r="AF50" s="102">
        <v>16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 t="s">
        <v>310</v>
      </c>
      <c r="CR50" s="2" t="s">
        <v>658</v>
      </c>
      <c r="CS50" s="2">
        <v>6</v>
      </c>
      <c r="CT50" s="2" t="s">
        <v>311</v>
      </c>
      <c r="CU50" s="2"/>
      <c r="CV50" s="2"/>
      <c r="CW50" s="2" t="s">
        <v>141</v>
      </c>
      <c r="CX50" s="2"/>
      <c r="CY50" s="2"/>
    </row>
    <row r="51" spans="1:103">
      <c r="A51" s="31">
        <v>50</v>
      </c>
      <c r="B51" s="31">
        <v>44</v>
      </c>
      <c r="C51" s="2" t="s">
        <v>186</v>
      </c>
      <c r="D51" s="2" t="s">
        <v>187</v>
      </c>
      <c r="E51" s="2"/>
      <c r="F51" s="2" t="s">
        <v>188</v>
      </c>
      <c r="G51" s="2"/>
      <c r="H51" s="2" t="s">
        <v>189</v>
      </c>
      <c r="I51" s="2" t="s">
        <v>176</v>
      </c>
      <c r="J51" s="2">
        <v>49343</v>
      </c>
      <c r="K51" s="2" t="s">
        <v>103</v>
      </c>
      <c r="L51" s="2" t="s">
        <v>190</v>
      </c>
      <c r="M51" s="2"/>
      <c r="N51" s="2" t="s">
        <v>191</v>
      </c>
      <c r="O51" s="2" t="s">
        <v>186</v>
      </c>
      <c r="P51" s="2" t="s">
        <v>187</v>
      </c>
      <c r="Q51" s="2" t="s">
        <v>188</v>
      </c>
      <c r="R51" s="2" t="s">
        <v>189</v>
      </c>
      <c r="S51" s="2" t="s">
        <v>176</v>
      </c>
      <c r="T51" s="2">
        <v>49343</v>
      </c>
      <c r="U51" s="2" t="s">
        <v>191</v>
      </c>
      <c r="V51" s="2"/>
      <c r="W51" s="4"/>
      <c r="X51" s="4"/>
      <c r="Y51" s="4"/>
      <c r="Z51" s="4"/>
      <c r="AA51" s="4"/>
      <c r="AB51" s="4"/>
      <c r="AC51" s="4"/>
      <c r="AD51" s="102">
        <v>75</v>
      </c>
      <c r="AE51" s="102">
        <v>4.5</v>
      </c>
      <c r="AF51" s="102">
        <v>16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 t="s">
        <v>310</v>
      </c>
      <c r="CR51" s="2" t="s">
        <v>656</v>
      </c>
      <c r="CS51" s="2">
        <v>6</v>
      </c>
      <c r="CT51" s="2"/>
      <c r="CU51" s="2"/>
      <c r="CV51" s="2"/>
      <c r="CW51" s="2" t="s">
        <v>105</v>
      </c>
      <c r="CX51" s="2"/>
      <c r="CY51" s="2"/>
    </row>
    <row r="52" spans="1:103">
      <c r="A52" s="31">
        <v>52</v>
      </c>
      <c r="B52" s="31">
        <v>12</v>
      </c>
      <c r="C52" s="2" t="s">
        <v>371</v>
      </c>
      <c r="D52" s="2" t="s">
        <v>372</v>
      </c>
      <c r="E52" s="2"/>
      <c r="F52" s="2" t="s">
        <v>373</v>
      </c>
      <c r="G52" s="2"/>
      <c r="H52" s="2" t="s">
        <v>363</v>
      </c>
      <c r="I52" s="2" t="s">
        <v>176</v>
      </c>
      <c r="J52" s="2">
        <v>49301</v>
      </c>
      <c r="K52" s="2" t="s">
        <v>103</v>
      </c>
      <c r="L52" s="2" t="s">
        <v>374</v>
      </c>
      <c r="M52" s="2"/>
      <c r="N52" s="2" t="s">
        <v>375</v>
      </c>
      <c r="O52" s="2" t="s">
        <v>371</v>
      </c>
      <c r="P52" s="2" t="s">
        <v>372</v>
      </c>
      <c r="Q52" s="2" t="s">
        <v>373</v>
      </c>
      <c r="R52" s="2" t="s">
        <v>363</v>
      </c>
      <c r="S52" s="2" t="s">
        <v>176</v>
      </c>
      <c r="T52" s="2">
        <v>49301</v>
      </c>
      <c r="U52" s="2" t="s">
        <v>375</v>
      </c>
      <c r="V52" s="2"/>
      <c r="W52" s="4"/>
      <c r="X52" s="4"/>
      <c r="Y52" s="4"/>
      <c r="Z52" s="4"/>
      <c r="AA52" s="4"/>
      <c r="AB52" s="4"/>
      <c r="AC52" s="4"/>
      <c r="AD52" s="104">
        <v>75</v>
      </c>
      <c r="AE52" s="104">
        <v>4.5</v>
      </c>
      <c r="AF52" s="104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 t="s">
        <v>227</v>
      </c>
      <c r="CR52" s="2" t="s">
        <v>656</v>
      </c>
      <c r="CS52" s="2">
        <v>6</v>
      </c>
      <c r="CT52" s="2" t="s">
        <v>150</v>
      </c>
      <c r="CU52" s="2"/>
      <c r="CV52" s="2"/>
      <c r="CW52" s="2" t="s">
        <v>141</v>
      </c>
      <c r="CX52" s="2"/>
      <c r="CY52" s="2"/>
    </row>
    <row r="53" spans="1:103">
      <c r="A53" s="31">
        <v>46</v>
      </c>
      <c r="B53" s="2">
        <v>120</v>
      </c>
      <c r="C53" s="2" t="s">
        <v>635</v>
      </c>
      <c r="D53" s="2" t="s">
        <v>636</v>
      </c>
      <c r="E53" s="2"/>
      <c r="F53" s="2" t="s">
        <v>637</v>
      </c>
      <c r="G53" s="2" t="s">
        <v>638</v>
      </c>
      <c r="H53" s="2" t="s">
        <v>639</v>
      </c>
      <c r="I53" s="2" t="s">
        <v>640</v>
      </c>
      <c r="J53" s="93">
        <v>2138</v>
      </c>
      <c r="K53" s="2" t="s">
        <v>103</v>
      </c>
      <c r="L53" s="94" t="s">
        <v>641</v>
      </c>
      <c r="M53" s="94" t="s">
        <v>641</v>
      </c>
      <c r="N53" s="13" t="s">
        <v>642</v>
      </c>
      <c r="O53" s="2" t="s">
        <v>635</v>
      </c>
      <c r="P53" s="2" t="s">
        <v>636</v>
      </c>
      <c r="Q53" s="2" t="s">
        <v>637</v>
      </c>
      <c r="R53" s="2" t="s">
        <v>639</v>
      </c>
      <c r="S53" s="2" t="s">
        <v>640</v>
      </c>
      <c r="T53" s="93">
        <v>2138</v>
      </c>
      <c r="U53" s="13" t="s">
        <v>642</v>
      </c>
      <c r="V53" s="95" t="s">
        <v>684</v>
      </c>
      <c r="W53" s="105" t="s">
        <v>685</v>
      </c>
      <c r="X53" s="105" t="s">
        <v>686</v>
      </c>
      <c r="Y53" s="109" t="s">
        <v>721</v>
      </c>
      <c r="Z53" s="107"/>
      <c r="AA53" s="4"/>
      <c r="AB53" s="4"/>
      <c r="AC53" s="4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 t="s">
        <v>720</v>
      </c>
      <c r="CR53" s="2" t="s">
        <v>656</v>
      </c>
      <c r="CS53" s="2">
        <v>6</v>
      </c>
      <c r="CT53" s="2" t="s">
        <v>311</v>
      </c>
      <c r="CU53" s="2" t="s">
        <v>645</v>
      </c>
      <c r="CV53" s="2"/>
      <c r="CW53" s="2" t="s">
        <v>179</v>
      </c>
      <c r="CX53" s="2"/>
      <c r="CY53" s="2"/>
    </row>
    <row r="54" spans="1:103">
      <c r="A54" s="31">
        <v>47</v>
      </c>
      <c r="B54" s="2">
        <v>121</v>
      </c>
      <c r="C54" s="2" t="s">
        <v>646</v>
      </c>
      <c r="D54" s="2" t="s">
        <v>647</v>
      </c>
      <c r="E54" s="2" t="s">
        <v>667</v>
      </c>
      <c r="F54" s="2" t="s">
        <v>668</v>
      </c>
      <c r="G54" s="2" t="s">
        <v>669</v>
      </c>
      <c r="H54" s="2" t="s">
        <v>639</v>
      </c>
      <c r="I54" s="2" t="s">
        <v>640</v>
      </c>
      <c r="J54" s="93">
        <v>2142</v>
      </c>
      <c r="K54" s="2" t="s">
        <v>103</v>
      </c>
      <c r="L54" s="94" t="s">
        <v>670</v>
      </c>
      <c r="M54" s="94" t="s">
        <v>670</v>
      </c>
      <c r="N54" s="13" t="s">
        <v>671</v>
      </c>
      <c r="O54" s="2" t="s">
        <v>646</v>
      </c>
      <c r="P54" s="2" t="s">
        <v>672</v>
      </c>
      <c r="Q54" s="2" t="s">
        <v>668</v>
      </c>
      <c r="R54" s="2" t="s">
        <v>639</v>
      </c>
      <c r="S54" s="2" t="s">
        <v>640</v>
      </c>
      <c r="T54" s="93">
        <v>2142</v>
      </c>
      <c r="U54" s="13" t="s">
        <v>671</v>
      </c>
      <c r="V54" s="2" t="s">
        <v>687</v>
      </c>
      <c r="W54" s="108" t="s">
        <v>688</v>
      </c>
      <c r="X54" s="108" t="s">
        <v>689</v>
      </c>
      <c r="Y54" s="106" t="s">
        <v>673</v>
      </c>
      <c r="Z54" s="107">
        <v>2142</v>
      </c>
      <c r="AA54" s="4"/>
      <c r="AB54" s="4"/>
      <c r="AC54" s="4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 t="s">
        <v>310</v>
      </c>
      <c r="CR54" s="2" t="s">
        <v>658</v>
      </c>
      <c r="CS54" s="2">
        <v>6</v>
      </c>
      <c r="CT54" s="2" t="s">
        <v>214</v>
      </c>
      <c r="CU54" s="2" t="s">
        <v>657</v>
      </c>
      <c r="CV54" s="2"/>
      <c r="CW54" s="2" t="s">
        <v>141</v>
      </c>
      <c r="CX54" s="2"/>
      <c r="CY54" s="2"/>
    </row>
    <row r="55" spans="1:103">
      <c r="A55" s="31">
        <v>48</v>
      </c>
      <c r="B55" s="2">
        <v>122</v>
      </c>
      <c r="C55" s="2" t="s">
        <v>648</v>
      </c>
      <c r="D55" s="2" t="s">
        <v>650</v>
      </c>
      <c r="E55" s="2" t="s">
        <v>651</v>
      </c>
      <c r="F55" s="2" t="s">
        <v>652</v>
      </c>
      <c r="G55" s="2" t="s">
        <v>653</v>
      </c>
      <c r="H55" s="2" t="s">
        <v>654</v>
      </c>
      <c r="I55" s="2" t="s">
        <v>640</v>
      </c>
      <c r="J55" s="93">
        <v>2109</v>
      </c>
      <c r="K55" s="2" t="s">
        <v>103</v>
      </c>
      <c r="L55" s="2"/>
      <c r="M55" s="2"/>
      <c r="N55" s="13" t="s">
        <v>655</v>
      </c>
      <c r="O55" s="2" t="s">
        <v>648</v>
      </c>
      <c r="P55" s="2" t="s">
        <v>650</v>
      </c>
      <c r="Q55" s="2" t="s">
        <v>652</v>
      </c>
      <c r="R55" s="2" t="s">
        <v>654</v>
      </c>
      <c r="S55" s="2" t="s">
        <v>640</v>
      </c>
      <c r="T55" s="93">
        <v>2109</v>
      </c>
      <c r="U55" s="13" t="s">
        <v>655</v>
      </c>
      <c r="V55" s="2" t="s">
        <v>687</v>
      </c>
      <c r="W55" s="108" t="s">
        <v>690</v>
      </c>
      <c r="X55" s="108" t="s">
        <v>691</v>
      </c>
      <c r="Y55" s="106" t="s">
        <v>666</v>
      </c>
      <c r="Z55" s="107">
        <v>2129</v>
      </c>
      <c r="AA55" s="4"/>
      <c r="AB55" s="4"/>
      <c r="AC55" s="4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 t="s">
        <v>227</v>
      </c>
      <c r="CR55" s="2" t="s">
        <v>656</v>
      </c>
      <c r="CS55" s="2">
        <v>6</v>
      </c>
      <c r="CT55" s="2" t="s">
        <v>214</v>
      </c>
      <c r="CU55" s="2" t="s">
        <v>657</v>
      </c>
      <c r="CV55" s="2"/>
      <c r="CW55" s="2" t="s">
        <v>141</v>
      </c>
      <c r="CX55" s="2"/>
      <c r="CY55" s="2"/>
    </row>
    <row r="56" spans="1:103">
      <c r="A56" s="31">
        <v>49</v>
      </c>
      <c r="B56" s="2">
        <v>123</v>
      </c>
      <c r="C56" s="2" t="s">
        <v>659</v>
      </c>
      <c r="D56" s="2" t="s">
        <v>660</v>
      </c>
      <c r="E56" s="2"/>
      <c r="F56" s="2" t="s">
        <v>661</v>
      </c>
      <c r="G56" s="2" t="s">
        <v>662</v>
      </c>
      <c r="H56" s="2" t="s">
        <v>654</v>
      </c>
      <c r="I56" s="2" t="s">
        <v>640</v>
      </c>
      <c r="J56" s="93">
        <v>2109</v>
      </c>
      <c r="K56" s="2" t="s">
        <v>103</v>
      </c>
      <c r="L56" s="2" t="s">
        <v>664</v>
      </c>
      <c r="M56" s="2" t="s">
        <v>664</v>
      </c>
      <c r="N56" s="13" t="s">
        <v>663</v>
      </c>
      <c r="O56" s="2" t="s">
        <v>649</v>
      </c>
      <c r="P56" s="2" t="s">
        <v>249</v>
      </c>
      <c r="Q56" s="2" t="s">
        <v>661</v>
      </c>
      <c r="R56" s="2" t="s">
        <v>654</v>
      </c>
      <c r="S56" s="2" t="s">
        <v>640</v>
      </c>
      <c r="T56" s="93">
        <v>2109</v>
      </c>
      <c r="U56" s="13" t="s">
        <v>663</v>
      </c>
      <c r="V56" s="2" t="s">
        <v>684</v>
      </c>
      <c r="W56" s="108" t="s">
        <v>692</v>
      </c>
      <c r="X56" s="108" t="s">
        <v>693</v>
      </c>
      <c r="Y56" s="109" t="s">
        <v>665</v>
      </c>
      <c r="Z56" s="107">
        <v>2109</v>
      </c>
      <c r="AA56" s="4"/>
      <c r="AB56" s="4"/>
      <c r="AC56" s="4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 t="s">
        <v>212</v>
      </c>
      <c r="CR56" s="2" t="s">
        <v>656</v>
      </c>
      <c r="CS56" s="2">
        <v>6</v>
      </c>
      <c r="CT56" s="2" t="s">
        <v>311</v>
      </c>
      <c r="CU56" s="2" t="s">
        <v>645</v>
      </c>
      <c r="CV56" s="2"/>
      <c r="CW56" s="2" t="s">
        <v>185</v>
      </c>
      <c r="CX56" s="2"/>
      <c r="CY56" s="2"/>
    </row>
    <row r="57" spans="1:103">
      <c r="A57" s="31">
        <v>50</v>
      </c>
      <c r="B57" s="2">
        <v>124</v>
      </c>
      <c r="C57" s="2" t="s">
        <v>674</v>
      </c>
      <c r="D57" s="2" t="s">
        <v>675</v>
      </c>
      <c r="E57" s="2"/>
      <c r="F57" s="2" t="s">
        <v>676</v>
      </c>
      <c r="G57" s="2"/>
      <c r="H57" s="2" t="s">
        <v>677</v>
      </c>
      <c r="I57" s="2" t="s">
        <v>640</v>
      </c>
      <c r="J57" s="93">
        <v>2458</v>
      </c>
      <c r="K57" s="2" t="s">
        <v>103</v>
      </c>
      <c r="L57" s="2"/>
      <c r="M57" s="2"/>
      <c r="N57" s="13" t="s">
        <v>678</v>
      </c>
      <c r="O57" s="2" t="s">
        <v>674</v>
      </c>
      <c r="P57" s="2" t="s">
        <v>675</v>
      </c>
      <c r="Q57" s="2" t="s">
        <v>676</v>
      </c>
      <c r="R57" s="2" t="s">
        <v>677</v>
      </c>
      <c r="S57" s="2" t="s">
        <v>640</v>
      </c>
      <c r="T57" s="93">
        <v>2458</v>
      </c>
      <c r="U57" s="13" t="s">
        <v>678</v>
      </c>
      <c r="V57" s="2" t="s">
        <v>684</v>
      </c>
      <c r="W57" s="108" t="s">
        <v>694</v>
      </c>
      <c r="X57" s="108" t="s">
        <v>695</v>
      </c>
      <c r="Y57" s="106" t="s">
        <v>679</v>
      </c>
      <c r="Z57" s="107">
        <v>2458</v>
      </c>
      <c r="AA57" s="4"/>
      <c r="AB57" s="4"/>
      <c r="AC57" s="4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 t="s">
        <v>227</v>
      </c>
      <c r="CR57" s="2" t="s">
        <v>658</v>
      </c>
      <c r="CS57" s="2">
        <v>12</v>
      </c>
      <c r="CT57" s="2" t="s">
        <v>214</v>
      </c>
      <c r="CU57" s="2" t="s">
        <v>657</v>
      </c>
      <c r="CV57" s="2"/>
      <c r="CW57" s="2" t="s">
        <v>141</v>
      </c>
      <c r="CX57" s="2"/>
      <c r="CY57" s="2"/>
    </row>
    <row r="58" spans="1:103">
      <c r="A58" s="3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4"/>
      <c r="X58" s="4"/>
      <c r="Y58" s="4"/>
      <c r="Z58" s="4"/>
      <c r="AA58" s="4"/>
      <c r="AB58" s="4"/>
      <c r="AC58" s="4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</row>
    <row r="59" spans="1:103">
      <c r="A59" s="3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4"/>
      <c r="X59" s="4"/>
      <c r="Y59" s="4"/>
      <c r="Z59" s="4"/>
      <c r="AA59" s="4"/>
      <c r="AB59" s="4"/>
      <c r="AC59" s="4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</row>
    <row r="60" spans="1:103">
      <c r="A60" s="3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4"/>
      <c r="X60" s="4"/>
      <c r="Y60" s="4"/>
      <c r="Z60" s="4"/>
      <c r="AA60" s="4"/>
      <c r="AB60" s="4"/>
      <c r="AC60" s="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</row>
    <row r="61" spans="1:103">
      <c r="A61" s="3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4"/>
      <c r="X61" s="4"/>
      <c r="Y61" s="4"/>
      <c r="Z61" s="4"/>
      <c r="AA61" s="4"/>
      <c r="AB61" s="4"/>
      <c r="AC61" s="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</row>
    <row r="62" spans="1:103">
      <c r="A62" s="3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4"/>
      <c r="X62" s="4"/>
      <c r="Y62" s="4"/>
      <c r="Z62" s="4"/>
      <c r="AA62" s="4"/>
      <c r="AB62" s="4"/>
      <c r="AC62" s="4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</row>
    <row r="63" spans="1:103">
      <c r="A63" s="3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4"/>
      <c r="X63" s="4"/>
      <c r="Y63" s="4"/>
      <c r="Z63" s="4"/>
      <c r="AA63" s="4"/>
      <c r="AB63" s="4"/>
      <c r="AC63" s="4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</row>
    <row r="64" spans="1:103">
      <c r="A64" s="3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4"/>
      <c r="X64" s="4"/>
      <c r="Y64" s="4"/>
      <c r="Z64" s="4"/>
      <c r="AA64" s="4"/>
      <c r="AB64" s="4"/>
      <c r="AC64" s="4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</row>
    <row r="65" spans="1:103">
      <c r="A65" s="3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4"/>
      <c r="X65" s="4"/>
      <c r="Y65" s="4"/>
      <c r="Z65" s="4"/>
      <c r="AA65" s="4"/>
      <c r="AB65" s="4"/>
      <c r="AC65" s="4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</row>
    <row r="66" spans="1:103">
      <c r="A66" s="3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4"/>
      <c r="X66" s="4"/>
      <c r="Y66" s="4"/>
      <c r="Z66" s="4"/>
      <c r="AA66" s="4"/>
      <c r="AB66" s="4"/>
      <c r="AC66" s="4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</row>
    <row r="67" spans="1:103">
      <c r="A67" s="3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4"/>
      <c r="X67" s="4"/>
      <c r="Y67" s="4"/>
      <c r="Z67" s="4"/>
      <c r="AA67" s="4"/>
      <c r="AB67" s="4"/>
      <c r="AC67" s="4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</row>
    <row r="68" spans="1:103">
      <c r="A68" s="3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4"/>
      <c r="X68" s="4"/>
      <c r="Y68" s="4"/>
      <c r="Z68" s="4"/>
      <c r="AA68" s="4"/>
      <c r="AB68" s="4"/>
      <c r="AC68" s="4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</row>
    <row r="69" spans="1:103">
      <c r="A69" s="3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4"/>
      <c r="X69" s="4"/>
      <c r="Y69" s="4"/>
      <c r="Z69" s="4"/>
      <c r="AA69" s="4"/>
      <c r="AB69" s="4"/>
      <c r="AC69" s="4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</row>
    <row r="70" spans="1:103">
      <c r="A70" s="3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4"/>
      <c r="X70" s="4"/>
      <c r="Y70" s="4"/>
      <c r="Z70" s="4"/>
      <c r="AA70" s="4"/>
      <c r="AB70" s="4"/>
      <c r="AC70" s="4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</row>
    <row r="71" spans="1:103">
      <c r="A71" s="3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4"/>
      <c r="X71" s="4"/>
      <c r="Y71" s="4"/>
      <c r="Z71" s="4"/>
      <c r="AA71" s="4"/>
      <c r="AB71" s="4"/>
      <c r="AC71" s="4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</row>
    <row r="72" spans="1:103">
      <c r="A72" s="3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4"/>
      <c r="X72" s="4"/>
      <c r="Y72" s="4"/>
      <c r="Z72" s="4"/>
      <c r="AA72" s="4"/>
      <c r="AB72" s="4"/>
      <c r="AC72" s="4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</row>
    <row r="73" spans="1:103">
      <c r="A73" s="3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4"/>
      <c r="X73" s="4"/>
      <c r="Y73" s="4"/>
      <c r="Z73" s="4"/>
      <c r="AA73" s="4"/>
      <c r="AB73" s="4"/>
      <c r="AC73" s="4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</row>
    <row r="74" spans="1:103">
      <c r="A74" s="3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"/>
      <c r="X74" s="4"/>
      <c r="Y74" s="4"/>
      <c r="Z74" s="4"/>
      <c r="AA74" s="4"/>
      <c r="AB74" s="4"/>
      <c r="AC74" s="4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</row>
    <row r="75" spans="1:103">
      <c r="A75" s="3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  <c r="AA75" s="4"/>
      <c r="AB75" s="4"/>
      <c r="AC75" s="4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</row>
    <row r="76" spans="1:103">
      <c r="A76" s="3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4"/>
      <c r="X76" s="4"/>
      <c r="Y76" s="4"/>
      <c r="Z76" s="4"/>
      <c r="AA76" s="4"/>
      <c r="AB76" s="4"/>
      <c r="AC76" s="4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</row>
    <row r="77" spans="1:103">
      <c r="A77" s="3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4"/>
      <c r="X77" s="4"/>
      <c r="Y77" s="4"/>
      <c r="Z77" s="4"/>
      <c r="AA77" s="4"/>
      <c r="AB77" s="4"/>
      <c r="AC77" s="4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</row>
    <row r="78" spans="1:103">
      <c r="A78" s="3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"/>
      <c r="X78" s="4"/>
      <c r="Y78" s="4"/>
      <c r="Z78" s="4"/>
      <c r="AA78" s="4"/>
      <c r="AB78" s="4"/>
      <c r="AC78" s="4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</row>
    <row r="79" spans="1:103">
      <c r="A79" s="3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4"/>
      <c r="X79" s="4"/>
      <c r="Y79" s="4"/>
      <c r="Z79" s="4"/>
      <c r="AA79" s="4"/>
      <c r="AB79" s="4"/>
      <c r="AC79" s="4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</row>
    <row r="80" spans="1:103">
      <c r="A80" s="3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4"/>
      <c r="X80" s="4"/>
      <c r="Y80" s="4"/>
      <c r="Z80" s="4"/>
      <c r="AA80" s="4"/>
      <c r="AB80" s="4"/>
      <c r="AC80" s="4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</row>
    <row r="81" spans="1:103">
      <c r="A81" s="3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4"/>
      <c r="X81" s="4"/>
      <c r="Y81" s="4"/>
      <c r="Z81" s="4"/>
      <c r="AA81" s="4"/>
      <c r="AB81" s="4"/>
      <c r="AC81" s="4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</row>
    <row r="82" spans="1:103">
      <c r="A82" s="3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4"/>
      <c r="X82" s="4"/>
      <c r="Y82" s="4"/>
      <c r="Z82" s="4"/>
      <c r="AA82" s="4"/>
      <c r="AB82" s="4"/>
      <c r="AC82" s="4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</row>
    <row r="83" spans="1:103">
      <c r="A83" s="3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4"/>
      <c r="X83" s="4"/>
      <c r="Y83" s="4"/>
      <c r="Z83" s="4"/>
      <c r="AA83" s="4"/>
      <c r="AB83" s="4"/>
      <c r="AC83" s="4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</row>
    <row r="84" spans="1:103">
      <c r="A84" s="3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4"/>
      <c r="X84" s="4"/>
      <c r="Y84" s="4"/>
      <c r="Z84" s="4"/>
      <c r="AA84" s="4"/>
      <c r="AB84" s="4"/>
      <c r="AC84" s="4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</row>
    <row r="85" spans="1:103">
      <c r="A85" s="3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4"/>
      <c r="X85" s="4"/>
      <c r="Y85" s="4"/>
      <c r="Z85" s="4"/>
      <c r="AA85" s="4"/>
      <c r="AB85" s="4"/>
      <c r="AC85" s="4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</row>
    <row r="86" spans="1:103">
      <c r="A86" s="3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4"/>
      <c r="X86" s="4"/>
      <c r="Y86" s="4"/>
      <c r="Z86" s="4"/>
      <c r="AA86" s="4"/>
      <c r="AB86" s="4"/>
      <c r="AC86" s="4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</row>
    <row r="87" spans="1:103">
      <c r="A87" s="3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"/>
      <c r="X87" s="4"/>
      <c r="Y87" s="4"/>
      <c r="Z87" s="4"/>
      <c r="AA87" s="4"/>
      <c r="AB87" s="4"/>
      <c r="AC87" s="4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</row>
    <row r="88" spans="1:103">
      <c r="A88" s="3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4"/>
      <c r="X88" s="4"/>
      <c r="Y88" s="4"/>
      <c r="Z88" s="4"/>
      <c r="AA88" s="4"/>
      <c r="AB88" s="4"/>
      <c r="AC88" s="4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</row>
    <row r="89" spans="1:103">
      <c r="A89" s="3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4"/>
      <c r="X89" s="4"/>
      <c r="Y89" s="4"/>
      <c r="Z89" s="4"/>
      <c r="AA89" s="4"/>
      <c r="AB89" s="4"/>
      <c r="AC89" s="4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</row>
    <row r="90" spans="1:103">
      <c r="A90" s="3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4"/>
      <c r="X90" s="4"/>
      <c r="Y90" s="4"/>
      <c r="Z90" s="4"/>
      <c r="AA90" s="4"/>
      <c r="AB90" s="4"/>
      <c r="AC90" s="4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</row>
    <row r="91" spans="1:103">
      <c r="A91" s="3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4"/>
      <c r="X91" s="4"/>
      <c r="Y91" s="4"/>
      <c r="Z91" s="4"/>
      <c r="AA91" s="4"/>
      <c r="AB91" s="4"/>
      <c r="AC91" s="4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</row>
    <row r="92" spans="1:103">
      <c r="A92" s="3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4"/>
      <c r="X92" s="4"/>
      <c r="Y92" s="4"/>
      <c r="Z92" s="4"/>
      <c r="AA92" s="4"/>
      <c r="AB92" s="4"/>
      <c r="AC92" s="4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</row>
    <row r="93" spans="1:103">
      <c r="A93" s="3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4"/>
      <c r="X93" s="4"/>
      <c r="Y93" s="4"/>
      <c r="Z93" s="4"/>
      <c r="AA93" s="4"/>
      <c r="AB93" s="4"/>
      <c r="AC93" s="4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</row>
    <row r="94" spans="1:103">
      <c r="A94" s="3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4"/>
      <c r="X94" s="4"/>
      <c r="Y94" s="4"/>
      <c r="Z94" s="4"/>
      <c r="AA94" s="4"/>
      <c r="AB94" s="4"/>
      <c r="AC94" s="4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</row>
    <row r="95" spans="1:103">
      <c r="A95" s="3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4"/>
      <c r="X95" s="4"/>
      <c r="Y95" s="4"/>
      <c r="Z95" s="4"/>
      <c r="AA95" s="4"/>
      <c r="AB95" s="4"/>
      <c r="AC95" s="4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</row>
    <row r="96" spans="1:103">
      <c r="A96" s="3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4"/>
      <c r="X96" s="4"/>
      <c r="Y96" s="4"/>
      <c r="Z96" s="4"/>
      <c r="AA96" s="4"/>
      <c r="AB96" s="4"/>
      <c r="AC96" s="4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</row>
    <row r="97" spans="1:103">
      <c r="A97" s="3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4"/>
      <c r="X97" s="4"/>
      <c r="Y97" s="4"/>
      <c r="Z97" s="4"/>
      <c r="AA97" s="4"/>
      <c r="AB97" s="4"/>
      <c r="AC97" s="4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</row>
    <row r="98" spans="1:103">
      <c r="A98" s="3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/>
      <c r="X98" s="4"/>
      <c r="Y98" s="4"/>
      <c r="Z98" s="4"/>
      <c r="AA98" s="4"/>
      <c r="AB98" s="4"/>
      <c r="AC98" s="4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</row>
    <row r="99" spans="1:103">
      <c r="A99" s="3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4"/>
      <c r="X99" s="4"/>
      <c r="Y99" s="4"/>
      <c r="Z99" s="4"/>
      <c r="AA99" s="4"/>
      <c r="AB99" s="4"/>
      <c r="AC99" s="4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</row>
    <row r="100" spans="1:103">
      <c r="A100" s="3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4"/>
      <c r="X100" s="4"/>
      <c r="Y100" s="4"/>
      <c r="Z100" s="4"/>
      <c r="AA100" s="4"/>
      <c r="AB100" s="4"/>
      <c r="AC100" s="4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</row>
    <row r="101" spans="1:103">
      <c r="A101" s="3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4"/>
      <c r="X101" s="4"/>
      <c r="Y101" s="4"/>
      <c r="Z101" s="4"/>
      <c r="AA101" s="4"/>
      <c r="AB101" s="4"/>
      <c r="AC101" s="4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</row>
    <row r="102" spans="1:103">
      <c r="A102" s="3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4"/>
      <c r="X102" s="4"/>
      <c r="Y102" s="4"/>
      <c r="Z102" s="4"/>
      <c r="AA102" s="4"/>
      <c r="AB102" s="4"/>
      <c r="AC102" s="4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</row>
    <row r="103" spans="1:103">
      <c r="A103" s="3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4"/>
      <c r="X103" s="4"/>
      <c r="Y103" s="4"/>
      <c r="Z103" s="4"/>
      <c r="AA103" s="4"/>
      <c r="AB103" s="4"/>
      <c r="AC103" s="4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</row>
    <row r="104" spans="1:103">
      <c r="A104" s="3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4"/>
      <c r="X104" s="4"/>
      <c r="Y104" s="4"/>
      <c r="Z104" s="4"/>
      <c r="AA104" s="4"/>
      <c r="AB104" s="4"/>
      <c r="AC104" s="4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</row>
    <row r="105" spans="1:103">
      <c r="A105" s="3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4"/>
      <c r="X105" s="4"/>
      <c r="Y105" s="4"/>
      <c r="Z105" s="4"/>
      <c r="AA105" s="4"/>
      <c r="AB105" s="4"/>
      <c r="AC105" s="4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</row>
    <row r="106" spans="1:103">
      <c r="A106" s="3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"/>
      <c r="X106" s="4"/>
      <c r="Y106" s="4"/>
      <c r="Z106" s="4"/>
      <c r="AA106" s="4"/>
      <c r="AB106" s="4"/>
      <c r="AC106" s="4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</row>
    <row r="107" spans="1:103">
      <c r="A107" s="3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4"/>
      <c r="X107" s="4"/>
      <c r="Y107" s="4"/>
      <c r="Z107" s="4"/>
      <c r="AA107" s="4"/>
      <c r="AB107" s="4"/>
      <c r="AC107" s="4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</row>
    <row r="108" spans="1:103">
      <c r="A108" s="3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4"/>
      <c r="X108" s="4"/>
      <c r="Y108" s="4"/>
      <c r="Z108" s="4"/>
      <c r="AA108" s="4"/>
      <c r="AB108" s="4"/>
      <c r="AC108" s="4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</row>
    <row r="109" spans="1:103">
      <c r="A109" s="3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4"/>
      <c r="X109" s="4"/>
      <c r="Y109" s="4"/>
      <c r="Z109" s="4"/>
      <c r="AA109" s="4"/>
      <c r="AB109" s="4"/>
      <c r="AC109" s="4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</row>
    <row r="110" spans="1:103">
      <c r="A110" s="3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4"/>
      <c r="X110" s="4"/>
      <c r="Y110" s="4"/>
      <c r="Z110" s="4"/>
      <c r="AA110" s="4"/>
      <c r="AB110" s="4"/>
      <c r="AC110" s="4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</row>
    <row r="111" spans="1:103">
      <c r="A111" s="3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4"/>
      <c r="X111" s="4"/>
      <c r="Y111" s="4"/>
      <c r="Z111" s="4"/>
      <c r="AA111" s="4"/>
      <c r="AB111" s="4"/>
      <c r="AC111" s="4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</row>
    <row r="112" spans="1:103">
      <c r="A112" s="3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4"/>
      <c r="X112" s="4"/>
      <c r="Y112" s="4"/>
      <c r="Z112" s="4"/>
      <c r="AA112" s="4"/>
      <c r="AB112" s="4"/>
      <c r="AC112" s="4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</row>
    <row r="113" spans="1:103">
      <c r="A113" s="3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"/>
      <c r="X113" s="4"/>
      <c r="Y113" s="4"/>
      <c r="Z113" s="4"/>
      <c r="AA113" s="4"/>
      <c r="AB113" s="4"/>
      <c r="AC113" s="4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</row>
    <row r="114" spans="1:103">
      <c r="A114" s="3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4"/>
      <c r="X114" s="4"/>
      <c r="Y114" s="4"/>
      <c r="Z114" s="4"/>
      <c r="AA114" s="4"/>
      <c r="AB114" s="4"/>
      <c r="AC114" s="4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</row>
    <row r="115" spans="1:103">
      <c r="A115" s="3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4"/>
      <c r="X115" s="4"/>
      <c r="Y115" s="4"/>
      <c r="Z115" s="4"/>
      <c r="AA115" s="4"/>
      <c r="AB115" s="4"/>
      <c r="AC115" s="4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</row>
    <row r="116" spans="1:103">
      <c r="A116" s="3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4"/>
      <c r="X116" s="4"/>
      <c r="Y116" s="4"/>
      <c r="Z116" s="4"/>
      <c r="AA116" s="4"/>
      <c r="AB116" s="4"/>
      <c r="AC116" s="4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</row>
    <row r="117" spans="1:103">
      <c r="A117" s="3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"/>
      <c r="X117" s="4"/>
      <c r="Y117" s="4"/>
      <c r="Z117" s="4"/>
      <c r="AA117" s="4"/>
      <c r="AB117" s="4"/>
      <c r="AC117" s="4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</row>
    <row r="118" spans="1:103">
      <c r="A118" s="3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4"/>
      <c r="X118" s="4"/>
      <c r="Y118" s="4"/>
      <c r="Z118" s="4"/>
      <c r="AA118" s="4"/>
      <c r="AB118" s="4"/>
      <c r="AC118" s="4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</row>
    <row r="119" spans="1:103">
      <c r="A119" s="3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4"/>
      <c r="X119" s="4"/>
      <c r="Y119" s="4"/>
      <c r="Z119" s="4"/>
      <c r="AA119" s="4"/>
      <c r="AB119" s="4"/>
      <c r="AC119" s="4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</row>
    <row r="120" spans="1:103">
      <c r="A120" s="3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"/>
      <c r="X120" s="4"/>
      <c r="Y120" s="4"/>
      <c r="Z120" s="4"/>
      <c r="AA120" s="4"/>
      <c r="AB120" s="4"/>
      <c r="AC120" s="4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</row>
    <row r="121" spans="1:103">
      <c r="A121" s="3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4"/>
      <c r="X121" s="4"/>
      <c r="Y121" s="4"/>
      <c r="Z121" s="4"/>
      <c r="AA121" s="4"/>
      <c r="AB121" s="4"/>
      <c r="AC121" s="4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</row>
    <row r="122" spans="1:103">
      <c r="A122" s="3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4"/>
      <c r="X122" s="4"/>
      <c r="Y122" s="4"/>
      <c r="Z122" s="4"/>
      <c r="AA122" s="4"/>
      <c r="AB122" s="4"/>
      <c r="AC122" s="4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</row>
    <row r="123" spans="1:103">
      <c r="A123" s="3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4"/>
      <c r="X123" s="4"/>
      <c r="Y123" s="4"/>
      <c r="Z123" s="4"/>
      <c r="AA123" s="4"/>
      <c r="AB123" s="4"/>
      <c r="AC123" s="4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</row>
    <row r="124" spans="1:103">
      <c r="A124" s="3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4"/>
      <c r="X124" s="4"/>
      <c r="Y124" s="4"/>
      <c r="Z124" s="4"/>
      <c r="AA124" s="4"/>
      <c r="AB124" s="4"/>
      <c r="AC124" s="4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</row>
    <row r="125" spans="1:103">
      <c r="A125" s="3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4"/>
      <c r="X125" s="4"/>
      <c r="Y125" s="4"/>
      <c r="Z125" s="4"/>
      <c r="AA125" s="4"/>
      <c r="AB125" s="4"/>
      <c r="AC125" s="4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</row>
    <row r="126" spans="1:103">
      <c r="A126" s="3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4"/>
      <c r="X126" s="4"/>
      <c r="Y126" s="4"/>
      <c r="Z126" s="4"/>
      <c r="AA126" s="4"/>
      <c r="AB126" s="4"/>
      <c r="AC126" s="4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</row>
    <row r="127" spans="1:103">
      <c r="A127" s="3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4"/>
      <c r="X127" s="4"/>
      <c r="Y127" s="4"/>
      <c r="Z127" s="4"/>
      <c r="AA127" s="4"/>
      <c r="AB127" s="4"/>
      <c r="AC127" s="4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</row>
    <row r="128" spans="1:103">
      <c r="A128" s="3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4"/>
      <c r="X128" s="4"/>
      <c r="Y128" s="4"/>
      <c r="Z128" s="4"/>
      <c r="AA128" s="4"/>
      <c r="AB128" s="4"/>
      <c r="AC128" s="4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</row>
    <row r="129" spans="1:103">
      <c r="A129" s="3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4"/>
      <c r="X129" s="4"/>
      <c r="Y129" s="4"/>
      <c r="Z129" s="4"/>
      <c r="AA129" s="4"/>
      <c r="AB129" s="4"/>
      <c r="AC129" s="4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</row>
    <row r="130" spans="1:103">
      <c r="A130" s="3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4"/>
      <c r="X130" s="4"/>
      <c r="Y130" s="4"/>
      <c r="Z130" s="4"/>
      <c r="AA130" s="4"/>
      <c r="AB130" s="4"/>
      <c r="AC130" s="4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</row>
    <row r="131" spans="1:103">
      <c r="A131" s="3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4"/>
      <c r="X131" s="4"/>
      <c r="Y131" s="4"/>
      <c r="Z131" s="4"/>
      <c r="AA131" s="4"/>
      <c r="AB131" s="4"/>
      <c r="AC131" s="4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</row>
    <row r="132" spans="1:103">
      <c r="A132" s="3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4"/>
      <c r="X132" s="4"/>
      <c r="Y132" s="4"/>
      <c r="Z132" s="4"/>
      <c r="AA132" s="4"/>
      <c r="AB132" s="4"/>
      <c r="AC132" s="4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</row>
    <row r="133" spans="1:103">
      <c r="A133" s="3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4"/>
      <c r="X133" s="4"/>
      <c r="Y133" s="4"/>
      <c r="Z133" s="4"/>
      <c r="AA133" s="4"/>
      <c r="AB133" s="4"/>
      <c r="AC133" s="4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</row>
    <row r="134" spans="1:103">
      <c r="A134" s="3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4"/>
      <c r="X134" s="4"/>
      <c r="Y134" s="4"/>
      <c r="Z134" s="4"/>
      <c r="AA134" s="4"/>
      <c r="AB134" s="4"/>
      <c r="AC134" s="4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</row>
    <row r="135" spans="1:103">
      <c r="A135" s="3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4"/>
      <c r="X135" s="4"/>
      <c r="Y135" s="4"/>
      <c r="Z135" s="4"/>
      <c r="AA135" s="4"/>
      <c r="AB135" s="4"/>
      <c r="AC135" s="4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</row>
    <row r="136" spans="1:103">
      <c r="A136" s="3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4"/>
      <c r="X136" s="4"/>
      <c r="Y136" s="4"/>
      <c r="Z136" s="4"/>
      <c r="AA136" s="4"/>
      <c r="AB136" s="4"/>
      <c r="AC136" s="4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</row>
    <row r="137" spans="1:103">
      <c r="A137" s="3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4"/>
      <c r="X137" s="4"/>
      <c r="Y137" s="4"/>
      <c r="Z137" s="4"/>
      <c r="AA137" s="4"/>
      <c r="AB137" s="4"/>
      <c r="AC137" s="4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</row>
    <row r="138" spans="1:103">
      <c r="A138" s="3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4"/>
      <c r="X138" s="4"/>
      <c r="Y138" s="4"/>
      <c r="Z138" s="4"/>
      <c r="AA138" s="4"/>
      <c r="AB138" s="4"/>
      <c r="AC138" s="4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</row>
    <row r="139" spans="1:103">
      <c r="A139" s="3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4"/>
      <c r="X139" s="4"/>
      <c r="Y139" s="4"/>
      <c r="Z139" s="4"/>
      <c r="AA139" s="4"/>
      <c r="AB139" s="4"/>
      <c r="AC139" s="4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</row>
    <row r="140" spans="1:103">
      <c r="A140" s="3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4"/>
      <c r="X140" s="4"/>
      <c r="Y140" s="4"/>
      <c r="Z140" s="4"/>
      <c r="AA140" s="4"/>
      <c r="AB140" s="4"/>
      <c r="AC140" s="4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</row>
    <row r="141" spans="1:103">
      <c r="A141" s="3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4"/>
      <c r="X141" s="4"/>
      <c r="Y141" s="4"/>
      <c r="Z141" s="4"/>
      <c r="AA141" s="4"/>
      <c r="AB141" s="4"/>
      <c r="AC141" s="4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</row>
    <row r="142" spans="1:103">
      <c r="A142" s="3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4"/>
      <c r="X142" s="4"/>
      <c r="Y142" s="4"/>
      <c r="Z142" s="4"/>
      <c r="AA142" s="4"/>
      <c r="AB142" s="4"/>
      <c r="AC142" s="4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</row>
    <row r="143" spans="1:103">
      <c r="A143" s="3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4"/>
      <c r="X143" s="4"/>
      <c r="Y143" s="4"/>
      <c r="Z143" s="4"/>
      <c r="AA143" s="4"/>
      <c r="AB143" s="4"/>
      <c r="AC143" s="4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</row>
    <row r="144" spans="1:103">
      <c r="A144" s="3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4"/>
      <c r="X144" s="4"/>
      <c r="Y144" s="4"/>
      <c r="Z144" s="4"/>
      <c r="AA144" s="4"/>
      <c r="AB144" s="4"/>
      <c r="AC144" s="4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</row>
    <row r="145" spans="1:103">
      <c r="A145" s="3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4"/>
      <c r="X145" s="4"/>
      <c r="Y145" s="4"/>
      <c r="Z145" s="4"/>
      <c r="AA145" s="4"/>
      <c r="AB145" s="4"/>
      <c r="AC145" s="4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</row>
    <row r="146" spans="1:103">
      <c r="A146" s="3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4"/>
      <c r="X146" s="4"/>
      <c r="Y146" s="4"/>
      <c r="Z146" s="4"/>
      <c r="AA146" s="4"/>
      <c r="AB146" s="4"/>
      <c r="AC146" s="4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</row>
    <row r="147" spans="1:103">
      <c r="A147" s="3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4"/>
      <c r="X147" s="4"/>
      <c r="Y147" s="4"/>
      <c r="Z147" s="4"/>
      <c r="AA147" s="4"/>
      <c r="AB147" s="4"/>
      <c r="AC147" s="4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</row>
    <row r="148" spans="1:103">
      <c r="A148" s="3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4"/>
      <c r="X148" s="4"/>
      <c r="Y148" s="4"/>
      <c r="Z148" s="4"/>
      <c r="AA148" s="4"/>
      <c r="AB148" s="4"/>
      <c r="AC148" s="4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</row>
    <row r="149" spans="1:103">
      <c r="A149" s="3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4"/>
      <c r="X149" s="4"/>
      <c r="Y149" s="4"/>
      <c r="Z149" s="4"/>
      <c r="AA149" s="4"/>
      <c r="AB149" s="4"/>
      <c r="AC149" s="4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</row>
    <row r="150" spans="1:103">
      <c r="A150" s="3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4"/>
      <c r="X150" s="4"/>
      <c r="Y150" s="4"/>
      <c r="Z150" s="4"/>
      <c r="AA150" s="4"/>
      <c r="AB150" s="4"/>
      <c r="AC150" s="4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</row>
    <row r="151" spans="1:103">
      <c r="A151" s="3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4"/>
      <c r="X151" s="4"/>
      <c r="Y151" s="4"/>
      <c r="Z151" s="4"/>
      <c r="AA151" s="4"/>
      <c r="AB151" s="4"/>
      <c r="AC151" s="4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</row>
    <row r="152" spans="1:103">
      <c r="A152" s="3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4"/>
      <c r="X152" s="4"/>
      <c r="Y152" s="4"/>
      <c r="Z152" s="4"/>
      <c r="AA152" s="4"/>
      <c r="AB152" s="4"/>
      <c r="AC152" s="4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</row>
    <row r="153" spans="1:103">
      <c r="A153" s="3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4"/>
      <c r="X153" s="4"/>
      <c r="Y153" s="4"/>
      <c r="Z153" s="4"/>
      <c r="AA153" s="4"/>
      <c r="AB153" s="4"/>
      <c r="AC153" s="4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</row>
    <row r="154" spans="1:103">
      <c r="A154" s="3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4"/>
      <c r="X154" s="4"/>
      <c r="Y154" s="4"/>
      <c r="Z154" s="4"/>
      <c r="AA154" s="4"/>
      <c r="AB154" s="4"/>
      <c r="AC154" s="4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</row>
    <row r="155" spans="1:103">
      <c r="A155" s="3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4"/>
      <c r="X155" s="4"/>
      <c r="Y155" s="4"/>
      <c r="Z155" s="4"/>
      <c r="AA155" s="4"/>
      <c r="AB155" s="4"/>
      <c r="AC155" s="4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</row>
    <row r="156" spans="1:103">
      <c r="A156" s="3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4"/>
      <c r="X156" s="4"/>
      <c r="Y156" s="4"/>
      <c r="Z156" s="4"/>
      <c r="AA156" s="4"/>
      <c r="AB156" s="4"/>
      <c r="AC156" s="4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</row>
    <row r="157" spans="1:103">
      <c r="A157" s="3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4"/>
      <c r="X157" s="4"/>
      <c r="Y157" s="4"/>
      <c r="Z157" s="4"/>
      <c r="AA157" s="4"/>
      <c r="AB157" s="4"/>
      <c r="AC157" s="4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</row>
    <row r="158" spans="1:103">
      <c r="A158" s="3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4"/>
      <c r="X158" s="4"/>
      <c r="Y158" s="4"/>
      <c r="Z158" s="4"/>
      <c r="AA158" s="4"/>
      <c r="AB158" s="4"/>
      <c r="AC158" s="4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</row>
    <row r="159" spans="1:103">
      <c r="A159" s="3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4"/>
      <c r="X159" s="4"/>
      <c r="Y159" s="4"/>
      <c r="Z159" s="4"/>
      <c r="AA159" s="4"/>
      <c r="AB159" s="4"/>
      <c r="AC159" s="4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</row>
    <row r="160" spans="1:103">
      <c r="A160" s="3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4"/>
      <c r="X160" s="4"/>
      <c r="Y160" s="4"/>
      <c r="Z160" s="4"/>
      <c r="AA160" s="4"/>
      <c r="AB160" s="4"/>
      <c r="AC160" s="4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</row>
    <row r="161" spans="1:103">
      <c r="A161" s="3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4"/>
      <c r="X161" s="4"/>
      <c r="Y161" s="4"/>
      <c r="Z161" s="4"/>
      <c r="AA161" s="4"/>
      <c r="AB161" s="4"/>
      <c r="AC161" s="4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</row>
    <row r="162" spans="1:103">
      <c r="A162" s="3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4"/>
      <c r="X162" s="4"/>
      <c r="Y162" s="4"/>
      <c r="Z162" s="4"/>
      <c r="AA162" s="4"/>
      <c r="AB162" s="4"/>
      <c r="AC162" s="4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</row>
    <row r="163" spans="1:103">
      <c r="A163" s="3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4"/>
      <c r="X163" s="4"/>
      <c r="Y163" s="4"/>
      <c r="Z163" s="4"/>
      <c r="AA163" s="4"/>
      <c r="AB163" s="4"/>
      <c r="AC163" s="4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</row>
    <row r="164" spans="1:103">
      <c r="A164" s="3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4"/>
      <c r="X164" s="4"/>
      <c r="Y164" s="4"/>
      <c r="Z164" s="4"/>
      <c r="AA164" s="4"/>
      <c r="AB164" s="4"/>
      <c r="AC164" s="4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</row>
    <row r="165" spans="1:103">
      <c r="A165" s="3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4"/>
      <c r="X165" s="4"/>
      <c r="Y165" s="4"/>
      <c r="Z165" s="4"/>
      <c r="AA165" s="4"/>
      <c r="AB165" s="4"/>
      <c r="AC165" s="4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</row>
    <row r="166" spans="1:103">
      <c r="A166" s="3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4"/>
      <c r="X166" s="4"/>
      <c r="Y166" s="4"/>
      <c r="Z166" s="4"/>
      <c r="AA166" s="4"/>
      <c r="AB166" s="4"/>
      <c r="AC166" s="4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</row>
    <row r="167" spans="1:103">
      <c r="A167" s="3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4"/>
      <c r="X167" s="4"/>
      <c r="Y167" s="4"/>
      <c r="Z167" s="4"/>
      <c r="AA167" s="4"/>
      <c r="AB167" s="4"/>
      <c r="AC167" s="4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</row>
    <row r="168" spans="1:103">
      <c r="A168" s="3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4"/>
      <c r="X168" s="4"/>
      <c r="Y168" s="4"/>
      <c r="Z168" s="4"/>
      <c r="AA168" s="4"/>
      <c r="AB168" s="4"/>
      <c r="AC168" s="4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</row>
    <row r="169" spans="1:103">
      <c r="A169" s="3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4"/>
      <c r="X169" s="4"/>
      <c r="Y169" s="4"/>
      <c r="Z169" s="4"/>
      <c r="AA169" s="4"/>
      <c r="AB169" s="4"/>
      <c r="AC169" s="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</row>
    <row r="170" spans="1:103">
      <c r="A170" s="3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4"/>
      <c r="X170" s="4"/>
      <c r="Y170" s="4"/>
      <c r="Z170" s="4"/>
      <c r="AA170" s="4"/>
      <c r="AB170" s="4"/>
      <c r="AC170" s="4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</row>
    <row r="171" spans="1:103">
      <c r="A171" s="3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4"/>
      <c r="X171" s="4"/>
      <c r="Y171" s="4"/>
      <c r="Z171" s="4"/>
      <c r="AA171" s="4"/>
      <c r="AB171" s="4"/>
      <c r="AC171" s="4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</row>
    <row r="172" spans="1:103">
      <c r="A172" s="3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4"/>
      <c r="X172" s="4"/>
      <c r="Y172" s="4"/>
      <c r="Z172" s="4"/>
      <c r="AA172" s="4"/>
      <c r="AB172" s="4"/>
      <c r="AC172" s="4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</row>
    <row r="173" spans="1:103">
      <c r="A173" s="3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4"/>
      <c r="X173" s="4"/>
      <c r="Y173" s="4"/>
      <c r="Z173" s="4"/>
      <c r="AA173" s="4"/>
      <c r="AB173" s="4"/>
      <c r="AC173" s="4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</row>
    <row r="174" spans="1:103">
      <c r="A174" s="3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4"/>
      <c r="X174" s="4"/>
      <c r="Y174" s="4"/>
      <c r="Z174" s="4"/>
      <c r="AA174" s="4"/>
      <c r="AB174" s="4"/>
      <c r="AC174" s="4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</row>
    <row r="175" spans="1:103">
      <c r="A175" s="3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4"/>
      <c r="X175" s="4"/>
      <c r="Y175" s="4"/>
      <c r="Z175" s="4"/>
      <c r="AA175" s="4"/>
      <c r="AB175" s="4"/>
      <c r="AC175" s="4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</row>
    <row r="176" spans="1:103">
      <c r="A176" s="3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4"/>
      <c r="X176" s="4"/>
      <c r="Y176" s="4"/>
      <c r="Z176" s="4"/>
      <c r="AA176" s="4"/>
      <c r="AB176" s="4"/>
      <c r="AC176" s="4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</row>
    <row r="177" spans="1:103">
      <c r="A177" s="3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4"/>
      <c r="X177" s="4"/>
      <c r="Y177" s="4"/>
      <c r="Z177" s="4"/>
      <c r="AA177" s="4"/>
      <c r="AB177" s="4"/>
      <c r="AC177" s="4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</row>
    <row r="178" spans="1:103">
      <c r="A178" s="3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4"/>
      <c r="X178" s="4"/>
      <c r="Y178" s="4"/>
      <c r="Z178" s="4"/>
      <c r="AA178" s="4"/>
      <c r="AB178" s="4"/>
      <c r="AC178" s="4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</row>
    <row r="179" spans="1:103">
      <c r="A179" s="3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4"/>
      <c r="X179" s="4"/>
      <c r="Y179" s="4"/>
      <c r="Z179" s="4"/>
      <c r="AA179" s="4"/>
      <c r="AB179" s="4"/>
      <c r="AC179" s="4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</row>
    <row r="180" spans="1:103">
      <c r="A180" s="3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4"/>
      <c r="X180" s="4"/>
      <c r="Y180" s="4"/>
      <c r="Z180" s="4"/>
      <c r="AA180" s="4"/>
      <c r="AB180" s="4"/>
      <c r="AC180" s="4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</row>
    <row r="181" spans="1:103">
      <c r="A181" s="3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4"/>
      <c r="X181" s="4"/>
      <c r="Y181" s="4"/>
      <c r="Z181" s="4"/>
      <c r="AA181" s="4"/>
      <c r="AB181" s="4"/>
      <c r="AC181" s="4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</row>
    <row r="182" spans="1:103">
      <c r="A182" s="3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4"/>
      <c r="X182" s="4"/>
      <c r="Y182" s="4"/>
      <c r="Z182" s="4"/>
      <c r="AA182" s="4"/>
      <c r="AB182" s="4"/>
      <c r="AC182" s="4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</row>
    <row r="183" spans="1:103">
      <c r="A183" s="3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4"/>
      <c r="X183" s="4"/>
      <c r="Y183" s="4"/>
      <c r="Z183" s="4"/>
      <c r="AA183" s="4"/>
      <c r="AB183" s="4"/>
      <c r="AC183" s="4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</row>
    <row r="184" spans="1:103">
      <c r="A184" s="3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4"/>
      <c r="X184" s="4"/>
      <c r="Y184" s="4"/>
      <c r="Z184" s="4"/>
      <c r="AA184" s="4"/>
      <c r="AB184" s="4"/>
      <c r="AC184" s="4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</row>
    <row r="185" spans="1:103">
      <c r="A185" s="3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4"/>
      <c r="X185" s="4"/>
      <c r="Y185" s="4"/>
      <c r="Z185" s="4"/>
      <c r="AA185" s="4"/>
      <c r="AB185" s="4"/>
      <c r="AC185" s="4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</row>
    <row r="186" spans="1:103">
      <c r="A186" s="3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4"/>
      <c r="X186" s="4"/>
      <c r="Y186" s="4"/>
      <c r="Z186" s="4"/>
      <c r="AA186" s="4"/>
      <c r="AB186" s="4"/>
      <c r="AC186" s="4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</row>
    <row r="187" spans="1:103">
      <c r="A187" s="3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4"/>
      <c r="X187" s="4"/>
      <c r="Y187" s="4"/>
      <c r="Z187" s="4"/>
      <c r="AA187" s="4"/>
      <c r="AB187" s="4"/>
      <c r="AC187" s="4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</row>
    <row r="188" spans="1:103">
      <c r="A188" s="3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4"/>
      <c r="X188" s="4"/>
      <c r="Y188" s="4"/>
      <c r="Z188" s="4"/>
      <c r="AA188" s="4"/>
      <c r="AB188" s="4"/>
      <c r="AC188" s="4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</row>
    <row r="189" spans="1:103">
      <c r="A189" s="3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4"/>
      <c r="X189" s="4"/>
      <c r="Y189" s="4"/>
      <c r="Z189" s="4"/>
      <c r="AA189" s="4"/>
      <c r="AB189" s="4"/>
      <c r="AC189" s="4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</row>
    <row r="190" spans="1:103">
      <c r="A190" s="3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4"/>
      <c r="X190" s="4"/>
      <c r="Y190" s="4"/>
      <c r="Z190" s="4"/>
      <c r="AA190" s="4"/>
      <c r="AB190" s="4"/>
      <c r="AC190" s="4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</row>
    <row r="191" spans="1:103">
      <c r="A191" s="3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4"/>
      <c r="X191" s="4"/>
      <c r="Y191" s="4"/>
      <c r="Z191" s="4"/>
      <c r="AA191" s="4"/>
      <c r="AB191" s="4"/>
      <c r="AC191" s="4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</row>
    <row r="192" spans="1:103">
      <c r="A192" s="3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4"/>
      <c r="X192" s="4"/>
      <c r="Y192" s="4"/>
      <c r="Z192" s="4"/>
      <c r="AA192" s="4"/>
      <c r="AB192" s="4"/>
      <c r="AC192" s="4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</row>
    <row r="193" spans="1:103">
      <c r="A193" s="3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4"/>
      <c r="X193" s="4"/>
      <c r="Y193" s="4"/>
      <c r="Z193" s="4"/>
      <c r="AA193" s="4"/>
      <c r="AB193" s="4"/>
      <c r="AC193" s="4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</row>
    <row r="194" spans="1:103">
      <c r="A194" s="3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4"/>
      <c r="X194" s="4"/>
      <c r="Y194" s="4"/>
      <c r="Z194" s="4"/>
      <c r="AA194" s="4"/>
      <c r="AB194" s="4"/>
      <c r="AC194" s="4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</row>
    <row r="195" spans="1:103">
      <c r="A195" s="3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4"/>
      <c r="X195" s="4"/>
      <c r="Y195" s="4"/>
      <c r="Z195" s="4"/>
      <c r="AA195" s="4"/>
      <c r="AB195" s="4"/>
      <c r="AC195" s="4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</row>
    <row r="196" spans="1:103">
      <c r="A196" s="3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4"/>
      <c r="X196" s="4"/>
      <c r="Y196" s="4"/>
      <c r="Z196" s="4"/>
      <c r="AA196" s="4"/>
      <c r="AB196" s="4"/>
      <c r="AC196" s="4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</row>
    <row r="197" spans="1:103">
      <c r="A197" s="3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4"/>
      <c r="X197" s="4"/>
      <c r="Y197" s="4"/>
      <c r="Z197" s="4"/>
      <c r="AA197" s="4"/>
      <c r="AB197" s="4"/>
      <c r="AC197" s="4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</row>
    <row r="198" spans="1:103">
      <c r="A198" s="3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4"/>
      <c r="X198" s="4"/>
      <c r="Y198" s="4"/>
      <c r="Z198" s="4"/>
      <c r="AA198" s="4"/>
      <c r="AB198" s="4"/>
      <c r="AC198" s="4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</row>
    <row r="199" spans="1:103">
      <c r="A199" s="3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4"/>
      <c r="X199" s="4"/>
      <c r="Y199" s="4"/>
      <c r="Z199" s="4"/>
      <c r="AA199" s="4"/>
      <c r="AB199" s="4"/>
      <c r="AC199" s="4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</row>
    <row r="200" spans="1:103">
      <c r="A200" s="3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4"/>
      <c r="X200" s="4"/>
      <c r="Y200" s="4"/>
      <c r="Z200" s="4"/>
      <c r="AA200" s="4"/>
      <c r="AB200" s="4"/>
      <c r="AC200" s="4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</row>
    <row r="201" spans="1:103">
      <c r="A201" s="3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4"/>
      <c r="X201" s="4"/>
      <c r="Y201" s="4"/>
      <c r="Z201" s="4"/>
      <c r="AA201" s="4"/>
      <c r="AB201" s="4"/>
      <c r="AC201" s="4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</row>
    <row r="202" spans="1:103">
      <c r="A202" s="3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4"/>
      <c r="X202" s="4"/>
      <c r="Y202" s="4"/>
      <c r="Z202" s="4"/>
      <c r="AA202" s="4"/>
      <c r="AB202" s="4"/>
      <c r="AC202" s="4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</row>
    <row r="203" spans="1:103">
      <c r="A203" s="3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4"/>
      <c r="X203" s="4"/>
      <c r="Y203" s="4"/>
      <c r="Z203" s="4"/>
      <c r="AA203" s="4"/>
      <c r="AB203" s="4"/>
      <c r="AC203" s="4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</row>
    <row r="204" spans="1:103">
      <c r="A204" s="3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4"/>
      <c r="X204" s="4"/>
      <c r="Y204" s="4"/>
      <c r="Z204" s="4"/>
      <c r="AA204" s="4"/>
      <c r="AB204" s="4"/>
      <c r="AC204" s="4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</row>
    <row r="205" spans="1:103">
      <c r="A205" s="3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4"/>
      <c r="X205" s="4"/>
      <c r="Y205" s="4"/>
      <c r="Z205" s="4"/>
      <c r="AA205" s="4"/>
      <c r="AB205" s="4"/>
      <c r="AC205" s="4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</row>
    <row r="206" spans="1:103">
      <c r="A206" s="3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4"/>
      <c r="X206" s="4"/>
      <c r="Y206" s="4"/>
      <c r="Z206" s="4"/>
      <c r="AA206" s="4"/>
      <c r="AB206" s="4"/>
      <c r="AC206" s="4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</row>
    <row r="207" spans="1:103">
      <c r="A207" s="3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4"/>
      <c r="X207" s="4"/>
      <c r="Y207" s="4"/>
      <c r="Z207" s="4"/>
      <c r="AA207" s="4"/>
      <c r="AB207" s="4"/>
      <c r="AC207" s="4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</row>
    <row r="208" spans="1:103">
      <c r="A208" s="3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4"/>
      <c r="X208" s="4"/>
      <c r="Y208" s="4"/>
      <c r="Z208" s="4"/>
      <c r="AA208" s="4"/>
      <c r="AB208" s="4"/>
      <c r="AC208" s="4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</row>
    <row r="209" spans="1:103">
      <c r="A209" s="3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4"/>
      <c r="X209" s="4"/>
      <c r="Y209" s="4"/>
      <c r="Z209" s="4"/>
      <c r="AA209" s="4"/>
      <c r="AB209" s="4"/>
      <c r="AC209" s="4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</row>
    <row r="210" spans="1:103">
      <c r="A210" s="3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4"/>
      <c r="X210" s="4"/>
      <c r="Y210" s="4"/>
      <c r="Z210" s="4"/>
      <c r="AA210" s="4"/>
      <c r="AB210" s="4"/>
      <c r="AC210" s="4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</row>
    <row r="211" spans="1:103">
      <c r="A211" s="3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4"/>
      <c r="X211" s="4"/>
      <c r="Y211" s="4"/>
      <c r="Z211" s="4"/>
      <c r="AA211" s="4"/>
      <c r="AB211" s="4"/>
      <c r="AC211" s="4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</row>
    <row r="212" spans="1:103">
      <c r="A212" s="3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4"/>
      <c r="X212" s="4"/>
      <c r="Y212" s="4"/>
      <c r="Z212" s="4"/>
      <c r="AA212" s="4"/>
      <c r="AB212" s="4"/>
      <c r="AC212" s="4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</row>
    <row r="213" spans="1:103">
      <c r="A213" s="3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4"/>
      <c r="X213" s="4"/>
      <c r="Y213" s="4"/>
      <c r="Z213" s="4"/>
      <c r="AA213" s="4"/>
      <c r="AB213" s="4"/>
      <c r="AC213" s="4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</row>
    <row r="214" spans="1:103">
      <c r="A214" s="3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4"/>
      <c r="X214" s="4"/>
      <c r="Y214" s="4"/>
      <c r="Z214" s="4"/>
      <c r="AA214" s="4"/>
      <c r="AB214" s="4"/>
      <c r="AC214" s="4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</row>
    <row r="215" spans="1:103">
      <c r="A215" s="3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4"/>
      <c r="X215" s="4"/>
      <c r="Y215" s="4"/>
      <c r="Z215" s="4"/>
      <c r="AA215" s="4"/>
      <c r="AB215" s="4"/>
      <c r="AC215" s="4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</row>
    <row r="216" spans="1:103">
      <c r="A216" s="3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4"/>
      <c r="X216" s="4"/>
      <c r="Y216" s="4"/>
      <c r="Z216" s="4"/>
      <c r="AA216" s="4"/>
      <c r="AB216" s="4"/>
      <c r="AC216" s="4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</row>
    <row r="217" spans="1:103">
      <c r="A217" s="3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4"/>
      <c r="X217" s="4"/>
      <c r="Y217" s="4"/>
      <c r="Z217" s="4"/>
      <c r="AA217" s="4"/>
      <c r="AB217" s="4"/>
      <c r="AC217" s="4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</row>
    <row r="218" spans="1:103">
      <c r="A218" s="3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4"/>
      <c r="X218" s="4"/>
      <c r="Y218" s="4"/>
      <c r="Z218" s="4"/>
      <c r="AA218" s="4"/>
      <c r="AB218" s="4"/>
      <c r="AC218" s="4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</row>
    <row r="219" spans="1:103">
      <c r="A219" s="3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4"/>
      <c r="X219" s="4"/>
      <c r="Y219" s="4"/>
      <c r="Z219" s="4"/>
      <c r="AA219" s="4"/>
      <c r="AB219" s="4"/>
      <c r="AC219" s="4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</row>
    <row r="220" spans="1:103">
      <c r="A220" s="3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4"/>
      <c r="X220" s="4"/>
      <c r="Y220" s="4"/>
      <c r="Z220" s="4"/>
      <c r="AA220" s="4"/>
      <c r="AB220" s="4"/>
      <c r="AC220" s="4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</row>
    <row r="221" spans="1:103">
      <c r="A221" s="3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4"/>
      <c r="X221" s="4"/>
      <c r="Y221" s="4"/>
      <c r="Z221" s="4"/>
      <c r="AA221" s="4"/>
      <c r="AB221" s="4"/>
      <c r="AC221" s="4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</row>
    <row r="222" spans="1:103">
      <c r="A222" s="3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4"/>
      <c r="X222" s="4"/>
      <c r="Y222" s="4"/>
      <c r="Z222" s="4"/>
      <c r="AA222" s="4"/>
      <c r="AB222" s="4"/>
      <c r="AC222" s="4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</row>
    <row r="223" spans="1:103">
      <c r="A223" s="3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4"/>
      <c r="X223" s="4"/>
      <c r="Y223" s="4"/>
      <c r="Z223" s="4"/>
      <c r="AA223" s="4"/>
      <c r="AB223" s="4"/>
      <c r="AC223" s="4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</row>
    <row r="224" spans="1:103">
      <c r="A224" s="3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4"/>
      <c r="X224" s="4"/>
      <c r="Y224" s="4"/>
      <c r="Z224" s="4"/>
      <c r="AA224" s="4"/>
      <c r="AB224" s="4"/>
      <c r="AC224" s="4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</row>
    <row r="225" spans="1:103">
      <c r="A225" s="3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4"/>
      <c r="X225" s="4"/>
      <c r="Y225" s="4"/>
      <c r="Z225" s="4"/>
      <c r="AA225" s="4"/>
      <c r="AB225" s="4"/>
      <c r="AC225" s="4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</row>
    <row r="226" spans="1:103">
      <c r="A226" s="3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4"/>
      <c r="X226" s="4"/>
      <c r="Y226" s="4"/>
      <c r="Z226" s="4"/>
      <c r="AA226" s="4"/>
      <c r="AB226" s="4"/>
      <c r="AC226" s="4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</row>
    <row r="227" spans="1:103">
      <c r="A227" s="3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4"/>
      <c r="X227" s="4"/>
      <c r="Y227" s="4"/>
      <c r="Z227" s="4"/>
      <c r="AA227" s="4"/>
      <c r="AB227" s="4"/>
      <c r="AC227" s="4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</row>
    <row r="228" spans="1:103">
      <c r="A228" s="3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4"/>
      <c r="X228" s="4"/>
      <c r="Y228" s="4"/>
      <c r="Z228" s="4"/>
      <c r="AA228" s="4"/>
      <c r="AB228" s="4"/>
      <c r="AC228" s="4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</row>
    <row r="229" spans="1:103">
      <c r="A229" s="3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4"/>
      <c r="X229" s="4"/>
      <c r="Y229" s="4"/>
      <c r="Z229" s="4"/>
      <c r="AA229" s="4"/>
      <c r="AB229" s="4"/>
      <c r="AC229" s="4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</row>
    <row r="230" spans="1:103">
      <c r="A230" s="3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4"/>
      <c r="X230" s="4"/>
      <c r="Y230" s="4"/>
      <c r="Z230" s="4"/>
      <c r="AA230" s="4"/>
      <c r="AB230" s="4"/>
      <c r="AC230" s="4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</row>
    <row r="231" spans="1:103">
      <c r="A231" s="3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4"/>
      <c r="X231" s="4"/>
      <c r="Y231" s="4"/>
      <c r="Z231" s="4"/>
      <c r="AA231" s="4"/>
      <c r="AB231" s="4"/>
      <c r="AC231" s="4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</row>
    <row r="232" spans="1:103">
      <c r="A232" s="3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4"/>
      <c r="X232" s="4"/>
      <c r="Y232" s="4"/>
      <c r="Z232" s="4"/>
      <c r="AA232" s="4"/>
      <c r="AB232" s="4"/>
      <c r="AC232" s="4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</row>
    <row r="233" spans="1:103">
      <c r="A233" s="3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4"/>
      <c r="X233" s="4"/>
      <c r="Y233" s="4"/>
      <c r="Z233" s="4"/>
      <c r="AA233" s="4"/>
      <c r="AB233" s="4"/>
      <c r="AC233" s="4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</row>
    <row r="234" spans="1:103">
      <c r="A234" s="3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4"/>
      <c r="X234" s="4"/>
      <c r="Y234" s="4"/>
      <c r="Z234" s="4"/>
      <c r="AA234" s="4"/>
      <c r="AB234" s="4"/>
      <c r="AC234" s="4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</row>
    <row r="235" spans="1:103">
      <c r="A235" s="3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4"/>
      <c r="X235" s="4"/>
      <c r="Y235" s="4"/>
      <c r="Z235" s="4"/>
      <c r="AA235" s="4"/>
      <c r="AB235" s="4"/>
      <c r="AC235" s="4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</row>
    <row r="236" spans="1:103">
      <c r="A236" s="3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4"/>
      <c r="X236" s="4"/>
      <c r="Y236" s="4"/>
      <c r="Z236" s="4"/>
      <c r="AA236" s="4"/>
      <c r="AB236" s="4"/>
      <c r="AC236" s="4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</row>
    <row r="237" spans="1:103">
      <c r="A237" s="3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4"/>
      <c r="X237" s="4"/>
      <c r="Y237" s="4"/>
      <c r="Z237" s="4"/>
      <c r="AA237" s="4"/>
      <c r="AB237" s="4"/>
      <c r="AC237" s="4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</row>
    <row r="238" spans="1:103">
      <c r="A238" s="3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4"/>
      <c r="X238" s="4"/>
      <c r="Y238" s="4"/>
      <c r="Z238" s="4"/>
      <c r="AA238" s="4"/>
      <c r="AB238" s="4"/>
      <c r="AC238" s="4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</row>
    <row r="239" spans="1:103">
      <c r="A239" s="3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4"/>
      <c r="X239" s="4"/>
      <c r="Y239" s="4"/>
      <c r="Z239" s="4"/>
      <c r="AA239" s="4"/>
      <c r="AB239" s="4"/>
      <c r="AC239" s="4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</row>
    <row r="240" spans="1:103">
      <c r="A240" s="3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4"/>
      <c r="X240" s="4"/>
      <c r="Y240" s="4"/>
      <c r="Z240" s="4"/>
      <c r="AA240" s="4"/>
      <c r="AB240" s="4"/>
      <c r="AC240" s="4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</row>
    <row r="241" spans="1:103">
      <c r="A241" s="3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4"/>
      <c r="X241" s="4"/>
      <c r="Y241" s="4"/>
      <c r="Z241" s="4"/>
      <c r="AA241" s="4"/>
      <c r="AB241" s="4"/>
      <c r="AC241" s="4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</row>
    <row r="242" spans="1:103">
      <c r="A242" s="3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4"/>
      <c r="X242" s="4"/>
      <c r="Y242" s="4"/>
      <c r="Z242" s="4"/>
      <c r="AA242" s="4"/>
      <c r="AB242" s="4"/>
      <c r="AC242" s="4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</row>
    <row r="243" spans="1:103">
      <c r="A243" s="3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4"/>
      <c r="X243" s="4"/>
      <c r="Y243" s="4"/>
      <c r="Z243" s="4"/>
      <c r="AA243" s="4"/>
      <c r="AB243" s="4"/>
      <c r="AC243" s="4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</row>
    <row r="244" spans="1:103">
      <c r="A244" s="3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4"/>
      <c r="X244" s="4"/>
      <c r="Y244" s="4"/>
      <c r="Z244" s="4"/>
      <c r="AA244" s="4"/>
      <c r="AB244" s="4"/>
      <c r="AC244" s="4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</row>
    <row r="245" spans="1:103">
      <c r="A245" s="3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4"/>
      <c r="X245" s="4"/>
      <c r="Y245" s="4"/>
      <c r="Z245" s="4"/>
      <c r="AA245" s="4"/>
      <c r="AB245" s="4"/>
      <c r="AC245" s="4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</row>
    <row r="246" spans="1:103">
      <c r="A246" s="3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4"/>
      <c r="X246" s="4"/>
      <c r="Y246" s="4"/>
      <c r="Z246" s="4"/>
      <c r="AA246" s="4"/>
      <c r="AB246" s="4"/>
      <c r="AC246" s="4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</row>
    <row r="247" spans="1:103">
      <c r="A247" s="3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4"/>
      <c r="X247" s="4"/>
      <c r="Y247" s="4"/>
      <c r="Z247" s="4"/>
      <c r="AA247" s="4"/>
      <c r="AB247" s="4"/>
      <c r="AC247" s="4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</row>
    <row r="248" spans="1:103">
      <c r="A248" s="3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4"/>
      <c r="X248" s="4"/>
      <c r="Y248" s="4"/>
      <c r="Z248" s="4"/>
      <c r="AA248" s="4"/>
      <c r="AB248" s="4"/>
      <c r="AC248" s="4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</row>
    <row r="249" spans="1:103">
      <c r="A249" s="3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4"/>
      <c r="X249" s="4"/>
      <c r="Y249" s="4"/>
      <c r="Z249" s="4"/>
      <c r="AA249" s="4"/>
      <c r="AB249" s="4"/>
      <c r="AC249" s="4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</row>
    <row r="250" spans="1:103">
      <c r="A250" s="3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4"/>
      <c r="X250" s="4"/>
      <c r="Y250" s="4"/>
      <c r="Z250" s="4"/>
      <c r="AA250" s="4"/>
      <c r="AB250" s="4"/>
      <c r="AC250" s="4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</row>
    <row r="251" spans="1:103">
      <c r="A251" s="3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4"/>
      <c r="X251" s="4"/>
      <c r="Y251" s="4"/>
      <c r="Z251" s="4"/>
      <c r="AA251" s="4"/>
      <c r="AB251" s="4"/>
      <c r="AC251" s="4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</row>
    <row r="252" spans="1:103">
      <c r="A252" s="3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4"/>
      <c r="X252" s="4"/>
      <c r="Y252" s="4"/>
      <c r="Z252" s="4"/>
      <c r="AA252" s="4"/>
      <c r="AB252" s="4"/>
      <c r="AC252" s="4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</row>
    <row r="253" spans="1:103">
      <c r="A253" s="3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4"/>
      <c r="X253" s="4"/>
      <c r="Y253" s="4"/>
      <c r="Z253" s="4"/>
      <c r="AA253" s="4"/>
      <c r="AB253" s="4"/>
      <c r="AC253" s="4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</row>
    <row r="254" spans="1:103">
      <c r="A254" s="3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4"/>
      <c r="X254" s="4"/>
      <c r="Y254" s="4"/>
      <c r="Z254" s="4"/>
      <c r="AA254" s="4"/>
      <c r="AB254" s="4"/>
      <c r="AC254" s="4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</row>
    <row r="255" spans="1:103">
      <c r="A255" s="3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4"/>
      <c r="X255" s="4"/>
      <c r="Y255" s="4"/>
      <c r="Z255" s="4"/>
      <c r="AA255" s="4"/>
      <c r="AB255" s="4"/>
      <c r="AC255" s="4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</row>
    <row r="256" spans="1:103">
      <c r="A256" s="3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4"/>
      <c r="X256" s="4"/>
      <c r="Y256" s="4"/>
      <c r="Z256" s="4"/>
      <c r="AA256" s="4"/>
      <c r="AB256" s="4"/>
      <c r="AC256" s="4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</row>
    <row r="257" spans="1:103">
      <c r="A257" s="3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4"/>
      <c r="X257" s="4"/>
      <c r="Y257" s="4"/>
      <c r="Z257" s="4"/>
      <c r="AA257" s="4"/>
      <c r="AB257" s="4"/>
      <c r="AC257" s="4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</row>
    <row r="258" spans="1:103">
      <c r="A258" s="3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4"/>
      <c r="X258" s="4"/>
      <c r="Y258" s="4"/>
      <c r="Z258" s="4"/>
      <c r="AA258" s="4"/>
      <c r="AB258" s="4"/>
      <c r="AC258" s="4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</row>
    <row r="259" spans="1:103">
      <c r="A259" s="3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4"/>
      <c r="X259" s="4"/>
      <c r="Y259" s="4"/>
      <c r="Z259" s="4"/>
      <c r="AA259" s="4"/>
      <c r="AB259" s="4"/>
      <c r="AC259" s="4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</row>
    <row r="260" spans="1:103">
      <c r="A260" s="3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4"/>
      <c r="X260" s="4"/>
      <c r="Y260" s="4"/>
      <c r="Z260" s="4"/>
      <c r="AA260" s="4"/>
      <c r="AB260" s="4"/>
      <c r="AC260" s="4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</row>
    <row r="261" spans="1:103">
      <c r="A261" s="3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4"/>
      <c r="X261" s="4"/>
      <c r="Y261" s="4"/>
      <c r="Z261" s="4"/>
      <c r="AA261" s="4"/>
      <c r="AB261" s="4"/>
      <c r="AC261" s="4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</row>
    <row r="262" spans="1:103">
      <c r="A262" s="3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4"/>
      <c r="X262" s="4"/>
      <c r="Y262" s="4"/>
      <c r="Z262" s="4"/>
      <c r="AA262" s="4"/>
      <c r="AB262" s="4"/>
      <c r="AC262" s="4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</row>
    <row r="263" spans="1:103">
      <c r="A263" s="3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4"/>
      <c r="X263" s="4"/>
      <c r="Y263" s="4"/>
      <c r="Z263" s="4"/>
      <c r="AA263" s="4"/>
      <c r="AB263" s="4"/>
      <c r="AC263" s="4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</row>
    <row r="264" spans="1:103">
      <c r="A264" s="3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4"/>
      <c r="X264" s="4"/>
      <c r="Y264" s="4"/>
      <c r="Z264" s="4"/>
      <c r="AA264" s="4"/>
      <c r="AB264" s="4"/>
      <c r="AC264" s="4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</row>
    <row r="265" spans="1:103">
      <c r="A265" s="3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4"/>
      <c r="X265" s="4"/>
      <c r="Y265" s="4"/>
      <c r="Z265" s="4"/>
      <c r="AA265" s="4"/>
      <c r="AB265" s="4"/>
      <c r="AC265" s="4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</row>
    <row r="266" spans="1:103">
      <c r="A266" s="3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4"/>
      <c r="X266" s="4"/>
      <c r="Y266" s="4"/>
      <c r="Z266" s="4"/>
      <c r="AA266" s="4"/>
      <c r="AB266" s="4"/>
      <c r="AC266" s="4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</row>
    <row r="267" spans="1:103">
      <c r="A267" s="3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4"/>
      <c r="X267" s="4"/>
      <c r="Y267" s="4"/>
      <c r="Z267" s="4"/>
      <c r="AA267" s="4"/>
      <c r="AB267" s="4"/>
      <c r="AC267" s="4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</row>
    <row r="268" spans="1:103">
      <c r="A268" s="3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4"/>
      <c r="X268" s="4"/>
      <c r="Y268" s="4"/>
      <c r="Z268" s="4"/>
      <c r="AA268" s="4"/>
      <c r="AB268" s="4"/>
      <c r="AC268" s="4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</row>
    <row r="269" spans="1:103">
      <c r="A269" s="3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4"/>
      <c r="X269" s="4"/>
      <c r="Y269" s="4"/>
      <c r="Z269" s="4"/>
      <c r="AA269" s="4"/>
      <c r="AB269" s="4"/>
      <c r="AC269" s="4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</row>
    <row r="270" spans="1:103">
      <c r="A270" s="3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4"/>
      <c r="X270" s="4"/>
      <c r="Y270" s="4"/>
      <c r="Z270" s="4"/>
      <c r="AA270" s="4"/>
      <c r="AB270" s="4"/>
      <c r="AC270" s="4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</row>
    <row r="271" spans="1:103">
      <c r="A271" s="3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4"/>
      <c r="X271" s="4"/>
      <c r="Y271" s="4"/>
      <c r="Z271" s="4"/>
      <c r="AA271" s="4"/>
      <c r="AB271" s="4"/>
      <c r="AC271" s="4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</row>
    <row r="272" spans="1:103">
      <c r="A272" s="3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4"/>
      <c r="X272" s="4"/>
      <c r="Y272" s="4"/>
      <c r="Z272" s="4"/>
      <c r="AA272" s="4"/>
      <c r="AB272" s="4"/>
      <c r="AC272" s="4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</row>
    <row r="273" spans="1:103">
      <c r="A273" s="3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4"/>
      <c r="X273" s="4"/>
      <c r="Y273" s="4"/>
      <c r="Z273" s="4"/>
      <c r="AA273" s="4"/>
      <c r="AB273" s="4"/>
      <c r="AC273" s="4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</row>
    <row r="274" spans="1:103">
      <c r="A274" s="3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4"/>
      <c r="X274" s="4"/>
      <c r="Y274" s="4"/>
      <c r="Z274" s="4"/>
      <c r="AA274" s="4"/>
      <c r="AB274" s="4"/>
      <c r="AC274" s="4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</row>
    <row r="275" spans="1:103">
      <c r="A275" s="3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4"/>
      <c r="X275" s="4"/>
      <c r="Y275" s="4"/>
      <c r="Z275" s="4"/>
      <c r="AA275" s="4"/>
      <c r="AB275" s="4"/>
      <c r="AC275" s="4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</row>
    <row r="276" spans="1:103">
      <c r="A276" s="3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4"/>
      <c r="X276" s="4"/>
      <c r="Y276" s="4"/>
      <c r="Z276" s="4"/>
      <c r="AA276" s="4"/>
      <c r="AB276" s="4"/>
      <c r="AC276" s="4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</row>
    <row r="277" spans="1:103">
      <c r="A277" s="3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4"/>
      <c r="X277" s="4"/>
      <c r="Y277" s="4"/>
      <c r="Z277" s="4"/>
      <c r="AA277" s="4"/>
      <c r="AB277" s="4"/>
      <c r="AC277" s="4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</row>
    <row r="278" spans="1:103">
      <c r="A278" s="3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4"/>
      <c r="X278" s="4"/>
      <c r="Y278" s="4"/>
      <c r="Z278" s="4"/>
      <c r="AA278" s="4"/>
      <c r="AB278" s="4"/>
      <c r="AC278" s="4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</row>
    <row r="279" spans="1:103">
      <c r="A279" s="3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4"/>
      <c r="X279" s="4"/>
      <c r="Y279" s="4"/>
      <c r="Z279" s="4"/>
      <c r="AA279" s="4"/>
      <c r="AB279" s="4"/>
      <c r="AC279" s="4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</row>
    <row r="280" spans="1:103">
      <c r="A280" s="3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4"/>
      <c r="X280" s="4"/>
      <c r="Y280" s="4"/>
      <c r="Z280" s="4"/>
      <c r="AA280" s="4"/>
      <c r="AB280" s="4"/>
      <c r="AC280" s="4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</row>
    <row r="281" spans="1:103">
      <c r="A281" s="3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4"/>
      <c r="X281" s="4"/>
      <c r="Y281" s="4"/>
      <c r="Z281" s="4"/>
      <c r="AA281" s="4"/>
      <c r="AB281" s="4"/>
      <c r="AC281" s="4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</row>
    <row r="282" spans="1:103">
      <c r="A282" s="3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4"/>
      <c r="X282" s="4"/>
      <c r="Y282" s="4"/>
      <c r="Z282" s="4"/>
      <c r="AA282" s="4"/>
      <c r="AB282" s="4"/>
      <c r="AC282" s="4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</row>
    <row r="283" spans="1:103">
      <c r="A283" s="3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4"/>
      <c r="X283" s="4"/>
      <c r="Y283" s="4"/>
      <c r="Z283" s="4"/>
      <c r="AA283" s="4"/>
      <c r="AB283" s="4"/>
      <c r="AC283" s="4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</row>
    <row r="284" spans="1:103">
      <c r="A284" s="3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4"/>
      <c r="X284" s="4"/>
      <c r="Y284" s="4"/>
      <c r="Z284" s="4"/>
      <c r="AA284" s="4"/>
      <c r="AB284" s="4"/>
      <c r="AC284" s="4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</row>
    <row r="285" spans="1:103">
      <c r="A285" s="3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4"/>
      <c r="X285" s="4"/>
      <c r="Y285" s="4"/>
      <c r="Z285" s="4"/>
      <c r="AA285" s="4"/>
      <c r="AB285" s="4"/>
      <c r="AC285" s="4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</row>
    <row r="286" spans="1:103">
      <c r="A286" s="3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4"/>
      <c r="X286" s="4"/>
      <c r="Y286" s="4"/>
      <c r="Z286" s="4"/>
      <c r="AA286" s="4"/>
      <c r="AB286" s="4"/>
      <c r="AC286" s="4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</row>
    <row r="287" spans="1:103">
      <c r="A287" s="3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4"/>
      <c r="X287" s="4"/>
      <c r="Y287" s="4"/>
      <c r="Z287" s="4"/>
      <c r="AA287" s="4"/>
      <c r="AB287" s="4"/>
      <c r="AC287" s="4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</row>
    <row r="288" spans="1:103">
      <c r="A288" s="3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4"/>
      <c r="X288" s="4"/>
      <c r="Y288" s="4"/>
      <c r="Z288" s="4"/>
      <c r="AA288" s="4"/>
      <c r="AB288" s="4"/>
      <c r="AC288" s="4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</row>
    <row r="289" spans="1:103">
      <c r="A289" s="3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4"/>
      <c r="X289" s="4"/>
      <c r="Y289" s="4"/>
      <c r="Z289" s="4"/>
      <c r="AA289" s="4"/>
      <c r="AB289" s="4"/>
      <c r="AC289" s="4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</row>
    <row r="290" spans="1:103">
      <c r="A290" s="3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4"/>
      <c r="X290" s="4"/>
      <c r="Y290" s="4"/>
      <c r="Z290" s="4"/>
      <c r="AA290" s="4"/>
      <c r="AB290" s="4"/>
      <c r="AC290" s="4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</row>
    <row r="291" spans="1:103">
      <c r="A291" s="3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4"/>
      <c r="X291" s="4"/>
      <c r="Y291" s="4"/>
      <c r="Z291" s="4"/>
      <c r="AA291" s="4"/>
      <c r="AB291" s="4"/>
      <c r="AC291" s="4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</row>
    <row r="292" spans="1:103">
      <c r="A292" s="3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4"/>
      <c r="X292" s="4"/>
      <c r="Y292" s="4"/>
      <c r="Z292" s="4"/>
      <c r="AA292" s="4"/>
      <c r="AB292" s="4"/>
      <c r="AC292" s="4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</row>
    <row r="293" spans="1:103">
      <c r="A293" s="3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4"/>
      <c r="X293" s="4"/>
      <c r="Y293" s="4"/>
      <c r="Z293" s="4"/>
      <c r="AA293" s="4"/>
      <c r="AB293" s="4"/>
      <c r="AC293" s="4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</row>
    <row r="294" spans="1:103">
      <c r="A294" s="3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4"/>
      <c r="X294" s="4"/>
      <c r="Y294" s="4"/>
      <c r="Z294" s="4"/>
      <c r="AA294" s="4"/>
      <c r="AB294" s="4"/>
      <c r="AC294" s="4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</row>
    <row r="295" spans="1:103">
      <c r="A295" s="3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4"/>
      <c r="X295" s="4"/>
      <c r="Y295" s="4"/>
      <c r="Z295" s="4"/>
      <c r="AA295" s="4"/>
      <c r="AB295" s="4"/>
      <c r="AC295" s="4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</row>
    <row r="296" spans="1:103">
      <c r="A296" s="3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4"/>
      <c r="X296" s="4"/>
      <c r="Y296" s="4"/>
      <c r="Z296" s="4"/>
      <c r="AA296" s="4"/>
      <c r="AB296" s="4"/>
      <c r="AC296" s="4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</row>
    <row r="297" spans="1:103">
      <c r="A297" s="3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4"/>
      <c r="X297" s="4"/>
      <c r="Y297" s="4"/>
      <c r="Z297" s="4"/>
      <c r="AA297" s="4"/>
      <c r="AB297" s="4"/>
      <c r="AC297" s="4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</row>
    <row r="298" spans="1:103">
      <c r="A298" s="3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4"/>
      <c r="X298" s="4"/>
      <c r="Y298" s="4"/>
      <c r="Z298" s="4"/>
      <c r="AA298" s="4"/>
      <c r="AB298" s="4"/>
      <c r="AC298" s="4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</row>
    <row r="299" spans="1:103">
      <c r="A299" s="3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4"/>
      <c r="X299" s="4"/>
      <c r="Y299" s="4"/>
      <c r="Z299" s="4"/>
      <c r="AA299" s="4"/>
      <c r="AB299" s="4"/>
      <c r="AC299" s="4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</row>
    <row r="300" spans="1:103">
      <c r="A300" s="3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4"/>
      <c r="X300" s="4"/>
      <c r="Y300" s="4"/>
      <c r="Z300" s="4"/>
      <c r="AA300" s="4"/>
      <c r="AB300" s="4"/>
      <c r="AC300" s="4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</row>
    <row r="301" spans="1:103">
      <c r="A301" s="3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4"/>
      <c r="X301" s="4"/>
      <c r="Y301" s="4"/>
      <c r="Z301" s="4"/>
      <c r="AA301" s="4"/>
      <c r="AB301" s="4"/>
      <c r="AC301" s="4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</row>
    <row r="302" spans="1:103">
      <c r="A302" s="3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4"/>
      <c r="X302" s="4"/>
      <c r="Y302" s="4"/>
      <c r="Z302" s="4"/>
      <c r="AA302" s="4"/>
      <c r="AB302" s="4"/>
      <c r="AC302" s="4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</row>
    <row r="303" spans="1:103">
      <c r="A303" s="3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4"/>
      <c r="X303" s="4"/>
      <c r="Y303" s="4"/>
      <c r="Z303" s="4"/>
      <c r="AA303" s="4"/>
      <c r="AB303" s="4"/>
      <c r="AC303" s="4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</row>
    <row r="304" spans="1:103">
      <c r="A304" s="3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4"/>
      <c r="X304" s="4"/>
      <c r="Y304" s="4"/>
      <c r="Z304" s="4"/>
      <c r="AA304" s="4"/>
      <c r="AB304" s="4"/>
      <c r="AC304" s="4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</row>
    <row r="305" spans="1:103">
      <c r="A305" s="3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4"/>
      <c r="X305" s="4"/>
      <c r="Y305" s="4"/>
      <c r="Z305" s="4"/>
      <c r="AA305" s="4"/>
      <c r="AB305" s="4"/>
      <c r="AC305" s="4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</row>
    <row r="306" spans="1:103">
      <c r="A306" s="3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4"/>
      <c r="X306" s="4"/>
      <c r="Y306" s="4"/>
      <c r="Z306" s="4"/>
      <c r="AA306" s="4"/>
      <c r="AB306" s="4"/>
      <c r="AC306" s="4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</row>
    <row r="307" spans="1:103">
      <c r="A307" s="3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4"/>
      <c r="X307" s="4"/>
      <c r="Y307" s="4"/>
      <c r="Z307" s="4"/>
      <c r="AA307" s="4"/>
      <c r="AB307" s="4"/>
      <c r="AC307" s="4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</row>
    <row r="308" spans="1:103">
      <c r="A308" s="3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4"/>
      <c r="X308" s="4"/>
      <c r="Y308" s="4"/>
      <c r="Z308" s="4"/>
      <c r="AA308" s="4"/>
      <c r="AB308" s="4"/>
      <c r="AC308" s="4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</row>
    <row r="309" spans="1:103">
      <c r="A309" s="3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4"/>
      <c r="X309" s="4"/>
      <c r="Y309" s="4"/>
      <c r="Z309" s="4"/>
      <c r="AA309" s="4"/>
      <c r="AB309" s="4"/>
      <c r="AC309" s="4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</row>
    <row r="310" spans="1:103">
      <c r="A310" s="3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4"/>
      <c r="X310" s="4"/>
      <c r="Y310" s="4"/>
      <c r="Z310" s="4"/>
      <c r="AA310" s="4"/>
      <c r="AB310" s="4"/>
      <c r="AC310" s="4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</row>
    <row r="311" spans="1:103">
      <c r="A311" s="3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4"/>
      <c r="X311" s="4"/>
      <c r="Y311" s="4"/>
      <c r="Z311" s="4"/>
      <c r="AA311" s="4"/>
      <c r="AB311" s="4"/>
      <c r="AC311" s="4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</row>
    <row r="312" spans="1:103">
      <c r="A312" s="3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4"/>
      <c r="X312" s="4"/>
      <c r="Y312" s="4"/>
      <c r="Z312" s="4"/>
      <c r="AA312" s="4"/>
      <c r="AB312" s="4"/>
      <c r="AC312" s="4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</row>
    <row r="313" spans="1:103">
      <c r="A313" s="3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4"/>
      <c r="X313" s="4"/>
      <c r="Y313" s="4"/>
      <c r="Z313" s="4"/>
      <c r="AA313" s="4"/>
      <c r="AB313" s="4"/>
      <c r="AC313" s="4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</row>
    <row r="314" spans="1:103">
      <c r="A314" s="3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4"/>
      <c r="X314" s="4"/>
      <c r="Y314" s="4"/>
      <c r="Z314" s="4"/>
      <c r="AA314" s="4"/>
      <c r="AB314" s="4"/>
      <c r="AC314" s="4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</row>
    <row r="315" spans="1:103">
      <c r="A315" s="3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4"/>
      <c r="X315" s="4"/>
      <c r="Y315" s="4"/>
      <c r="Z315" s="4"/>
      <c r="AA315" s="4"/>
      <c r="AB315" s="4"/>
      <c r="AC315" s="4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</row>
    <row r="316" spans="1:103">
      <c r="A316" s="3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4"/>
      <c r="X316" s="4"/>
      <c r="Y316" s="4"/>
      <c r="Z316" s="4"/>
      <c r="AA316" s="4"/>
      <c r="AB316" s="4"/>
      <c r="AC316" s="4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</row>
    <row r="317" spans="1:103">
      <c r="A317" s="3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4"/>
      <c r="X317" s="4"/>
      <c r="Y317" s="4"/>
      <c r="Z317" s="4"/>
      <c r="AA317" s="4"/>
      <c r="AB317" s="4"/>
      <c r="AC317" s="4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</row>
    <row r="318" spans="1:103">
      <c r="A318" s="3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4"/>
      <c r="X318" s="4"/>
      <c r="Y318" s="4"/>
      <c r="Z318" s="4"/>
      <c r="AA318" s="4"/>
      <c r="AB318" s="4"/>
      <c r="AC318" s="4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</row>
    <row r="319" spans="1:103">
      <c r="A319" s="3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4"/>
      <c r="X319" s="4"/>
      <c r="Y319" s="4"/>
      <c r="Z319" s="4"/>
      <c r="AA319" s="4"/>
      <c r="AB319" s="4"/>
      <c r="AC319" s="4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</row>
    <row r="320" spans="1:103">
      <c r="A320" s="3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4"/>
      <c r="X320" s="4"/>
      <c r="Y320" s="4"/>
      <c r="Z320" s="4"/>
      <c r="AA320" s="4"/>
      <c r="AB320" s="4"/>
      <c r="AC320" s="4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</row>
    <row r="321" spans="1:103">
      <c r="A321" s="3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4"/>
      <c r="X321" s="4"/>
      <c r="Y321" s="4"/>
      <c r="Z321" s="4"/>
      <c r="AA321" s="4"/>
      <c r="AB321" s="4"/>
      <c r="AC321" s="4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</row>
    <row r="322" spans="1:103">
      <c r="A322" s="3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4"/>
      <c r="X322" s="4"/>
      <c r="Y322" s="4"/>
      <c r="Z322" s="4"/>
      <c r="AA322" s="4"/>
      <c r="AB322" s="4"/>
      <c r="AC322" s="4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</row>
    <row r="323" spans="1:103">
      <c r="A323" s="3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4"/>
      <c r="X323" s="4"/>
      <c r="Y323" s="4"/>
      <c r="Z323" s="4"/>
      <c r="AA323" s="4"/>
      <c r="AB323" s="4"/>
      <c r="AC323" s="4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</row>
    <row r="324" spans="1:103">
      <c r="A324" s="3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4"/>
      <c r="X324" s="4"/>
      <c r="Y324" s="4"/>
      <c r="Z324" s="4"/>
      <c r="AA324" s="4"/>
      <c r="AB324" s="4"/>
      <c r="AC324" s="4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</row>
    <row r="325" spans="1:103">
      <c r="A325" s="3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4"/>
      <c r="X325" s="4"/>
      <c r="Y325" s="4"/>
      <c r="Z325" s="4"/>
      <c r="AA325" s="4"/>
      <c r="AB325" s="4"/>
      <c r="AC325" s="4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</row>
    <row r="326" spans="1:103">
      <c r="A326" s="3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4"/>
      <c r="X326" s="4"/>
      <c r="Y326" s="4"/>
      <c r="Z326" s="4"/>
      <c r="AA326" s="4"/>
      <c r="AB326" s="4"/>
      <c r="AC326" s="4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</row>
    <row r="327" spans="1:103">
      <c r="A327" s="3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4"/>
      <c r="X327" s="4"/>
      <c r="Y327" s="4"/>
      <c r="Z327" s="4"/>
      <c r="AA327" s="4"/>
      <c r="AB327" s="4"/>
      <c r="AC327" s="4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</row>
    <row r="328" spans="1:103">
      <c r="A328" s="3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4"/>
      <c r="X328" s="4"/>
      <c r="Y328" s="4"/>
      <c r="Z328" s="4"/>
      <c r="AA328" s="4"/>
      <c r="AB328" s="4"/>
      <c r="AC328" s="4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</row>
    <row r="329" spans="1:103">
      <c r="A329" s="3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4"/>
      <c r="X329" s="4"/>
      <c r="Y329" s="4"/>
      <c r="Z329" s="4"/>
      <c r="AA329" s="4"/>
      <c r="AB329" s="4"/>
      <c r="AC329" s="4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</row>
    <row r="330" spans="1:103">
      <c r="A330" s="3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4"/>
      <c r="X330" s="4"/>
      <c r="Y330" s="4"/>
      <c r="Z330" s="4"/>
      <c r="AA330" s="4"/>
      <c r="AB330" s="4"/>
      <c r="AC330" s="4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</row>
    <row r="331" spans="1:103">
      <c r="A331" s="3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4"/>
      <c r="X331" s="4"/>
      <c r="Y331" s="4"/>
      <c r="Z331" s="4"/>
      <c r="AA331" s="4"/>
      <c r="AB331" s="4"/>
      <c r="AC331" s="4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</row>
    <row r="332" spans="1:103">
      <c r="A332" s="3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4"/>
      <c r="X332" s="4"/>
      <c r="Y332" s="4"/>
      <c r="Z332" s="4"/>
      <c r="AA332" s="4"/>
      <c r="AB332" s="4"/>
      <c r="AC332" s="4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</row>
    <row r="333" spans="1:103">
      <c r="A333" s="3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4"/>
      <c r="X333" s="4"/>
      <c r="Y333" s="4"/>
      <c r="Z333" s="4"/>
      <c r="AA333" s="4"/>
      <c r="AB333" s="4"/>
      <c r="AC333" s="4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</row>
    <row r="334" spans="1:103">
      <c r="A334" s="3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4"/>
      <c r="X334" s="4"/>
      <c r="Y334" s="4"/>
      <c r="Z334" s="4"/>
      <c r="AA334" s="4"/>
      <c r="AB334" s="4"/>
      <c r="AC334" s="4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</row>
    <row r="335" spans="1:103">
      <c r="A335" s="3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4"/>
      <c r="X335" s="4"/>
      <c r="Y335" s="4"/>
      <c r="Z335" s="4"/>
      <c r="AA335" s="4"/>
      <c r="AB335" s="4"/>
      <c r="AC335" s="4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</row>
    <row r="336" spans="1:103">
      <c r="A336" s="3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4"/>
      <c r="X336" s="4"/>
      <c r="Y336" s="4"/>
      <c r="Z336" s="4"/>
      <c r="AA336" s="4"/>
      <c r="AB336" s="4"/>
      <c r="AC336" s="4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</row>
    <row r="337" spans="1:103">
      <c r="A337" s="3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4"/>
      <c r="X337" s="4"/>
      <c r="Y337" s="4"/>
      <c r="Z337" s="4"/>
      <c r="AA337" s="4"/>
      <c r="AB337" s="4"/>
      <c r="AC337" s="4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</row>
    <row r="338" spans="1:103">
      <c r="A338" s="3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4"/>
      <c r="X338" s="4"/>
      <c r="Y338" s="4"/>
      <c r="Z338" s="4"/>
      <c r="AA338" s="4"/>
      <c r="AB338" s="4"/>
      <c r="AC338" s="4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</row>
    <row r="339" spans="1:103">
      <c r="A339" s="3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4"/>
      <c r="X339" s="4"/>
      <c r="Y339" s="4"/>
      <c r="Z339" s="4"/>
      <c r="AA339" s="4"/>
      <c r="AB339" s="4"/>
      <c r="AC339" s="4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</row>
    <row r="340" spans="1:103">
      <c r="A340" s="3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4"/>
      <c r="X340" s="4"/>
      <c r="Y340" s="4"/>
      <c r="Z340" s="4"/>
      <c r="AA340" s="4"/>
      <c r="AB340" s="4"/>
      <c r="AC340" s="4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</row>
    <row r="341" spans="1:103">
      <c r="A341" s="3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4"/>
      <c r="X341" s="4"/>
      <c r="Y341" s="4"/>
      <c r="Z341" s="4"/>
      <c r="AA341" s="4"/>
      <c r="AB341" s="4"/>
      <c r="AC341" s="4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</row>
    <row r="342" spans="1:103">
      <c r="A342" s="3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4"/>
      <c r="X342" s="4"/>
      <c r="Y342" s="4"/>
      <c r="Z342" s="4"/>
      <c r="AA342" s="4"/>
      <c r="AB342" s="4"/>
      <c r="AC342" s="4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</row>
    <row r="343" spans="1:103">
      <c r="A343" s="3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4"/>
      <c r="X343" s="4"/>
      <c r="Y343" s="4"/>
      <c r="Z343" s="4"/>
      <c r="AA343" s="4"/>
      <c r="AB343" s="4"/>
      <c r="AC343" s="4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</row>
    <row r="344" spans="1:103">
      <c r="A344" s="3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4"/>
      <c r="X344" s="4"/>
      <c r="Y344" s="4"/>
      <c r="Z344" s="4"/>
      <c r="AA344" s="4"/>
      <c r="AB344" s="4"/>
      <c r="AC344" s="4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</row>
    <row r="345" spans="1:103">
      <c r="A345" s="3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4"/>
      <c r="X345" s="4"/>
      <c r="Y345" s="4"/>
      <c r="Z345" s="4"/>
      <c r="AA345" s="4"/>
      <c r="AB345" s="4"/>
      <c r="AC345" s="4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</row>
    <row r="346" spans="1:103">
      <c r="A346" s="3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4"/>
      <c r="X346" s="4"/>
      <c r="Y346" s="4"/>
      <c r="Z346" s="4"/>
      <c r="AA346" s="4"/>
      <c r="AB346" s="4"/>
      <c r="AC346" s="4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</row>
    <row r="347" spans="1:103">
      <c r="A347" s="3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4"/>
      <c r="X347" s="4"/>
      <c r="Y347" s="4"/>
      <c r="Z347" s="4"/>
      <c r="AA347" s="4"/>
      <c r="AB347" s="4"/>
      <c r="AC347" s="4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</row>
    <row r="348" spans="1:103">
      <c r="A348" s="3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4"/>
      <c r="X348" s="4"/>
      <c r="Y348" s="4"/>
      <c r="Z348" s="4"/>
      <c r="AA348" s="4"/>
      <c r="AB348" s="4"/>
      <c r="AC348" s="4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</row>
    <row r="349" spans="1:103">
      <c r="A349" s="3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4"/>
      <c r="X349" s="4"/>
      <c r="Y349" s="4"/>
      <c r="Z349" s="4"/>
      <c r="AA349" s="4"/>
      <c r="AB349" s="4"/>
      <c r="AC349" s="4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</row>
    <row r="350" spans="1:103">
      <c r="A350" s="3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4"/>
      <c r="X350" s="4"/>
      <c r="Y350" s="4"/>
      <c r="Z350" s="4"/>
      <c r="AA350" s="4"/>
      <c r="AB350" s="4"/>
      <c r="AC350" s="4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</row>
    <row r="351" spans="1:103">
      <c r="A351" s="3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4"/>
      <c r="X351" s="4"/>
      <c r="Y351" s="4"/>
      <c r="Z351" s="4"/>
      <c r="AA351" s="4"/>
      <c r="AB351" s="4"/>
      <c r="AC351" s="4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</row>
    <row r="352" spans="1:103">
      <c r="A352" s="3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4"/>
      <c r="X352" s="4"/>
      <c r="Y352" s="4"/>
      <c r="Z352" s="4"/>
      <c r="AA352" s="4"/>
      <c r="AB352" s="4"/>
      <c r="AC352" s="4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</row>
    <row r="353" spans="1:103">
      <c r="A353" s="3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4"/>
      <c r="X353" s="4"/>
      <c r="Y353" s="4"/>
      <c r="Z353" s="4"/>
      <c r="AA353" s="4"/>
      <c r="AB353" s="4"/>
      <c r="AC353" s="4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</row>
    <row r="354" spans="1:103">
      <c r="A354" s="3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4"/>
      <c r="X354" s="4"/>
      <c r="Y354" s="4"/>
      <c r="Z354" s="4"/>
      <c r="AA354" s="4"/>
      <c r="AB354" s="4"/>
      <c r="AC354" s="4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</row>
    <row r="355" spans="1:103">
      <c r="A355" s="3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4"/>
      <c r="X355" s="4"/>
      <c r="Y355" s="4"/>
      <c r="Z355" s="4"/>
      <c r="AA355" s="4"/>
      <c r="AB355" s="4"/>
      <c r="AC355" s="4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</row>
    <row r="356" spans="1:103">
      <c r="A356" s="3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4"/>
      <c r="X356" s="4"/>
      <c r="Y356" s="4"/>
      <c r="Z356" s="4"/>
      <c r="AA356" s="4"/>
      <c r="AB356" s="4"/>
      <c r="AC356" s="4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</row>
    <row r="357" spans="1:103">
      <c r="A357" s="3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4"/>
      <c r="X357" s="4"/>
      <c r="Y357" s="4"/>
      <c r="Z357" s="4"/>
      <c r="AA357" s="4"/>
      <c r="AB357" s="4"/>
      <c r="AC357" s="4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</row>
    <row r="358" spans="1:103">
      <c r="A358" s="3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4"/>
      <c r="X358" s="4"/>
      <c r="Y358" s="4"/>
      <c r="Z358" s="4"/>
      <c r="AA358" s="4"/>
      <c r="AB358" s="4"/>
      <c r="AC358" s="4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</row>
    <row r="359" spans="1:103">
      <c r="A359" s="3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4"/>
      <c r="X359" s="4"/>
      <c r="Y359" s="4"/>
      <c r="Z359" s="4"/>
      <c r="AA359" s="4"/>
      <c r="AB359" s="4"/>
      <c r="AC359" s="4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</row>
    <row r="360" spans="1:103">
      <c r="A360" s="3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4"/>
      <c r="X360" s="4"/>
      <c r="Y360" s="4"/>
      <c r="Z360" s="4"/>
      <c r="AA360" s="4"/>
      <c r="AB360" s="4"/>
      <c r="AC360" s="4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</row>
    <row r="361" spans="1:103">
      <c r="A361" s="3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4"/>
      <c r="X361" s="4"/>
      <c r="Y361" s="4"/>
      <c r="Z361" s="4"/>
      <c r="AA361" s="4"/>
      <c r="AB361" s="4"/>
      <c r="AC361" s="4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</row>
    <row r="362" spans="1:103">
      <c r="A362" s="3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4"/>
      <c r="X362" s="4"/>
      <c r="Y362" s="4"/>
      <c r="Z362" s="4"/>
      <c r="AA362" s="4"/>
      <c r="AB362" s="4"/>
      <c r="AC362" s="4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</row>
    <row r="363" spans="1:103">
      <c r="A363" s="3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4"/>
      <c r="X363" s="4"/>
      <c r="Y363" s="4"/>
      <c r="Z363" s="4"/>
      <c r="AA363" s="4"/>
      <c r="AB363" s="4"/>
      <c r="AC363" s="4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</row>
    <row r="364" spans="1:103">
      <c r="A364" s="3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4"/>
      <c r="X364" s="4"/>
      <c r="Y364" s="4"/>
      <c r="Z364" s="4"/>
      <c r="AA364" s="4"/>
      <c r="AB364" s="4"/>
      <c r="AC364" s="4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</row>
    <row r="365" spans="1:103">
      <c r="A365" s="3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4"/>
      <c r="X365" s="4"/>
      <c r="Y365" s="4"/>
      <c r="Z365" s="4"/>
      <c r="AA365" s="4"/>
      <c r="AB365" s="4"/>
      <c r="AC365" s="4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</row>
    <row r="366" spans="1:103">
      <c r="A366" s="3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4"/>
      <c r="X366" s="4"/>
      <c r="Y366" s="4"/>
      <c r="Z366" s="4"/>
      <c r="AA366" s="4"/>
      <c r="AB366" s="4"/>
      <c r="AC366" s="4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</row>
    <row r="367" spans="1:103">
      <c r="A367" s="3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4"/>
      <c r="X367" s="4"/>
      <c r="Y367" s="4"/>
      <c r="Z367" s="4"/>
      <c r="AA367" s="4"/>
      <c r="AB367" s="4"/>
      <c r="AC367" s="4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</row>
    <row r="368" spans="1:103">
      <c r="A368" s="3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4"/>
      <c r="X368" s="4"/>
      <c r="Y368" s="4"/>
      <c r="Z368" s="4"/>
      <c r="AA368" s="4"/>
      <c r="AB368" s="4"/>
      <c r="AC368" s="4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</row>
    <row r="369" spans="1:103">
      <c r="A369" s="3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4"/>
      <c r="X369" s="4"/>
      <c r="Y369" s="4"/>
      <c r="Z369" s="4"/>
      <c r="AA369" s="4"/>
      <c r="AB369" s="4"/>
      <c r="AC369" s="4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</row>
    <row r="370" spans="1:103">
      <c r="A370" s="3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4"/>
      <c r="X370" s="4"/>
      <c r="Y370" s="4"/>
      <c r="Z370" s="4"/>
      <c r="AA370" s="4"/>
      <c r="AB370" s="4"/>
      <c r="AC370" s="4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</row>
    <row r="371" spans="1:103">
      <c r="A371" s="3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4"/>
      <c r="X371" s="4"/>
      <c r="Y371" s="4"/>
      <c r="Z371" s="4"/>
      <c r="AA371" s="4"/>
      <c r="AB371" s="4"/>
      <c r="AC371" s="4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</row>
    <row r="372" spans="1:103">
      <c r="A372" s="3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4"/>
      <c r="X372" s="4"/>
      <c r="Y372" s="4"/>
      <c r="Z372" s="4"/>
      <c r="AA372" s="4"/>
      <c r="AB372" s="4"/>
      <c r="AC372" s="4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</row>
    <row r="373" spans="1:103">
      <c r="A373" s="3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4"/>
      <c r="X373" s="4"/>
      <c r="Y373" s="4"/>
      <c r="Z373" s="4"/>
      <c r="AA373" s="4"/>
      <c r="AB373" s="4"/>
      <c r="AC373" s="4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</row>
    <row r="374" spans="1:103">
      <c r="A374" s="3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4"/>
      <c r="X374" s="4"/>
      <c r="Y374" s="4"/>
      <c r="Z374" s="4"/>
      <c r="AA374" s="4"/>
      <c r="AB374" s="4"/>
      <c r="AC374" s="4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</row>
    <row r="375" spans="1:103">
      <c r="A375" s="3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4"/>
      <c r="X375" s="4"/>
      <c r="Y375" s="4"/>
      <c r="Z375" s="4"/>
      <c r="AA375" s="4"/>
      <c r="AB375" s="4"/>
      <c r="AC375" s="4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</row>
    <row r="376" spans="1:103">
      <c r="A376" s="3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4"/>
      <c r="X376" s="4"/>
      <c r="Y376" s="4"/>
      <c r="Z376" s="4"/>
      <c r="AA376" s="4"/>
      <c r="AB376" s="4"/>
      <c r="AC376" s="4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</row>
    <row r="377" spans="1:103">
      <c r="A377" s="3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4"/>
      <c r="X377" s="4"/>
      <c r="Y377" s="4"/>
      <c r="Z377" s="4"/>
      <c r="AA377" s="4"/>
      <c r="AB377" s="4"/>
      <c r="AC377" s="4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</row>
    <row r="378" spans="1:103">
      <c r="A378" s="3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4"/>
      <c r="X378" s="4"/>
      <c r="Y378" s="4"/>
      <c r="Z378" s="4"/>
      <c r="AA378" s="4"/>
      <c r="AB378" s="4"/>
      <c r="AC378" s="4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</row>
    <row r="379" spans="1:103">
      <c r="A379" s="3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4"/>
      <c r="X379" s="4"/>
      <c r="Y379" s="4"/>
      <c r="Z379" s="4"/>
      <c r="AA379" s="4"/>
      <c r="AB379" s="4"/>
      <c r="AC379" s="4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</row>
    <row r="380" spans="1:103">
      <c r="A380" s="3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4"/>
      <c r="X380" s="4"/>
      <c r="Y380" s="4"/>
      <c r="Z380" s="4"/>
      <c r="AA380" s="4"/>
      <c r="AB380" s="4"/>
      <c r="AC380" s="4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</row>
    <row r="381" spans="1:103">
      <c r="A381" s="3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4"/>
      <c r="X381" s="4"/>
      <c r="Y381" s="4"/>
      <c r="Z381" s="4"/>
      <c r="AA381" s="4"/>
      <c r="AB381" s="4"/>
      <c r="AC381" s="4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</row>
    <row r="382" spans="1:103">
      <c r="A382" s="3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4"/>
      <c r="X382" s="4"/>
      <c r="Y382" s="4"/>
      <c r="Z382" s="4"/>
      <c r="AA382" s="4"/>
      <c r="AB382" s="4"/>
      <c r="AC382" s="4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</row>
    <row r="383" spans="1:103">
      <c r="A383" s="3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4"/>
      <c r="X383" s="4"/>
      <c r="Y383" s="4"/>
      <c r="Z383" s="4"/>
      <c r="AA383" s="4"/>
      <c r="AB383" s="4"/>
      <c r="AC383" s="4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</row>
    <row r="384" spans="1:103">
      <c r="A384" s="3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4"/>
      <c r="X384" s="4"/>
      <c r="Y384" s="4"/>
      <c r="Z384" s="4"/>
      <c r="AA384" s="4"/>
      <c r="AB384" s="4"/>
      <c r="AC384" s="4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</row>
    <row r="385" spans="1:103">
      <c r="A385" s="3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4"/>
      <c r="X385" s="4"/>
      <c r="Y385" s="4"/>
      <c r="Z385" s="4"/>
      <c r="AA385" s="4"/>
      <c r="AB385" s="4"/>
      <c r="AC385" s="4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</row>
    <row r="386" spans="1:103">
      <c r="A386" s="3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4"/>
      <c r="X386" s="4"/>
      <c r="Y386" s="4"/>
      <c r="Z386" s="4"/>
      <c r="AA386" s="4"/>
      <c r="AB386" s="4"/>
      <c r="AC386" s="4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</row>
    <row r="387" spans="1:103">
      <c r="A387" s="3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4"/>
      <c r="X387" s="4"/>
      <c r="Y387" s="4"/>
      <c r="Z387" s="4"/>
      <c r="AA387" s="4"/>
      <c r="AB387" s="4"/>
      <c r="AC387" s="4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</row>
    <row r="388" spans="1:103">
      <c r="A388" s="3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4"/>
      <c r="X388" s="4"/>
      <c r="Y388" s="4"/>
      <c r="Z388" s="4"/>
      <c r="AA388" s="4"/>
      <c r="AB388" s="4"/>
      <c r="AC388" s="4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</row>
    <row r="389" spans="1:103">
      <c r="A389" s="3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4"/>
      <c r="X389" s="4"/>
      <c r="Y389" s="4"/>
      <c r="Z389" s="4"/>
      <c r="AA389" s="4"/>
      <c r="AB389" s="4"/>
      <c r="AC389" s="4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</row>
    <row r="390" spans="1:103">
      <c r="A390" s="3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4"/>
      <c r="X390" s="4"/>
      <c r="Y390" s="4"/>
      <c r="Z390" s="4"/>
      <c r="AA390" s="4"/>
      <c r="AB390" s="4"/>
      <c r="AC390" s="4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</row>
    <row r="391" spans="1:103">
      <c r="A391" s="3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4"/>
      <c r="X391" s="4"/>
      <c r="Y391" s="4"/>
      <c r="Z391" s="4"/>
      <c r="AA391" s="4"/>
      <c r="AB391" s="4"/>
      <c r="AC391" s="4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</row>
    <row r="392" spans="1:103">
      <c r="A392" s="3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4"/>
      <c r="X392" s="4"/>
      <c r="Y392" s="4"/>
      <c r="Z392" s="4"/>
      <c r="AA392" s="4"/>
      <c r="AB392" s="4"/>
      <c r="AC392" s="4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</row>
    <row r="393" spans="1:103">
      <c r="A393" s="3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4"/>
      <c r="X393" s="4"/>
      <c r="Y393" s="4"/>
      <c r="Z393" s="4"/>
      <c r="AA393" s="4"/>
      <c r="AB393" s="4"/>
      <c r="AC393" s="4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</row>
    <row r="394" spans="1:103">
      <c r="A394" s="3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4"/>
      <c r="X394" s="4"/>
      <c r="Y394" s="4"/>
      <c r="Z394" s="4"/>
      <c r="AA394" s="4"/>
      <c r="AB394" s="4"/>
      <c r="AC394" s="4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</row>
    <row r="395" spans="1:103">
      <c r="A395" s="3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4"/>
      <c r="X395" s="4"/>
      <c r="Y395" s="4"/>
      <c r="Z395" s="4"/>
      <c r="AA395" s="4"/>
      <c r="AB395" s="4"/>
      <c r="AC395" s="4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</row>
    <row r="396" spans="1:103">
      <c r="A396" s="3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4"/>
      <c r="X396" s="4"/>
      <c r="Y396" s="4"/>
      <c r="Z396" s="4"/>
      <c r="AA396" s="4"/>
      <c r="AB396" s="4"/>
      <c r="AC396" s="4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</row>
    <row r="397" spans="1:103">
      <c r="A397" s="3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4"/>
      <c r="X397" s="4"/>
      <c r="Y397" s="4"/>
      <c r="Z397" s="4"/>
      <c r="AA397" s="4"/>
      <c r="AB397" s="4"/>
      <c r="AC397" s="4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</row>
    <row r="398" spans="1:103">
      <c r="A398" s="3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4"/>
      <c r="X398" s="4"/>
      <c r="Y398" s="4"/>
      <c r="Z398" s="4"/>
      <c r="AA398" s="4"/>
      <c r="AB398" s="4"/>
      <c r="AC398" s="4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</row>
    <row r="399" spans="1:103">
      <c r="A399" s="3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4"/>
      <c r="X399" s="4"/>
      <c r="Y399" s="4"/>
      <c r="Z399" s="4"/>
      <c r="AA399" s="4"/>
      <c r="AB399" s="4"/>
      <c r="AC399" s="4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</row>
    <row r="400" spans="1:103">
      <c r="A400" s="3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4"/>
      <c r="X400" s="4"/>
      <c r="Y400" s="4"/>
      <c r="Z400" s="4"/>
      <c r="AA400" s="4"/>
      <c r="AB400" s="4"/>
      <c r="AC400" s="4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</row>
    <row r="401" spans="1:103">
      <c r="A401" s="3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4"/>
      <c r="X401" s="4"/>
      <c r="Y401" s="4"/>
      <c r="Z401" s="4"/>
      <c r="AA401" s="4"/>
      <c r="AB401" s="4"/>
      <c r="AC401" s="4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</row>
    <row r="402" spans="1:103">
      <c r="A402" s="3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4"/>
      <c r="X402" s="4"/>
      <c r="Y402" s="4"/>
      <c r="Z402" s="4"/>
      <c r="AA402" s="4"/>
      <c r="AB402" s="4"/>
      <c r="AC402" s="4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</row>
    <row r="403" spans="1:103">
      <c r="A403" s="3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4"/>
      <c r="X403" s="4"/>
      <c r="Y403" s="4"/>
      <c r="Z403" s="4"/>
      <c r="AA403" s="4"/>
      <c r="AB403" s="4"/>
      <c r="AC403" s="4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</row>
    <row r="404" spans="1:103">
      <c r="A404" s="3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4"/>
      <c r="X404" s="4"/>
      <c r="Y404" s="4"/>
      <c r="Z404" s="4"/>
      <c r="AA404" s="4"/>
      <c r="AB404" s="4"/>
      <c r="AC404" s="4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</row>
    <row r="405" spans="1:103">
      <c r="A405" s="3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4"/>
      <c r="X405" s="4"/>
      <c r="Y405" s="4"/>
      <c r="Z405" s="4"/>
      <c r="AA405" s="4"/>
      <c r="AB405" s="4"/>
      <c r="AC405" s="4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</row>
    <row r="406" spans="1:103">
      <c r="A406" s="3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4"/>
      <c r="X406" s="4"/>
      <c r="Y406" s="4"/>
      <c r="Z406" s="4"/>
      <c r="AA406" s="4"/>
      <c r="AB406" s="4"/>
      <c r="AC406" s="4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</row>
    <row r="407" spans="1:103">
      <c r="A407" s="3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4"/>
      <c r="X407" s="4"/>
      <c r="Y407" s="4"/>
      <c r="Z407" s="4"/>
      <c r="AA407" s="4"/>
      <c r="AB407" s="4"/>
      <c r="AC407" s="4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</row>
    <row r="408" spans="1:103">
      <c r="A408" s="3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4"/>
      <c r="X408" s="4"/>
      <c r="Y408" s="4"/>
      <c r="Z408" s="4"/>
      <c r="AA408" s="4"/>
      <c r="AB408" s="4"/>
      <c r="AC408" s="4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</row>
    <row r="409" spans="1:103">
      <c r="A409" s="3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4"/>
      <c r="X409" s="4"/>
      <c r="Y409" s="4"/>
      <c r="Z409" s="4"/>
      <c r="AA409" s="4"/>
      <c r="AB409" s="4"/>
      <c r="AC409" s="4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</row>
    <row r="410" spans="1:103">
      <c r="A410" s="3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4"/>
      <c r="X410" s="4"/>
      <c r="Y410" s="4"/>
      <c r="Z410" s="4"/>
      <c r="AA410" s="4"/>
      <c r="AB410" s="4"/>
      <c r="AC410" s="4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</row>
    <row r="411" spans="1:103">
      <c r="A411" s="3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4"/>
      <c r="X411" s="4"/>
      <c r="Y411" s="4"/>
      <c r="Z411" s="4"/>
      <c r="AA411" s="4"/>
      <c r="AB411" s="4"/>
      <c r="AC411" s="4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</row>
    <row r="412" spans="1:103">
      <c r="A412" s="3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4"/>
      <c r="X412" s="4"/>
      <c r="Y412" s="4"/>
      <c r="Z412" s="4"/>
      <c r="AA412" s="4"/>
      <c r="AB412" s="4"/>
      <c r="AC412" s="4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</row>
    <row r="413" spans="1:103">
      <c r="A413" s="3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4"/>
      <c r="X413" s="4"/>
      <c r="Y413" s="4"/>
      <c r="Z413" s="4"/>
      <c r="AA413" s="4"/>
      <c r="AB413" s="4"/>
      <c r="AC413" s="4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</row>
    <row r="414" spans="1:103">
      <c r="A414" s="3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4"/>
      <c r="X414" s="4"/>
      <c r="Y414" s="4"/>
      <c r="Z414" s="4"/>
      <c r="AA414" s="4"/>
      <c r="AB414" s="4"/>
      <c r="AC414" s="4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</row>
    <row r="415" spans="1:103">
      <c r="A415" s="3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4"/>
      <c r="X415" s="4"/>
      <c r="Y415" s="4"/>
      <c r="Z415" s="4"/>
      <c r="AA415" s="4"/>
      <c r="AB415" s="4"/>
      <c r="AC415" s="4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</row>
    <row r="416" spans="1:103">
      <c r="A416" s="3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4"/>
      <c r="X416" s="4"/>
      <c r="Y416" s="4"/>
      <c r="Z416" s="4"/>
      <c r="AA416" s="4"/>
      <c r="AB416" s="4"/>
      <c r="AC416" s="4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</row>
    <row r="417" spans="1:103">
      <c r="A417" s="3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4"/>
      <c r="X417" s="4"/>
      <c r="Y417" s="4"/>
      <c r="Z417" s="4"/>
      <c r="AA417" s="4"/>
      <c r="AB417" s="4"/>
      <c r="AC417" s="4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</row>
    <row r="418" spans="1:103">
      <c r="A418" s="3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4"/>
      <c r="X418" s="4"/>
      <c r="Y418" s="4"/>
      <c r="Z418" s="4"/>
      <c r="AA418" s="4"/>
      <c r="AB418" s="4"/>
      <c r="AC418" s="4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</row>
    <row r="419" spans="1:103">
      <c r="A419" s="3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4"/>
      <c r="X419" s="4"/>
      <c r="Y419" s="4"/>
      <c r="Z419" s="4"/>
      <c r="AA419" s="4"/>
      <c r="AB419" s="4"/>
      <c r="AC419" s="4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</row>
    <row r="420" spans="1:103">
      <c r="A420" s="3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4"/>
      <c r="X420" s="4"/>
      <c r="Y420" s="4"/>
      <c r="Z420" s="4"/>
      <c r="AA420" s="4"/>
      <c r="AB420" s="4"/>
      <c r="AC420" s="4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</row>
    <row r="421" spans="1:103">
      <c r="A421" s="3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4"/>
      <c r="X421" s="4"/>
      <c r="Y421" s="4"/>
      <c r="Z421" s="4"/>
      <c r="AA421" s="4"/>
      <c r="AB421" s="4"/>
      <c r="AC421" s="4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</row>
    <row r="422" spans="1:103">
      <c r="A422" s="3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4"/>
      <c r="X422" s="4"/>
      <c r="Y422" s="4"/>
      <c r="Z422" s="4"/>
      <c r="AA422" s="4"/>
      <c r="AB422" s="4"/>
      <c r="AC422" s="4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</row>
    <row r="423" spans="1:103">
      <c r="A423" s="3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4"/>
      <c r="X423" s="4"/>
      <c r="Y423" s="4"/>
      <c r="Z423" s="4"/>
      <c r="AA423" s="4"/>
      <c r="AB423" s="4"/>
      <c r="AC423" s="4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</row>
    <row r="424" spans="1:103">
      <c r="A424" s="3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4"/>
      <c r="X424" s="4"/>
      <c r="Y424" s="4"/>
      <c r="Z424" s="4"/>
      <c r="AA424" s="4"/>
      <c r="AB424" s="4"/>
      <c r="AC424" s="4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</row>
    <row r="425" spans="1:103">
      <c r="A425" s="3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4"/>
      <c r="X425" s="4"/>
      <c r="Y425" s="4"/>
      <c r="Z425" s="4"/>
      <c r="AA425" s="4"/>
      <c r="AB425" s="4"/>
      <c r="AC425" s="4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</row>
    <row r="426" spans="1:103">
      <c r="A426" s="3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4"/>
      <c r="X426" s="4"/>
      <c r="Y426" s="4"/>
      <c r="Z426" s="4"/>
      <c r="AA426" s="4"/>
      <c r="AB426" s="4"/>
      <c r="AC426" s="4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</row>
    <row r="427" spans="1:103">
      <c r="A427" s="3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4"/>
      <c r="X427" s="4"/>
      <c r="Y427" s="4"/>
      <c r="Z427" s="4"/>
      <c r="AA427" s="4"/>
      <c r="AB427" s="4"/>
      <c r="AC427" s="4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</row>
    <row r="428" spans="1:103">
      <c r="A428" s="3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4"/>
      <c r="X428" s="4"/>
      <c r="Y428" s="4"/>
      <c r="Z428" s="4"/>
      <c r="AA428" s="4"/>
      <c r="AB428" s="4"/>
      <c r="AC428" s="4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</row>
    <row r="429" spans="1:103">
      <c r="A429" s="3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4"/>
      <c r="X429" s="4"/>
      <c r="Y429" s="4"/>
      <c r="Z429" s="4"/>
      <c r="AA429" s="4"/>
      <c r="AB429" s="4"/>
      <c r="AC429" s="4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</row>
    <row r="430" spans="1:103">
      <c r="A430" s="3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4"/>
      <c r="X430" s="4"/>
      <c r="Y430" s="4"/>
      <c r="Z430" s="4"/>
      <c r="AA430" s="4"/>
      <c r="AB430" s="4"/>
      <c r="AC430" s="4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</row>
    <row r="431" spans="1:103">
      <c r="A431" s="3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4"/>
      <c r="X431" s="4"/>
      <c r="Y431" s="4"/>
      <c r="Z431" s="4"/>
      <c r="AA431" s="4"/>
      <c r="AB431" s="4"/>
      <c r="AC431" s="4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</row>
    <row r="432" spans="1:103">
      <c r="A432" s="3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4"/>
      <c r="X432" s="4"/>
      <c r="Y432" s="4"/>
      <c r="Z432" s="4"/>
      <c r="AA432" s="4"/>
      <c r="AB432" s="4"/>
      <c r="AC432" s="4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</row>
    <row r="433" spans="1:103">
      <c r="A433" s="3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4"/>
      <c r="X433" s="4"/>
      <c r="Y433" s="4"/>
      <c r="Z433" s="4"/>
      <c r="AA433" s="4"/>
      <c r="AB433" s="4"/>
      <c r="AC433" s="4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</row>
    <row r="434" spans="1:103">
      <c r="A434" s="3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4"/>
      <c r="X434" s="4"/>
      <c r="Y434" s="4"/>
      <c r="Z434" s="4"/>
      <c r="AA434" s="4"/>
      <c r="AB434" s="4"/>
      <c r="AC434" s="4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</row>
    <row r="435" spans="1:103">
      <c r="A435" s="3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4"/>
      <c r="X435" s="4"/>
      <c r="Y435" s="4"/>
      <c r="Z435" s="4"/>
      <c r="AA435" s="4"/>
      <c r="AB435" s="4"/>
      <c r="AC435" s="4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</row>
    <row r="436" spans="1:103">
      <c r="A436" s="3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4"/>
      <c r="X436" s="4"/>
      <c r="Y436" s="4"/>
      <c r="Z436" s="4"/>
      <c r="AA436" s="4"/>
      <c r="AB436" s="4"/>
      <c r="AC436" s="4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</row>
    <row r="437" spans="1:103">
      <c r="A437" s="3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4"/>
      <c r="X437" s="4"/>
      <c r="Y437" s="4"/>
      <c r="Z437" s="4"/>
      <c r="AA437" s="4"/>
      <c r="AB437" s="4"/>
      <c r="AC437" s="4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</row>
    <row r="438" spans="1:103">
      <c r="A438" s="3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4"/>
      <c r="X438" s="4"/>
      <c r="Y438" s="4"/>
      <c r="Z438" s="4"/>
      <c r="AA438" s="4"/>
      <c r="AB438" s="4"/>
      <c r="AC438" s="4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</row>
    <row r="439" spans="1:103">
      <c r="A439" s="3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4"/>
      <c r="X439" s="4"/>
      <c r="Y439" s="4"/>
      <c r="Z439" s="4"/>
      <c r="AA439" s="4"/>
      <c r="AB439" s="4"/>
      <c r="AC439" s="4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</row>
    <row r="440" spans="1:103">
      <c r="A440" s="3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4"/>
      <c r="X440" s="4"/>
      <c r="Y440" s="4"/>
      <c r="Z440" s="4"/>
      <c r="AA440" s="4"/>
      <c r="AB440" s="4"/>
      <c r="AC440" s="4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</row>
    <row r="441" spans="1:103">
      <c r="A441" s="3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4"/>
      <c r="X441" s="4"/>
      <c r="Y441" s="4"/>
      <c r="Z441" s="4"/>
      <c r="AA441" s="4"/>
      <c r="AB441" s="4"/>
      <c r="AC441" s="4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</row>
    <row r="442" spans="1:103">
      <c r="A442" s="3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4"/>
      <c r="X442" s="4"/>
      <c r="Y442" s="4"/>
      <c r="Z442" s="4"/>
      <c r="AA442" s="4"/>
      <c r="AB442" s="4"/>
      <c r="AC442" s="4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</row>
    <row r="443" spans="1:103">
      <c r="A443" s="3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4"/>
      <c r="X443" s="4"/>
      <c r="Y443" s="4"/>
      <c r="Z443" s="4"/>
      <c r="AA443" s="4"/>
      <c r="AB443" s="4"/>
      <c r="AC443" s="4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</row>
    <row r="444" spans="1:103">
      <c r="A444" s="3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4"/>
      <c r="X444" s="4"/>
      <c r="Y444" s="4"/>
      <c r="Z444" s="4"/>
      <c r="AA444" s="4"/>
      <c r="AB444" s="4"/>
      <c r="AC444" s="4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</row>
    <row r="445" spans="1:103">
      <c r="A445" s="3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4"/>
      <c r="X445" s="4"/>
      <c r="Y445" s="4"/>
      <c r="Z445" s="4"/>
      <c r="AA445" s="4"/>
      <c r="AB445" s="4"/>
      <c r="AC445" s="4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</row>
    <row r="446" spans="1:103">
      <c r="A446" s="3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4"/>
      <c r="X446" s="4"/>
      <c r="Y446" s="4"/>
      <c r="Z446" s="4"/>
      <c r="AA446" s="4"/>
      <c r="AB446" s="4"/>
      <c r="AC446" s="4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</row>
    <row r="447" spans="1:103">
      <c r="A447" s="3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4"/>
      <c r="X447" s="4"/>
      <c r="Y447" s="4"/>
      <c r="Z447" s="4"/>
      <c r="AA447" s="4"/>
      <c r="AB447" s="4"/>
      <c r="AC447" s="4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</row>
    <row r="448" spans="1:103">
      <c r="A448" s="3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4"/>
      <c r="X448" s="4"/>
      <c r="Y448" s="4"/>
      <c r="Z448" s="4"/>
      <c r="AA448" s="4"/>
      <c r="AB448" s="4"/>
      <c r="AC448" s="4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</row>
    <row r="449" spans="1:103">
      <c r="A449" s="3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4"/>
      <c r="X449" s="4"/>
      <c r="Y449" s="4"/>
      <c r="Z449" s="4"/>
      <c r="AA449" s="4"/>
      <c r="AB449" s="4"/>
      <c r="AC449" s="4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</row>
    <row r="450" spans="1:103">
      <c r="A450" s="3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4"/>
      <c r="X450" s="4"/>
      <c r="Y450" s="4"/>
      <c r="Z450" s="4"/>
      <c r="AA450" s="4"/>
      <c r="AB450" s="4"/>
      <c r="AC450" s="4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</row>
    <row r="451" spans="1:103">
      <c r="A451" s="3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4"/>
      <c r="X451" s="4"/>
      <c r="Y451" s="4"/>
      <c r="Z451" s="4"/>
      <c r="AA451" s="4"/>
      <c r="AB451" s="4"/>
      <c r="AC451" s="4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</row>
    <row r="452" spans="1:103">
      <c r="A452" s="3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4"/>
      <c r="X452" s="4"/>
      <c r="Y452" s="4"/>
      <c r="Z452" s="4"/>
      <c r="AA452" s="4"/>
      <c r="AB452" s="4"/>
      <c r="AC452" s="4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</row>
    <row r="453" spans="1:103">
      <c r="A453" s="3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4"/>
      <c r="X453" s="4"/>
      <c r="Y453" s="4"/>
      <c r="Z453" s="4"/>
      <c r="AA453" s="4"/>
      <c r="AB453" s="4"/>
      <c r="AC453" s="4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</row>
    <row r="454" spans="1:103">
      <c r="A454" s="3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4"/>
      <c r="X454" s="4"/>
      <c r="Y454" s="4"/>
      <c r="Z454" s="4"/>
      <c r="AA454" s="4"/>
      <c r="AB454" s="4"/>
      <c r="AC454" s="4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</row>
    <row r="455" spans="1:103">
      <c r="A455" s="3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4"/>
      <c r="X455" s="4"/>
      <c r="Y455" s="4"/>
      <c r="Z455" s="4"/>
      <c r="AA455" s="4"/>
      <c r="AB455" s="4"/>
      <c r="AC455" s="4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</row>
    <row r="456" spans="1:103">
      <c r="A456" s="3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4"/>
      <c r="X456" s="4"/>
      <c r="Y456" s="4"/>
      <c r="Z456" s="4"/>
      <c r="AA456" s="4"/>
      <c r="AB456" s="4"/>
      <c r="AC456" s="4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</row>
    <row r="457" spans="1:103">
      <c r="A457" s="3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4"/>
      <c r="X457" s="4"/>
      <c r="Y457" s="4"/>
      <c r="Z457" s="4"/>
      <c r="AA457" s="4"/>
      <c r="AB457" s="4"/>
      <c r="AC457" s="4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</row>
    <row r="458" spans="1:103">
      <c r="A458" s="3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4"/>
      <c r="X458" s="4"/>
      <c r="Y458" s="4"/>
      <c r="Z458" s="4"/>
      <c r="AA458" s="4"/>
      <c r="AB458" s="4"/>
      <c r="AC458" s="4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</row>
    <row r="459" spans="1:103">
      <c r="A459" s="3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4"/>
      <c r="X459" s="4"/>
      <c r="Y459" s="4"/>
      <c r="Z459" s="4"/>
      <c r="AA459" s="4"/>
      <c r="AB459" s="4"/>
      <c r="AC459" s="4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</row>
    <row r="460" spans="1:103">
      <c r="A460" s="3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4"/>
      <c r="X460" s="4"/>
      <c r="Y460" s="4"/>
      <c r="Z460" s="4"/>
      <c r="AA460" s="4"/>
      <c r="AB460" s="4"/>
      <c r="AC460" s="4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</row>
    <row r="461" spans="1:103">
      <c r="A461" s="3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4"/>
      <c r="X461" s="4"/>
      <c r="Y461" s="4"/>
      <c r="Z461" s="4"/>
      <c r="AA461" s="4"/>
      <c r="AB461" s="4"/>
      <c r="AC461" s="4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</row>
    <row r="462" spans="1:103">
      <c r="A462" s="3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4"/>
      <c r="X462" s="4"/>
      <c r="Y462" s="4"/>
      <c r="Z462" s="4"/>
      <c r="AA462" s="4"/>
      <c r="AB462" s="4"/>
      <c r="AC462" s="4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</row>
    <row r="463" spans="1:103">
      <c r="A463" s="3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4"/>
      <c r="X463" s="4"/>
      <c r="Y463" s="4"/>
      <c r="Z463" s="4"/>
      <c r="AA463" s="4"/>
      <c r="AB463" s="4"/>
      <c r="AC463" s="4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</row>
    <row r="464" spans="1:103">
      <c r="A464" s="3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4"/>
      <c r="X464" s="4"/>
      <c r="Y464" s="4"/>
      <c r="Z464" s="4"/>
      <c r="AA464" s="4"/>
      <c r="AB464" s="4"/>
      <c r="AC464" s="4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</row>
    <row r="465" spans="1:103">
      <c r="A465" s="3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4"/>
      <c r="X465" s="4"/>
      <c r="Y465" s="4"/>
      <c r="Z465" s="4"/>
      <c r="AA465" s="4"/>
      <c r="AB465" s="4"/>
      <c r="AC465" s="4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</row>
    <row r="466" spans="1:103">
      <c r="A466" s="3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4"/>
      <c r="X466" s="4"/>
      <c r="Y466" s="4"/>
      <c r="Z466" s="4"/>
      <c r="AA466" s="4"/>
      <c r="AB466" s="4"/>
      <c r="AC466" s="4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</row>
    <row r="467" spans="1:103">
      <c r="A467" s="3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4"/>
      <c r="X467" s="4"/>
      <c r="Y467" s="4"/>
      <c r="Z467" s="4"/>
      <c r="AA467" s="4"/>
      <c r="AB467" s="4"/>
      <c r="AC467" s="4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</row>
    <row r="468" spans="1:103">
      <c r="A468" s="3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4"/>
      <c r="X468" s="4"/>
      <c r="Y468" s="4"/>
      <c r="Z468" s="4"/>
      <c r="AA468" s="4"/>
      <c r="AB468" s="4"/>
      <c r="AC468" s="4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</row>
    <row r="469" spans="1:103">
      <c r="A469" s="3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4"/>
      <c r="X469" s="4"/>
      <c r="Y469" s="4"/>
      <c r="Z469" s="4"/>
      <c r="AA469" s="4"/>
      <c r="AB469" s="4"/>
      <c r="AC469" s="4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</row>
    <row r="470" spans="1:103">
      <c r="A470" s="3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4"/>
      <c r="X470" s="4"/>
      <c r="Y470" s="4"/>
      <c r="Z470" s="4"/>
      <c r="AA470" s="4"/>
      <c r="AB470" s="4"/>
      <c r="AC470" s="4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</row>
    <row r="471" spans="1:103">
      <c r="A471" s="3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4"/>
      <c r="X471" s="4"/>
      <c r="Y471" s="4"/>
      <c r="Z471" s="4"/>
      <c r="AA471" s="4"/>
      <c r="AB471" s="4"/>
      <c r="AC471" s="4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</row>
    <row r="472" spans="1:103">
      <c r="A472" s="3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4"/>
      <c r="X472" s="4"/>
      <c r="Y472" s="4"/>
      <c r="Z472" s="4"/>
      <c r="AA472" s="4"/>
      <c r="AB472" s="4"/>
      <c r="AC472" s="4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</row>
    <row r="473" spans="1:103">
      <c r="A473" s="3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4"/>
      <c r="X473" s="4"/>
      <c r="Y473" s="4"/>
      <c r="Z473" s="4"/>
      <c r="AA473" s="4"/>
      <c r="AB473" s="4"/>
      <c r="AC473" s="4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</row>
    <row r="474" spans="1:103">
      <c r="A474" s="3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4"/>
      <c r="X474" s="4"/>
      <c r="Y474" s="4"/>
      <c r="Z474" s="4"/>
      <c r="AA474" s="4"/>
      <c r="AB474" s="4"/>
      <c r="AC474" s="4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</row>
    <row r="475" spans="1:103">
      <c r="A475" s="3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4"/>
      <c r="X475" s="4"/>
      <c r="Y475" s="4"/>
      <c r="Z475" s="4"/>
      <c r="AA475" s="4"/>
      <c r="AB475" s="4"/>
      <c r="AC475" s="4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</row>
    <row r="476" spans="1:103">
      <c r="A476" s="3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4"/>
      <c r="X476" s="4"/>
      <c r="Y476" s="4"/>
      <c r="Z476" s="4"/>
      <c r="AA476" s="4"/>
      <c r="AB476" s="4"/>
      <c r="AC476" s="4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</row>
    <row r="477" spans="1:103">
      <c r="A477" s="3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4"/>
      <c r="X477" s="4"/>
      <c r="Y477" s="4"/>
      <c r="Z477" s="4"/>
      <c r="AA477" s="4"/>
      <c r="AB477" s="4"/>
      <c r="AC477" s="4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</row>
    <row r="478" spans="1:103">
      <c r="A478" s="3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4"/>
      <c r="X478" s="4"/>
      <c r="Y478" s="4"/>
      <c r="Z478" s="4"/>
      <c r="AA478" s="4"/>
      <c r="AB478" s="4"/>
      <c r="AC478" s="4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</row>
    <row r="479" spans="1:103">
      <c r="A479" s="3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4"/>
      <c r="X479" s="4"/>
      <c r="Y479" s="4"/>
      <c r="Z479" s="4"/>
      <c r="AA479" s="4"/>
      <c r="AB479" s="4"/>
      <c r="AC479" s="4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</row>
    <row r="480" spans="1:103">
      <c r="A480" s="3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4"/>
      <c r="X480" s="4"/>
      <c r="Y480" s="4"/>
      <c r="Z480" s="4"/>
      <c r="AA480" s="4"/>
      <c r="AB480" s="4"/>
      <c r="AC480" s="4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</row>
    <row r="481" spans="1:103">
      <c r="A481" s="3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4"/>
      <c r="X481" s="4"/>
      <c r="Y481" s="4"/>
      <c r="Z481" s="4"/>
      <c r="AA481" s="4"/>
      <c r="AB481" s="4"/>
      <c r="AC481" s="4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</row>
    <row r="482" spans="1:103">
      <c r="A482" s="3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4"/>
      <c r="X482" s="4"/>
      <c r="Y482" s="4"/>
      <c r="Z482" s="4"/>
      <c r="AA482" s="4"/>
      <c r="AB482" s="4"/>
      <c r="AC482" s="4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</row>
    <row r="483" spans="1:103">
      <c r="A483" s="3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4"/>
      <c r="X483" s="4"/>
      <c r="Y483" s="4"/>
      <c r="Z483" s="4"/>
      <c r="AA483" s="4"/>
      <c r="AB483" s="4"/>
      <c r="AC483" s="4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</row>
    <row r="484" spans="1:103">
      <c r="A484" s="3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4"/>
      <c r="X484" s="4"/>
      <c r="Y484" s="4"/>
      <c r="Z484" s="4"/>
      <c r="AA484" s="4"/>
      <c r="AB484" s="4"/>
      <c r="AC484" s="4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</row>
    <row r="485" spans="1:103">
      <c r="A485" s="3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4"/>
      <c r="X485" s="4"/>
      <c r="Y485" s="4"/>
      <c r="Z485" s="4"/>
      <c r="AA485" s="4"/>
      <c r="AB485" s="4"/>
      <c r="AC485" s="4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</row>
    <row r="486" spans="1:103">
      <c r="A486" s="3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4"/>
      <c r="X486" s="4"/>
      <c r="Y486" s="4"/>
      <c r="Z486" s="4"/>
      <c r="AA486" s="4"/>
      <c r="AB486" s="4"/>
      <c r="AC486" s="4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</row>
    <row r="487" spans="1:103">
      <c r="A487" s="3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4"/>
      <c r="X487" s="4"/>
      <c r="Y487" s="4"/>
      <c r="Z487" s="4"/>
      <c r="AA487" s="4"/>
      <c r="AB487" s="4"/>
      <c r="AC487" s="4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</row>
    <row r="488" spans="1:103">
      <c r="A488" s="3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4"/>
      <c r="X488" s="4"/>
      <c r="Y488" s="4"/>
      <c r="Z488" s="4"/>
      <c r="AA488" s="4"/>
      <c r="AB488" s="4"/>
      <c r="AC488" s="4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</row>
    <row r="489" spans="1:103">
      <c r="A489" s="3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4"/>
      <c r="X489" s="4"/>
      <c r="Y489" s="4"/>
      <c r="Z489" s="4"/>
      <c r="AA489" s="4"/>
      <c r="AB489" s="4"/>
      <c r="AC489" s="4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</row>
    <row r="490" spans="1:103">
      <c r="A490" s="3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4"/>
      <c r="X490" s="4"/>
      <c r="Y490" s="4"/>
      <c r="Z490" s="4"/>
      <c r="AA490" s="4"/>
      <c r="AB490" s="4"/>
      <c r="AC490" s="4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</row>
    <row r="491" spans="1:103">
      <c r="A491" s="3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4"/>
      <c r="X491" s="4"/>
      <c r="Y491" s="4"/>
      <c r="Z491" s="4"/>
      <c r="AA491" s="4"/>
      <c r="AB491" s="4"/>
      <c r="AC491" s="4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</row>
    <row r="492" spans="1:103">
      <c r="A492" s="3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4"/>
      <c r="X492" s="4"/>
      <c r="Y492" s="4"/>
      <c r="Z492" s="4"/>
      <c r="AA492" s="4"/>
      <c r="AB492" s="4"/>
      <c r="AC492" s="4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</row>
    <row r="493" spans="1:103">
      <c r="A493" s="3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4"/>
      <c r="X493" s="4"/>
      <c r="Y493" s="4"/>
      <c r="Z493" s="4"/>
      <c r="AA493" s="4"/>
      <c r="AB493" s="4"/>
      <c r="AC493" s="4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</row>
    <row r="494" spans="1:103">
      <c r="A494" s="3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4"/>
      <c r="X494" s="4"/>
      <c r="Y494" s="4"/>
      <c r="Z494" s="4"/>
      <c r="AA494" s="4"/>
      <c r="AB494" s="4"/>
      <c r="AC494" s="4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</row>
    <row r="495" spans="1:103">
      <c r="A495" s="3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4"/>
      <c r="X495" s="4"/>
      <c r="Y495" s="4"/>
      <c r="Z495" s="4"/>
      <c r="AA495" s="4"/>
      <c r="AB495" s="4"/>
      <c r="AC495" s="4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</row>
    <row r="496" spans="1:103">
      <c r="A496" s="3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4"/>
      <c r="X496" s="4"/>
      <c r="Y496" s="4"/>
      <c r="Z496" s="4"/>
      <c r="AA496" s="4"/>
      <c r="AB496" s="4"/>
      <c r="AC496" s="4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</row>
    <row r="497" spans="1:103">
      <c r="A497" s="3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4"/>
      <c r="X497" s="4"/>
      <c r="Y497" s="4"/>
      <c r="Z497" s="4"/>
      <c r="AA497" s="4"/>
      <c r="AB497" s="4"/>
      <c r="AC497" s="4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</row>
    <row r="498" spans="1:103">
      <c r="A498" s="3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4"/>
      <c r="X498" s="4"/>
      <c r="Y498" s="4"/>
      <c r="Z498" s="4"/>
      <c r="AA498" s="4"/>
      <c r="AB498" s="4"/>
      <c r="AC498" s="4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</row>
    <row r="499" spans="1:103">
      <c r="A499" s="3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4"/>
      <c r="X499" s="4"/>
      <c r="Y499" s="4"/>
      <c r="Z499" s="4"/>
      <c r="AA499" s="4"/>
      <c r="AB499" s="4"/>
      <c r="AC499" s="4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</row>
    <row r="500" spans="1:103">
      <c r="A500" s="3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4"/>
      <c r="X500" s="4"/>
      <c r="Y500" s="4"/>
      <c r="Z500" s="4"/>
      <c r="AA500" s="4"/>
      <c r="AB500" s="4"/>
      <c r="AC500" s="4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</row>
    <row r="501" spans="1:103">
      <c r="A501" s="3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4"/>
      <c r="X501" s="4"/>
      <c r="Y501" s="4"/>
      <c r="Z501" s="4"/>
      <c r="AA501" s="4"/>
      <c r="AB501" s="4"/>
      <c r="AC501" s="4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</row>
    <row r="502" spans="1:103">
      <c r="A502" s="3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4"/>
      <c r="X502" s="4"/>
      <c r="Y502" s="4"/>
      <c r="Z502" s="4"/>
      <c r="AA502" s="4"/>
      <c r="AB502" s="4"/>
      <c r="AC502" s="4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</row>
    <row r="503" spans="1:103">
      <c r="A503" s="3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4"/>
      <c r="X503" s="4"/>
      <c r="Y503" s="4"/>
      <c r="Z503" s="4"/>
      <c r="AA503" s="4"/>
      <c r="AB503" s="4"/>
      <c r="AC503" s="4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</row>
    <row r="504" spans="1:103">
      <c r="A504" s="3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4"/>
      <c r="X504" s="4"/>
      <c r="Y504" s="4"/>
      <c r="Z504" s="4"/>
      <c r="AA504" s="4"/>
      <c r="AB504" s="4"/>
      <c r="AC504" s="4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</row>
    <row r="505" spans="1:103">
      <c r="A505" s="3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4"/>
      <c r="X505" s="4"/>
      <c r="Y505" s="4"/>
      <c r="Z505" s="4"/>
      <c r="AA505" s="4"/>
      <c r="AB505" s="4"/>
      <c r="AC505" s="4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</row>
    <row r="506" spans="1:103">
      <c r="A506" s="3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4"/>
      <c r="X506" s="4"/>
      <c r="Y506" s="4"/>
      <c r="Z506" s="4"/>
      <c r="AA506" s="4"/>
      <c r="AB506" s="4"/>
      <c r="AC506" s="4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</row>
    <row r="507" spans="1:103">
      <c r="A507" s="3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4"/>
      <c r="X507" s="4"/>
      <c r="Y507" s="4"/>
      <c r="Z507" s="4"/>
      <c r="AA507" s="4"/>
      <c r="AB507" s="4"/>
      <c r="AC507" s="4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</row>
    <row r="508" spans="1:103">
      <c r="A508" s="3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4"/>
      <c r="X508" s="4"/>
      <c r="Y508" s="4"/>
      <c r="Z508" s="4"/>
      <c r="AA508" s="4"/>
      <c r="AB508" s="4"/>
      <c r="AC508" s="4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</row>
    <row r="509" spans="1:103">
      <c r="A509" s="3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4"/>
      <c r="X509" s="4"/>
      <c r="Y509" s="4"/>
      <c r="Z509" s="4"/>
      <c r="AA509" s="4"/>
      <c r="AB509" s="4"/>
      <c r="AC509" s="4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</row>
    <row r="510" spans="1:103">
      <c r="A510" s="3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4"/>
      <c r="X510" s="4"/>
      <c r="Y510" s="4"/>
      <c r="Z510" s="4"/>
      <c r="AA510" s="4"/>
      <c r="AB510" s="4"/>
      <c r="AC510" s="4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</row>
    <row r="511" spans="1:103">
      <c r="A511" s="3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4"/>
      <c r="X511" s="4"/>
      <c r="Y511" s="4"/>
      <c r="Z511" s="4"/>
      <c r="AA511" s="4"/>
      <c r="AB511" s="4"/>
      <c r="AC511" s="4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</row>
    <row r="512" spans="1:103">
      <c r="A512" s="3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4"/>
      <c r="X512" s="4"/>
      <c r="Y512" s="4"/>
      <c r="Z512" s="4"/>
      <c r="AA512" s="4"/>
      <c r="AB512" s="4"/>
      <c r="AC512" s="4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</row>
    <row r="513" spans="1:103">
      <c r="A513" s="3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4"/>
      <c r="X513" s="4"/>
      <c r="Y513" s="4"/>
      <c r="Z513" s="4"/>
      <c r="AA513" s="4"/>
      <c r="AB513" s="4"/>
      <c r="AC513" s="4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</row>
    <row r="514" spans="1:103">
      <c r="A514" s="3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4"/>
      <c r="X514" s="4"/>
      <c r="Y514" s="4"/>
      <c r="Z514" s="4"/>
      <c r="AA514" s="4"/>
      <c r="AB514" s="4"/>
      <c r="AC514" s="4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</row>
    <row r="515" spans="1:103">
      <c r="A515" s="3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4"/>
      <c r="X515" s="4"/>
      <c r="Y515" s="4"/>
      <c r="Z515" s="4"/>
      <c r="AA515" s="4"/>
      <c r="AB515" s="4"/>
      <c r="AC515" s="4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</row>
    <row r="516" spans="1:103">
      <c r="A516" s="3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4"/>
      <c r="X516" s="4"/>
      <c r="Y516" s="4"/>
      <c r="Z516" s="4"/>
      <c r="AA516" s="4"/>
      <c r="AB516" s="4"/>
      <c r="AC516" s="4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</row>
    <row r="517" spans="1:103">
      <c r="A517" s="3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4"/>
      <c r="X517" s="4"/>
      <c r="Y517" s="4"/>
      <c r="Z517" s="4"/>
      <c r="AA517" s="4"/>
      <c r="AB517" s="4"/>
      <c r="AC517" s="4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</row>
    <row r="518" spans="1:103">
      <c r="A518" s="3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4"/>
      <c r="X518" s="4"/>
      <c r="Y518" s="4"/>
      <c r="Z518" s="4"/>
      <c r="AA518" s="4"/>
      <c r="AB518" s="4"/>
      <c r="AC518" s="4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</row>
    <row r="519" spans="1:103">
      <c r="A519" s="3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4"/>
      <c r="X519" s="4"/>
      <c r="Y519" s="4"/>
      <c r="Z519" s="4"/>
      <c r="AA519" s="4"/>
      <c r="AB519" s="4"/>
      <c r="AC519" s="4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</row>
    <row r="520" spans="1:103">
      <c r="A520" s="3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4"/>
      <c r="X520" s="4"/>
      <c r="Y520" s="4"/>
      <c r="Z520" s="4"/>
      <c r="AA520" s="4"/>
      <c r="AB520" s="4"/>
      <c r="AC520" s="4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</row>
    <row r="521" spans="1:103">
      <c r="A521" s="3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4"/>
      <c r="X521" s="4"/>
      <c r="Y521" s="4"/>
      <c r="Z521" s="4"/>
      <c r="AA521" s="4"/>
      <c r="AB521" s="4"/>
      <c r="AC521" s="4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</row>
    <row r="522" spans="1:103">
      <c r="A522" s="3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4"/>
      <c r="X522" s="4"/>
      <c r="Y522" s="4"/>
      <c r="Z522" s="4"/>
      <c r="AA522" s="4"/>
      <c r="AB522" s="4"/>
      <c r="AC522" s="4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</row>
    <row r="523" spans="1:103">
      <c r="A523" s="3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4"/>
      <c r="X523" s="4"/>
      <c r="Y523" s="4"/>
      <c r="Z523" s="4"/>
      <c r="AA523" s="4"/>
      <c r="AB523" s="4"/>
      <c r="AC523" s="4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</row>
    <row r="524" spans="1:103">
      <c r="A524" s="3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4"/>
      <c r="X524" s="4"/>
      <c r="Y524" s="4"/>
      <c r="Z524" s="4"/>
      <c r="AA524" s="4"/>
      <c r="AB524" s="4"/>
      <c r="AC524" s="4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</row>
    <row r="525" spans="1:103">
      <c r="A525" s="3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4"/>
      <c r="X525" s="4"/>
      <c r="Y525" s="4"/>
      <c r="Z525" s="4"/>
      <c r="AA525" s="4"/>
      <c r="AB525" s="4"/>
      <c r="AC525" s="4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</row>
    <row r="526" spans="1:103">
      <c r="A526" s="3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4"/>
      <c r="X526" s="4"/>
      <c r="Y526" s="4"/>
      <c r="Z526" s="4"/>
      <c r="AA526" s="4"/>
      <c r="AB526" s="4"/>
      <c r="AC526" s="4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</row>
    <row r="527" spans="1:103">
      <c r="A527" s="3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4"/>
      <c r="X527" s="4"/>
      <c r="Y527" s="4"/>
      <c r="Z527" s="4"/>
      <c r="AA527" s="4"/>
      <c r="AB527" s="4"/>
      <c r="AC527" s="4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</row>
    <row r="528" spans="1:103">
      <c r="A528" s="3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4"/>
      <c r="X528" s="4"/>
      <c r="Y528" s="4"/>
      <c r="Z528" s="4"/>
      <c r="AA528" s="4"/>
      <c r="AB528" s="4"/>
      <c r="AC528" s="4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</row>
    <row r="529" spans="1:103">
      <c r="A529" s="3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4"/>
      <c r="X529" s="4"/>
      <c r="Y529" s="4"/>
      <c r="Z529" s="4"/>
      <c r="AA529" s="4"/>
      <c r="AB529" s="4"/>
      <c r="AC529" s="4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</row>
    <row r="530" spans="1:103">
      <c r="A530" s="3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4"/>
      <c r="X530" s="4"/>
      <c r="Y530" s="4"/>
      <c r="Z530" s="4"/>
      <c r="AA530" s="4"/>
      <c r="AB530" s="4"/>
      <c r="AC530" s="4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</row>
    <row r="531" spans="1:103">
      <c r="A531" s="3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4"/>
      <c r="X531" s="4"/>
      <c r="Y531" s="4"/>
      <c r="Z531" s="4"/>
      <c r="AA531" s="4"/>
      <c r="AB531" s="4"/>
      <c r="AC531" s="4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</row>
    <row r="532" spans="1:103">
      <c r="A532" s="3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4"/>
      <c r="X532" s="4"/>
      <c r="Y532" s="4"/>
      <c r="Z532" s="4"/>
      <c r="AA532" s="4"/>
      <c r="AB532" s="4"/>
      <c r="AC532" s="4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</row>
    <row r="533" spans="1:103">
      <c r="A533" s="3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4"/>
      <c r="X533" s="4"/>
      <c r="Y533" s="4"/>
      <c r="Z533" s="4"/>
      <c r="AA533" s="4"/>
      <c r="AB533" s="4"/>
      <c r="AC533" s="4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</row>
    <row r="534" spans="1:103">
      <c r="A534" s="3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4"/>
      <c r="X534" s="4"/>
      <c r="Y534" s="4"/>
      <c r="Z534" s="4"/>
      <c r="AA534" s="4"/>
      <c r="AB534" s="4"/>
      <c r="AC534" s="4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</row>
    <row r="535" spans="1:103">
      <c r="A535" s="3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4"/>
      <c r="X535" s="4"/>
      <c r="Y535" s="4"/>
      <c r="Z535" s="4"/>
      <c r="AA535" s="4"/>
      <c r="AB535" s="4"/>
      <c r="AC535" s="4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</row>
    <row r="536" spans="1:103">
      <c r="A536" s="3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4"/>
      <c r="X536" s="4"/>
      <c r="Y536" s="4"/>
      <c r="Z536" s="4"/>
      <c r="AA536" s="4"/>
      <c r="AB536" s="4"/>
      <c r="AC536" s="4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</row>
    <row r="537" spans="1:103">
      <c r="A537" s="3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4"/>
      <c r="X537" s="4"/>
      <c r="Y537" s="4"/>
      <c r="Z537" s="4"/>
      <c r="AA537" s="4"/>
      <c r="AB537" s="4"/>
      <c r="AC537" s="4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</row>
    <row r="538" spans="1:103">
      <c r="A538" s="3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4"/>
      <c r="X538" s="4"/>
      <c r="Y538" s="4"/>
      <c r="Z538" s="4"/>
      <c r="AA538" s="4"/>
      <c r="AB538" s="4"/>
      <c r="AC538" s="4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</row>
    <row r="539" spans="1:103">
      <c r="A539" s="3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4"/>
      <c r="X539" s="4"/>
      <c r="Y539" s="4"/>
      <c r="Z539" s="4"/>
      <c r="AA539" s="4"/>
      <c r="AB539" s="4"/>
      <c r="AC539" s="4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</row>
    <row r="540" spans="1:103">
      <c r="A540" s="3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4"/>
      <c r="X540" s="4"/>
      <c r="Y540" s="4"/>
      <c r="Z540" s="4"/>
      <c r="AA540" s="4"/>
      <c r="AB540" s="4"/>
      <c r="AC540" s="4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</row>
    <row r="541" spans="1:103">
      <c r="A541" s="3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4"/>
      <c r="X541" s="4"/>
      <c r="Y541" s="4"/>
      <c r="Z541" s="4"/>
      <c r="AA541" s="4"/>
      <c r="AB541" s="4"/>
      <c r="AC541" s="4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</row>
    <row r="542" spans="1:103">
      <c r="A542" s="3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4"/>
      <c r="X542" s="4"/>
      <c r="Y542" s="4"/>
      <c r="Z542" s="4"/>
      <c r="AA542" s="4"/>
      <c r="AB542" s="4"/>
      <c r="AC542" s="4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</row>
    <row r="543" spans="1:103">
      <c r="A543" s="3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4"/>
      <c r="X543" s="4"/>
      <c r="Y543" s="4"/>
      <c r="Z543" s="4"/>
      <c r="AA543" s="4"/>
      <c r="AB543" s="4"/>
      <c r="AC543" s="4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</row>
    <row r="544" spans="1:103">
      <c r="A544" s="3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4"/>
      <c r="X544" s="4"/>
      <c r="Y544" s="4"/>
      <c r="Z544" s="4"/>
      <c r="AA544" s="4"/>
      <c r="AB544" s="4"/>
      <c r="AC544" s="4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</row>
    <row r="545" spans="1:103">
      <c r="A545" s="3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4"/>
      <c r="X545" s="4"/>
      <c r="Y545" s="4"/>
      <c r="Z545" s="4"/>
      <c r="AA545" s="4"/>
      <c r="AB545" s="4"/>
      <c r="AC545" s="4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</row>
    <row r="546" spans="1:103">
      <c r="A546" s="3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4"/>
      <c r="X546" s="4"/>
      <c r="Y546" s="4"/>
      <c r="Z546" s="4"/>
      <c r="AA546" s="4"/>
      <c r="AB546" s="4"/>
      <c r="AC546" s="4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</row>
    <row r="547" spans="1:103">
      <c r="A547" s="3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4"/>
      <c r="X547" s="4"/>
      <c r="Y547" s="4"/>
      <c r="Z547" s="4"/>
      <c r="AA547" s="4"/>
      <c r="AB547" s="4"/>
      <c r="AC547" s="4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</row>
    <row r="548" spans="1:103">
      <c r="A548" s="3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4"/>
      <c r="X548" s="4"/>
      <c r="Y548" s="4"/>
      <c r="Z548" s="4"/>
      <c r="AA548" s="4"/>
      <c r="AB548" s="4"/>
      <c r="AC548" s="4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</row>
    <row r="549" spans="1:103">
      <c r="A549" s="3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4"/>
      <c r="X549" s="4"/>
      <c r="Y549" s="4"/>
      <c r="Z549" s="4"/>
      <c r="AA549" s="4"/>
      <c r="AB549" s="4"/>
      <c r="AC549" s="4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</row>
    <row r="550" spans="1:103">
      <c r="A550" s="3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4"/>
      <c r="X550" s="4"/>
      <c r="Y550" s="4"/>
      <c r="Z550" s="4"/>
      <c r="AA550" s="4"/>
      <c r="AB550" s="4"/>
      <c r="AC550" s="4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</row>
    <row r="551" spans="1:103">
      <c r="A551" s="3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4"/>
      <c r="X551" s="4"/>
      <c r="Y551" s="4"/>
      <c r="Z551" s="4"/>
      <c r="AA551" s="4"/>
      <c r="AB551" s="4"/>
      <c r="AC551" s="4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</row>
    <row r="552" spans="1:103">
      <c r="A552" s="3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4"/>
      <c r="X552" s="4"/>
      <c r="Y552" s="4"/>
      <c r="Z552" s="4"/>
      <c r="AA552" s="4"/>
      <c r="AB552" s="4"/>
      <c r="AC552" s="4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</row>
    <row r="553" spans="1:103">
      <c r="A553" s="3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4"/>
      <c r="X553" s="4"/>
      <c r="Y553" s="4"/>
      <c r="Z553" s="4"/>
      <c r="AA553" s="4"/>
      <c r="AB553" s="4"/>
      <c r="AC553" s="4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</row>
    <row r="554" spans="1:103">
      <c r="A554" s="3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4"/>
      <c r="X554" s="4"/>
      <c r="Y554" s="4"/>
      <c r="Z554" s="4"/>
      <c r="AA554" s="4"/>
      <c r="AB554" s="4"/>
      <c r="AC554" s="4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</row>
    <row r="555" spans="1:103">
      <c r="A555" s="3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4"/>
      <c r="X555" s="4"/>
      <c r="Y555" s="4"/>
      <c r="Z555" s="4"/>
      <c r="AA555" s="4"/>
      <c r="AB555" s="4"/>
      <c r="AC555" s="4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</row>
    <row r="556" spans="1:103">
      <c r="A556" s="3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4"/>
      <c r="X556" s="4"/>
      <c r="Y556" s="4"/>
      <c r="Z556" s="4"/>
      <c r="AA556" s="4"/>
      <c r="AB556" s="4"/>
      <c r="AC556" s="4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</row>
    <row r="557" spans="1:103">
      <c r="A557" s="3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4"/>
      <c r="X557" s="4"/>
      <c r="Y557" s="4"/>
      <c r="Z557" s="4"/>
      <c r="AA557" s="4"/>
      <c r="AB557" s="4"/>
      <c r="AC557" s="4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</row>
    <row r="558" spans="1:103">
      <c r="A558" s="3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4"/>
      <c r="X558" s="4"/>
      <c r="Y558" s="4"/>
      <c r="Z558" s="4"/>
      <c r="AA558" s="4"/>
      <c r="AB558" s="4"/>
      <c r="AC558" s="4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</row>
    <row r="559" spans="1:103">
      <c r="A559" s="3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4"/>
      <c r="X559" s="4"/>
      <c r="Y559" s="4"/>
      <c r="Z559" s="4"/>
      <c r="AA559" s="4"/>
      <c r="AB559" s="4"/>
      <c r="AC559" s="4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</row>
    <row r="560" spans="1:103">
      <c r="A560" s="3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4"/>
      <c r="X560" s="4"/>
      <c r="Y560" s="4"/>
      <c r="Z560" s="4"/>
      <c r="AA560" s="4"/>
      <c r="AB560" s="4"/>
      <c r="AC560" s="4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</row>
    <row r="561" spans="1:103">
      <c r="A561" s="3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4"/>
      <c r="X561" s="4"/>
      <c r="Y561" s="4"/>
      <c r="Z561" s="4"/>
      <c r="AA561" s="4"/>
      <c r="AB561" s="4"/>
      <c r="AC561" s="4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</row>
    <row r="562" spans="1:103">
      <c r="A562" s="3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4"/>
      <c r="X562" s="4"/>
      <c r="Y562" s="4"/>
      <c r="Z562" s="4"/>
      <c r="AA562" s="4"/>
      <c r="AB562" s="4"/>
      <c r="AC562" s="4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</row>
    <row r="563" spans="1:103">
      <c r="A563" s="3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4"/>
      <c r="X563" s="4"/>
      <c r="Y563" s="4"/>
      <c r="Z563" s="4"/>
      <c r="AA563" s="4"/>
      <c r="AB563" s="4"/>
      <c r="AC563" s="4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</row>
    <row r="564" spans="1:103">
      <c r="A564" s="3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4"/>
      <c r="X564" s="4"/>
      <c r="Y564" s="4"/>
      <c r="Z564" s="4"/>
      <c r="AA564" s="4"/>
      <c r="AB564" s="4"/>
      <c r="AC564" s="4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</row>
    <row r="565" spans="1:103">
      <c r="A565" s="3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4"/>
      <c r="X565" s="4"/>
      <c r="Y565" s="4"/>
      <c r="Z565" s="4"/>
      <c r="AA565" s="4"/>
      <c r="AB565" s="4"/>
      <c r="AC565" s="4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</row>
    <row r="566" spans="1:103">
      <c r="A566" s="3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4"/>
      <c r="X566" s="4"/>
      <c r="Y566" s="4"/>
      <c r="Z566" s="4"/>
      <c r="AA566" s="4"/>
      <c r="AB566" s="4"/>
      <c r="AC566" s="4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</row>
    <row r="567" spans="1:103">
      <c r="A567" s="3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4"/>
      <c r="X567" s="4"/>
      <c r="Y567" s="4"/>
      <c r="Z567" s="4"/>
      <c r="AA567" s="4"/>
      <c r="AB567" s="4"/>
      <c r="AC567" s="4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</row>
    <row r="568" spans="1:103">
      <c r="A568" s="3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4"/>
      <c r="X568" s="4"/>
      <c r="Y568" s="4"/>
      <c r="Z568" s="4"/>
      <c r="AA568" s="4"/>
      <c r="AB568" s="4"/>
      <c r="AC568" s="4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</row>
    <row r="569" spans="1:103">
      <c r="A569" s="3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4"/>
      <c r="X569" s="4"/>
      <c r="Y569" s="4"/>
      <c r="Z569" s="4"/>
      <c r="AA569" s="4"/>
      <c r="AB569" s="4"/>
      <c r="AC569" s="4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</row>
    <row r="570" spans="1:103">
      <c r="A570" s="3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4"/>
      <c r="X570" s="4"/>
      <c r="Y570" s="4"/>
      <c r="Z570" s="4"/>
      <c r="AA570" s="4"/>
      <c r="AB570" s="4"/>
      <c r="AC570" s="4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</row>
    <row r="571" spans="1:103">
      <c r="A571" s="3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4"/>
      <c r="X571" s="4"/>
      <c r="Y571" s="4"/>
      <c r="Z571" s="4"/>
      <c r="AA571" s="4"/>
      <c r="AB571" s="4"/>
      <c r="AC571" s="4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</row>
    <row r="572" spans="1:103">
      <c r="A572" s="3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4"/>
      <c r="X572" s="4"/>
      <c r="Y572" s="4"/>
      <c r="Z572" s="4"/>
      <c r="AA572" s="4"/>
      <c r="AB572" s="4"/>
      <c r="AC572" s="4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</row>
    <row r="573" spans="1:103">
      <c r="A573" s="3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4"/>
      <c r="X573" s="4"/>
      <c r="Y573" s="4"/>
      <c r="Z573" s="4"/>
      <c r="AA573" s="4"/>
      <c r="AB573" s="4"/>
      <c r="AC573" s="4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</row>
    <row r="574" spans="1:103">
      <c r="A574" s="3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4"/>
      <c r="X574" s="4"/>
      <c r="Y574" s="4"/>
      <c r="Z574" s="4"/>
      <c r="AA574" s="4"/>
      <c r="AB574" s="4"/>
      <c r="AC574" s="4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</row>
    <row r="575" spans="1:103">
      <c r="A575" s="3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4"/>
      <c r="X575" s="4"/>
      <c r="Y575" s="4"/>
      <c r="Z575" s="4"/>
      <c r="AA575" s="4"/>
      <c r="AB575" s="4"/>
      <c r="AC575" s="4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</row>
    <row r="576" spans="1:103">
      <c r="A576" s="3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4"/>
      <c r="X576" s="4"/>
      <c r="Y576" s="4"/>
      <c r="Z576" s="4"/>
      <c r="AA576" s="4"/>
      <c r="AB576" s="4"/>
      <c r="AC576" s="4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</row>
    <row r="577" spans="1:103">
      <c r="A577" s="3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4"/>
      <c r="X577" s="4"/>
      <c r="Y577" s="4"/>
      <c r="Z577" s="4"/>
      <c r="AA577" s="4"/>
      <c r="AB577" s="4"/>
      <c r="AC577" s="4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</row>
    <row r="578" spans="1:103">
      <c r="A578" s="3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4"/>
      <c r="X578" s="4"/>
      <c r="Y578" s="4"/>
      <c r="Z578" s="4"/>
      <c r="AA578" s="4"/>
      <c r="AB578" s="4"/>
      <c r="AC578" s="4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</row>
    <row r="579" spans="1:103">
      <c r="A579" s="3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4"/>
      <c r="X579" s="4"/>
      <c r="Y579" s="4"/>
      <c r="Z579" s="4"/>
      <c r="AA579" s="4"/>
      <c r="AB579" s="4"/>
      <c r="AC579" s="4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</row>
    <row r="580" spans="1:103">
      <c r="A580" s="3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4"/>
      <c r="X580" s="4"/>
      <c r="Y580" s="4"/>
      <c r="Z580" s="4"/>
      <c r="AA580" s="4"/>
      <c r="AB580" s="4"/>
      <c r="AC580" s="4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</row>
    <row r="581" spans="1:103">
      <c r="A581" s="3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4"/>
      <c r="X581" s="4"/>
      <c r="Y581" s="4"/>
      <c r="Z581" s="4"/>
      <c r="AA581" s="4"/>
      <c r="AB581" s="4"/>
      <c r="AC581" s="4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</row>
    <row r="582" spans="1:103">
      <c r="A582" s="3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4"/>
      <c r="X582" s="4"/>
      <c r="Y582" s="4"/>
      <c r="Z582" s="4"/>
      <c r="AA582" s="4"/>
      <c r="AB582" s="4"/>
      <c r="AC582" s="4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</row>
    <row r="583" spans="1:103">
      <c r="A583" s="3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4"/>
      <c r="X583" s="4"/>
      <c r="Y583" s="4"/>
      <c r="Z583" s="4"/>
      <c r="AA583" s="4"/>
      <c r="AB583" s="4"/>
      <c r="AC583" s="4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</row>
    <row r="584" spans="1:103">
      <c r="A584" s="3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4"/>
      <c r="X584" s="4"/>
      <c r="Y584" s="4"/>
      <c r="Z584" s="4"/>
      <c r="AA584" s="4"/>
      <c r="AB584" s="4"/>
      <c r="AC584" s="4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</row>
    <row r="585" spans="1:103">
      <c r="A585" s="3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4"/>
      <c r="X585" s="4"/>
      <c r="Y585" s="4"/>
      <c r="Z585" s="4"/>
      <c r="AA585" s="4"/>
      <c r="AB585" s="4"/>
      <c r="AC585" s="4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</row>
    <row r="586" spans="1:103">
      <c r="A586" s="3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4"/>
      <c r="X586" s="4"/>
      <c r="Y586" s="4"/>
      <c r="Z586" s="4"/>
      <c r="AA586" s="4"/>
      <c r="AB586" s="4"/>
      <c r="AC586" s="4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</row>
    <row r="587" spans="1:103">
      <c r="A587" s="3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4"/>
      <c r="X587" s="4"/>
      <c r="Y587" s="4"/>
      <c r="Z587" s="4"/>
      <c r="AA587" s="4"/>
      <c r="AB587" s="4"/>
      <c r="AC587" s="4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</row>
    <row r="588" spans="1:103">
      <c r="A588" s="3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4"/>
      <c r="X588" s="4"/>
      <c r="Y588" s="4"/>
      <c r="Z588" s="4"/>
      <c r="AA588" s="4"/>
      <c r="AB588" s="4"/>
      <c r="AC588" s="4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</row>
    <row r="589" spans="1:103">
      <c r="A589" s="3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4"/>
      <c r="X589" s="4"/>
      <c r="Y589" s="4"/>
      <c r="Z589" s="4"/>
      <c r="AA589" s="4"/>
      <c r="AB589" s="4"/>
      <c r="AC589" s="4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</row>
    <row r="590" spans="1:103">
      <c r="A590" s="3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4"/>
      <c r="X590" s="4"/>
      <c r="Y590" s="4"/>
      <c r="Z590" s="4"/>
      <c r="AA590" s="4"/>
      <c r="AB590" s="4"/>
      <c r="AC590" s="4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</row>
    <row r="591" spans="1:103">
      <c r="A591" s="3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4"/>
      <c r="X591" s="4"/>
      <c r="Y591" s="4"/>
      <c r="Z591" s="4"/>
      <c r="AA591" s="4"/>
      <c r="AB591" s="4"/>
      <c r="AC591" s="4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</row>
    <row r="592" spans="1:103">
      <c r="A592" s="3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4"/>
      <c r="X592" s="4"/>
      <c r="Y592" s="4"/>
      <c r="Z592" s="4"/>
      <c r="AA592" s="4"/>
      <c r="AB592" s="4"/>
      <c r="AC592" s="4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</row>
    <row r="593" spans="1:103">
      <c r="A593" s="3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4"/>
      <c r="X593" s="4"/>
      <c r="Y593" s="4"/>
      <c r="Z593" s="4"/>
      <c r="AA593" s="4"/>
      <c r="AB593" s="4"/>
      <c r="AC593" s="4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</row>
    <row r="594" spans="1:103">
      <c r="A594" s="3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4"/>
      <c r="X594" s="4"/>
      <c r="Y594" s="4"/>
      <c r="Z594" s="4"/>
      <c r="AA594" s="4"/>
      <c r="AB594" s="4"/>
      <c r="AC594" s="4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</row>
    <row r="595" spans="1:103">
      <c r="A595" s="3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4"/>
      <c r="X595" s="4"/>
      <c r="Y595" s="4"/>
      <c r="Z595" s="4"/>
      <c r="AA595" s="4"/>
      <c r="AB595" s="4"/>
      <c r="AC595" s="4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</row>
    <row r="596" spans="1:103">
      <c r="A596" s="3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4"/>
      <c r="X596" s="4"/>
      <c r="Y596" s="4"/>
      <c r="Z596" s="4"/>
      <c r="AA596" s="4"/>
      <c r="AB596" s="4"/>
      <c r="AC596" s="4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</row>
    <row r="597" spans="1:103">
      <c r="A597" s="3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4"/>
      <c r="X597" s="4"/>
      <c r="Y597" s="4"/>
      <c r="Z597" s="4"/>
      <c r="AA597" s="4"/>
      <c r="AB597" s="4"/>
      <c r="AC597" s="4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</row>
    <row r="598" spans="1:103">
      <c r="A598" s="3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4"/>
      <c r="X598" s="4"/>
      <c r="Y598" s="4"/>
      <c r="Z598" s="4"/>
      <c r="AA598" s="4"/>
      <c r="AB598" s="4"/>
      <c r="AC598" s="4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</row>
    <row r="599" spans="1:103">
      <c r="A599" s="3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4"/>
      <c r="X599" s="4"/>
      <c r="Y599" s="4"/>
      <c r="Z599" s="4"/>
      <c r="AA599" s="4"/>
      <c r="AB599" s="4"/>
      <c r="AC599" s="4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</row>
    <row r="600" spans="1:103">
      <c r="A600" s="3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4"/>
      <c r="X600" s="4"/>
      <c r="Y600" s="4"/>
      <c r="Z600" s="4"/>
      <c r="AA600" s="4"/>
      <c r="AB600" s="4"/>
      <c r="AC600" s="4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</row>
    <row r="601" spans="1:103">
      <c r="A601" s="3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4"/>
      <c r="X601" s="4"/>
      <c r="Y601" s="4"/>
      <c r="Z601" s="4"/>
      <c r="AA601" s="4"/>
      <c r="AB601" s="4"/>
      <c r="AC601" s="4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</row>
    <row r="602" spans="1:103">
      <c r="A602" s="3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4"/>
      <c r="X602" s="4"/>
      <c r="Y602" s="4"/>
      <c r="Z602" s="4"/>
      <c r="AA602" s="4"/>
      <c r="AB602" s="4"/>
      <c r="AC602" s="4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</row>
    <row r="603" spans="1:103">
      <c r="A603" s="3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4"/>
      <c r="X603" s="4"/>
      <c r="Y603" s="4"/>
      <c r="Z603" s="4"/>
      <c r="AA603" s="4"/>
      <c r="AB603" s="4"/>
      <c r="AC603" s="4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</row>
    <row r="604" spans="1:103">
      <c r="A604" s="3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4"/>
      <c r="X604" s="4"/>
      <c r="Y604" s="4"/>
      <c r="Z604" s="4"/>
      <c r="AA604" s="4"/>
      <c r="AB604" s="4"/>
      <c r="AC604" s="4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</row>
    <row r="605" spans="1:103">
      <c r="A605" s="3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4"/>
      <c r="X605" s="4"/>
      <c r="Y605" s="4"/>
      <c r="Z605" s="4"/>
      <c r="AA605" s="4"/>
      <c r="AB605" s="4"/>
      <c r="AC605" s="4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</row>
    <row r="606" spans="1:103">
      <c r="A606" s="3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4"/>
      <c r="X606" s="4"/>
      <c r="Y606" s="4"/>
      <c r="Z606" s="4"/>
      <c r="AA606" s="4"/>
      <c r="AB606" s="4"/>
      <c r="AC606" s="4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</row>
    <row r="607" spans="1:103">
      <c r="A607" s="3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4"/>
      <c r="X607" s="4"/>
      <c r="Y607" s="4"/>
      <c r="Z607" s="4"/>
      <c r="AA607" s="4"/>
      <c r="AB607" s="4"/>
      <c r="AC607" s="4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</row>
    <row r="608" spans="1:103">
      <c r="A608" s="3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4"/>
      <c r="X608" s="4"/>
      <c r="Y608" s="4"/>
      <c r="Z608" s="4"/>
      <c r="AA608" s="4"/>
      <c r="AB608" s="4"/>
      <c r="AC608" s="4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</row>
    <row r="609" spans="1:103">
      <c r="A609" s="3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4"/>
      <c r="X609" s="4"/>
      <c r="Y609" s="4"/>
      <c r="Z609" s="4"/>
      <c r="AA609" s="4"/>
      <c r="AB609" s="4"/>
      <c r="AC609" s="4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</row>
    <row r="610" spans="1:103">
      <c r="A610" s="3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4"/>
      <c r="X610" s="4"/>
      <c r="Y610" s="4"/>
      <c r="Z610" s="4"/>
      <c r="AA610" s="4"/>
      <c r="AB610" s="4"/>
      <c r="AC610" s="4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</row>
    <row r="611" spans="1:103">
      <c r="A611" s="3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4"/>
      <c r="X611" s="4"/>
      <c r="Y611" s="4"/>
      <c r="Z611" s="4"/>
      <c r="AA611" s="4"/>
      <c r="AB611" s="4"/>
      <c r="AC611" s="4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</row>
    <row r="612" spans="1:103">
      <c r="A612" s="3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4"/>
      <c r="X612" s="4"/>
      <c r="Y612" s="4"/>
      <c r="Z612" s="4"/>
      <c r="AA612" s="4"/>
      <c r="AB612" s="4"/>
      <c r="AC612" s="4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</row>
    <row r="613" spans="1:103">
      <c r="A613" s="3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4"/>
      <c r="X613" s="4"/>
      <c r="Y613" s="4"/>
      <c r="Z613" s="4"/>
      <c r="AA613" s="4"/>
      <c r="AB613" s="4"/>
      <c r="AC613" s="4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</row>
    <row r="614" spans="1:103">
      <c r="A614" s="3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4"/>
      <c r="X614" s="4"/>
      <c r="Y614" s="4"/>
      <c r="Z614" s="4"/>
      <c r="AA614" s="4"/>
      <c r="AB614" s="4"/>
      <c r="AC614" s="4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</row>
    <row r="615" spans="1:103">
      <c r="A615" s="3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4"/>
      <c r="X615" s="4"/>
      <c r="Y615" s="4"/>
      <c r="Z615" s="4"/>
      <c r="AA615" s="4"/>
      <c r="AB615" s="4"/>
      <c r="AC615" s="4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</row>
    <row r="616" spans="1:103">
      <c r="A616" s="3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4"/>
      <c r="X616" s="4"/>
      <c r="Y616" s="4"/>
      <c r="Z616" s="4"/>
      <c r="AA616" s="4"/>
      <c r="AB616" s="4"/>
      <c r="AC616" s="4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</row>
    <row r="617" spans="1:103">
      <c r="A617" s="3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4"/>
      <c r="X617" s="4"/>
      <c r="Y617" s="4"/>
      <c r="Z617" s="4"/>
      <c r="AA617" s="4"/>
      <c r="AB617" s="4"/>
      <c r="AC617" s="4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</row>
    <row r="618" spans="1:103">
      <c r="A618" s="3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4"/>
      <c r="X618" s="4"/>
      <c r="Y618" s="4"/>
      <c r="Z618" s="4"/>
      <c r="AA618" s="4"/>
      <c r="AB618" s="4"/>
      <c r="AC618" s="4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</row>
    <row r="619" spans="1:103">
      <c r="A619" s="3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4"/>
      <c r="X619" s="4"/>
      <c r="Y619" s="4"/>
      <c r="Z619" s="4"/>
      <c r="AA619" s="4"/>
      <c r="AB619" s="4"/>
      <c r="AC619" s="4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</row>
    <row r="620" spans="1:103">
      <c r="A620" s="3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4"/>
      <c r="X620" s="4"/>
      <c r="Y620" s="4"/>
      <c r="Z620" s="4"/>
      <c r="AA620" s="4"/>
      <c r="AB620" s="4"/>
      <c r="AC620" s="4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</row>
    <row r="621" spans="1:103">
      <c r="A621" s="3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4"/>
      <c r="X621" s="4"/>
      <c r="Y621" s="4"/>
      <c r="Z621" s="4"/>
      <c r="AA621" s="4"/>
      <c r="AB621" s="4"/>
      <c r="AC621" s="4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</row>
    <row r="622" spans="1:103">
      <c r="A622" s="3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4"/>
      <c r="X622" s="4"/>
      <c r="Y622" s="4"/>
      <c r="Z622" s="4"/>
      <c r="AA622" s="4"/>
      <c r="AB622" s="4"/>
      <c r="AC622" s="4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</row>
    <row r="623" spans="1:103">
      <c r="A623" s="3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4"/>
      <c r="X623" s="4"/>
      <c r="Y623" s="4"/>
      <c r="Z623" s="4"/>
      <c r="AA623" s="4"/>
      <c r="AB623" s="4"/>
      <c r="AC623" s="4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</row>
    <row r="624" spans="1:103">
      <c r="A624" s="3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4"/>
      <c r="X624" s="4"/>
      <c r="Y624" s="4"/>
      <c r="Z624" s="4"/>
      <c r="AA624" s="4"/>
      <c r="AB624" s="4"/>
      <c r="AC624" s="4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</row>
    <row r="625" spans="1:103">
      <c r="A625" s="3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4"/>
      <c r="X625" s="4"/>
      <c r="Y625" s="4"/>
      <c r="Z625" s="4"/>
      <c r="AA625" s="4"/>
      <c r="AB625" s="4"/>
      <c r="AC625" s="4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</row>
    <row r="626" spans="1:103">
      <c r="A626" s="3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4"/>
      <c r="X626" s="4"/>
      <c r="Y626" s="4"/>
      <c r="Z626" s="4"/>
      <c r="AA626" s="4"/>
      <c r="AB626" s="4"/>
      <c r="AC626" s="4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</row>
    <row r="627" spans="1:103">
      <c r="A627" s="3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4"/>
      <c r="X627" s="4"/>
      <c r="Y627" s="4"/>
      <c r="Z627" s="4"/>
      <c r="AA627" s="4"/>
      <c r="AB627" s="4"/>
      <c r="AC627" s="4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</row>
    <row r="628" spans="1:103">
      <c r="A628" s="3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4"/>
      <c r="X628" s="4"/>
      <c r="Y628" s="4"/>
      <c r="Z628" s="4"/>
      <c r="AA628" s="4"/>
      <c r="AB628" s="4"/>
      <c r="AC628" s="4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</row>
    <row r="629" spans="1:103">
      <c r="A629" s="3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4"/>
      <c r="X629" s="4"/>
      <c r="Y629" s="4"/>
      <c r="Z629" s="4"/>
      <c r="AA629" s="4"/>
      <c r="AB629" s="4"/>
      <c r="AC629" s="4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</row>
    <row r="630" spans="1:103">
      <c r="A630" s="3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4"/>
      <c r="X630" s="4"/>
      <c r="Y630" s="4"/>
      <c r="Z630" s="4"/>
      <c r="AA630" s="4"/>
      <c r="AB630" s="4"/>
      <c r="AC630" s="4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</row>
    <row r="631" spans="1:103">
      <c r="A631" s="3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4"/>
      <c r="X631" s="4"/>
      <c r="Y631" s="4"/>
      <c r="Z631" s="4"/>
      <c r="AA631" s="4"/>
      <c r="AB631" s="4"/>
      <c r="AC631" s="4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</row>
    <row r="632" spans="1:103">
      <c r="A632" s="3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4"/>
      <c r="X632" s="4"/>
      <c r="Y632" s="4"/>
      <c r="Z632" s="4"/>
      <c r="AA632" s="4"/>
      <c r="AB632" s="4"/>
      <c r="AC632" s="4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</row>
    <row r="633" spans="1:103">
      <c r="A633" s="3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4"/>
      <c r="X633" s="4"/>
      <c r="Y633" s="4"/>
      <c r="Z633" s="4"/>
      <c r="AA633" s="4"/>
      <c r="AB633" s="4"/>
      <c r="AC633" s="4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</row>
    <row r="634" spans="1:103">
      <c r="A634" s="3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4"/>
      <c r="X634" s="4"/>
      <c r="Y634" s="4"/>
      <c r="Z634" s="4"/>
      <c r="AA634" s="4"/>
      <c r="AB634" s="4"/>
      <c r="AC634" s="4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</row>
    <row r="635" spans="1:103">
      <c r="A635" s="3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4"/>
      <c r="X635" s="4"/>
      <c r="Y635" s="4"/>
      <c r="Z635" s="4"/>
      <c r="AA635" s="4"/>
      <c r="AB635" s="4"/>
      <c r="AC635" s="4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</row>
    <row r="636" spans="1:103">
      <c r="A636" s="3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4"/>
      <c r="X636" s="4"/>
      <c r="Y636" s="4"/>
      <c r="Z636" s="4"/>
      <c r="AA636" s="4"/>
      <c r="AB636" s="4"/>
      <c r="AC636" s="4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</row>
    <row r="637" spans="1:103">
      <c r="A637" s="3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4"/>
      <c r="X637" s="4"/>
      <c r="Y637" s="4"/>
      <c r="Z637" s="4"/>
      <c r="AA637" s="4"/>
      <c r="AB637" s="4"/>
      <c r="AC637" s="4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</row>
    <row r="638" spans="1:103">
      <c r="A638" s="3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4"/>
      <c r="X638" s="4"/>
      <c r="Y638" s="4"/>
      <c r="Z638" s="4"/>
      <c r="AA638" s="4"/>
      <c r="AB638" s="4"/>
      <c r="AC638" s="4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</row>
    <row r="639" spans="1:103">
      <c r="A639" s="3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4"/>
      <c r="X639" s="4"/>
      <c r="Y639" s="4"/>
      <c r="Z639" s="4"/>
      <c r="AA639" s="4"/>
      <c r="AB639" s="4"/>
      <c r="AC639" s="4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</row>
    <row r="640" spans="1:103">
      <c r="A640" s="3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4"/>
      <c r="X640" s="4"/>
      <c r="Y640" s="4"/>
      <c r="Z640" s="4"/>
      <c r="AA640" s="4"/>
      <c r="AB640" s="4"/>
      <c r="AC640" s="4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</row>
    <row r="641" spans="1:103">
      <c r="A641" s="3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4"/>
      <c r="X641" s="4"/>
      <c r="Y641" s="4"/>
      <c r="Z641" s="4"/>
      <c r="AA641" s="4"/>
      <c r="AB641" s="4"/>
      <c r="AC641" s="4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</row>
    <row r="642" spans="1:103">
      <c r="A642" s="3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4"/>
      <c r="X642" s="4"/>
      <c r="Y642" s="4"/>
      <c r="Z642" s="4"/>
      <c r="AA642" s="4"/>
      <c r="AB642" s="4"/>
      <c r="AC642" s="4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</row>
    <row r="643" spans="1:103">
      <c r="A643" s="3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4"/>
      <c r="X643" s="4"/>
      <c r="Y643" s="4"/>
      <c r="Z643" s="4"/>
      <c r="AA643" s="4"/>
      <c r="AB643" s="4"/>
      <c r="AC643" s="4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</row>
    <row r="644" spans="1:103">
      <c r="A644" s="3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4"/>
      <c r="X644" s="4"/>
      <c r="Y644" s="4"/>
      <c r="Z644" s="4"/>
      <c r="AA644" s="4"/>
      <c r="AB644" s="4"/>
      <c r="AC644" s="4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</row>
    <row r="645" spans="1:103">
      <c r="A645" s="3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4"/>
      <c r="X645" s="4"/>
      <c r="Y645" s="4"/>
      <c r="Z645" s="4"/>
      <c r="AA645" s="4"/>
      <c r="AB645" s="4"/>
      <c r="AC645" s="4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</row>
    <row r="646" spans="1:103">
      <c r="A646" s="3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4"/>
      <c r="X646" s="4"/>
      <c r="Y646" s="4"/>
      <c r="Z646" s="4"/>
      <c r="AA646" s="4"/>
      <c r="AB646" s="4"/>
      <c r="AC646" s="4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</row>
    <row r="647" spans="1:103">
      <c r="A647" s="3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4"/>
      <c r="X647" s="4"/>
      <c r="Y647" s="4"/>
      <c r="Z647" s="4"/>
      <c r="AA647" s="4"/>
      <c r="AB647" s="4"/>
      <c r="AC647" s="4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</row>
    <row r="648" spans="1:103">
      <c r="A648" s="3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4"/>
      <c r="X648" s="4"/>
      <c r="Y648" s="4"/>
      <c r="Z648" s="4"/>
      <c r="AA648" s="4"/>
      <c r="AB648" s="4"/>
      <c r="AC648" s="4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</row>
    <row r="649" spans="1:103">
      <c r="A649" s="3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4"/>
      <c r="X649" s="4"/>
      <c r="Y649" s="4"/>
      <c r="Z649" s="4"/>
      <c r="AA649" s="4"/>
      <c r="AB649" s="4"/>
      <c r="AC649" s="4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</row>
    <row r="650" spans="1:103">
      <c r="A650" s="3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4"/>
      <c r="X650" s="4"/>
      <c r="Y650" s="4"/>
      <c r="Z650" s="4"/>
      <c r="AA650" s="4"/>
      <c r="AB650" s="4"/>
      <c r="AC650" s="4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</row>
    <row r="651" spans="1:103">
      <c r="A651" s="3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4"/>
      <c r="X651" s="4"/>
      <c r="Y651" s="4"/>
      <c r="Z651" s="4"/>
      <c r="AA651" s="4"/>
      <c r="AB651" s="4"/>
      <c r="AC651" s="4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</row>
    <row r="652" spans="1:103">
      <c r="A652" s="3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4"/>
      <c r="X652" s="4"/>
      <c r="Y652" s="4"/>
      <c r="Z652" s="4"/>
      <c r="AA652" s="4"/>
      <c r="AB652" s="4"/>
      <c r="AC652" s="4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</row>
    <row r="653" spans="1:103">
      <c r="A653" s="3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4"/>
      <c r="X653" s="4"/>
      <c r="Y653" s="4"/>
      <c r="Z653" s="4"/>
      <c r="AA653" s="4"/>
      <c r="AB653" s="4"/>
      <c r="AC653" s="4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</row>
    <row r="654" spans="1:103">
      <c r="A654" s="3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4"/>
      <c r="X654" s="4"/>
      <c r="Y654" s="4"/>
      <c r="Z654" s="4"/>
      <c r="AA654" s="4"/>
      <c r="AB654" s="4"/>
      <c r="AC654" s="4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</row>
    <row r="655" spans="1:103">
      <c r="A655" s="3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4"/>
      <c r="X655" s="4"/>
      <c r="Y655" s="4"/>
      <c r="Z655" s="4"/>
      <c r="AA655" s="4"/>
      <c r="AB655" s="4"/>
      <c r="AC655" s="4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</row>
    <row r="656" spans="1:103">
      <c r="A656" s="3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4"/>
      <c r="X656" s="4"/>
      <c r="Y656" s="4"/>
      <c r="Z656" s="4"/>
      <c r="AA656" s="4"/>
      <c r="AB656" s="4"/>
      <c r="AC656" s="4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</row>
    <row r="657" spans="1:103">
      <c r="A657" s="3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4"/>
      <c r="X657" s="4"/>
      <c r="Y657" s="4"/>
      <c r="Z657" s="4"/>
      <c r="AA657" s="4"/>
      <c r="AB657" s="4"/>
      <c r="AC657" s="4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</row>
    <row r="658" spans="1:103">
      <c r="A658" s="3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4"/>
      <c r="X658" s="4"/>
      <c r="Y658" s="4"/>
      <c r="Z658" s="4"/>
      <c r="AA658" s="4"/>
      <c r="AB658" s="4"/>
      <c r="AC658" s="4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</row>
    <row r="659" spans="1:103">
      <c r="A659" s="3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4"/>
      <c r="X659" s="4"/>
      <c r="Y659" s="4"/>
      <c r="Z659" s="4"/>
      <c r="AA659" s="4"/>
      <c r="AB659" s="4"/>
      <c r="AC659" s="4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</row>
    <row r="660" spans="1:103">
      <c r="A660" s="3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4"/>
      <c r="X660" s="4"/>
      <c r="Y660" s="4"/>
      <c r="Z660" s="4"/>
      <c r="AA660" s="4"/>
      <c r="AB660" s="4"/>
      <c r="AC660" s="4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</row>
    <row r="661" spans="1:103">
      <c r="A661" s="3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4"/>
      <c r="X661" s="4"/>
      <c r="Y661" s="4"/>
      <c r="Z661" s="4"/>
      <c r="AA661" s="4"/>
      <c r="AB661" s="4"/>
      <c r="AC661" s="4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</row>
    <row r="662" spans="1:103">
      <c r="A662" s="3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4"/>
      <c r="X662" s="4"/>
      <c r="Y662" s="4"/>
      <c r="Z662" s="4"/>
      <c r="AA662" s="4"/>
      <c r="AB662" s="4"/>
      <c r="AC662" s="4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</row>
    <row r="663" spans="1:103">
      <c r="A663" s="3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4"/>
      <c r="X663" s="4"/>
      <c r="Y663" s="4"/>
      <c r="Z663" s="4"/>
      <c r="AA663" s="4"/>
      <c r="AB663" s="4"/>
      <c r="AC663" s="4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</row>
    <row r="664" spans="1:103">
      <c r="A664" s="3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4"/>
      <c r="X664" s="4"/>
      <c r="Y664" s="4"/>
      <c r="Z664" s="4"/>
      <c r="AA664" s="4"/>
      <c r="AB664" s="4"/>
      <c r="AC664" s="4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</row>
    <row r="665" spans="1:103">
      <c r="A665" s="3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4"/>
      <c r="X665" s="4"/>
      <c r="Y665" s="4"/>
      <c r="Z665" s="4"/>
      <c r="AA665" s="4"/>
      <c r="AB665" s="4"/>
      <c r="AC665" s="4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</row>
    <row r="666" spans="1:103">
      <c r="A666" s="3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4"/>
      <c r="X666" s="4"/>
      <c r="Y666" s="4"/>
      <c r="Z666" s="4"/>
      <c r="AA666" s="4"/>
      <c r="AB666" s="4"/>
      <c r="AC666" s="4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</row>
    <row r="667" spans="1:103">
      <c r="A667" s="3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4"/>
      <c r="X667" s="4"/>
      <c r="Y667" s="4"/>
      <c r="Z667" s="4"/>
      <c r="AA667" s="4"/>
      <c r="AB667" s="4"/>
      <c r="AC667" s="4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</row>
    <row r="668" spans="1:103">
      <c r="A668" s="3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4"/>
      <c r="X668" s="4"/>
      <c r="Y668" s="4"/>
      <c r="Z668" s="4"/>
      <c r="AA668" s="4"/>
      <c r="AB668" s="4"/>
      <c r="AC668" s="4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</row>
    <row r="669" spans="1:103">
      <c r="A669" s="3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4"/>
      <c r="X669" s="4"/>
      <c r="Y669" s="4"/>
      <c r="Z669" s="4"/>
      <c r="AA669" s="4"/>
      <c r="AB669" s="4"/>
      <c r="AC669" s="4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</row>
    <row r="670" spans="1:103">
      <c r="A670" s="3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4"/>
      <c r="X670" s="4"/>
      <c r="Y670" s="4"/>
      <c r="Z670" s="4"/>
      <c r="AA670" s="4"/>
      <c r="AB670" s="4"/>
      <c r="AC670" s="4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</row>
    <row r="671" spans="1:103">
      <c r="A671" s="3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4"/>
      <c r="X671" s="4"/>
      <c r="Y671" s="4"/>
      <c r="Z671" s="4"/>
      <c r="AA671" s="4"/>
      <c r="AB671" s="4"/>
      <c r="AC671" s="4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</row>
    <row r="672" spans="1:103">
      <c r="A672" s="3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4"/>
      <c r="X672" s="4"/>
      <c r="Y672" s="4"/>
      <c r="Z672" s="4"/>
      <c r="AA672" s="4"/>
      <c r="AB672" s="4"/>
      <c r="AC672" s="4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</row>
    <row r="673" spans="1:103">
      <c r="A673" s="3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4"/>
      <c r="X673" s="4"/>
      <c r="Y673" s="4"/>
      <c r="Z673" s="4"/>
      <c r="AA673" s="4"/>
      <c r="AB673" s="4"/>
      <c r="AC673" s="4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</row>
    <row r="674" spans="1:103">
      <c r="A674" s="3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4"/>
      <c r="X674" s="4"/>
      <c r="Y674" s="4"/>
      <c r="Z674" s="4"/>
      <c r="AA674" s="4"/>
      <c r="AB674" s="4"/>
      <c r="AC674" s="4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</row>
    <row r="675" spans="1:103">
      <c r="A675" s="3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4"/>
      <c r="X675" s="4"/>
      <c r="Y675" s="4"/>
      <c r="Z675" s="4"/>
      <c r="AA675" s="4"/>
      <c r="AB675" s="4"/>
      <c r="AC675" s="4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</row>
    <row r="676" spans="1:103">
      <c r="A676" s="3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4"/>
      <c r="X676" s="4"/>
      <c r="Y676" s="4"/>
      <c r="Z676" s="4"/>
      <c r="AA676" s="4"/>
      <c r="AB676" s="4"/>
      <c r="AC676" s="4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</row>
    <row r="677" spans="1:103">
      <c r="A677" s="3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4"/>
      <c r="X677" s="4"/>
      <c r="Y677" s="4"/>
      <c r="Z677" s="4"/>
      <c r="AA677" s="4"/>
      <c r="AB677" s="4"/>
      <c r="AC677" s="4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</row>
    <row r="678" spans="1:103">
      <c r="A678" s="3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4"/>
      <c r="X678" s="4"/>
      <c r="Y678" s="4"/>
      <c r="Z678" s="4"/>
      <c r="AA678" s="4"/>
      <c r="AB678" s="4"/>
      <c r="AC678" s="4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</row>
    <row r="679" spans="1:103">
      <c r="A679" s="3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4"/>
      <c r="X679" s="4"/>
      <c r="Y679" s="4"/>
      <c r="Z679" s="4"/>
      <c r="AA679" s="4"/>
      <c r="AB679" s="4"/>
      <c r="AC679" s="4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</row>
    <row r="680" spans="1:103">
      <c r="A680" s="3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4"/>
      <c r="X680" s="4"/>
      <c r="Y680" s="4"/>
      <c r="Z680" s="4"/>
      <c r="AA680" s="4"/>
      <c r="AB680" s="4"/>
      <c r="AC680" s="4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</row>
    <row r="681" spans="1:103">
      <c r="A681" s="3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4"/>
      <c r="X681" s="4"/>
      <c r="Y681" s="4"/>
      <c r="Z681" s="4"/>
      <c r="AA681" s="4"/>
      <c r="AB681" s="4"/>
      <c r="AC681" s="4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</row>
    <row r="682" spans="1:103">
      <c r="A682" s="3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4"/>
      <c r="X682" s="4"/>
      <c r="Y682" s="4"/>
      <c r="Z682" s="4"/>
      <c r="AA682" s="4"/>
      <c r="AB682" s="4"/>
      <c r="AC682" s="4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</row>
    <row r="683" spans="1:103">
      <c r="A683" s="3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4"/>
      <c r="X683" s="4"/>
      <c r="Y683" s="4"/>
      <c r="Z683" s="4"/>
      <c r="AA683" s="4"/>
      <c r="AB683" s="4"/>
      <c r="AC683" s="4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</row>
    <row r="684" spans="1:103">
      <c r="A684" s="3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4"/>
      <c r="X684" s="4"/>
      <c r="Y684" s="4"/>
      <c r="Z684" s="4"/>
      <c r="AA684" s="4"/>
      <c r="AB684" s="4"/>
      <c r="AC684" s="4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</row>
    <row r="685" spans="1:103">
      <c r="A685" s="3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4"/>
      <c r="X685" s="4"/>
      <c r="Y685" s="4"/>
      <c r="Z685" s="4"/>
      <c r="AA685" s="4"/>
      <c r="AB685" s="4"/>
      <c r="AC685" s="4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</row>
    <row r="686" spans="1:103">
      <c r="A686" s="3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4"/>
      <c r="X686" s="4"/>
      <c r="Y686" s="4"/>
      <c r="Z686" s="4"/>
      <c r="AA686" s="4"/>
      <c r="AB686" s="4"/>
      <c r="AC686" s="4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</row>
    <row r="687" spans="1:103">
      <c r="A687" s="3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4"/>
      <c r="X687" s="4"/>
      <c r="Y687" s="4"/>
      <c r="Z687" s="4"/>
      <c r="AA687" s="4"/>
      <c r="AB687" s="4"/>
      <c r="AC687" s="4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</row>
    <row r="688" spans="1:103">
      <c r="A688" s="3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4"/>
      <c r="X688" s="4"/>
      <c r="Y688" s="4"/>
      <c r="Z688" s="4"/>
      <c r="AA688" s="4"/>
      <c r="AB688" s="4"/>
      <c r="AC688" s="4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</row>
    <row r="689" spans="1:103">
      <c r="A689" s="3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4"/>
      <c r="X689" s="4"/>
      <c r="Y689" s="4"/>
      <c r="Z689" s="4"/>
      <c r="AA689" s="4"/>
      <c r="AB689" s="4"/>
      <c r="AC689" s="4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</row>
    <row r="690" spans="1:103">
      <c r="A690" s="3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4"/>
      <c r="X690" s="4"/>
      <c r="Y690" s="4"/>
      <c r="Z690" s="4"/>
      <c r="AA690" s="4"/>
      <c r="AB690" s="4"/>
      <c r="AC690" s="4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</row>
    <row r="691" spans="1:103">
      <c r="A691" s="3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4"/>
      <c r="X691" s="4"/>
      <c r="Y691" s="4"/>
      <c r="Z691" s="4"/>
      <c r="AA691" s="4"/>
      <c r="AB691" s="4"/>
      <c r="AC691" s="4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</row>
    <row r="692" spans="1:103">
      <c r="A692" s="3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4"/>
      <c r="X692" s="4"/>
      <c r="Y692" s="4"/>
      <c r="Z692" s="4"/>
      <c r="AA692" s="4"/>
      <c r="AB692" s="4"/>
      <c r="AC692" s="4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</row>
    <row r="693" spans="1:103">
      <c r="A693" s="3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4"/>
      <c r="X693" s="4"/>
      <c r="Y693" s="4"/>
      <c r="Z693" s="4"/>
      <c r="AA693" s="4"/>
      <c r="AB693" s="4"/>
      <c r="AC693" s="4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</row>
    <row r="694" spans="1:103">
      <c r="A694" s="3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4"/>
      <c r="X694" s="4"/>
      <c r="Y694" s="4"/>
      <c r="Z694" s="4"/>
      <c r="AA694" s="4"/>
      <c r="AB694" s="4"/>
      <c r="AC694" s="4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</row>
    <row r="695" spans="1:103">
      <c r="A695" s="3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4"/>
      <c r="X695" s="4"/>
      <c r="Y695" s="4"/>
      <c r="Z695" s="4"/>
      <c r="AA695" s="4"/>
      <c r="AB695" s="4"/>
      <c r="AC695" s="4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</row>
    <row r="696" spans="1:103">
      <c r="A696" s="3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4"/>
      <c r="X696" s="4"/>
      <c r="Y696" s="4"/>
      <c r="Z696" s="4"/>
      <c r="AA696" s="4"/>
      <c r="AB696" s="4"/>
      <c r="AC696" s="4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</row>
    <row r="697" spans="1:103">
      <c r="A697" s="3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4"/>
      <c r="X697" s="4"/>
      <c r="Y697" s="4"/>
      <c r="Z697" s="4"/>
      <c r="AA697" s="4"/>
      <c r="AB697" s="4"/>
      <c r="AC697" s="4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</row>
    <row r="698" spans="1:103">
      <c r="A698" s="3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4"/>
      <c r="X698" s="4"/>
      <c r="Y698" s="4"/>
      <c r="Z698" s="4"/>
      <c r="AA698" s="4"/>
      <c r="AB698" s="4"/>
      <c r="AC698" s="4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</row>
    <row r="699" spans="1:103">
      <c r="A699" s="3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4"/>
      <c r="X699" s="4"/>
      <c r="Y699" s="4"/>
      <c r="Z699" s="4"/>
      <c r="AA699" s="4"/>
      <c r="AB699" s="4"/>
      <c r="AC699" s="4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</row>
    <row r="700" spans="1:103">
      <c r="A700" s="3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4"/>
      <c r="X700" s="4"/>
      <c r="Y700" s="4"/>
      <c r="Z700" s="4"/>
      <c r="AA700" s="4"/>
      <c r="AB700" s="4"/>
      <c r="AC700" s="4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</row>
    <row r="701" spans="1:103">
      <c r="A701" s="3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4"/>
      <c r="X701" s="4"/>
      <c r="Y701" s="4"/>
      <c r="Z701" s="4"/>
      <c r="AA701" s="4"/>
      <c r="AB701" s="4"/>
      <c r="AC701" s="4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</row>
    <row r="702" spans="1:103">
      <c r="A702" s="3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4"/>
      <c r="X702" s="4"/>
      <c r="Y702" s="4"/>
      <c r="Z702" s="4"/>
      <c r="AA702" s="4"/>
      <c r="AB702" s="4"/>
      <c r="AC702" s="4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</row>
    <row r="703" spans="1:103">
      <c r="A703" s="3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4"/>
      <c r="X703" s="4"/>
      <c r="Y703" s="4"/>
      <c r="Z703" s="4"/>
      <c r="AA703" s="4"/>
      <c r="AB703" s="4"/>
      <c r="AC703" s="4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</row>
    <row r="704" spans="1:103">
      <c r="A704" s="3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4"/>
      <c r="X704" s="4"/>
      <c r="Y704" s="4"/>
      <c r="Z704" s="4"/>
      <c r="AA704" s="4"/>
      <c r="AB704" s="4"/>
      <c r="AC704" s="4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</row>
    <row r="705" spans="1:103">
      <c r="A705" s="3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4"/>
      <c r="X705" s="4"/>
      <c r="Y705" s="4"/>
      <c r="Z705" s="4"/>
      <c r="AA705" s="4"/>
      <c r="AB705" s="4"/>
      <c r="AC705" s="4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</row>
    <row r="706" spans="1:103">
      <c r="A706" s="3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4"/>
      <c r="X706" s="4"/>
      <c r="Y706" s="4"/>
      <c r="Z706" s="4"/>
      <c r="AA706" s="4"/>
      <c r="AB706" s="4"/>
      <c r="AC706" s="4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</row>
    <row r="707" spans="1:103">
      <c r="A707" s="3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4"/>
      <c r="X707" s="4"/>
      <c r="Y707" s="4"/>
      <c r="Z707" s="4"/>
      <c r="AA707" s="4"/>
      <c r="AB707" s="4"/>
      <c r="AC707" s="4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</row>
    <row r="708" spans="1:103">
      <c r="A708" s="3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4"/>
      <c r="X708" s="4"/>
      <c r="Y708" s="4"/>
      <c r="Z708" s="4"/>
      <c r="AA708" s="4"/>
      <c r="AB708" s="4"/>
      <c r="AC708" s="4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</row>
    <row r="709" spans="1:103">
      <c r="A709" s="3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4"/>
      <c r="X709" s="4"/>
      <c r="Y709" s="4"/>
      <c r="Z709" s="4"/>
      <c r="AA709" s="4"/>
      <c r="AB709" s="4"/>
      <c r="AC709" s="4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</row>
    <row r="710" spans="1:103">
      <c r="A710" s="3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4"/>
      <c r="X710" s="4"/>
      <c r="Y710" s="4"/>
      <c r="Z710" s="4"/>
      <c r="AA710" s="4"/>
      <c r="AB710" s="4"/>
      <c r="AC710" s="4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</row>
    <row r="711" spans="1:103">
      <c r="A711" s="3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4"/>
      <c r="X711" s="4"/>
      <c r="Y711" s="4"/>
      <c r="Z711" s="4"/>
      <c r="AA711" s="4"/>
      <c r="AB711" s="4"/>
      <c r="AC711" s="4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</row>
    <row r="712" spans="1:103">
      <c r="A712" s="3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4"/>
      <c r="X712" s="4"/>
      <c r="Y712" s="4"/>
      <c r="Z712" s="4"/>
      <c r="AA712" s="4"/>
      <c r="AB712" s="4"/>
      <c r="AC712" s="4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</row>
    <row r="713" spans="1:103">
      <c r="A713" s="3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4"/>
      <c r="X713" s="4"/>
      <c r="Y713" s="4"/>
      <c r="Z713" s="4"/>
      <c r="AA713" s="4"/>
      <c r="AB713" s="4"/>
      <c r="AC713" s="4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</row>
    <row r="714" spans="1:103">
      <c r="A714" s="3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4"/>
      <c r="X714" s="4"/>
      <c r="Y714" s="4"/>
      <c r="Z714" s="4"/>
      <c r="AA714" s="4"/>
      <c r="AB714" s="4"/>
      <c r="AC714" s="4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</row>
    <row r="715" spans="1:103">
      <c r="A715" s="3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4"/>
      <c r="X715" s="4"/>
      <c r="Y715" s="4"/>
      <c r="Z715" s="4"/>
      <c r="AA715" s="4"/>
      <c r="AB715" s="4"/>
      <c r="AC715" s="4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</row>
    <row r="716" spans="1:103">
      <c r="A716" s="3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4"/>
      <c r="X716" s="4"/>
      <c r="Y716" s="4"/>
      <c r="Z716" s="4"/>
      <c r="AA716" s="4"/>
      <c r="AB716" s="4"/>
      <c r="AC716" s="4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</row>
    <row r="717" spans="1:103">
      <c r="A717" s="3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4"/>
      <c r="X717" s="4"/>
      <c r="Y717" s="4"/>
      <c r="Z717" s="4"/>
      <c r="AA717" s="4"/>
      <c r="AB717" s="4"/>
      <c r="AC717" s="4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</row>
    <row r="718" spans="1:103">
      <c r="A718" s="3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4"/>
      <c r="X718" s="4"/>
      <c r="Y718" s="4"/>
      <c r="Z718" s="4"/>
      <c r="AA718" s="4"/>
      <c r="AB718" s="4"/>
      <c r="AC718" s="4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</row>
    <row r="719" spans="1:103">
      <c r="A719" s="3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4"/>
      <c r="X719" s="4"/>
      <c r="Y719" s="4"/>
      <c r="Z719" s="4"/>
      <c r="AA719" s="4"/>
      <c r="AB719" s="4"/>
      <c r="AC719" s="4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</row>
    <row r="720" spans="1:103">
      <c r="A720" s="3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4"/>
      <c r="X720" s="4"/>
      <c r="Y720" s="4"/>
      <c r="Z720" s="4"/>
      <c r="AA720" s="4"/>
      <c r="AB720" s="4"/>
      <c r="AC720" s="4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</row>
    <row r="721" spans="1:103">
      <c r="A721" s="3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4"/>
      <c r="X721" s="4"/>
      <c r="Y721" s="4"/>
      <c r="Z721" s="4"/>
      <c r="AA721" s="4"/>
      <c r="AB721" s="4"/>
      <c r="AC721" s="4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</row>
    <row r="722" spans="1:103">
      <c r="A722" s="3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4"/>
      <c r="X722" s="4"/>
      <c r="Y722" s="4"/>
      <c r="Z722" s="4"/>
      <c r="AA722" s="4"/>
      <c r="AB722" s="4"/>
      <c r="AC722" s="4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</row>
    <row r="723" spans="1:103">
      <c r="A723" s="3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4"/>
      <c r="X723" s="4"/>
      <c r="Y723" s="4"/>
      <c r="Z723" s="4"/>
      <c r="AA723" s="4"/>
      <c r="AB723" s="4"/>
      <c r="AC723" s="4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</row>
    <row r="724" spans="1:103">
      <c r="A724" s="3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4"/>
      <c r="X724" s="4"/>
      <c r="Y724" s="4"/>
      <c r="Z724" s="4"/>
      <c r="AA724" s="4"/>
      <c r="AB724" s="4"/>
      <c r="AC724" s="4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</row>
    <row r="725" spans="1:103">
      <c r="A725" s="3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4"/>
      <c r="X725" s="4"/>
      <c r="Y725" s="4"/>
      <c r="Z725" s="4"/>
      <c r="AA725" s="4"/>
      <c r="AB725" s="4"/>
      <c r="AC725" s="4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</row>
    <row r="726" spans="1:103">
      <c r="A726" s="3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4"/>
      <c r="X726" s="4"/>
      <c r="Y726" s="4"/>
      <c r="Z726" s="4"/>
      <c r="AA726" s="4"/>
      <c r="AB726" s="4"/>
      <c r="AC726" s="4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</row>
    <row r="727" spans="1:103">
      <c r="A727" s="3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4"/>
      <c r="X727" s="4"/>
      <c r="Y727" s="4"/>
      <c r="Z727" s="4"/>
      <c r="AA727" s="4"/>
      <c r="AB727" s="4"/>
      <c r="AC727" s="4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</row>
    <row r="728" spans="1:103">
      <c r="A728" s="3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4"/>
      <c r="X728" s="4"/>
      <c r="Y728" s="4"/>
      <c r="Z728" s="4"/>
      <c r="AA728" s="4"/>
      <c r="AB728" s="4"/>
      <c r="AC728" s="4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</row>
    <row r="729" spans="1:103">
      <c r="A729" s="3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4"/>
      <c r="X729" s="4"/>
      <c r="Y729" s="4"/>
      <c r="Z729" s="4"/>
      <c r="AA729" s="4"/>
      <c r="AB729" s="4"/>
      <c r="AC729" s="4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</row>
    <row r="730" spans="1:103">
      <c r="A730" s="3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4"/>
      <c r="X730" s="4"/>
      <c r="Y730" s="4"/>
      <c r="Z730" s="4"/>
      <c r="AA730" s="4"/>
      <c r="AB730" s="4"/>
      <c r="AC730" s="4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</row>
    <row r="731" spans="1:103">
      <c r="A731" s="3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4"/>
      <c r="X731" s="4"/>
      <c r="Y731" s="4"/>
      <c r="Z731" s="4"/>
      <c r="AA731" s="4"/>
      <c r="AB731" s="4"/>
      <c r="AC731" s="4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</row>
    <row r="732" spans="1:103">
      <c r="A732" s="3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4"/>
      <c r="X732" s="4"/>
      <c r="Y732" s="4"/>
      <c r="Z732" s="4"/>
      <c r="AA732" s="4"/>
      <c r="AB732" s="4"/>
      <c r="AC732" s="4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</row>
    <row r="733" spans="1:103">
      <c r="A733" s="3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4"/>
      <c r="X733" s="4"/>
      <c r="Y733" s="4"/>
      <c r="Z733" s="4"/>
      <c r="AA733" s="4"/>
      <c r="AB733" s="4"/>
      <c r="AC733" s="4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</row>
    <row r="734" spans="1:103">
      <c r="A734" s="3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4"/>
      <c r="X734" s="4"/>
      <c r="Y734" s="4"/>
      <c r="Z734" s="4"/>
      <c r="AA734" s="4"/>
      <c r="AB734" s="4"/>
      <c r="AC734" s="4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</row>
    <row r="735" spans="1:103">
      <c r="A735" s="3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4"/>
      <c r="X735" s="4"/>
      <c r="Y735" s="4"/>
      <c r="Z735" s="4"/>
      <c r="AA735" s="4"/>
      <c r="AB735" s="4"/>
      <c r="AC735" s="4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</row>
    <row r="736" spans="1:103">
      <c r="A736" s="3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4"/>
      <c r="X736" s="4"/>
      <c r="Y736" s="4"/>
      <c r="Z736" s="4"/>
      <c r="AA736" s="4"/>
      <c r="AB736" s="4"/>
      <c r="AC736" s="4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</row>
    <row r="737" spans="1:103">
      <c r="A737" s="3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4"/>
      <c r="X737" s="4"/>
      <c r="Y737" s="4"/>
      <c r="Z737" s="4"/>
      <c r="AA737" s="4"/>
      <c r="AB737" s="4"/>
      <c r="AC737" s="4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</row>
    <row r="738" spans="1:103">
      <c r="A738" s="3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4"/>
      <c r="X738" s="4"/>
      <c r="Y738" s="4"/>
      <c r="Z738" s="4"/>
      <c r="AA738" s="4"/>
      <c r="AB738" s="4"/>
      <c r="AC738" s="4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</row>
    <row r="739" spans="1:103">
      <c r="A739" s="3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4"/>
      <c r="X739" s="4"/>
      <c r="Y739" s="4"/>
      <c r="Z739" s="4"/>
      <c r="AA739" s="4"/>
      <c r="AB739" s="4"/>
      <c r="AC739" s="4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</row>
    <row r="740" spans="1:103">
      <c r="A740" s="3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4"/>
      <c r="X740" s="4"/>
      <c r="Y740" s="4"/>
      <c r="Z740" s="4"/>
      <c r="AA740" s="4"/>
      <c r="AB740" s="4"/>
      <c r="AC740" s="4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</row>
    <row r="741" spans="1:103">
      <c r="A741" s="3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4"/>
      <c r="X741" s="4"/>
      <c r="Y741" s="4"/>
      <c r="Z741" s="4"/>
      <c r="AA741" s="4"/>
      <c r="AB741" s="4"/>
      <c r="AC741" s="4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</row>
    <row r="742" spans="1:103">
      <c r="A742" s="3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4"/>
      <c r="X742" s="4"/>
      <c r="Y742" s="4"/>
      <c r="Z742" s="4"/>
      <c r="AA742" s="4"/>
      <c r="AB742" s="4"/>
      <c r="AC742" s="4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</row>
    <row r="743" spans="1:103">
      <c r="A743" s="3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4"/>
      <c r="X743" s="4"/>
      <c r="Y743" s="4"/>
      <c r="Z743" s="4"/>
      <c r="AA743" s="4"/>
      <c r="AB743" s="4"/>
      <c r="AC743" s="4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</row>
    <row r="744" spans="1:103">
      <c r="A744" s="3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4"/>
      <c r="X744" s="4"/>
      <c r="Y744" s="4"/>
      <c r="Z744" s="4"/>
      <c r="AA744" s="4"/>
      <c r="AB744" s="4"/>
      <c r="AC744" s="4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</row>
    <row r="745" spans="1:103">
      <c r="A745" s="3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4"/>
      <c r="X745" s="4"/>
      <c r="Y745" s="4"/>
      <c r="Z745" s="4"/>
      <c r="AA745" s="4"/>
      <c r="AB745" s="4"/>
      <c r="AC745" s="4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</row>
    <row r="746" spans="1:103">
      <c r="A746" s="3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4"/>
      <c r="X746" s="4"/>
      <c r="Y746" s="4"/>
      <c r="Z746" s="4"/>
      <c r="AA746" s="4"/>
      <c r="AB746" s="4"/>
      <c r="AC746" s="4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</row>
    <row r="747" spans="1:103">
      <c r="A747" s="3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4"/>
      <c r="X747" s="4"/>
      <c r="Y747" s="4"/>
      <c r="Z747" s="4"/>
      <c r="AA747" s="4"/>
      <c r="AB747" s="4"/>
      <c r="AC747" s="4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</row>
    <row r="748" spans="1:103">
      <c r="A748" s="3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4"/>
      <c r="X748" s="4"/>
      <c r="Y748" s="4"/>
      <c r="Z748" s="4"/>
      <c r="AA748" s="4"/>
      <c r="AB748" s="4"/>
      <c r="AC748" s="4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</row>
    <row r="749" spans="1:103">
      <c r="A749" s="3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4"/>
      <c r="X749" s="4"/>
      <c r="Y749" s="4"/>
      <c r="Z749" s="4"/>
      <c r="AA749" s="4"/>
      <c r="AB749" s="4"/>
      <c r="AC749" s="4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</row>
    <row r="750" spans="1:103">
      <c r="A750" s="3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4"/>
      <c r="X750" s="4"/>
      <c r="Y750" s="4"/>
      <c r="Z750" s="4"/>
      <c r="AA750" s="4"/>
      <c r="AB750" s="4"/>
      <c r="AC750" s="4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</row>
    <row r="751" spans="1:103">
      <c r="A751" s="3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4"/>
      <c r="X751" s="4"/>
      <c r="Y751" s="4"/>
      <c r="Z751" s="4"/>
      <c r="AA751" s="4"/>
      <c r="AB751" s="4"/>
      <c r="AC751" s="4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</row>
    <row r="752" spans="1:103">
      <c r="A752" s="3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4"/>
      <c r="X752" s="4"/>
      <c r="Y752" s="4"/>
      <c r="Z752" s="4"/>
      <c r="AA752" s="4"/>
      <c r="AB752" s="4"/>
      <c r="AC752" s="4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</row>
    <row r="753" spans="1:103">
      <c r="A753" s="3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4"/>
      <c r="X753" s="4"/>
      <c r="Y753" s="4"/>
      <c r="Z753" s="4"/>
      <c r="AA753" s="4"/>
      <c r="AB753" s="4"/>
      <c r="AC753" s="4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</row>
    <row r="754" spans="1:103">
      <c r="A754" s="3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4"/>
      <c r="X754" s="4"/>
      <c r="Y754" s="4"/>
      <c r="Z754" s="4"/>
      <c r="AA754" s="4"/>
      <c r="AB754" s="4"/>
      <c r="AC754" s="4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</row>
    <row r="755" spans="1:103">
      <c r="A755" s="3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4"/>
      <c r="X755" s="4"/>
      <c r="Y755" s="4"/>
      <c r="Z755" s="4"/>
      <c r="AA755" s="4"/>
      <c r="AB755" s="4"/>
      <c r="AC755" s="4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</row>
    <row r="756" spans="1:103">
      <c r="A756" s="3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4"/>
      <c r="X756" s="4"/>
      <c r="Y756" s="4"/>
      <c r="Z756" s="4"/>
      <c r="AA756" s="4"/>
      <c r="AB756" s="4"/>
      <c r="AC756" s="4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</row>
    <row r="757" spans="1:103">
      <c r="A757" s="3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4"/>
      <c r="X757" s="4"/>
      <c r="Y757" s="4"/>
      <c r="Z757" s="4"/>
      <c r="AA757" s="4"/>
      <c r="AB757" s="4"/>
      <c r="AC757" s="4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</row>
    <row r="758" spans="1:103">
      <c r="A758" s="3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4"/>
      <c r="X758" s="4"/>
      <c r="Y758" s="4"/>
      <c r="Z758" s="4"/>
      <c r="AA758" s="4"/>
      <c r="AB758" s="4"/>
      <c r="AC758" s="4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</row>
    <row r="759" spans="1:103">
      <c r="A759" s="3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4"/>
      <c r="X759" s="4"/>
      <c r="Y759" s="4"/>
      <c r="Z759" s="4"/>
      <c r="AA759" s="4"/>
      <c r="AB759" s="4"/>
      <c r="AC759" s="4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</row>
    <row r="760" spans="1:103">
      <c r="A760" s="3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4"/>
      <c r="X760" s="4"/>
      <c r="Y760" s="4"/>
      <c r="Z760" s="4"/>
      <c r="AA760" s="4"/>
      <c r="AB760" s="4"/>
      <c r="AC760" s="4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</row>
    <row r="761" spans="1:103">
      <c r="A761" s="3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4"/>
      <c r="X761" s="4"/>
      <c r="Y761" s="4"/>
      <c r="Z761" s="4"/>
      <c r="AA761" s="4"/>
      <c r="AB761" s="4"/>
      <c r="AC761" s="4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</row>
    <row r="762" spans="1:103">
      <c r="A762" s="3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4"/>
      <c r="X762" s="4"/>
      <c r="Y762" s="4"/>
      <c r="Z762" s="4"/>
      <c r="AA762" s="4"/>
      <c r="AB762" s="4"/>
      <c r="AC762" s="4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</row>
    <row r="763" spans="1:103">
      <c r="A763" s="3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4"/>
      <c r="X763" s="4"/>
      <c r="Y763" s="4"/>
      <c r="Z763" s="4"/>
      <c r="AA763" s="4"/>
      <c r="AB763" s="4"/>
      <c r="AC763" s="4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</row>
    <row r="764" spans="1:103">
      <c r="A764" s="3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4"/>
      <c r="X764" s="4"/>
      <c r="Y764" s="4"/>
      <c r="Z764" s="4"/>
      <c r="AA764" s="4"/>
      <c r="AB764" s="4"/>
      <c r="AC764" s="4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</row>
    <row r="765" spans="1:103">
      <c r="A765" s="3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4"/>
      <c r="X765" s="4"/>
      <c r="Y765" s="4"/>
      <c r="Z765" s="4"/>
      <c r="AA765" s="4"/>
      <c r="AB765" s="4"/>
      <c r="AC765" s="4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</row>
    <row r="766" spans="1:103">
      <c r="A766" s="3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4"/>
      <c r="X766" s="4"/>
      <c r="Y766" s="4"/>
      <c r="Z766" s="4"/>
      <c r="AA766" s="4"/>
      <c r="AB766" s="4"/>
      <c r="AC766" s="4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</row>
    <row r="767" spans="1:103">
      <c r="A767" s="3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4"/>
      <c r="X767" s="4"/>
      <c r="Y767" s="4"/>
      <c r="Z767" s="4"/>
      <c r="AA767" s="4"/>
      <c r="AB767" s="4"/>
      <c r="AC767" s="4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</row>
    <row r="768" spans="1:103">
      <c r="A768" s="3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4"/>
      <c r="X768" s="4"/>
      <c r="Y768" s="4"/>
      <c r="Z768" s="4"/>
      <c r="AA768" s="4"/>
      <c r="AB768" s="4"/>
      <c r="AC768" s="4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</row>
    <row r="769" spans="1:103">
      <c r="A769" s="3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4"/>
      <c r="X769" s="4"/>
      <c r="Y769" s="4"/>
      <c r="Z769" s="4"/>
      <c r="AA769" s="4"/>
      <c r="AB769" s="4"/>
      <c r="AC769" s="4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</row>
    <row r="770" spans="1:103">
      <c r="A770" s="3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4"/>
      <c r="X770" s="4"/>
      <c r="Y770" s="4"/>
      <c r="Z770" s="4"/>
      <c r="AA770" s="4"/>
      <c r="AB770" s="4"/>
      <c r="AC770" s="4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</row>
    <row r="771" spans="1:103">
      <c r="A771" s="3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4"/>
      <c r="X771" s="4"/>
      <c r="Y771" s="4"/>
      <c r="Z771" s="4"/>
      <c r="AA771" s="4"/>
      <c r="AB771" s="4"/>
      <c r="AC771" s="4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</row>
    <row r="772" spans="1:103">
      <c r="A772" s="3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4"/>
      <c r="X772" s="4"/>
      <c r="Y772" s="4"/>
      <c r="Z772" s="4"/>
      <c r="AA772" s="4"/>
      <c r="AB772" s="4"/>
      <c r="AC772" s="4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</row>
    <row r="773" spans="1:103">
      <c r="A773" s="3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4"/>
      <c r="X773" s="4"/>
      <c r="Y773" s="4"/>
      <c r="Z773" s="4"/>
      <c r="AA773" s="4"/>
      <c r="AB773" s="4"/>
      <c r="AC773" s="4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</row>
    <row r="774" spans="1:103">
      <c r="A774" s="3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4"/>
      <c r="X774" s="4"/>
      <c r="Y774" s="4"/>
      <c r="Z774" s="4"/>
      <c r="AA774" s="4"/>
      <c r="AB774" s="4"/>
      <c r="AC774" s="4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</row>
    <row r="775" spans="1:103">
      <c r="A775" s="3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4"/>
      <c r="X775" s="4"/>
      <c r="Y775" s="4"/>
      <c r="Z775" s="4"/>
      <c r="AA775" s="4"/>
      <c r="AB775" s="4"/>
      <c r="AC775" s="4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</row>
  </sheetData>
  <hyperlinks>
    <hyperlink ref="N53" r:id="rId1"/>
    <hyperlink ref="N55" r:id="rId2"/>
    <hyperlink ref="N56" r:id="rId3"/>
    <hyperlink ref="N54" r:id="rId4"/>
    <hyperlink ref="N57" r:id="rId5"/>
    <hyperlink ref="U53" r:id="rId6"/>
    <hyperlink ref="U55" r:id="rId7"/>
    <hyperlink ref="U56" r:id="rId8"/>
    <hyperlink ref="U54" r:id="rId9"/>
    <hyperlink ref="U57" r:id="rId10"/>
    <hyperlink ref="N48" r:id="rId11"/>
    <hyperlink ref="U48" r:id="rId1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8.83203125" defaultRowHeight="14" x14ac:dyDescent="0"/>
  <cols>
    <col min="2" max="2" width="10.33203125" customWidth="1"/>
    <col min="4" max="4" width="12.6640625" customWidth="1"/>
    <col min="5" max="11" width="10.83203125" customWidth="1"/>
    <col min="12" max="12" width="11.6640625" customWidth="1"/>
    <col min="15" max="15" width="10.5" customWidth="1"/>
    <col min="17" max="17" width="10.5" customWidth="1"/>
    <col min="18" max="19" width="12.33203125" customWidth="1"/>
  </cols>
  <sheetData>
    <row r="1" spans="1:19" ht="49">
      <c r="A1" s="32" t="s">
        <v>15</v>
      </c>
      <c r="B1" s="32" t="s">
        <v>542</v>
      </c>
      <c r="C1" s="32" t="s">
        <v>539</v>
      </c>
      <c r="D1" s="32" t="s">
        <v>540</v>
      </c>
      <c r="E1" s="32" t="s">
        <v>541</v>
      </c>
      <c r="F1" s="32" t="s">
        <v>543</v>
      </c>
      <c r="G1" s="32" t="s">
        <v>544</v>
      </c>
      <c r="H1" s="32" t="s">
        <v>545</v>
      </c>
      <c r="I1" s="32" t="s">
        <v>546</v>
      </c>
      <c r="J1" s="32" t="s">
        <v>547</v>
      </c>
      <c r="K1" s="32" t="s">
        <v>548</v>
      </c>
      <c r="L1" s="32" t="s">
        <v>549</v>
      </c>
      <c r="M1" s="32" t="s">
        <v>550</v>
      </c>
      <c r="N1" s="32" t="s">
        <v>551</v>
      </c>
      <c r="O1" s="32" t="s">
        <v>552</v>
      </c>
      <c r="P1" s="32" t="s">
        <v>553</v>
      </c>
      <c r="Q1" s="32" t="s">
        <v>554</v>
      </c>
      <c r="R1" s="32" t="s">
        <v>555</v>
      </c>
      <c r="S1" s="32" t="s">
        <v>556</v>
      </c>
    </row>
    <row r="2" spans="1:19">
      <c r="B2" s="89" t="s">
        <v>633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8.33203125" customWidth="1"/>
    <col min="5" max="5" width="11.6640625" customWidth="1"/>
    <col min="6" max="7" width="10.5" customWidth="1"/>
    <col min="8" max="8" width="82" customWidth="1"/>
  </cols>
  <sheetData>
    <row r="1" spans="1:8">
      <c r="A1" t="s">
        <v>584</v>
      </c>
      <c r="B1" s="77" t="s">
        <v>580</v>
      </c>
      <c r="C1" s="77" t="s">
        <v>581</v>
      </c>
      <c r="D1" s="77" t="s">
        <v>582</v>
      </c>
      <c r="E1" s="77" t="s">
        <v>531</v>
      </c>
      <c r="F1" s="77" t="s">
        <v>579</v>
      </c>
      <c r="G1" s="77" t="s">
        <v>586</v>
      </c>
      <c r="H1" t="s">
        <v>583</v>
      </c>
    </row>
    <row r="2" spans="1:8">
      <c r="A2" s="41" t="s">
        <v>575</v>
      </c>
      <c r="B2" s="78">
        <v>0.125</v>
      </c>
      <c r="C2" s="78">
        <v>0.1</v>
      </c>
      <c r="D2" s="78"/>
      <c r="E2" s="78">
        <v>0.125</v>
      </c>
      <c r="F2" s="79">
        <v>0.05</v>
      </c>
      <c r="H2" t="s">
        <v>585</v>
      </c>
    </row>
    <row r="3" spans="1:8">
      <c r="A3" s="41" t="s">
        <v>576</v>
      </c>
    </row>
    <row r="4" spans="1:8">
      <c r="A4" s="41" t="s">
        <v>577</v>
      </c>
    </row>
    <row r="5" spans="1:8">
      <c r="A5" s="41" t="s">
        <v>578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Vinely Pros</vt:lpstr>
      <vt:lpstr>Parties</vt:lpstr>
      <vt:lpstr>Wine</vt:lpstr>
      <vt:lpstr>Customers</vt:lpstr>
      <vt:lpstr>Orders</vt:lpstr>
      <vt:lpstr>Order Modification</vt:lpstr>
      <vt:lpstr>Comp Plan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Kwan Hong Lee</cp:lastModifiedBy>
  <dcterms:created xsi:type="dcterms:W3CDTF">2012-09-17T01:12:20Z</dcterms:created>
  <dcterms:modified xsi:type="dcterms:W3CDTF">2012-11-21T16:52:54Z</dcterms:modified>
</cp:coreProperties>
</file>