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0"/>
  <workbookPr autoCompressPictures="0"/>
  <bookViews>
    <workbookView xWindow="9820" yWindow="4260" windowWidth="32000" windowHeight="22780" tabRatio="660" activeTab="4"/>
  </bookViews>
  <sheets>
    <sheet name="Dashboard" sheetId="1" r:id="rId1"/>
    <sheet name="Vinely Pros" sheetId="2" r:id="rId2"/>
    <sheet name="Parties" sheetId="3" r:id="rId3"/>
    <sheet name="Wine" sheetId="4" r:id="rId4"/>
    <sheet name="Customers" sheetId="5" r:id="rId5"/>
    <sheet name="Orders" sheetId="6" r:id="rId6"/>
    <sheet name="Order Modification" sheetId="8" r:id="rId7"/>
    <sheet name="Comp Plan Table" sheetId="9" r:id="rId8"/>
  </sheets>
  <externalReferences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6" l="1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E5" i="6"/>
  <c r="F5" i="6"/>
  <c r="G5" i="6"/>
  <c r="H5" i="6"/>
  <c r="J5" i="6"/>
  <c r="K5" i="6"/>
  <c r="L5" i="6"/>
  <c r="M5" i="6"/>
  <c r="N5" i="6"/>
  <c r="O5" i="6"/>
  <c r="P5" i="6"/>
  <c r="Q5" i="6"/>
  <c r="R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T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D44" i="6"/>
  <c r="E44" i="6"/>
  <c r="F44" i="6"/>
  <c r="G44" i="6"/>
  <c r="H44" i="6"/>
  <c r="J44" i="6"/>
  <c r="K44" i="6"/>
  <c r="L44" i="6"/>
  <c r="M44" i="6"/>
  <c r="N44" i="6"/>
  <c r="O44" i="6"/>
  <c r="P44" i="6"/>
  <c r="Q44" i="6"/>
  <c r="R44" i="6"/>
  <c r="T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</calcChain>
</file>

<file path=xl/sharedStrings.xml><?xml version="1.0" encoding="utf-8"?>
<sst xmlns="http://schemas.openxmlformats.org/spreadsheetml/2006/main" count="1676" uniqueCount="735">
  <si>
    <t>VP-MI-000001</t>
  </si>
  <si>
    <t>Vinely Pro ID</t>
  </si>
  <si>
    <t>Gender</t>
  </si>
  <si>
    <t>Age</t>
  </si>
  <si>
    <t>Source</t>
  </si>
  <si>
    <t>Wine Industry?</t>
  </si>
  <si>
    <t>Party ID</t>
  </si>
  <si>
    <t>Host</t>
  </si>
  <si>
    <t># Invites</t>
  </si>
  <si>
    <t># Men</t>
  </si>
  <si>
    <t># Women</t>
  </si>
  <si>
    <t>Avg Age</t>
  </si>
  <si>
    <t>Sales</t>
  </si>
  <si>
    <t>Date</t>
  </si>
  <si>
    <t>Day of Wk</t>
  </si>
  <si>
    <t>Customer ID</t>
  </si>
  <si>
    <t>Recipient First Name</t>
  </si>
  <si>
    <t>Recipient Last Name</t>
  </si>
  <si>
    <t>Recipient Company</t>
  </si>
  <si>
    <t>Recipient Address 1</t>
  </si>
  <si>
    <t>Recipient Address 2</t>
  </si>
  <si>
    <t>Recipient City</t>
  </si>
  <si>
    <t>Recipient State</t>
  </si>
  <si>
    <t>Recipient Postal Code</t>
  </si>
  <si>
    <t>Recipient Country</t>
  </si>
  <si>
    <t>Recipient Home Phone</t>
  </si>
  <si>
    <t>Recipient Work Phone</t>
  </si>
  <si>
    <t>Recipient Email</t>
  </si>
  <si>
    <t>Customer First Name</t>
  </si>
  <si>
    <t>Customer Last Name</t>
  </si>
  <si>
    <t>Customer Address</t>
  </si>
  <si>
    <t>Customer City</t>
  </si>
  <si>
    <t>Customer State</t>
  </si>
  <si>
    <t>Customer Postal Code</t>
  </si>
  <si>
    <t>Credit Card Expiration</t>
  </si>
  <si>
    <t>Subscription Freq</t>
  </si>
  <si>
    <t>Price Tier</t>
  </si>
  <si>
    <t>Quantity</t>
  </si>
  <si>
    <t>Red/White</t>
  </si>
  <si>
    <t>Credit Outstanding</t>
  </si>
  <si>
    <t>Wine Personality</t>
  </si>
  <si>
    <t>Fulfillment Type A
(like)</t>
  </si>
  <si>
    <t>Fulfillment Type B
(neutral)</t>
  </si>
  <si>
    <t>Vinely Pro</t>
  </si>
  <si>
    <t>Wine 1 Overall</t>
  </si>
  <si>
    <t>Wine 1 Sweet</t>
  </si>
  <si>
    <t>Wine 1  Sweet DNL</t>
  </si>
  <si>
    <t>Wine 1 Weight</t>
  </si>
  <si>
    <t>Wine 1 Weight DNL</t>
  </si>
  <si>
    <t>Wine 1 Texture</t>
  </si>
  <si>
    <t>Wine 1 Texture DNL</t>
  </si>
  <si>
    <t>Wine 1 Sizzle</t>
  </si>
  <si>
    <t>Wine 1 Sizzle DNL</t>
  </si>
  <si>
    <t>Wine 2 Overall</t>
  </si>
  <si>
    <t>Wine 2 Sweet</t>
  </si>
  <si>
    <t>Wine 2  Sweet DNL</t>
  </si>
  <si>
    <t>Wine 2 Weight</t>
  </si>
  <si>
    <t>Wine 2 Weight DNL</t>
  </si>
  <si>
    <t>Wine 2 Texture</t>
  </si>
  <si>
    <t>Wine 2 Texture DNL</t>
  </si>
  <si>
    <t>Wine 2 Sizzle</t>
  </si>
  <si>
    <t>Wine 2 Sizzle DNL</t>
  </si>
  <si>
    <t>Wine 3 Overall</t>
  </si>
  <si>
    <t>Wine 3 Sweet</t>
  </si>
  <si>
    <t>Wine 3  Sweet DNL</t>
  </si>
  <si>
    <t>Wine 3 Weight</t>
  </si>
  <si>
    <t>Wine 3 Weight DNL</t>
  </si>
  <si>
    <t>Wine 3 Texture</t>
  </si>
  <si>
    <t>Wine 3 Texture DNL</t>
  </si>
  <si>
    <t>Wine 3 Sizzle</t>
  </si>
  <si>
    <t>Wine 3 Sizzle DNL</t>
  </si>
  <si>
    <t>Wine 4 Overall</t>
  </si>
  <si>
    <t>Wine 4 Sweet</t>
  </si>
  <si>
    <t>Wine 4  Sweet DNL</t>
  </si>
  <si>
    <t>Wine 4 Weight</t>
  </si>
  <si>
    <t>Wine 4 Weight DNL</t>
  </si>
  <si>
    <t>Wine 4 Texture</t>
  </si>
  <si>
    <t>Wine 4 Texture DNL</t>
  </si>
  <si>
    <t>Wine 4 Sizzle</t>
  </si>
  <si>
    <t>Wine 4 Sizzle DNL</t>
  </si>
  <si>
    <t>Wine 5 Overall</t>
  </si>
  <si>
    <t>Wine 5 Sweet</t>
  </si>
  <si>
    <t>Wine 5 Sweet DNL</t>
  </si>
  <si>
    <t>Wine 5 Weight</t>
  </si>
  <si>
    <t>Wine 5 Weight DNL</t>
  </si>
  <si>
    <t>Wine 5 Texture</t>
  </si>
  <si>
    <t>Wine 5 Texture DNL</t>
  </si>
  <si>
    <t>Wine 5 Sizzle</t>
  </si>
  <si>
    <t>Wine 5 Sizzle DNL</t>
  </si>
  <si>
    <t>Wine 6 Overall</t>
  </si>
  <si>
    <t>Wine 6 Sweet</t>
  </si>
  <si>
    <t>Wine 6  Sweet DNL</t>
  </si>
  <si>
    <t>Wine 6 Weight</t>
  </si>
  <si>
    <t>Wine 6 Weight DNL</t>
  </si>
  <si>
    <t>Wine 6 Texture</t>
  </si>
  <si>
    <t>Wine 6 Texture DNL</t>
  </si>
  <si>
    <t>Wine 6 Sizzle</t>
  </si>
  <si>
    <t>Wine 6 Sizzle DNL</t>
  </si>
  <si>
    <t>Gary</t>
  </si>
  <si>
    <t>Ware</t>
  </si>
  <si>
    <t>2755 Cornelius Place</t>
  </si>
  <si>
    <t>Lemon Grove</t>
  </si>
  <si>
    <t>CA</t>
  </si>
  <si>
    <t>US</t>
  </si>
  <si>
    <t>gary.ware@gmail.com</t>
  </si>
  <si>
    <t>Serendipitous</t>
  </si>
  <si>
    <t>Nihan</t>
  </si>
  <si>
    <t>Gorkem</t>
  </si>
  <si>
    <t>nihangorkem@gmail.com</t>
  </si>
  <si>
    <t>Jenny</t>
  </si>
  <si>
    <t>Reynolds</t>
  </si>
  <si>
    <t>jenny.e.reynolds@gmail.com</t>
  </si>
  <si>
    <t>Andrea</t>
  </si>
  <si>
    <t>Rodi</t>
  </si>
  <si>
    <t>arodi1987@gmail.com</t>
  </si>
  <si>
    <t>Brandy</t>
  </si>
  <si>
    <t>Rosenquist</t>
  </si>
  <si>
    <t>bravadobrandy@gmail.com</t>
  </si>
  <si>
    <t>Stefanie</t>
  </si>
  <si>
    <t>Lyndon</t>
  </si>
  <si>
    <t>stephanie@cssales.com</t>
  </si>
  <si>
    <t>Tony</t>
  </si>
  <si>
    <t>Rindsberg</t>
  </si>
  <si>
    <t>trinds@gmail.com</t>
  </si>
  <si>
    <t>Chelsea</t>
  </si>
  <si>
    <t>Lawrence</t>
  </si>
  <si>
    <t>chelseaklawrence@gmail.com</t>
  </si>
  <si>
    <t>Alexandra</t>
  </si>
  <si>
    <t>Carbone</t>
  </si>
  <si>
    <t>ajcarbone@gmail.com</t>
  </si>
  <si>
    <t>Russell</t>
  </si>
  <si>
    <t>Radach</t>
  </si>
  <si>
    <t>russelradach@cox.com</t>
  </si>
  <si>
    <t>skvanderveen@gmail.com</t>
  </si>
  <si>
    <t>Sonja</t>
  </si>
  <si>
    <t>David</t>
  </si>
  <si>
    <t>Vanderveen</t>
  </si>
  <si>
    <t>1074 Flamingo Road</t>
  </si>
  <si>
    <t>Laguna Beach</t>
  </si>
  <si>
    <t>949-637-7759</t>
  </si>
  <si>
    <t>david@incfarm.com</t>
  </si>
  <si>
    <t>Sensational</t>
  </si>
  <si>
    <t>Sara</t>
  </si>
  <si>
    <t>Rogers</t>
  </si>
  <si>
    <t>1832 Oceanway</t>
  </si>
  <si>
    <t>949-887-9790</t>
  </si>
  <si>
    <t>glennrogers@me.com</t>
  </si>
  <si>
    <t>White</t>
  </si>
  <si>
    <t>Whimsical</t>
  </si>
  <si>
    <t>Eric</t>
  </si>
  <si>
    <t>Haug</t>
  </si>
  <si>
    <t>erik.haug@xsgear.com</t>
  </si>
  <si>
    <t>Lisa</t>
  </si>
  <si>
    <t>Aurthur</t>
  </si>
  <si>
    <t>Scott</t>
  </si>
  <si>
    <t>shaug@waterstonegroup.com</t>
  </si>
  <si>
    <t>Kristen</t>
  </si>
  <si>
    <t>Bell</t>
  </si>
  <si>
    <t>Faber</t>
  </si>
  <si>
    <t>brandavi@purplecorduroy.com</t>
  </si>
  <si>
    <t>Carey</t>
  </si>
  <si>
    <t xml:space="preserve">Shannon </t>
  </si>
  <si>
    <t>Rapp</t>
  </si>
  <si>
    <t>runshannon@gmail.com</t>
  </si>
  <si>
    <t>egrhockeylaxmom@att.net</t>
  </si>
  <si>
    <t>2</t>
  </si>
  <si>
    <t xml:space="preserve">Kelly </t>
  </si>
  <si>
    <t>Mehney</t>
  </si>
  <si>
    <t>kmehney@comcast.net</t>
  </si>
  <si>
    <t xml:space="preserve">Tracey </t>
  </si>
  <si>
    <t>Burke</t>
  </si>
  <si>
    <t>2405 Maplewood</t>
  </si>
  <si>
    <t>Grand Rapids</t>
  </si>
  <si>
    <t>MI</t>
  </si>
  <si>
    <t>616-295-7595</t>
  </si>
  <si>
    <t>tracey.burke@comcast.net</t>
  </si>
  <si>
    <t>Moxie</t>
  </si>
  <si>
    <t>Rebecca</t>
  </si>
  <si>
    <t>Robson</t>
  </si>
  <si>
    <t>2544 Indian Trail</t>
  </si>
  <si>
    <t>616-975-0025</t>
  </si>
  <si>
    <t>rlrobson@comcast.net</t>
  </si>
  <si>
    <t>Exuberant</t>
  </si>
  <si>
    <t>Pam</t>
  </si>
  <si>
    <t>McMaster</t>
  </si>
  <si>
    <t>11390 Oak Drive</t>
  </si>
  <si>
    <t>Shelbyville</t>
  </si>
  <si>
    <t>616-293-6026</t>
  </si>
  <si>
    <t>pmcmaster@skytron.us</t>
  </si>
  <si>
    <t>Beth</t>
  </si>
  <si>
    <t>Hollerbach</t>
  </si>
  <si>
    <t>315 Gracewood Drive SE</t>
  </si>
  <si>
    <t>hollerbach@gmail.com</t>
  </si>
  <si>
    <t>Marcia</t>
  </si>
  <si>
    <t>Zanko</t>
  </si>
  <si>
    <t>35 Kingswood Drive SE</t>
  </si>
  <si>
    <t>616-464-1542</t>
  </si>
  <si>
    <t>marzanko@comcast.net</t>
  </si>
  <si>
    <t>Susan</t>
  </si>
  <si>
    <t>Rea</t>
  </si>
  <si>
    <t>625 Cambridge</t>
  </si>
  <si>
    <t>susan.n.rea@gmail.com</t>
  </si>
  <si>
    <t>Megan</t>
  </si>
  <si>
    <t>Ratliff</t>
  </si>
  <si>
    <t>111 E. Chestnut St., #30DE</t>
  </si>
  <si>
    <t>Chicago</t>
  </si>
  <si>
    <t>IL</t>
  </si>
  <si>
    <t>312-286-7654</t>
  </si>
  <si>
    <t>megan.ratliff@gmail.com</t>
  </si>
  <si>
    <t>Bi-Monthly</t>
  </si>
  <si>
    <t>Both</t>
  </si>
  <si>
    <t>kathrynratliff21@gmail.com</t>
  </si>
  <si>
    <t>Ronald</t>
  </si>
  <si>
    <t>Sulewski</t>
  </si>
  <si>
    <t>10 E. Ontario Street, Apt 4103</t>
  </si>
  <si>
    <t>314-800-59959</t>
  </si>
  <si>
    <t>rsulewski@gmail.com</t>
  </si>
  <si>
    <t>Thomas</t>
  </si>
  <si>
    <t>Crimp</t>
  </si>
  <si>
    <t>29 N. Main Street</t>
  </si>
  <si>
    <t>Rockford</t>
  </si>
  <si>
    <t>616-460-0400</t>
  </si>
  <si>
    <t>tom@auxiliaryinc.com</t>
  </si>
  <si>
    <t>Monthly</t>
  </si>
  <si>
    <t>Zachary</t>
  </si>
  <si>
    <t>Boswell</t>
  </si>
  <si>
    <t>616-914-5716</t>
  </si>
  <si>
    <t>zacboswell@gmail.com</t>
  </si>
  <si>
    <t>Benjamin</t>
  </si>
  <si>
    <t>Peterson</t>
  </si>
  <si>
    <t>616-304-0661</t>
  </si>
  <si>
    <t>benpetersen4@gmail.com</t>
  </si>
  <si>
    <t>Kate</t>
  </si>
  <si>
    <t>Quinn</t>
  </si>
  <si>
    <t>616-901-8781</t>
  </si>
  <si>
    <t>katequinn.91@gmail.com</t>
  </si>
  <si>
    <t>Neil</t>
  </si>
  <si>
    <t>Hubert</t>
  </si>
  <si>
    <t>586-899-8752</t>
  </si>
  <si>
    <t>neil@neilhubert.com</t>
  </si>
  <si>
    <t>Sarah</t>
  </si>
  <si>
    <t>Mier</t>
  </si>
  <si>
    <t>616-515-5588</t>
  </si>
  <si>
    <t>Sarah@auxiliaryinc.com</t>
  </si>
  <si>
    <t>Christa</t>
  </si>
  <si>
    <t>Brenner</t>
  </si>
  <si>
    <t>616-890-1531</t>
  </si>
  <si>
    <t>therapiddriver@gmail.com</t>
  </si>
  <si>
    <t>Leslie</t>
  </si>
  <si>
    <t>Parks</t>
  </si>
  <si>
    <t>616-560-6689</t>
  </si>
  <si>
    <t>leslieparks123@yahoo.com</t>
  </si>
  <si>
    <t>Dana</t>
  </si>
  <si>
    <t>Postma</t>
  </si>
  <si>
    <t>616-916-3496</t>
  </si>
  <si>
    <t>dpostma@aol.com</t>
  </si>
  <si>
    <t>Jeremy</t>
  </si>
  <si>
    <t>Eberts</t>
  </si>
  <si>
    <t>616-460-7757</t>
  </si>
  <si>
    <t>ebertsje@gmail.com</t>
  </si>
  <si>
    <t>John</t>
  </si>
  <si>
    <t>Williamson</t>
  </si>
  <si>
    <t>616-570-8309</t>
  </si>
  <si>
    <t>john@auxiliaryinc.com</t>
  </si>
  <si>
    <t>Anne</t>
  </si>
  <si>
    <t>Eardely</t>
  </si>
  <si>
    <t>2737 Bonnell Ave.</t>
  </si>
  <si>
    <t>aeardley@aol.com</t>
  </si>
  <si>
    <t>annmbell@comcast.net</t>
  </si>
  <si>
    <t>Stephanie</t>
  </si>
  <si>
    <t>Cullen</t>
  </si>
  <si>
    <t>2423 Hall Street</t>
  </si>
  <si>
    <t>248-840-4425</t>
  </si>
  <si>
    <t>speroffs@yahoo.com</t>
  </si>
  <si>
    <t>Elizabeth</t>
  </si>
  <si>
    <t>Kratt</t>
  </si>
  <si>
    <t>2135 Wilshire</t>
  </si>
  <si>
    <t>616-248-4415</t>
  </si>
  <si>
    <t>thekratt@sbcglobal.net</t>
  </si>
  <si>
    <t>Lindell</t>
  </si>
  <si>
    <t>Hoff</t>
  </si>
  <si>
    <t>2730 Bonnell Ave</t>
  </si>
  <si>
    <t>616-977-0331</t>
  </si>
  <si>
    <t>lindelhoff@gmail.com</t>
  </si>
  <si>
    <t>Kleinheksel</t>
  </si>
  <si>
    <t>2429 Hall Street</t>
  </si>
  <si>
    <t>440-668-4859</t>
  </si>
  <si>
    <t>elizabethgib@gmail.com</t>
  </si>
  <si>
    <t>Laurie</t>
  </si>
  <si>
    <t>Oleniczak</t>
  </si>
  <si>
    <t>2692 Deli Ct. NE</t>
  </si>
  <si>
    <t>616-361-8630</t>
  </si>
  <si>
    <t>laurie.oleniczak@kellogg.com</t>
  </si>
  <si>
    <t>lynnegoede@gmail.com</t>
  </si>
  <si>
    <t>Maggie</t>
  </si>
  <si>
    <t>McPhee</t>
  </si>
  <si>
    <t>5570 Executive Parkway SE</t>
  </si>
  <si>
    <t>616-560-1208</t>
  </si>
  <si>
    <t>maggie.mcphee@att.net</t>
  </si>
  <si>
    <t>Nancy</t>
  </si>
  <si>
    <t>Fitzgerald</t>
  </si>
  <si>
    <t>2554 McBrayer Ct</t>
  </si>
  <si>
    <t>Caledonia</t>
  </si>
  <si>
    <t>616-450-8860</t>
  </si>
  <si>
    <t>nancy.l.fitzgerald@att.net</t>
  </si>
  <si>
    <t>Quarterly</t>
  </si>
  <si>
    <t>Red</t>
  </si>
  <si>
    <t>Dixie</t>
  </si>
  <si>
    <t>Anderson</t>
  </si>
  <si>
    <t>2706 Robinson</t>
  </si>
  <si>
    <t>616.975.0080</t>
  </si>
  <si>
    <t>world1950@gmail.com</t>
  </si>
  <si>
    <t>Robyn</t>
  </si>
  <si>
    <t>Schut</t>
  </si>
  <si>
    <t>Lynn</t>
  </si>
  <si>
    <t>Elliott</t>
  </si>
  <si>
    <t>lbe2504@comcast.net</t>
  </si>
  <si>
    <t>Ann</t>
  </si>
  <si>
    <t>meganknuble@comcast.net</t>
  </si>
  <si>
    <t xml:space="preserve">Mary </t>
  </si>
  <si>
    <t>Loftis</t>
  </si>
  <si>
    <t>mary.loftis@metrogr.org</t>
  </si>
  <si>
    <t>Jackson</t>
  </si>
  <si>
    <t>jacksons@rightplace.org</t>
  </si>
  <si>
    <t>Suzy</t>
  </si>
  <si>
    <t>Cox</t>
  </si>
  <si>
    <t>scox1025@sbcglobal.net</t>
  </si>
  <si>
    <t>Steven</t>
  </si>
  <si>
    <t>searat56@yahoo.com</t>
  </si>
  <si>
    <t>Heidi</t>
  </si>
  <si>
    <t>DeYoung</t>
  </si>
  <si>
    <t>heidie@studiobindigraphics.com</t>
  </si>
  <si>
    <t>jlfowler1@gmail.com</t>
  </si>
  <si>
    <t>Lynne</t>
  </si>
  <si>
    <t>Goede</t>
  </si>
  <si>
    <t>Shelby</t>
  </si>
  <si>
    <t>Reno</t>
  </si>
  <si>
    <t>6777 Cascades Lake Ct</t>
  </si>
  <si>
    <t>616-540-8216</t>
  </si>
  <si>
    <t>shelby.reno@twomen.com</t>
  </si>
  <si>
    <t>Kathryn</t>
  </si>
  <si>
    <t>435 Cambridge Blvd</t>
  </si>
  <si>
    <t>616-301-4567</t>
  </si>
  <si>
    <t>Carlye</t>
  </si>
  <si>
    <t>Klimek</t>
  </si>
  <si>
    <t>cklimek@bdo.com</t>
  </si>
  <si>
    <t>Michelle</t>
  </si>
  <si>
    <t>Suter</t>
  </si>
  <si>
    <t>msuter1632@yahoo.com</t>
  </si>
  <si>
    <t>Jennifer</t>
  </si>
  <si>
    <t>Chiodini</t>
  </si>
  <si>
    <t>jennifer_chiodini@yahoo.com</t>
  </si>
  <si>
    <t>Maureen</t>
  </si>
  <si>
    <t>Muraski</t>
  </si>
  <si>
    <t>maureen_muraski@hotmail.com</t>
  </si>
  <si>
    <t>Fowler</t>
  </si>
  <si>
    <t>2549 Egypt Creek Ct</t>
  </si>
  <si>
    <t>Ada</t>
  </si>
  <si>
    <t>616-295-2373</t>
  </si>
  <si>
    <t>Stecco</t>
  </si>
  <si>
    <t>2130 Wilshire</t>
  </si>
  <si>
    <t>johnstecco@gmail.com</t>
  </si>
  <si>
    <t>Sasha</t>
  </si>
  <si>
    <t>Butkovich</t>
  </si>
  <si>
    <t>sashabutkovich@gmail.com</t>
  </si>
  <si>
    <t>Kasie</t>
  </si>
  <si>
    <t>Smith</t>
  </si>
  <si>
    <t>5453 Egypt Creek Blvd</t>
  </si>
  <si>
    <t>616-682-4952</t>
  </si>
  <si>
    <t>kasie@mac.com</t>
  </si>
  <si>
    <t>Whitney</t>
  </si>
  <si>
    <t>Vydareny</t>
  </si>
  <si>
    <t>theyoungny@yahoo.com</t>
  </si>
  <si>
    <t>jenstecco@gmail.com</t>
  </si>
  <si>
    <t>Shanon</t>
  </si>
  <si>
    <t>Schulz</t>
  </si>
  <si>
    <t>shannon.schulz@spectrumhealth.org</t>
  </si>
  <si>
    <t>Katie</t>
  </si>
  <si>
    <t>Michell</t>
  </si>
  <si>
    <t>kpantlind@hotmail.com</t>
  </si>
  <si>
    <t>McManus</t>
  </si>
  <si>
    <t>jenlmcmanus@yahoo.com</t>
  </si>
  <si>
    <t>Craig</t>
  </si>
  <si>
    <t>Sten</t>
  </si>
  <si>
    <t>craigstrn@gmail.com</t>
  </si>
  <si>
    <t>Ilo</t>
  </si>
  <si>
    <t>Neukam</t>
  </si>
  <si>
    <t>iloneukam@hotmail.com</t>
  </si>
  <si>
    <t>Order ID</t>
  </si>
  <si>
    <t>Special Instructions</t>
  </si>
  <si>
    <t>Gift Message</t>
  </si>
  <si>
    <t>Shipping Total</t>
  </si>
  <si>
    <t>Insurance Amount</t>
  </si>
  <si>
    <t>Order Retail Amount</t>
  </si>
  <si>
    <t>Prod 1 SKU</t>
  </si>
  <si>
    <t>Prod 1 Quantity</t>
  </si>
  <si>
    <t>Prod 1 Name</t>
  </si>
  <si>
    <t>Prod 1 Tax</t>
  </si>
  <si>
    <t>Prod 2 Price</t>
  </si>
  <si>
    <t>Prod 2 SKU</t>
  </si>
  <si>
    <t>Prod 2 Quantity</t>
  </si>
  <si>
    <t>Prod 2 Name</t>
  </si>
  <si>
    <t>Prod 2 Tax</t>
  </si>
  <si>
    <t>Prod 3 SKU</t>
  </si>
  <si>
    <t>Prod 3 Quantity</t>
  </si>
  <si>
    <t>Prod 3 Name</t>
  </si>
  <si>
    <t>Prod 3 Tax</t>
  </si>
  <si>
    <t>Prod 3 Price</t>
  </si>
  <si>
    <t>Prod 4 SKU</t>
  </si>
  <si>
    <t>Prod 4 Quantity</t>
  </si>
  <si>
    <t>Prod 4 Name</t>
  </si>
  <si>
    <t>Prod 4 Tax</t>
  </si>
  <si>
    <t>Prod 4 Price</t>
  </si>
  <si>
    <t>Prod 5 SKU</t>
  </si>
  <si>
    <t>Prod 5 Quantity</t>
  </si>
  <si>
    <t>Prod 5 Name</t>
  </si>
  <si>
    <t>Prod 5 Tax</t>
  </si>
  <si>
    <t>Prod 5 Price</t>
  </si>
  <si>
    <t>Prod 6 SKU</t>
  </si>
  <si>
    <t>Prod 6 Quantity</t>
  </si>
  <si>
    <t>Prod 6 Name</t>
  </si>
  <si>
    <t>Prod 6 Tax</t>
  </si>
  <si>
    <t>Prod 6 Price</t>
  </si>
  <si>
    <t>Prod 7 SKU</t>
  </si>
  <si>
    <t>Prod 7 Quantity</t>
  </si>
  <si>
    <t>Prod 7 Name</t>
  </si>
  <si>
    <t>Prod 7 Tax</t>
  </si>
  <si>
    <t>Prod 7 Price</t>
  </si>
  <si>
    <t>Prod 8 SKU</t>
  </si>
  <si>
    <t>Prod 8 Quantity</t>
  </si>
  <si>
    <t>Prod 8 Name</t>
  </si>
  <si>
    <t>Prod 8 Tax</t>
  </si>
  <si>
    <t>Prod 8 Price</t>
  </si>
  <si>
    <t>Prod 9 SKU</t>
  </si>
  <si>
    <t>Prod 9 Quantity</t>
  </si>
  <si>
    <t>Prod 9 Name</t>
  </si>
  <si>
    <t>Prod 9 Tax</t>
  </si>
  <si>
    <t>Prod 9 Price</t>
  </si>
  <si>
    <t>Prod 11 SKU</t>
  </si>
  <si>
    <t>Prod 11 Quantity</t>
  </si>
  <si>
    <t>Prod 11 Name</t>
  </si>
  <si>
    <t>Prod 11 Tax</t>
  </si>
  <si>
    <t>Prod 11 Price</t>
  </si>
  <si>
    <t>Prod 12 SKU</t>
  </si>
  <si>
    <t>Prod 12 Quantity</t>
  </si>
  <si>
    <t>Prod 12 Name</t>
  </si>
  <si>
    <t>Prod 12 Tax</t>
  </si>
  <si>
    <t>Prod 12 Price</t>
  </si>
  <si>
    <t>Sparkling?</t>
  </si>
  <si>
    <t>SKU</t>
  </si>
  <si>
    <t>Name</t>
  </si>
  <si>
    <t>Tax</t>
  </si>
  <si>
    <t>Price</t>
  </si>
  <si>
    <t>Mentor</t>
  </si>
  <si>
    <t>Email</t>
  </si>
  <si>
    <t>First Name</t>
  </si>
  <si>
    <t>Last Name</t>
  </si>
  <si>
    <t>City</t>
  </si>
  <si>
    <t>State</t>
  </si>
  <si>
    <t>Address 1</t>
  </si>
  <si>
    <t>Address 2</t>
  </si>
  <si>
    <t>Postal Code</t>
  </si>
  <si>
    <t>First Party Date</t>
  </si>
  <si>
    <t>Host Cust ID</t>
  </si>
  <si>
    <t>Source of Host</t>
  </si>
  <si>
    <t>Cost</t>
  </si>
  <si>
    <t>Varietal</t>
  </si>
  <si>
    <t>Vintage</t>
  </si>
  <si>
    <t>Date Purchased</t>
  </si>
  <si>
    <t>Qty Purchased</t>
  </si>
  <si>
    <t>PY-MI-100001</t>
  </si>
  <si>
    <t>Parties</t>
  </si>
  <si>
    <t>HEADLINES</t>
  </si>
  <si>
    <t>New Subscribers</t>
  </si>
  <si>
    <t xml:space="preserve">New Pro's </t>
  </si>
  <si>
    <t>Total Active Pro's</t>
  </si>
  <si>
    <t xml:space="preserve">   Good</t>
  </si>
  <si>
    <t xml:space="preserve">   Better</t>
  </si>
  <si>
    <t xml:space="preserve">   Best</t>
  </si>
  <si>
    <t xml:space="preserve">   Subscription Cancellations</t>
  </si>
  <si>
    <t>MARGIN</t>
  </si>
  <si>
    <t>Shipping Charges</t>
  </si>
  <si>
    <t xml:space="preserve">   Cost of Goods Sold</t>
  </si>
  <si>
    <t xml:space="preserve">   Shipping, Packaging Costs</t>
  </si>
  <si>
    <t>TASTE/WINE</t>
  </si>
  <si>
    <t xml:space="preserve">   Category 1</t>
  </si>
  <si>
    <t xml:space="preserve">   Category 2</t>
  </si>
  <si>
    <t xml:space="preserve">   Category 3</t>
  </si>
  <si>
    <t xml:space="preserve">   Category 4</t>
  </si>
  <si>
    <t xml:space="preserve">   Category 5</t>
  </si>
  <si>
    <t xml:space="preserve">   Category 6</t>
  </si>
  <si>
    <t>Gross Margin %</t>
  </si>
  <si>
    <t>SALES</t>
  </si>
  <si>
    <t>Sales (Dollars)</t>
  </si>
  <si>
    <t>Sales (Bottles)</t>
  </si>
  <si>
    <t>Returns/complaints??</t>
  </si>
  <si>
    <t>Churn</t>
  </si>
  <si>
    <t>Ending Subscriber Base</t>
  </si>
  <si>
    <t>Starting</t>
  </si>
  <si>
    <t>Added Organically</t>
  </si>
  <si>
    <t>Added by Vinely</t>
  </si>
  <si>
    <t>Ending</t>
  </si>
  <si>
    <t>SUBSCRIBERS</t>
  </si>
  <si>
    <t>Added</t>
  </si>
  <si>
    <t>UNITS</t>
  </si>
  <si>
    <t>Tasting Kits</t>
  </si>
  <si>
    <t>One Time Sales</t>
  </si>
  <si>
    <t xml:space="preserve">   Half Cases</t>
  </si>
  <si>
    <t xml:space="preserve">   Full Cases</t>
  </si>
  <si>
    <t>Subscription Sales</t>
  </si>
  <si>
    <t>VINELY PRO'S</t>
  </si>
  <si>
    <t>Subscriber Churn</t>
  </si>
  <si>
    <t>Organic Growth</t>
  </si>
  <si>
    <t>Sales per Party (Orders)</t>
  </si>
  <si>
    <t>Sales per Party (Dollars)</t>
  </si>
  <si>
    <t xml:space="preserve">   % good</t>
  </si>
  <si>
    <t xml:space="preserve">   % better</t>
  </si>
  <si>
    <t xml:space="preserve">   % best</t>
  </si>
  <si>
    <t xml:space="preserve">   % subscription</t>
  </si>
  <si>
    <t>Vinely Pro Earnings per Party</t>
  </si>
  <si>
    <t>Vinely Pro Payout as % of Wine Sales</t>
  </si>
  <si>
    <t xml:space="preserve">      % monthly </t>
  </si>
  <si>
    <t xml:space="preserve">      % bi-monthly</t>
  </si>
  <si>
    <t xml:space="preserve">      % quarterly</t>
  </si>
  <si>
    <t xml:space="preserve">   % half case</t>
  </si>
  <si>
    <t xml:space="preserve">   % full case</t>
  </si>
  <si>
    <t>Subscription</t>
  </si>
  <si>
    <t>Top Vinely Pro Earnings</t>
  </si>
  <si>
    <t>Average Vinely Pro Earnings</t>
  </si>
  <si>
    <t>Median Vinely Pro Earnings</t>
  </si>
  <si>
    <t>Host satisfactions score?</t>
  </si>
  <si>
    <t>KEY RATIOS AND METRICS</t>
  </si>
  <si>
    <t>Date Shipped</t>
  </si>
  <si>
    <t>Tracking #</t>
  </si>
  <si>
    <t>Prod 1"" SKU</t>
  </si>
  <si>
    <t>Prod 1"" Quantity</t>
  </si>
  <si>
    <t>Prod 1"" Name</t>
  </si>
  <si>
    <t>Prod 1"" Tax</t>
  </si>
  <si>
    <t>Prod 1"" Price</t>
  </si>
  <si>
    <t>Date of Change</t>
  </si>
  <si>
    <t>Orig. Subscription Freq</t>
  </si>
  <si>
    <t>Orig. Price Tier</t>
  </si>
  <si>
    <t>Date Originated</t>
  </si>
  <si>
    <t>Orig. Quantity</t>
  </si>
  <si>
    <t>Orig. Red/White</t>
  </si>
  <si>
    <t>Orig. Sparkling?</t>
  </si>
  <si>
    <t>Orig. Wine Personality</t>
  </si>
  <si>
    <t>Orig. Fulfillment Type A
(like)</t>
  </si>
  <si>
    <t>Orig. Fulfillment Type B
(neutral)</t>
  </si>
  <si>
    <t>New Subscription Freq</t>
  </si>
  <si>
    <t>New Price Tier</t>
  </si>
  <si>
    <t>New Quantity</t>
  </si>
  <si>
    <t>New Red/White</t>
  </si>
  <si>
    <t>New Sparkling?</t>
  </si>
  <si>
    <t>New Wine Personality</t>
  </si>
  <si>
    <t>New Fulfillment Type A
(like)</t>
  </si>
  <si>
    <t>New Fulfillment Type B
(neutral)</t>
  </si>
  <si>
    <t>9/12 Downline Earnings</t>
  </si>
  <si>
    <t>9/12 Bonus Earnings</t>
  </si>
  <si>
    <t>9/12 Direct One-Time Order Earnings</t>
  </si>
  <si>
    <t>9/12 Direct Subs Earnings</t>
  </si>
  <si>
    <t>10/12 Direct One-Time Order Earnings</t>
  </si>
  <si>
    <t>10/12 Direct Subs Earnings</t>
  </si>
  <si>
    <t>10/12 Downline Earnings</t>
  </si>
  <si>
    <t>10/12 Bonus Earnings</t>
  </si>
  <si>
    <t>11/12 Direct One-Time Order Earnings</t>
  </si>
  <si>
    <t>11/12 Direct Subs Earnings</t>
  </si>
  <si>
    <t>11/12 Downline Earnings</t>
  </si>
  <si>
    <t>11/12 Bonus Earnings</t>
  </si>
  <si>
    <t>12/12 Direct One-Time Order Earnings</t>
  </si>
  <si>
    <t>12/12 Direct Subs Earnings</t>
  </si>
  <si>
    <t>12/12 Downline Earnings</t>
  </si>
  <si>
    <t>12/12 Bonus Earnings</t>
  </si>
  <si>
    <t xml:space="preserve">   Hosts recruited at parties as % of tasters</t>
  </si>
  <si>
    <t xml:space="preserve">   Pro's recruited at parties as % of tasters</t>
  </si>
  <si>
    <t>A</t>
  </si>
  <si>
    <t>B</t>
  </si>
  <si>
    <t>C</t>
  </si>
  <si>
    <t>D</t>
  </si>
  <si>
    <t>Downline</t>
  </si>
  <si>
    <t>Direct 1</t>
  </si>
  <si>
    <t>Direct 2</t>
  </si>
  <si>
    <t>Direct 3</t>
  </si>
  <si>
    <t>Conditions</t>
  </si>
  <si>
    <t>Scheme</t>
  </si>
  <si>
    <t xml:space="preserve">   10% for one-time 6-pack. 12.5% for all else. Downline only good for 4 months.</t>
  </si>
  <si>
    <t>Bonus</t>
  </si>
  <si>
    <t>Comp Scheme</t>
  </si>
  <si>
    <t>Tasting Kit SKU</t>
  </si>
  <si>
    <t>Kit Wine 1</t>
  </si>
  <si>
    <t>Kit Wine 2</t>
  </si>
  <si>
    <t>Kit Wine 3</t>
  </si>
  <si>
    <t>Kit Wine 4</t>
  </si>
  <si>
    <t>Kit Wine 5</t>
  </si>
  <si>
    <t>Kit Wine 6</t>
  </si>
  <si>
    <t>Primary
Category</t>
  </si>
  <si>
    <t>Additional Category</t>
  </si>
  <si>
    <t>Primary Price Tier</t>
  </si>
  <si>
    <t>Additional Price Tier</t>
  </si>
  <si>
    <t>Price Tier of Most Recent Order</t>
  </si>
  <si>
    <t>Tenure (days)</t>
  </si>
  <si>
    <t>Host Satisfaction Score</t>
  </si>
  <si>
    <t>Tasters per Event</t>
  </si>
  <si>
    <t>Yes RSVPs per Invitation Sent</t>
  </si>
  <si>
    <t>% people who like…</t>
  </si>
  <si>
    <t>Bottles Good Shipped</t>
  </si>
  <si>
    <t>Bottles Better Shipped</t>
  </si>
  <si>
    <t>Bottles Best Shipped</t>
  </si>
  <si>
    <t>what wines have we sent them - put in system</t>
  </si>
  <si>
    <t xml:space="preserve">   Pro Churn (not active for 3 months)</t>
  </si>
  <si>
    <t>cost of acquisition</t>
  </si>
  <si>
    <t>ltv</t>
  </si>
  <si>
    <t>Party Attendees (# Tasters)</t>
  </si>
  <si>
    <t>Orders (incl. one time and subscription)</t>
  </si>
  <si>
    <t>Avg. Cost of Good Bottle</t>
  </si>
  <si>
    <t>Avg. Cost of Better Bottle</t>
  </si>
  <si>
    <t>Avg. Cost of Best Bottle</t>
  </si>
  <si>
    <t>Vinely Pro Churn</t>
  </si>
  <si>
    <t>Date Joined as Pro</t>
  </si>
  <si>
    <t>when pro approval happens</t>
  </si>
  <si>
    <t>when did they lead their first party</t>
  </si>
  <si>
    <t># of days since they joined</t>
  </si>
  <si>
    <t>not currently collected on the site. We can add to my account or in the sign-up page</t>
  </si>
  <si>
    <t>collected on my accounts page. Only collected if they place an order. NEW - collect this when they register to be a pro</t>
  </si>
  <si>
    <t>NOT currently possible. Create drop-down how did you hear about us</t>
  </si>
  <si>
    <t>NOT currently included</t>
  </si>
  <si>
    <t>collected</t>
  </si>
  <si>
    <t># RSVP</t>
  </si>
  <si>
    <t>important to track? Should we ask as part of sign up?</t>
  </si>
  <si>
    <t>we only have this if they buy</t>
  </si>
  <si>
    <t>somewhere in the process we ask how you found out about us</t>
  </si>
  <si>
    <t>need a way to do thi</t>
  </si>
  <si>
    <t>if they store inventory in their side, we could use their api to use that</t>
  </si>
  <si>
    <t>date of first order</t>
  </si>
  <si>
    <t>create formulas, write it out</t>
  </si>
  <si>
    <t>Ben</t>
  </si>
  <si>
    <t>Goldhaber</t>
  </si>
  <si>
    <t>1200 Massachusetts Ave</t>
  </si>
  <si>
    <t>Apt 7E</t>
  </si>
  <si>
    <t>Cambridge</t>
  </si>
  <si>
    <t>MA</t>
  </si>
  <si>
    <t>617-877-4067</t>
  </si>
  <si>
    <t>bgoldhaber@gmail.com</t>
  </si>
  <si>
    <t>mendalj@gmail.com</t>
  </si>
  <si>
    <t>jayme@vinely.com</t>
  </si>
  <si>
    <t>No</t>
  </si>
  <si>
    <t>Freddie</t>
  </si>
  <si>
    <t>Martignetti</t>
  </si>
  <si>
    <t>Kevin</t>
  </si>
  <si>
    <t>Jason</t>
  </si>
  <si>
    <t>Flight</t>
  </si>
  <si>
    <t>PAN Communications</t>
  </si>
  <si>
    <t>255 State Street</t>
  </si>
  <si>
    <t>8th floor</t>
  </si>
  <si>
    <t>Boston</t>
  </si>
  <si>
    <t>kevin.flight@gmail.com</t>
  </si>
  <si>
    <t>Basic</t>
  </si>
  <si>
    <t>Yes</t>
  </si>
  <si>
    <t>Superior</t>
  </si>
  <si>
    <t>Martha</t>
  </si>
  <si>
    <t>Lewitt</t>
  </si>
  <si>
    <t>357 Commercial Street</t>
  </si>
  <si>
    <t>Apt 804</t>
  </si>
  <si>
    <t>jasonbrnnr@gmail.com</t>
  </si>
  <si>
    <t>781-718-0095</t>
  </si>
  <si>
    <t xml:space="preserve">  09/13</t>
  </si>
  <si>
    <t xml:space="preserve">  10/15</t>
  </si>
  <si>
    <t>Suffolk Equity Partners</t>
  </si>
  <si>
    <t>One Broadway</t>
  </si>
  <si>
    <t>4th Floor</t>
  </si>
  <si>
    <t>617-281-5222</t>
  </si>
  <si>
    <t>freddie.martignetti@gmail.com</t>
  </si>
  <si>
    <t>Margitnetti</t>
  </si>
  <si>
    <t xml:space="preserve">  6/14</t>
  </si>
  <si>
    <t>George</t>
  </si>
  <si>
    <t>Bird</t>
  </si>
  <si>
    <t>79 Westchester Road</t>
  </si>
  <si>
    <t>Newton</t>
  </si>
  <si>
    <t>gbird3@mac.com</t>
  </si>
  <si>
    <t xml:space="preserve">  3/15</t>
  </si>
  <si>
    <t>Credit Card Type</t>
  </si>
  <si>
    <t>Credit Card #</t>
  </si>
  <si>
    <t>CVV</t>
  </si>
  <si>
    <t>Billing Zip Code</t>
  </si>
  <si>
    <t>AMEX</t>
  </si>
  <si>
    <t>379700675841009</t>
  </si>
  <si>
    <t>4293</t>
  </si>
  <si>
    <t>Visa</t>
  </si>
  <si>
    <t>4203010002434203</t>
  </si>
  <si>
    <t>766</t>
  </si>
  <si>
    <t>4117704029103743</t>
  </si>
  <si>
    <t>785</t>
  </si>
  <si>
    <t>377254393104003</t>
  </si>
  <si>
    <t>9591</t>
  </si>
  <si>
    <t>377213977501000</t>
  </si>
  <si>
    <t>4726</t>
  </si>
  <si>
    <t>Customer E-mail</t>
  </si>
  <si>
    <t>care+500@vinely.com</t>
  </si>
  <si>
    <t>care+501@vinely.com</t>
  </si>
  <si>
    <t>care+502@vinely.com</t>
  </si>
  <si>
    <t>care+503@vinely.com</t>
  </si>
  <si>
    <t>elizabeth@vinely.com</t>
  </si>
  <si>
    <t>hunter.ratliff@gmail.com</t>
  </si>
  <si>
    <t>bvernon17@gmail.com</t>
  </si>
  <si>
    <t>Hunter</t>
  </si>
  <si>
    <t>Marina</t>
  </si>
  <si>
    <t>Vernon</t>
  </si>
  <si>
    <t xml:space="preserve"> 3/15</t>
  </si>
  <si>
    <t>Elizabeth@vinely,com</t>
  </si>
  <si>
    <t>Knuble</t>
  </si>
  <si>
    <t>East Grand Rapids</t>
  </si>
  <si>
    <t>910 Bellclaire Ave SE</t>
  </si>
  <si>
    <t>616-307-3775</t>
  </si>
  <si>
    <t>907 Bellclaire Ave SE</t>
  </si>
  <si>
    <t>616-949-8226</t>
  </si>
  <si>
    <t>939 Bellclaire Ave SE</t>
  </si>
  <si>
    <t>616-214-1281</t>
  </si>
  <si>
    <t>Glenn</t>
  </si>
  <si>
    <t>Master Card</t>
  </si>
  <si>
    <t>Good</t>
  </si>
  <si>
    <t xml:space="preserve"> 1/14</t>
  </si>
  <si>
    <t xml:space="preserve"> 10/12</t>
  </si>
  <si>
    <t xml:space="preserve"> 12/15</t>
  </si>
  <si>
    <t xml:space="preserve"> 11/13</t>
  </si>
  <si>
    <t xml:space="preserve"> 10/15</t>
  </si>
  <si>
    <t xml:space="preserve"> 4/15</t>
  </si>
  <si>
    <t xml:space="preserve"> 6/15</t>
  </si>
  <si>
    <t xml:space="preserve"> 1/15</t>
  </si>
  <si>
    <t xml:space="preserve"> 7/15</t>
  </si>
  <si>
    <t xml:space="preserve"> 9/15</t>
  </si>
  <si>
    <t xml:space="preserve"> 6/13</t>
  </si>
  <si>
    <t xml:space="preserve"> 9/12</t>
  </si>
  <si>
    <t xml:space="preserve"> 11/14</t>
  </si>
  <si>
    <t xml:space="preserve"> 7/14</t>
  </si>
  <si>
    <t xml:space="preserve"> 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</si>
</sst>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00000"/>
    <numFmt numFmtId="165" formatCode="#,##0.###############"/>
    <numFmt numFmtId="166" formatCode="m/d/yyyy;@"/>
    <numFmt numFmtId="167" formatCode="[$-409]mmm\-yy;@"/>
    <numFmt numFmtId="168" formatCode="00000"/>
    <numFmt numFmtId="169" formatCode="_(* #,##0_);_(* \(#,##0\);_(* &quot;-&quot;??_);_(@_)"/>
    <numFmt numFmtId="170" formatCode="m/d;@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5"/>
      <name val="Arial"/>
      <family val="2"/>
    </font>
    <font>
      <u/>
      <sz val="11"/>
      <color theme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9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2">
    <xf numFmtId="0" fontId="0" fillId="0" borderId="0" xfId="0"/>
    <xf numFmtId="164" fontId="5" fillId="0" borderId="0" xfId="0" applyNumberFormat="1" applyFont="1" applyFill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/>
    <xf numFmtId="0" fontId="5" fillId="0" borderId="0" xfId="0" applyNumberFormat="1" applyFont="1" applyFill="1" applyAlignment="1">
      <alignment horizontal="left" vertical="top" wrapText="1"/>
    </xf>
    <xf numFmtId="0" fontId="5" fillId="0" borderId="0" xfId="0" applyNumberFormat="1" applyFont="1" applyFill="1" applyAlignment="1">
      <alignment vertical="top"/>
    </xf>
    <xf numFmtId="0" fontId="5" fillId="0" borderId="0" xfId="0" applyNumberFormat="1" applyFont="1" applyFill="1" applyAlignment="1">
      <alignment horizontal="center" vertical="top"/>
    </xf>
    <xf numFmtId="0" fontId="6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center" vertical="top" wrapText="1"/>
    </xf>
    <xf numFmtId="165" fontId="0" fillId="0" borderId="0" xfId="0" applyNumberFormat="1" applyFont="1" applyFill="1" applyAlignment="1">
      <alignment wrapText="1"/>
    </xf>
    <xf numFmtId="166" fontId="5" fillId="0" borderId="0" xfId="0" applyNumberFormat="1" applyFont="1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7" fillId="0" borderId="0" xfId="1" applyAlignment="1" applyProtection="1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center" vertical="top"/>
    </xf>
    <xf numFmtId="49" fontId="0" fillId="0" borderId="0" xfId="0" applyNumberFormat="1" applyFont="1" applyFill="1" applyAlignment="1">
      <alignment horizontal="center" vertical="top"/>
    </xf>
    <xf numFmtId="0" fontId="0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vertical="top"/>
    </xf>
    <xf numFmtId="166" fontId="5" fillId="0" borderId="0" xfId="0" applyNumberFormat="1" applyFont="1" applyFill="1" applyAlignment="1">
      <alignment vertical="top"/>
    </xf>
    <xf numFmtId="0" fontId="7" fillId="0" borderId="0" xfId="1" applyNumberFormat="1" applyFill="1" applyAlignment="1" applyProtection="1">
      <alignment horizontal="left" vertical="top" wrapText="1"/>
    </xf>
    <xf numFmtId="0" fontId="5" fillId="0" borderId="0" xfId="0" applyNumberFormat="1" applyFont="1" applyFill="1" applyAlignment="1"/>
    <xf numFmtId="0" fontId="5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horizontal="left" vertical="top" wrapText="1"/>
    </xf>
    <xf numFmtId="0" fontId="8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/>
    <xf numFmtId="0" fontId="7" fillId="0" borderId="0" xfId="1" applyNumberFormat="1" applyFill="1" applyAlignment="1" applyProtection="1">
      <alignment horizontal="left" vertical="top"/>
    </xf>
    <xf numFmtId="165" fontId="5" fillId="0" borderId="0" xfId="0" applyNumberFormat="1" applyFont="1" applyFill="1" applyAlignment="1">
      <alignment horizontal="left" vertical="top" wrapText="1"/>
    </xf>
    <xf numFmtId="0" fontId="4" fillId="0" borderId="0" xfId="0" applyFont="1" applyAlignment="1">
      <alignment wrapText="1"/>
    </xf>
    <xf numFmtId="164" fontId="5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Font="1"/>
    <xf numFmtId="167" fontId="9" fillId="0" borderId="0" xfId="0" applyNumberFormat="1" applyFont="1" applyFill="1" applyAlignment="1">
      <alignment horizont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3" fillId="0" borderId="0" xfId="0" applyFont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3" fillId="3" borderId="0" xfId="0" applyFont="1" applyFill="1"/>
    <xf numFmtId="0" fontId="3" fillId="4" borderId="0" xfId="0" applyFont="1" applyFill="1"/>
    <xf numFmtId="167" fontId="9" fillId="3" borderId="1" xfId="0" applyNumberFormat="1" applyFont="1" applyFill="1" applyBorder="1" applyAlignment="1">
      <alignment horizontal="center" wrapText="1"/>
    </xf>
    <xf numFmtId="167" fontId="9" fillId="4" borderId="1" xfId="0" applyNumberFormat="1" applyFont="1" applyFill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3" fillId="2" borderId="3" xfId="0" applyFont="1" applyFill="1" applyBorder="1"/>
    <xf numFmtId="0" fontId="0" fillId="2" borderId="3" xfId="0" applyFill="1" applyBorder="1"/>
    <xf numFmtId="167" fontId="9" fillId="2" borderId="2" xfId="0" applyNumberFormat="1" applyFont="1" applyFill="1" applyBorder="1" applyAlignment="1">
      <alignment horizontal="center" wrapText="1"/>
    </xf>
    <xf numFmtId="0" fontId="0" fillId="2" borderId="2" xfId="0" applyFill="1" applyBorder="1"/>
    <xf numFmtId="0" fontId="0" fillId="0" borderId="3" xfId="0" applyBorder="1"/>
    <xf numFmtId="167" fontId="4" fillId="0" borderId="2" xfId="0" applyNumberFormat="1" applyFont="1" applyFill="1" applyBorder="1" applyAlignment="1">
      <alignment horizontal="center" wrapText="1"/>
    </xf>
    <xf numFmtId="0" fontId="0" fillId="0" borderId="2" xfId="0" applyBorder="1"/>
    <xf numFmtId="0" fontId="3" fillId="4" borderId="3" xfId="0" applyFont="1" applyFill="1" applyBorder="1"/>
    <xf numFmtId="0" fontId="0" fillId="4" borderId="3" xfId="0" applyFill="1" applyBorder="1"/>
    <xf numFmtId="0" fontId="0" fillId="4" borderId="2" xfId="0" applyFill="1" applyBorder="1"/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3" fillId="2" borderId="5" xfId="0" applyFont="1" applyFill="1" applyBorder="1"/>
    <xf numFmtId="0" fontId="0" fillId="3" borderId="0" xfId="0" applyFill="1" applyBorder="1"/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3" fillId="3" borderId="3" xfId="0" applyFont="1" applyFill="1" applyBorder="1"/>
    <xf numFmtId="0" fontId="1" fillId="3" borderId="4" xfId="0" applyFont="1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1" fillId="4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9" fillId="0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4" borderId="0" xfId="0" applyFill="1" applyBorder="1"/>
    <xf numFmtId="0" fontId="0" fillId="5" borderId="0" xfId="0" applyFill="1" applyBorder="1"/>
    <xf numFmtId="0" fontId="0" fillId="5" borderId="1" xfId="0" applyFill="1" applyBorder="1"/>
    <xf numFmtId="0" fontId="0" fillId="5" borderId="0" xfId="0" applyFill="1"/>
    <xf numFmtId="0" fontId="3" fillId="4" borderId="0" xfId="0" applyFont="1" applyFill="1" applyBorder="1"/>
    <xf numFmtId="0" fontId="0" fillId="4" borderId="7" xfId="0" applyFill="1" applyBorder="1"/>
    <xf numFmtId="0" fontId="2" fillId="0" borderId="3" xfId="0" applyFont="1" applyBorder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168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9" fontId="0" fillId="0" borderId="0" xfId="2" applyNumberFormat="1" applyFont="1"/>
    <xf numFmtId="14" fontId="0" fillId="0" borderId="0" xfId="0" applyNumberFormat="1" applyAlignment="1">
      <alignment vertical="center"/>
    </xf>
    <xf numFmtId="164" fontId="5" fillId="6" borderId="0" xfId="0" applyNumberFormat="1" applyFont="1" applyFill="1" applyAlignment="1">
      <alignment horizontal="left" vertical="top"/>
    </xf>
    <xf numFmtId="1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49" fontId="0" fillId="0" borderId="0" xfId="2" applyNumberFormat="1" applyFont="1" applyAlignment="1"/>
    <xf numFmtId="49" fontId="0" fillId="0" borderId="0" xfId="0" applyNumberFormat="1" applyAlignment="1">
      <alignment vertical="center"/>
    </xf>
    <xf numFmtId="1" fontId="9" fillId="2" borderId="0" xfId="0" applyNumberFormat="1" applyFont="1" applyFill="1" applyAlignment="1">
      <alignment horizontal="center" wrapText="1"/>
    </xf>
    <xf numFmtId="1" fontId="0" fillId="0" borderId="0" xfId="0" applyNumberFormat="1" applyAlignment="1">
      <alignment vertical="center"/>
    </xf>
    <xf numFmtId="1" fontId="5" fillId="0" borderId="0" xfId="0" applyNumberFormat="1" applyFont="1" applyFill="1" applyAlignment="1">
      <alignment horizontal="center" vertical="top"/>
    </xf>
    <xf numFmtId="1" fontId="0" fillId="0" borderId="0" xfId="0" applyNumberFormat="1" applyFont="1" applyFill="1" applyAlignment="1">
      <alignment wrapText="1"/>
    </xf>
    <xf numFmtId="1" fontId="0" fillId="0" borderId="0" xfId="0" applyNumberFormat="1"/>
    <xf numFmtId="1" fontId="0" fillId="0" borderId="0" xfId="2" applyNumberFormat="1" applyFont="1" applyAlignment="1"/>
    <xf numFmtId="170" fontId="9" fillId="2" borderId="0" xfId="0" applyNumberFormat="1" applyFont="1" applyFill="1" applyAlignment="1">
      <alignment horizontal="center" wrapText="1"/>
    </xf>
    <xf numFmtId="170" fontId="0" fillId="0" borderId="0" xfId="0" applyNumberFormat="1" applyAlignment="1">
      <alignment vertical="center"/>
    </xf>
    <xf numFmtId="170" fontId="5" fillId="0" borderId="0" xfId="0" applyNumberFormat="1" applyFont="1" applyFill="1" applyAlignment="1">
      <alignment horizontal="center" vertical="top"/>
    </xf>
    <xf numFmtId="170" fontId="0" fillId="0" borderId="0" xfId="0" applyNumberFormat="1" applyFont="1" applyFill="1" applyAlignment="1">
      <alignment wrapText="1"/>
    </xf>
    <xf numFmtId="170" fontId="0" fillId="0" borderId="0" xfId="0" applyNumberFormat="1"/>
    <xf numFmtId="170" fontId="0" fillId="0" borderId="0" xfId="2" applyNumberFormat="1" applyFont="1" applyAlignment="1"/>
  </cellXfs>
  <cellStyles count="29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ropbox/Winedora%20JM/Sourcing/Pauly's%20MI/Database/Master%20Database%209.13%20v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ustomers202"/>
      <sheetName val="Orders202"/>
      <sheetName val="Products202"/>
      <sheetName val="Customers"/>
      <sheetName val="Orders"/>
      <sheetName val="Wines"/>
      <sheetName val="Reps"/>
      <sheetName val="ORDER RECEIPTS"/>
      <sheetName val="FEEDBACK SHEETS"/>
      <sheetName val="Pick Guide"/>
      <sheetName val="Inventory"/>
      <sheetName val="Sheet9"/>
    </sheetNames>
    <sheetDataSet>
      <sheetData sheetId="0" refreshError="1">
        <row r="1">
          <cell r="A1" t="str">
            <v>Customer ID</v>
          </cell>
          <cell r="B1" t="str">
            <v>Recipient First Name</v>
          </cell>
          <cell r="C1" t="str">
            <v>Recipient Last Name</v>
          </cell>
          <cell r="D1" t="str">
            <v>Recipient Company</v>
          </cell>
          <cell r="E1" t="str">
            <v>Recipient Address 1</v>
          </cell>
          <cell r="F1" t="str">
            <v>Recipient Address 2</v>
          </cell>
          <cell r="G1" t="str">
            <v>Recipient City</v>
          </cell>
          <cell r="H1" t="str">
            <v>Recipient State</v>
          </cell>
          <cell r="I1" t="str">
            <v>Recipient Postal Code</v>
          </cell>
          <cell r="J1" t="str">
            <v>Recipient Country</v>
          </cell>
          <cell r="K1" t="str">
            <v>Recipient Home Phone</v>
          </cell>
          <cell r="L1" t="str">
            <v>Recipient Work Phone</v>
          </cell>
          <cell r="M1" t="str">
            <v>Recipient Email</v>
          </cell>
          <cell r="N1" t="str">
            <v>Customer First Name</v>
          </cell>
          <cell r="O1" t="str">
            <v>Customer Last Name</v>
          </cell>
          <cell r="P1" t="str">
            <v>Customer Address</v>
          </cell>
          <cell r="Q1" t="str">
            <v>Customer City</v>
          </cell>
          <cell r="R1" t="str">
            <v>Customer State</v>
          </cell>
          <cell r="S1" t="str">
            <v>Customer Postal Code</v>
          </cell>
          <cell r="T1" t="str">
            <v>Credit Card Number</v>
          </cell>
          <cell r="U1" t="str">
            <v>Credit Card Expiration</v>
          </cell>
          <cell r="V1" t="str">
            <v>Subscription Freq</v>
          </cell>
          <cell r="W1" t="str">
            <v>Price Tier</v>
          </cell>
          <cell r="X1" t="str">
            <v>Quantity</v>
          </cell>
          <cell r="Y1" t="str">
            <v>Red/White</v>
          </cell>
          <cell r="Z1" t="str">
            <v>Sparkling?</v>
          </cell>
          <cell r="AA1" t="str">
            <v>Credit Outstanding</v>
          </cell>
          <cell r="AB1" t="str">
            <v>Wine Personality</v>
          </cell>
          <cell r="AC1" t="str">
            <v>Fulfillment Type A
(like)</v>
          </cell>
          <cell r="AD1" t="str">
            <v>Fulfillment Type B
(neutral)</v>
          </cell>
          <cell r="AE1" t="str">
            <v>Party Date</v>
          </cell>
          <cell r="AF1" t="str">
            <v>Host</v>
          </cell>
          <cell r="AG1" t="str">
            <v>Vinely Pro</v>
          </cell>
          <cell r="AH1" t="str">
            <v>Wine 1 Overall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  <cell r="B21" t="str">
            <v>Gary</v>
          </cell>
          <cell r="C21" t="str">
            <v>Ware</v>
          </cell>
          <cell r="E21" t="str">
            <v>2755 Cornelius Place</v>
          </cell>
          <cell r="G21" t="str">
            <v>Lemon Grove</v>
          </cell>
          <cell r="H21" t="str">
            <v>CA</v>
          </cell>
          <cell r="I21">
            <v>91945</v>
          </cell>
          <cell r="J21" t="str">
            <v>US</v>
          </cell>
          <cell r="M21" t="str">
            <v>gary.ware@gmail.com</v>
          </cell>
          <cell r="N21" t="str">
            <v>Gary</v>
          </cell>
          <cell r="O21" t="str">
            <v>Ware</v>
          </cell>
          <cell r="P21" t="str">
            <v>2755 Cornelius Place</v>
          </cell>
          <cell r="Q21" t="str">
            <v>Lemon Grove</v>
          </cell>
          <cell r="R21" t="str">
            <v>CA</v>
          </cell>
          <cell r="S21">
            <v>91945</v>
          </cell>
          <cell r="AB21" t="str">
            <v>Serendipitous</v>
          </cell>
          <cell r="AE21">
            <v>41081</v>
          </cell>
          <cell r="AF21" t="str">
            <v>gary.ware@gmail.com</v>
          </cell>
          <cell r="AH21">
            <v>3</v>
          </cell>
        </row>
        <row r="22">
          <cell r="A22">
            <v>21</v>
          </cell>
          <cell r="B22" t="str">
            <v>Nihan</v>
          </cell>
          <cell r="C22" t="str">
            <v>Gorkem</v>
          </cell>
          <cell r="J22" t="str">
            <v>US</v>
          </cell>
          <cell r="M22" t="str">
            <v>nihangorkem@gmail.com</v>
          </cell>
          <cell r="N22" t="str">
            <v>Nihan</v>
          </cell>
          <cell r="O22" t="str">
            <v>Gorkem</v>
          </cell>
          <cell r="AE22">
            <v>41081</v>
          </cell>
          <cell r="AF22" t="str">
            <v>gary.ware@gmail.com</v>
          </cell>
          <cell r="AH22">
            <v>4</v>
          </cell>
        </row>
        <row r="23">
          <cell r="A23">
            <v>22</v>
          </cell>
          <cell r="B23" t="str">
            <v>Jenny</v>
          </cell>
          <cell r="C23" t="str">
            <v>Reynolds</v>
          </cell>
          <cell r="J23" t="str">
            <v>US</v>
          </cell>
          <cell r="M23" t="str">
            <v>jenny.e.reynolds@gmail.com</v>
          </cell>
          <cell r="N23" t="str">
            <v>Jenny</v>
          </cell>
          <cell r="O23" t="str">
            <v>Reynolds</v>
          </cell>
          <cell r="AE23">
            <v>41081</v>
          </cell>
          <cell r="AF23" t="str">
            <v>gary.ware@gmail.com</v>
          </cell>
          <cell r="AH23">
            <v>5</v>
          </cell>
        </row>
        <row r="24">
          <cell r="A24">
            <v>23</v>
          </cell>
          <cell r="B24" t="str">
            <v>Andrea</v>
          </cell>
          <cell r="C24" t="str">
            <v>Rodi</v>
          </cell>
          <cell r="J24" t="str">
            <v>US</v>
          </cell>
          <cell r="M24" t="str">
            <v>arodi1987@gmail.com</v>
          </cell>
          <cell r="N24" t="str">
            <v>Andrea</v>
          </cell>
          <cell r="O24" t="str">
            <v>Rodi</v>
          </cell>
          <cell r="AE24">
            <v>41081</v>
          </cell>
          <cell r="AF24" t="str">
            <v>gary.ware@gmail.com</v>
          </cell>
          <cell r="AH24">
            <v>3</v>
          </cell>
        </row>
        <row r="25">
          <cell r="A25">
            <v>24</v>
          </cell>
          <cell r="B25" t="str">
            <v>Brandy</v>
          </cell>
          <cell r="C25" t="str">
            <v>Rosenquist</v>
          </cell>
          <cell r="J25" t="str">
            <v>US</v>
          </cell>
          <cell r="M25" t="str">
            <v>bravadobrandy@gmail.com</v>
          </cell>
          <cell r="N25" t="str">
            <v>Brandy</v>
          </cell>
          <cell r="O25" t="str">
            <v>Rosenquist</v>
          </cell>
          <cell r="AE25">
            <v>41081</v>
          </cell>
          <cell r="AF25" t="str">
            <v>gary.ware@gmail.com</v>
          </cell>
          <cell r="AH25">
            <v>4</v>
          </cell>
        </row>
        <row r="26">
          <cell r="A26">
            <v>25</v>
          </cell>
          <cell r="B26" t="str">
            <v>Stefanie</v>
          </cell>
          <cell r="C26" t="str">
            <v>Lyndon</v>
          </cell>
          <cell r="J26" t="str">
            <v>US</v>
          </cell>
          <cell r="M26" t="str">
            <v>stephanie@cssales.com</v>
          </cell>
          <cell r="N26" t="str">
            <v>Stefanie</v>
          </cell>
          <cell r="O26" t="str">
            <v>Lyndon</v>
          </cell>
          <cell r="AE26">
            <v>41081</v>
          </cell>
          <cell r="AF26" t="str">
            <v>gary.ware@gmail.com</v>
          </cell>
          <cell r="AH26">
            <v>3</v>
          </cell>
        </row>
        <row r="27">
          <cell r="A27">
            <v>26</v>
          </cell>
          <cell r="B27" t="str">
            <v>Tony</v>
          </cell>
          <cell r="C27" t="str">
            <v>Rindsberg</v>
          </cell>
          <cell r="J27" t="str">
            <v>US</v>
          </cell>
          <cell r="M27" t="str">
            <v>trinds@gmail.com</v>
          </cell>
          <cell r="N27" t="str">
            <v>Tony</v>
          </cell>
          <cell r="O27" t="str">
            <v>Rindsberg</v>
          </cell>
          <cell r="AE27">
            <v>41081</v>
          </cell>
          <cell r="AF27" t="str">
            <v>gary.ware@gmail.com</v>
          </cell>
          <cell r="AH27">
            <v>3</v>
          </cell>
        </row>
        <row r="28">
          <cell r="A28">
            <v>27</v>
          </cell>
          <cell r="B28" t="str">
            <v>Chelsea</v>
          </cell>
          <cell r="C28" t="str">
            <v>Lawrence</v>
          </cell>
          <cell r="J28" t="str">
            <v>US</v>
          </cell>
          <cell r="M28" t="str">
            <v>chelseaklawrence@gmail.com</v>
          </cell>
          <cell r="N28" t="str">
            <v>Chelsea</v>
          </cell>
          <cell r="O28" t="str">
            <v>Lawrence</v>
          </cell>
          <cell r="AE28">
            <v>41081</v>
          </cell>
          <cell r="AF28" t="str">
            <v>gary.ware@gmail.com</v>
          </cell>
          <cell r="AH28">
            <v>3</v>
          </cell>
        </row>
        <row r="29">
          <cell r="A29">
            <v>28</v>
          </cell>
          <cell r="B29" t="str">
            <v>Alexandra</v>
          </cell>
          <cell r="C29" t="str">
            <v>Carbone</v>
          </cell>
          <cell r="J29" t="str">
            <v>US</v>
          </cell>
          <cell r="M29" t="str">
            <v>ajcarbone@gmail.com</v>
          </cell>
          <cell r="N29" t="str">
            <v>Alexandra</v>
          </cell>
          <cell r="O29" t="str">
            <v>Carbone</v>
          </cell>
          <cell r="AE29">
            <v>41081</v>
          </cell>
          <cell r="AF29" t="str">
            <v>gary.ware@gmail.com</v>
          </cell>
          <cell r="AH29">
            <v>4</v>
          </cell>
        </row>
        <row r="30">
          <cell r="A30">
            <v>29</v>
          </cell>
          <cell r="B30" t="str">
            <v>Russell</v>
          </cell>
          <cell r="C30" t="str">
            <v>Radach</v>
          </cell>
          <cell r="J30" t="str">
            <v>US</v>
          </cell>
          <cell r="M30" t="str">
            <v>russelradach@cox.com</v>
          </cell>
          <cell r="N30" t="str">
            <v>Russell</v>
          </cell>
          <cell r="O30" t="str">
            <v>Radach</v>
          </cell>
          <cell r="AE30">
            <v>41082</v>
          </cell>
          <cell r="AF30" t="str">
            <v>skvanderveen@gmail.com</v>
          </cell>
          <cell r="AH30">
            <v>4</v>
          </cell>
        </row>
        <row r="31">
          <cell r="A31">
            <v>30</v>
          </cell>
          <cell r="B31" t="str">
            <v>Sonja</v>
          </cell>
          <cell r="C31" t="str">
            <v>Radach</v>
          </cell>
          <cell r="J31" t="str">
            <v>US</v>
          </cell>
          <cell r="N31" t="str">
            <v>Sonja</v>
          </cell>
          <cell r="O31" t="str">
            <v>Radach</v>
          </cell>
          <cell r="AE31">
            <v>41082</v>
          </cell>
          <cell r="AF31" t="str">
            <v>skvanderveen@gmail.com</v>
          </cell>
          <cell r="AH31">
            <v>4</v>
          </cell>
        </row>
        <row r="32">
          <cell r="A32">
            <v>31</v>
          </cell>
          <cell r="B32" t="str">
            <v>David</v>
          </cell>
          <cell r="C32" t="str">
            <v>Vanderveen</v>
          </cell>
          <cell r="E32" t="str">
            <v>1074 Flamingo Road</v>
          </cell>
          <cell r="G32" t="str">
            <v>Laguna Beach</v>
          </cell>
          <cell r="H32" t="str">
            <v>CA</v>
          </cell>
          <cell r="I32">
            <v>92651</v>
          </cell>
          <cell r="J32" t="str">
            <v>US</v>
          </cell>
          <cell r="K32" t="str">
            <v>949-637-7759</v>
          </cell>
          <cell r="M32" t="str">
            <v>david@incfarm.com</v>
          </cell>
          <cell r="N32" t="str">
            <v>David</v>
          </cell>
          <cell r="O32" t="str">
            <v>Vanderveen</v>
          </cell>
          <cell r="P32" t="str">
            <v>1074 Flamingo Road</v>
          </cell>
          <cell r="Q32" t="str">
            <v>Laguna Beach</v>
          </cell>
          <cell r="R32" t="str">
            <v>CA</v>
          </cell>
          <cell r="S32">
            <v>92651</v>
          </cell>
          <cell r="AB32" t="str">
            <v>Sensational</v>
          </cell>
          <cell r="AE32">
            <v>41082</v>
          </cell>
          <cell r="AF32" t="str">
            <v>skvanderveen@gmail.com</v>
          </cell>
          <cell r="AH32">
            <v>4</v>
          </cell>
        </row>
        <row r="33">
          <cell r="A33">
            <v>32</v>
          </cell>
          <cell r="B33" t="str">
            <v>Sara</v>
          </cell>
          <cell r="C33" t="str">
            <v>Vanderveen</v>
          </cell>
          <cell r="J33" t="str">
            <v>US</v>
          </cell>
          <cell r="M33" t="str">
            <v>skvanderveen@gmail.com</v>
          </cell>
          <cell r="N33" t="str">
            <v>Sara</v>
          </cell>
          <cell r="O33" t="str">
            <v>Vanderveen</v>
          </cell>
          <cell r="AE33">
            <v>41082</v>
          </cell>
          <cell r="AF33" t="str">
            <v>skvanderveen@gmail.com</v>
          </cell>
          <cell r="AH33">
            <v>4</v>
          </cell>
        </row>
        <row r="34">
          <cell r="A34">
            <v>33</v>
          </cell>
          <cell r="B34" t="str">
            <v>Glen</v>
          </cell>
          <cell r="C34" t="str">
            <v>Rogers</v>
          </cell>
          <cell r="E34" t="str">
            <v>1832 Oceanway</v>
          </cell>
          <cell r="G34" t="str">
            <v>Laguna Beach</v>
          </cell>
          <cell r="H34" t="str">
            <v>CA</v>
          </cell>
          <cell r="I34">
            <v>92651</v>
          </cell>
          <cell r="J34" t="str">
            <v>US</v>
          </cell>
          <cell r="K34" t="str">
            <v>949-887-9790</v>
          </cell>
          <cell r="M34" t="str">
            <v>glennrogers@me.com</v>
          </cell>
          <cell r="N34" t="str">
            <v>Glen</v>
          </cell>
          <cell r="O34" t="str">
            <v>Rogers</v>
          </cell>
          <cell r="P34" t="str">
            <v>1832 Oceanway</v>
          </cell>
          <cell r="Q34" t="str">
            <v>Laguna Beach</v>
          </cell>
          <cell r="R34" t="str">
            <v>CA</v>
          </cell>
          <cell r="S34">
            <v>92651</v>
          </cell>
          <cell r="V34" t="str">
            <v>Once</v>
          </cell>
          <cell r="W34" t="str">
            <v>Good</v>
          </cell>
          <cell r="X34">
            <v>12</v>
          </cell>
          <cell r="Y34" t="str">
            <v>White</v>
          </cell>
          <cell r="AB34" t="str">
            <v>Whimsical</v>
          </cell>
          <cell r="AC34" t="str">
            <v>Liked 2,3. N: 1,5,6</v>
          </cell>
          <cell r="AE34">
            <v>41082</v>
          </cell>
          <cell r="AF34" t="str">
            <v>skvanderveen@gmail.com</v>
          </cell>
          <cell r="AH34">
            <v>3</v>
          </cell>
        </row>
        <row r="35">
          <cell r="A35">
            <v>34</v>
          </cell>
          <cell r="B35" t="str">
            <v>Eric</v>
          </cell>
          <cell r="C35" t="str">
            <v>Haug</v>
          </cell>
          <cell r="J35" t="str">
            <v>US</v>
          </cell>
          <cell r="M35" t="str">
            <v>erik.haug@xsgear.com</v>
          </cell>
          <cell r="N35" t="str">
            <v>Eric</v>
          </cell>
          <cell r="O35" t="str">
            <v>Haug</v>
          </cell>
          <cell r="AE35">
            <v>41082</v>
          </cell>
          <cell r="AF35" t="str">
            <v>skvanderveen@gmail.com</v>
          </cell>
          <cell r="AH35">
            <v>4</v>
          </cell>
        </row>
        <row r="36">
          <cell r="A36">
            <v>35</v>
          </cell>
          <cell r="B36" t="str">
            <v>Lisa</v>
          </cell>
          <cell r="C36" t="str">
            <v>Aurthur</v>
          </cell>
          <cell r="J36" t="str">
            <v>US</v>
          </cell>
          <cell r="N36" t="str">
            <v>Lisa</v>
          </cell>
          <cell r="O36" t="str">
            <v>Aurthur</v>
          </cell>
          <cell r="AE36">
            <v>41082</v>
          </cell>
          <cell r="AF36" t="str">
            <v>skvanderveen@gmail.com</v>
          </cell>
          <cell r="AH36">
            <v>4</v>
          </cell>
        </row>
        <row r="37">
          <cell r="A37">
            <v>36</v>
          </cell>
          <cell r="B37" t="str">
            <v>Scott</v>
          </cell>
          <cell r="C37" t="str">
            <v>Haug</v>
          </cell>
          <cell r="J37" t="str">
            <v>US</v>
          </cell>
          <cell r="M37" t="str">
            <v>shaug@waterstonegroup.com</v>
          </cell>
          <cell r="N37" t="str">
            <v>Scott</v>
          </cell>
          <cell r="O37" t="str">
            <v>Haug</v>
          </cell>
          <cell r="AE37">
            <v>41082</v>
          </cell>
          <cell r="AF37" t="str">
            <v>skvanderveen@gmail.com</v>
          </cell>
          <cell r="AH37">
            <v>3</v>
          </cell>
        </row>
        <row r="38">
          <cell r="A38">
            <v>37</v>
          </cell>
          <cell r="B38" t="str">
            <v>Kristen</v>
          </cell>
          <cell r="C38" t="str">
            <v>Bell</v>
          </cell>
          <cell r="J38" t="str">
            <v>US</v>
          </cell>
          <cell r="N38" t="str">
            <v>Kristen</v>
          </cell>
          <cell r="O38" t="str">
            <v>Bell</v>
          </cell>
          <cell r="AE38">
            <v>41082</v>
          </cell>
          <cell r="AF38" t="str">
            <v>skvanderveen@gmail.com</v>
          </cell>
          <cell r="AH38">
            <v>4</v>
          </cell>
        </row>
        <row r="39">
          <cell r="A39">
            <v>38</v>
          </cell>
          <cell r="B39" t="str">
            <v>Brandy</v>
          </cell>
          <cell r="C39" t="str">
            <v>Faber</v>
          </cell>
          <cell r="J39" t="str">
            <v>US</v>
          </cell>
          <cell r="M39" t="str">
            <v>brandavi@purplecorduroy.com</v>
          </cell>
          <cell r="N39" t="str">
            <v>Brandy</v>
          </cell>
          <cell r="O39" t="str">
            <v>Faber</v>
          </cell>
          <cell r="AE39">
            <v>41082</v>
          </cell>
          <cell r="AF39" t="str">
            <v>skvanderveen@gmail.com</v>
          </cell>
          <cell r="AH39">
            <v>4</v>
          </cell>
        </row>
        <row r="40">
          <cell r="A40">
            <v>39</v>
          </cell>
          <cell r="B40" t="str">
            <v>Carey</v>
          </cell>
          <cell r="J40" t="str">
            <v>US</v>
          </cell>
          <cell r="N40" t="str">
            <v>Carey</v>
          </cell>
          <cell r="AE40">
            <v>41082</v>
          </cell>
          <cell r="AF40" t="str">
            <v>skvanderveen@gmail.com</v>
          </cell>
          <cell r="AH40">
            <v>1</v>
          </cell>
        </row>
        <row r="41">
          <cell r="A41">
            <v>40</v>
          </cell>
          <cell r="B41" t="str">
            <v xml:space="preserve">Shannon </v>
          </cell>
          <cell r="C41" t="str">
            <v>Rapp</v>
          </cell>
          <cell r="J41" t="str">
            <v>US</v>
          </cell>
          <cell r="M41" t="str">
            <v>runshannon@gmail.com</v>
          </cell>
          <cell r="N41" t="str">
            <v xml:space="preserve">Shannon </v>
          </cell>
          <cell r="O41" t="str">
            <v>Rapp</v>
          </cell>
          <cell r="AE41">
            <v>41102</v>
          </cell>
          <cell r="AF41" t="str">
            <v>egrhockeylaxmom@att.net</v>
          </cell>
          <cell r="AH41">
            <v>3</v>
          </cell>
        </row>
        <row r="42">
          <cell r="A42">
            <v>41</v>
          </cell>
          <cell r="B42" t="str">
            <v xml:space="preserve">Kelly </v>
          </cell>
          <cell r="C42" t="str">
            <v>Mehney</v>
          </cell>
          <cell r="J42" t="str">
            <v>US</v>
          </cell>
          <cell r="M42" t="str">
            <v>kmehney@comcast.net</v>
          </cell>
          <cell r="N42" t="str">
            <v xml:space="preserve">Kelly </v>
          </cell>
          <cell r="O42" t="str">
            <v>Mehney</v>
          </cell>
          <cell r="AE42">
            <v>41102</v>
          </cell>
          <cell r="AF42" t="str">
            <v>egrhockeylaxmom@att.net</v>
          </cell>
          <cell r="AH42">
            <v>3</v>
          </cell>
        </row>
        <row r="43">
          <cell r="A43">
            <v>42</v>
          </cell>
          <cell r="B43" t="str">
            <v xml:space="preserve">Tracey </v>
          </cell>
          <cell r="C43" t="str">
            <v>Burke</v>
          </cell>
          <cell r="E43" t="str">
            <v>2405 Maplewood</v>
          </cell>
          <cell r="G43" t="str">
            <v>Grand Rapids</v>
          </cell>
          <cell r="H43" t="str">
            <v>MI</v>
          </cell>
          <cell r="I43">
            <v>49506</v>
          </cell>
          <cell r="J43" t="str">
            <v>US</v>
          </cell>
          <cell r="K43" t="str">
            <v>616-295-7595</v>
          </cell>
          <cell r="M43" t="str">
            <v>tracey.burke@comcast.net</v>
          </cell>
          <cell r="N43" t="str">
            <v xml:space="preserve">Tracey </v>
          </cell>
          <cell r="O43" t="str">
            <v>Burke</v>
          </cell>
          <cell r="P43" t="str">
            <v>2405 Maplewood</v>
          </cell>
          <cell r="Q43" t="str">
            <v>Grand Rapids</v>
          </cell>
          <cell r="R43" t="str">
            <v>MI</v>
          </cell>
          <cell r="S43">
            <v>49506</v>
          </cell>
          <cell r="AB43" t="str">
            <v>Moxie</v>
          </cell>
          <cell r="AE43">
            <v>41102</v>
          </cell>
          <cell r="AF43" t="str">
            <v>egrhockeylaxmom@att.net</v>
          </cell>
          <cell r="AH43">
            <v>2</v>
          </cell>
        </row>
        <row r="44">
          <cell r="A44">
            <v>43</v>
          </cell>
          <cell r="B44" t="str">
            <v>Rebecca</v>
          </cell>
          <cell r="C44" t="str">
            <v>Robson</v>
          </cell>
          <cell r="E44" t="str">
            <v>2544 Indian Trail</v>
          </cell>
          <cell r="G44" t="str">
            <v>Grand Rapids</v>
          </cell>
          <cell r="H44" t="str">
            <v>MI</v>
          </cell>
          <cell r="I44">
            <v>49506</v>
          </cell>
          <cell r="J44" t="str">
            <v>US</v>
          </cell>
          <cell r="K44" t="str">
            <v>616-975-0025</v>
          </cell>
          <cell r="M44" t="str">
            <v>rlrobson@comcast.net</v>
          </cell>
          <cell r="N44" t="str">
            <v>Rebecca</v>
          </cell>
          <cell r="O44" t="str">
            <v>Robson</v>
          </cell>
          <cell r="P44" t="str">
            <v>2544 Indian Trail</v>
          </cell>
          <cell r="Q44" t="str">
            <v>Grand Rapids</v>
          </cell>
          <cell r="R44" t="str">
            <v>MI</v>
          </cell>
          <cell r="S44">
            <v>49506</v>
          </cell>
          <cell r="AB44" t="str">
            <v>Exuberant</v>
          </cell>
          <cell r="AE44">
            <v>41102</v>
          </cell>
          <cell r="AF44" t="str">
            <v>egrhockeylaxmom@att.net</v>
          </cell>
          <cell r="AH44">
            <v>4</v>
          </cell>
        </row>
        <row r="45">
          <cell r="A45">
            <v>44</v>
          </cell>
          <cell r="B45" t="str">
            <v>Pam</v>
          </cell>
          <cell r="C45" t="str">
            <v>McMaster</v>
          </cell>
          <cell r="E45" t="str">
            <v>11390 Oak Drive</v>
          </cell>
          <cell r="G45" t="str">
            <v>Shelbyville</v>
          </cell>
          <cell r="H45" t="str">
            <v>MI</v>
          </cell>
          <cell r="I45">
            <v>49343</v>
          </cell>
          <cell r="J45" t="str">
            <v>US</v>
          </cell>
          <cell r="K45" t="str">
            <v>616-293-6026</v>
          </cell>
          <cell r="M45" t="str">
            <v>pmcmaster@skytron.us</v>
          </cell>
          <cell r="N45" t="str">
            <v>Pam</v>
          </cell>
          <cell r="O45" t="str">
            <v>McMaster</v>
          </cell>
          <cell r="P45" t="str">
            <v>11390 Oak Drive</v>
          </cell>
          <cell r="Q45" t="str">
            <v>Shelbyville</v>
          </cell>
          <cell r="R45" t="str">
            <v>MI</v>
          </cell>
          <cell r="S45">
            <v>49343</v>
          </cell>
          <cell r="AC45" t="str">
            <v>Liked 1,2,3,5,6</v>
          </cell>
          <cell r="AE45">
            <v>41102</v>
          </cell>
          <cell r="AF45" t="str">
            <v>egrhockeylaxmom@att.net</v>
          </cell>
          <cell r="AH45">
            <v>4</v>
          </cell>
        </row>
        <row r="46">
          <cell r="A46">
            <v>45</v>
          </cell>
          <cell r="B46" t="str">
            <v>Beth</v>
          </cell>
          <cell r="C46" t="str">
            <v>Hollerbach</v>
          </cell>
          <cell r="E46" t="str">
            <v>315 Gracewood Drive SE</v>
          </cell>
          <cell r="G46" t="str">
            <v>Grand Rapids</v>
          </cell>
          <cell r="H46" t="str">
            <v>MI</v>
          </cell>
          <cell r="I46">
            <v>49506</v>
          </cell>
          <cell r="J46" t="str">
            <v>US</v>
          </cell>
          <cell r="M46" t="str">
            <v>hollerbach@gmail.com</v>
          </cell>
          <cell r="N46" t="str">
            <v>Beth</v>
          </cell>
          <cell r="O46" t="str">
            <v>Hollerbach</v>
          </cell>
          <cell r="P46" t="str">
            <v>315 Gracewood Drive SE</v>
          </cell>
          <cell r="Q46" t="str">
            <v>Grand Rapids</v>
          </cell>
          <cell r="R46" t="str">
            <v>MI</v>
          </cell>
          <cell r="S46">
            <v>49506</v>
          </cell>
          <cell r="AB46" t="str">
            <v>Moxie</v>
          </cell>
          <cell r="AE46">
            <v>41102</v>
          </cell>
          <cell r="AF46" t="str">
            <v>egrhockeylaxmom@att.net</v>
          </cell>
          <cell r="AH46">
            <v>3</v>
          </cell>
        </row>
        <row r="47">
          <cell r="A47">
            <v>46</v>
          </cell>
          <cell r="B47" t="str">
            <v>Marcia</v>
          </cell>
          <cell r="C47" t="str">
            <v>Zanko</v>
          </cell>
          <cell r="E47" t="str">
            <v>35 Kingswood Drive SE</v>
          </cell>
          <cell r="G47" t="str">
            <v>Grand Rapids</v>
          </cell>
          <cell r="H47" t="str">
            <v>MI</v>
          </cell>
          <cell r="I47">
            <v>49506</v>
          </cell>
          <cell r="J47" t="str">
            <v>US</v>
          </cell>
          <cell r="K47" t="str">
            <v>616-464-1542</v>
          </cell>
          <cell r="M47" t="str">
            <v>marzanko@comcast.net</v>
          </cell>
          <cell r="N47" t="str">
            <v>Marcia</v>
          </cell>
          <cell r="O47" t="str">
            <v>Zanko</v>
          </cell>
          <cell r="P47" t="str">
            <v>35 Kingswood Drive SE</v>
          </cell>
          <cell r="Q47" t="str">
            <v>Grand Rapids</v>
          </cell>
          <cell r="R47" t="str">
            <v>MI</v>
          </cell>
          <cell r="S47">
            <v>49506</v>
          </cell>
          <cell r="AB47" t="str">
            <v>Sensational</v>
          </cell>
          <cell r="AE47">
            <v>41102</v>
          </cell>
          <cell r="AF47" t="str">
            <v>egrhockeylaxmom@att.net</v>
          </cell>
          <cell r="AH47">
            <v>4</v>
          </cell>
        </row>
        <row r="48">
          <cell r="A48">
            <v>47</v>
          </cell>
          <cell r="B48" t="str">
            <v>Susan</v>
          </cell>
          <cell r="C48" t="str">
            <v>Rea</v>
          </cell>
          <cell r="E48" t="str">
            <v>625 Cambridge</v>
          </cell>
          <cell r="G48" t="str">
            <v>Grand Rapids</v>
          </cell>
          <cell r="H48" t="str">
            <v>MI</v>
          </cell>
          <cell r="I48">
            <v>49506</v>
          </cell>
          <cell r="J48" t="str">
            <v>US</v>
          </cell>
          <cell r="M48" t="str">
            <v>susan.n.rea@gmail.com</v>
          </cell>
          <cell r="N48" t="str">
            <v>Susan</v>
          </cell>
          <cell r="O48" t="str">
            <v>Rea</v>
          </cell>
          <cell r="P48" t="str">
            <v>625 Cambridge</v>
          </cell>
          <cell r="Q48" t="str">
            <v>Grand Rapids</v>
          </cell>
          <cell r="R48" t="str">
            <v>MI</v>
          </cell>
          <cell r="S48">
            <v>49506</v>
          </cell>
          <cell r="AC48" t="str">
            <v>Liked 1,2;  N: 3. Noted likes PG &amp; Chard</v>
          </cell>
          <cell r="AE48">
            <v>41102</v>
          </cell>
          <cell r="AF48" t="str">
            <v>egrhockeylaxmom@att.net</v>
          </cell>
          <cell r="AH48">
            <v>4</v>
          </cell>
        </row>
        <row r="49">
          <cell r="A49">
            <v>48</v>
          </cell>
          <cell r="B49" t="str">
            <v>Rebecca</v>
          </cell>
          <cell r="C49" t="str">
            <v>Robson</v>
          </cell>
          <cell r="E49" t="str">
            <v>2544 Indian Trail</v>
          </cell>
          <cell r="G49" t="str">
            <v>Grand Rapids</v>
          </cell>
          <cell r="H49" t="str">
            <v>MI</v>
          </cell>
          <cell r="I49">
            <v>49506</v>
          </cell>
          <cell r="J49" t="str">
            <v>US</v>
          </cell>
          <cell r="K49" t="str">
            <v>616-975-0025</v>
          </cell>
          <cell r="M49" t="str">
            <v>rlrobson@comcast.net</v>
          </cell>
          <cell r="N49" t="str">
            <v>Rebecca</v>
          </cell>
          <cell r="O49" t="str">
            <v>Robson</v>
          </cell>
          <cell r="P49" t="str">
            <v>2544 Indian Trail</v>
          </cell>
          <cell r="Q49" t="str">
            <v>Grand Rapids</v>
          </cell>
          <cell r="R49" t="str">
            <v>MI</v>
          </cell>
          <cell r="S49">
            <v>49506</v>
          </cell>
          <cell r="AC49" t="str">
            <v xml:space="preserve">Liked 1,2;  N: 4  </v>
          </cell>
          <cell r="AE49">
            <v>41102</v>
          </cell>
          <cell r="AF49" t="str">
            <v>egrhockeylaxmom@att.net</v>
          </cell>
          <cell r="AH49">
            <v>4</v>
          </cell>
        </row>
        <row r="50">
          <cell r="A50">
            <v>49</v>
          </cell>
          <cell r="B50" t="str">
            <v>Megan</v>
          </cell>
          <cell r="C50" t="str">
            <v>Ratliff</v>
          </cell>
          <cell r="E50" t="str">
            <v>111 E. Chestnut St., #30DE</v>
          </cell>
          <cell r="G50" t="str">
            <v>Chicago</v>
          </cell>
          <cell r="H50" t="str">
            <v>IL</v>
          </cell>
          <cell r="I50">
            <v>60611</v>
          </cell>
          <cell r="J50" t="str">
            <v>US</v>
          </cell>
          <cell r="K50" t="str">
            <v>312-286-7654</v>
          </cell>
          <cell r="M50" t="str">
            <v>megan.ratliff@gmail.com</v>
          </cell>
          <cell r="N50" t="str">
            <v>Megan</v>
          </cell>
          <cell r="O50" t="str">
            <v>Ratliff</v>
          </cell>
          <cell r="P50" t="str">
            <v>111 E. Chestnut St., #30DE</v>
          </cell>
          <cell r="Q50" t="str">
            <v>Chicago</v>
          </cell>
          <cell r="R50" t="str">
            <v>IL</v>
          </cell>
          <cell r="S50">
            <v>60611</v>
          </cell>
          <cell r="V50" t="str">
            <v>Bi-Monthly</v>
          </cell>
          <cell r="W50" t="str">
            <v>Better</v>
          </cell>
          <cell r="X50">
            <v>6</v>
          </cell>
          <cell r="Y50" t="str">
            <v>Both</v>
          </cell>
          <cell r="AB50" t="str">
            <v>Sensational</v>
          </cell>
          <cell r="AE50">
            <v>41102</v>
          </cell>
          <cell r="AF50" t="str">
            <v>kathrynratliff21@gmail.com</v>
          </cell>
          <cell r="AH50">
            <v>2</v>
          </cell>
        </row>
        <row r="51">
          <cell r="A51">
            <v>50</v>
          </cell>
          <cell r="B51" t="str">
            <v>Ronald</v>
          </cell>
          <cell r="C51" t="str">
            <v>Sulewski</v>
          </cell>
          <cell r="E51" t="str">
            <v>10 E. Ontario Street, Apt 4103</v>
          </cell>
          <cell r="G51" t="str">
            <v>Chicago</v>
          </cell>
          <cell r="H51" t="str">
            <v>IL</v>
          </cell>
          <cell r="I51">
            <v>60611</v>
          </cell>
          <cell r="J51" t="str">
            <v>US</v>
          </cell>
          <cell r="K51" t="str">
            <v>314-800-59959</v>
          </cell>
          <cell r="M51" t="str">
            <v>rsulewski@gmail.com</v>
          </cell>
          <cell r="N51" t="str">
            <v>Ronald</v>
          </cell>
          <cell r="O51" t="str">
            <v>Sulewski</v>
          </cell>
          <cell r="P51" t="str">
            <v>10 E. Ontario Street, Apt 4103</v>
          </cell>
          <cell r="Q51" t="str">
            <v>Chicago</v>
          </cell>
          <cell r="R51" t="str">
            <v>IL</v>
          </cell>
          <cell r="S51">
            <v>60611</v>
          </cell>
          <cell r="AC51" t="str">
            <v>1,2,3,4 high, red</v>
          </cell>
          <cell r="AE51">
            <v>41102</v>
          </cell>
          <cell r="AF51" t="str">
            <v>kathrynratliff21@gmail.com</v>
          </cell>
          <cell r="AH51">
            <v>4</v>
          </cell>
        </row>
        <row r="52">
          <cell r="A52">
            <v>51</v>
          </cell>
          <cell r="B52" t="str">
            <v>Thomas</v>
          </cell>
          <cell r="C52" t="str">
            <v>Crimp</v>
          </cell>
          <cell r="E52" t="str">
            <v>29 N. Main Street</v>
          </cell>
          <cell r="G52" t="str">
            <v>Rockford</v>
          </cell>
          <cell r="H52" t="str">
            <v>MI</v>
          </cell>
          <cell r="I52">
            <v>49341</v>
          </cell>
          <cell r="J52" t="str">
            <v>US</v>
          </cell>
          <cell r="K52" t="str">
            <v>616-460-0400</v>
          </cell>
          <cell r="M52" t="str">
            <v>tom@auxiliaryinc.com</v>
          </cell>
          <cell r="N52" t="str">
            <v>Thomas</v>
          </cell>
          <cell r="O52" t="str">
            <v>Crimp</v>
          </cell>
          <cell r="P52" t="str">
            <v>29 N. Main Street</v>
          </cell>
          <cell r="Q52" t="str">
            <v>Rockford</v>
          </cell>
          <cell r="R52" t="str">
            <v>MI</v>
          </cell>
          <cell r="S52">
            <v>49341</v>
          </cell>
          <cell r="V52" t="str">
            <v>Monthly</v>
          </cell>
          <cell r="W52" t="str">
            <v>Good</v>
          </cell>
          <cell r="X52">
            <v>12</v>
          </cell>
          <cell r="Y52" t="str">
            <v>Both</v>
          </cell>
          <cell r="AB52" t="str">
            <v>Serendipitous</v>
          </cell>
          <cell r="AE52">
            <v>41108</v>
          </cell>
          <cell r="AF52" t="str">
            <v>tom@auxiliaryinc.com</v>
          </cell>
          <cell r="AH52">
            <v>4</v>
          </cell>
        </row>
        <row r="53">
          <cell r="A53">
            <v>52</v>
          </cell>
          <cell r="B53" t="str">
            <v>Zachary</v>
          </cell>
          <cell r="C53" t="str">
            <v>Boswell</v>
          </cell>
          <cell r="E53" t="str">
            <v>29 N. Main Street</v>
          </cell>
          <cell r="G53" t="str">
            <v>Rockford</v>
          </cell>
          <cell r="H53" t="str">
            <v>MI</v>
          </cell>
          <cell r="I53">
            <v>49341</v>
          </cell>
          <cell r="J53" t="str">
            <v>US</v>
          </cell>
          <cell r="K53" t="str">
            <v>616-914-5716</v>
          </cell>
          <cell r="M53" t="str">
            <v>zacboswell@gmail.com</v>
          </cell>
          <cell r="N53" t="str">
            <v>Zachary</v>
          </cell>
          <cell r="O53" t="str">
            <v>Boswell</v>
          </cell>
          <cell r="P53" t="str">
            <v>29 N. Main Street</v>
          </cell>
          <cell r="Q53" t="str">
            <v>Rockford</v>
          </cell>
          <cell r="R53" t="str">
            <v>MI</v>
          </cell>
          <cell r="S53">
            <v>49341</v>
          </cell>
          <cell r="AB53" t="str">
            <v>Sensational</v>
          </cell>
          <cell r="AE53">
            <v>41108</v>
          </cell>
          <cell r="AF53" t="str">
            <v>tom@auxiliaryinc.com</v>
          </cell>
          <cell r="AH53">
            <v>4</v>
          </cell>
        </row>
        <row r="54">
          <cell r="A54">
            <v>53</v>
          </cell>
          <cell r="B54" t="str">
            <v>Benjamin</v>
          </cell>
          <cell r="C54" t="str">
            <v>Peterson</v>
          </cell>
          <cell r="E54" t="str">
            <v>29 N. Main Street</v>
          </cell>
          <cell r="G54" t="str">
            <v>Rockford</v>
          </cell>
          <cell r="H54" t="str">
            <v>MI</v>
          </cell>
          <cell r="I54">
            <v>49341</v>
          </cell>
          <cell r="J54" t="str">
            <v>US</v>
          </cell>
          <cell r="K54" t="str">
            <v>616-304-0661</v>
          </cell>
          <cell r="M54" t="str">
            <v>benpetersen4@gmail.com</v>
          </cell>
          <cell r="N54" t="str">
            <v>Benjamin</v>
          </cell>
          <cell r="O54" t="str">
            <v>Peterson</v>
          </cell>
          <cell r="P54" t="str">
            <v>29 N. Main Street</v>
          </cell>
          <cell r="Q54" t="str">
            <v>Rockford</v>
          </cell>
          <cell r="R54" t="str">
            <v>MI</v>
          </cell>
          <cell r="S54">
            <v>49341</v>
          </cell>
          <cell r="AB54" t="str">
            <v>Serendipitous</v>
          </cell>
          <cell r="AE54">
            <v>41108</v>
          </cell>
          <cell r="AF54" t="str">
            <v>tom@auxiliaryinc.com</v>
          </cell>
          <cell r="AH54">
            <v>3</v>
          </cell>
        </row>
        <row r="55">
          <cell r="A55">
            <v>54</v>
          </cell>
          <cell r="B55" t="str">
            <v>Kate</v>
          </cell>
          <cell r="C55" t="str">
            <v>Quinn</v>
          </cell>
          <cell r="E55" t="str">
            <v>29 N. Main Street</v>
          </cell>
          <cell r="G55" t="str">
            <v>Rockford</v>
          </cell>
          <cell r="H55" t="str">
            <v>MI</v>
          </cell>
          <cell r="I55">
            <v>49341</v>
          </cell>
          <cell r="J55" t="str">
            <v>US</v>
          </cell>
          <cell r="K55" t="str">
            <v>616-901-8781</v>
          </cell>
          <cell r="M55" t="str">
            <v>katequinn.91@gmail.com</v>
          </cell>
          <cell r="N55" t="str">
            <v>Kate</v>
          </cell>
          <cell r="O55" t="str">
            <v>Quinn</v>
          </cell>
          <cell r="P55" t="str">
            <v>29 N. Main Street</v>
          </cell>
          <cell r="Q55" t="str">
            <v>Rockford</v>
          </cell>
          <cell r="R55" t="str">
            <v>MI</v>
          </cell>
          <cell r="S55">
            <v>49341</v>
          </cell>
          <cell r="AB55" t="str">
            <v>Moxie</v>
          </cell>
          <cell r="AE55">
            <v>41108</v>
          </cell>
          <cell r="AF55" t="str">
            <v>tom@auxiliaryinc.com</v>
          </cell>
          <cell r="AH55">
            <v>2</v>
          </cell>
        </row>
        <row r="56">
          <cell r="A56">
            <v>55</v>
          </cell>
          <cell r="B56" t="str">
            <v>Neil</v>
          </cell>
          <cell r="C56" t="str">
            <v>Hubert</v>
          </cell>
          <cell r="E56" t="str">
            <v>29 N. Main Street</v>
          </cell>
          <cell r="G56" t="str">
            <v>Rockford</v>
          </cell>
          <cell r="H56" t="str">
            <v>MI</v>
          </cell>
          <cell r="I56">
            <v>49341</v>
          </cell>
          <cell r="J56" t="str">
            <v>US</v>
          </cell>
          <cell r="K56" t="str">
            <v>586-899-8752</v>
          </cell>
          <cell r="M56" t="str">
            <v>neil@neilhubert.com</v>
          </cell>
          <cell r="N56" t="str">
            <v>Neil</v>
          </cell>
          <cell r="O56" t="str">
            <v>Hubert</v>
          </cell>
          <cell r="P56" t="str">
            <v>29 N. Main Street</v>
          </cell>
          <cell r="Q56" t="str">
            <v>Rockford</v>
          </cell>
          <cell r="R56" t="str">
            <v>MI</v>
          </cell>
          <cell r="S56">
            <v>49341</v>
          </cell>
          <cell r="AC56" t="str">
            <v xml:space="preserve">2,1,5,2,5,4  Loved 3,5; Like 6;             </v>
          </cell>
          <cell r="AE56">
            <v>41108</v>
          </cell>
          <cell r="AF56" t="str">
            <v>tom@auxiliaryinc.com</v>
          </cell>
          <cell r="AH56">
            <v>2</v>
          </cell>
        </row>
        <row r="57">
          <cell r="A57">
            <v>56</v>
          </cell>
          <cell r="B57" t="str">
            <v>Sarah</v>
          </cell>
          <cell r="C57" t="str">
            <v>Mier</v>
          </cell>
          <cell r="E57" t="str">
            <v>29 N. Main Street</v>
          </cell>
          <cell r="G57" t="str">
            <v>Rockford</v>
          </cell>
          <cell r="H57" t="str">
            <v>MI</v>
          </cell>
          <cell r="I57">
            <v>49341</v>
          </cell>
          <cell r="J57" t="str">
            <v>US</v>
          </cell>
          <cell r="K57" t="str">
            <v>616-515-5588</v>
          </cell>
          <cell r="M57" t="str">
            <v>Sarah@auxiliaryinc.com</v>
          </cell>
          <cell r="N57" t="str">
            <v>Sarah</v>
          </cell>
          <cell r="O57" t="str">
            <v>Mier</v>
          </cell>
          <cell r="P57" t="str">
            <v>29 N. Main Street</v>
          </cell>
          <cell r="Q57" t="str">
            <v>Rockford</v>
          </cell>
          <cell r="R57" t="str">
            <v>MI</v>
          </cell>
          <cell r="S57">
            <v>49341</v>
          </cell>
          <cell r="AC57" t="str">
            <v xml:space="preserve">4,3,4,4,3,2  Like 1,3,4; N 2,5          </v>
          </cell>
          <cell r="AE57">
            <v>41108</v>
          </cell>
          <cell r="AF57" t="str">
            <v>tom@auxiliaryinc.com</v>
          </cell>
          <cell r="AH57">
            <v>4</v>
          </cell>
        </row>
        <row r="58">
          <cell r="A58">
            <v>57</v>
          </cell>
          <cell r="B58" t="str">
            <v>Christa</v>
          </cell>
          <cell r="C58" t="str">
            <v>Brenner</v>
          </cell>
          <cell r="E58" t="str">
            <v>29 N. Main Street</v>
          </cell>
          <cell r="G58" t="str">
            <v>Rockford</v>
          </cell>
          <cell r="H58" t="str">
            <v>MI</v>
          </cell>
          <cell r="I58">
            <v>49341</v>
          </cell>
          <cell r="J58" t="str">
            <v>US</v>
          </cell>
          <cell r="K58" t="str">
            <v>616-890-1531</v>
          </cell>
          <cell r="M58" t="str">
            <v>therapiddriver@gmail.com</v>
          </cell>
          <cell r="N58" t="str">
            <v>Christa</v>
          </cell>
          <cell r="O58" t="str">
            <v>Brenner</v>
          </cell>
          <cell r="P58" t="str">
            <v>29 N. Main Street</v>
          </cell>
          <cell r="Q58" t="str">
            <v>Rockford</v>
          </cell>
          <cell r="R58" t="str">
            <v>MI</v>
          </cell>
          <cell r="S58">
            <v>49341</v>
          </cell>
          <cell r="V58" t="str">
            <v>Monthly</v>
          </cell>
          <cell r="W58" t="str">
            <v>Good</v>
          </cell>
          <cell r="X58">
            <v>12</v>
          </cell>
          <cell r="Y58" t="str">
            <v>Both</v>
          </cell>
          <cell r="AB58" t="str">
            <v>Serendipitous</v>
          </cell>
          <cell r="AC58" t="str">
            <v>5,3,4,3,5,5  Loved 1,5,6; Liked 3 N 2,4, wants 6R/6W</v>
          </cell>
          <cell r="AE58">
            <v>41108</v>
          </cell>
          <cell r="AF58" t="str">
            <v>tom@auxiliaryinc.com</v>
          </cell>
          <cell r="AH58">
            <v>5</v>
          </cell>
        </row>
        <row r="59">
          <cell r="A59">
            <v>58</v>
          </cell>
          <cell r="B59" t="str">
            <v>Leslie</v>
          </cell>
          <cell r="C59" t="str">
            <v>Parks</v>
          </cell>
          <cell r="E59" t="str">
            <v>29 N. Main Street</v>
          </cell>
          <cell r="G59" t="str">
            <v>Rockford</v>
          </cell>
          <cell r="H59" t="str">
            <v>MI</v>
          </cell>
          <cell r="I59">
            <v>49341</v>
          </cell>
          <cell r="J59" t="str">
            <v>US</v>
          </cell>
          <cell r="K59" t="str">
            <v>616-560-6689</v>
          </cell>
          <cell r="M59" t="str">
            <v>leslieparks123@yahoo.com</v>
          </cell>
          <cell r="N59" t="str">
            <v>Leslie</v>
          </cell>
          <cell r="O59" t="str">
            <v>Parks</v>
          </cell>
          <cell r="P59" t="str">
            <v>29 N. Main Street</v>
          </cell>
          <cell r="Q59" t="str">
            <v>Rockford</v>
          </cell>
          <cell r="R59" t="str">
            <v>MI</v>
          </cell>
          <cell r="S59">
            <v>49341</v>
          </cell>
          <cell r="AC59" t="str">
            <v xml:space="preserve">4,3,4,5,2,2  Loved 4, Liked 1,3; N 2        </v>
          </cell>
          <cell r="AE59">
            <v>41108</v>
          </cell>
          <cell r="AF59" t="str">
            <v>tom@auxiliaryinc.com</v>
          </cell>
          <cell r="AH59">
            <v>4</v>
          </cell>
        </row>
        <row r="60">
          <cell r="A60">
            <v>59</v>
          </cell>
          <cell r="B60" t="str">
            <v>Dana</v>
          </cell>
          <cell r="C60" t="str">
            <v>Postma</v>
          </cell>
          <cell r="E60" t="str">
            <v>29 N. Main Street</v>
          </cell>
          <cell r="G60" t="str">
            <v>Rockford</v>
          </cell>
          <cell r="H60" t="str">
            <v>MI</v>
          </cell>
          <cell r="I60">
            <v>49341</v>
          </cell>
          <cell r="J60" t="str">
            <v>US</v>
          </cell>
          <cell r="K60" t="str">
            <v>616-916-3496</v>
          </cell>
          <cell r="M60" t="str">
            <v>dpostma@aol.com</v>
          </cell>
          <cell r="N60" t="str">
            <v>Dana</v>
          </cell>
          <cell r="O60" t="str">
            <v>Postma</v>
          </cell>
          <cell r="P60" t="str">
            <v>29 N. Main Street</v>
          </cell>
          <cell r="Q60" t="str">
            <v>Rockford</v>
          </cell>
          <cell r="R60" t="str">
            <v>MI</v>
          </cell>
          <cell r="S60">
            <v>49341</v>
          </cell>
          <cell r="AC60" t="str">
            <v xml:space="preserve">4,3,2,5,3,2  Loved 4; Liked 1; N 2,5        </v>
          </cell>
          <cell r="AE60">
            <v>41108</v>
          </cell>
          <cell r="AF60" t="str">
            <v>tom@auxiliaryinc.com</v>
          </cell>
          <cell r="AH60">
            <v>4</v>
          </cell>
        </row>
        <row r="61">
          <cell r="A61">
            <v>60</v>
          </cell>
          <cell r="B61" t="str">
            <v>Jeremy</v>
          </cell>
          <cell r="C61" t="str">
            <v>Eberts</v>
          </cell>
          <cell r="E61" t="str">
            <v>29 N. Main Street</v>
          </cell>
          <cell r="G61" t="str">
            <v>Rockford</v>
          </cell>
          <cell r="H61" t="str">
            <v>MI</v>
          </cell>
          <cell r="I61">
            <v>49341</v>
          </cell>
          <cell r="J61" t="str">
            <v>US</v>
          </cell>
          <cell r="K61" t="str">
            <v>616-460-7757</v>
          </cell>
          <cell r="M61" t="str">
            <v>ebertsje@gmail.com</v>
          </cell>
          <cell r="N61" t="str">
            <v>Jeremy</v>
          </cell>
          <cell r="O61" t="str">
            <v>Eberts</v>
          </cell>
          <cell r="P61" t="str">
            <v>29 N. Main Street</v>
          </cell>
          <cell r="Q61" t="str">
            <v>Rockford</v>
          </cell>
          <cell r="R61" t="str">
            <v>MI</v>
          </cell>
          <cell r="S61">
            <v>49341</v>
          </cell>
          <cell r="AC61" t="str">
            <v xml:space="preserve">3,2,3,4,3,3  Liked 4; N 1,3,5,6        </v>
          </cell>
          <cell r="AE61">
            <v>41108</v>
          </cell>
          <cell r="AF61" t="str">
            <v>tom@auxiliaryinc.com</v>
          </cell>
          <cell r="AH61">
            <v>3</v>
          </cell>
        </row>
        <row r="62">
          <cell r="A62">
            <v>61</v>
          </cell>
          <cell r="B62" t="str">
            <v>John</v>
          </cell>
          <cell r="C62" t="str">
            <v>Williamson</v>
          </cell>
          <cell r="E62" t="str">
            <v>29 N. Main Street</v>
          </cell>
          <cell r="G62" t="str">
            <v>Rockford</v>
          </cell>
          <cell r="H62" t="str">
            <v>MI</v>
          </cell>
          <cell r="I62">
            <v>49341</v>
          </cell>
          <cell r="J62" t="str">
            <v>US</v>
          </cell>
          <cell r="K62" t="str">
            <v>616-570-8309</v>
          </cell>
          <cell r="M62" t="str">
            <v>john@auxiliaryinc.com</v>
          </cell>
          <cell r="N62" t="str">
            <v>John</v>
          </cell>
          <cell r="O62" t="str">
            <v>Williamson</v>
          </cell>
          <cell r="P62" t="str">
            <v>29 N. Main Street</v>
          </cell>
          <cell r="Q62" t="str">
            <v>Rockford</v>
          </cell>
          <cell r="R62" t="str">
            <v>MI</v>
          </cell>
          <cell r="S62">
            <v>49341</v>
          </cell>
          <cell r="AC62" t="str">
            <v xml:space="preserve">4,4,1,3,4,5  Loved 6, Liked 1,2,5; N 4        </v>
          </cell>
          <cell r="AE62">
            <v>41108</v>
          </cell>
          <cell r="AF62" t="str">
            <v>tom@auxiliaryinc.com</v>
          </cell>
          <cell r="AH62">
            <v>4</v>
          </cell>
        </row>
        <row r="63">
          <cell r="A63">
            <v>62</v>
          </cell>
          <cell r="B63" t="str">
            <v>Anne</v>
          </cell>
          <cell r="C63" t="str">
            <v>Eardely</v>
          </cell>
          <cell r="E63" t="str">
            <v>2737 Bonnell Ave.</v>
          </cell>
          <cell r="G63" t="str">
            <v>Grand Rapids</v>
          </cell>
          <cell r="H63" t="str">
            <v>MI</v>
          </cell>
          <cell r="I63">
            <v>49506</v>
          </cell>
          <cell r="J63" t="str">
            <v>US</v>
          </cell>
          <cell r="K63" t="str">
            <v>616-570-8309</v>
          </cell>
          <cell r="M63" t="str">
            <v>aeardley@aol.com</v>
          </cell>
          <cell r="N63" t="str">
            <v>Anne</v>
          </cell>
          <cell r="O63" t="str">
            <v>Eardely</v>
          </cell>
          <cell r="P63" t="str">
            <v>2737 Bonnell Ave.</v>
          </cell>
          <cell r="Q63" t="str">
            <v>Grand Rapids</v>
          </cell>
          <cell r="R63" t="str">
            <v>MI</v>
          </cell>
          <cell r="S63">
            <v>49506</v>
          </cell>
          <cell r="AC63" t="str">
            <v>5,4,9, NA, NA, NA  Allergic to reds - Whimsical</v>
          </cell>
          <cell r="AE63">
            <v>41108</v>
          </cell>
          <cell r="AF63" t="str">
            <v>annmbell@comcast.net</v>
          </cell>
        </row>
        <row r="64">
          <cell r="A64">
            <v>63</v>
          </cell>
          <cell r="B64" t="str">
            <v>Stephanie</v>
          </cell>
          <cell r="C64" t="str">
            <v>Cullen</v>
          </cell>
          <cell r="E64" t="str">
            <v>2423 Hall Street</v>
          </cell>
          <cell r="G64" t="str">
            <v>Grand Rapids</v>
          </cell>
          <cell r="H64" t="str">
            <v>MI</v>
          </cell>
          <cell r="I64">
            <v>49506</v>
          </cell>
          <cell r="J64" t="str">
            <v>US</v>
          </cell>
          <cell r="K64" t="str">
            <v>248-840-4425</v>
          </cell>
          <cell r="M64" t="str">
            <v>speroffs@yahoo.com</v>
          </cell>
          <cell r="N64" t="str">
            <v>Stephanie</v>
          </cell>
          <cell r="O64" t="str">
            <v>Cullen</v>
          </cell>
          <cell r="P64" t="str">
            <v>2423 Hall Street</v>
          </cell>
          <cell r="Q64" t="str">
            <v>Grand Rapids</v>
          </cell>
          <cell r="R64" t="str">
            <v>MI</v>
          </cell>
          <cell r="S64">
            <v>49506</v>
          </cell>
          <cell r="AC64" t="str">
            <v>7,6,4,1,9,8</v>
          </cell>
          <cell r="AE64">
            <v>41108</v>
          </cell>
          <cell r="AF64" t="str">
            <v>annmbell@comcast.net</v>
          </cell>
          <cell r="AH64">
            <v>4</v>
          </cell>
        </row>
        <row r="65">
          <cell r="A65">
            <v>64</v>
          </cell>
          <cell r="B65" t="str">
            <v>Elizabeth</v>
          </cell>
          <cell r="C65" t="str">
            <v>Kratt</v>
          </cell>
          <cell r="E65" t="str">
            <v>2135 Wilshire</v>
          </cell>
          <cell r="G65" t="str">
            <v>Grand Rapids</v>
          </cell>
          <cell r="H65" t="str">
            <v>MI</v>
          </cell>
          <cell r="I65">
            <v>49506</v>
          </cell>
          <cell r="J65" t="str">
            <v>US</v>
          </cell>
          <cell r="K65" t="str">
            <v>616-248-4415</v>
          </cell>
          <cell r="M65" t="str">
            <v>thekratt@sbcglobal.net</v>
          </cell>
          <cell r="N65" t="str">
            <v>Elizabeth</v>
          </cell>
          <cell r="O65" t="str">
            <v>Kratt</v>
          </cell>
          <cell r="P65" t="str">
            <v>2135 Wilshire</v>
          </cell>
          <cell r="Q65" t="str">
            <v>Grand Rapids</v>
          </cell>
          <cell r="R65" t="str">
            <v>MI</v>
          </cell>
          <cell r="S65">
            <v>49506</v>
          </cell>
          <cell r="AC65" t="str">
            <v>4,5,2,6,9,8           wants (3) of #5, (3) of #6</v>
          </cell>
          <cell r="AE65">
            <v>41108</v>
          </cell>
          <cell r="AF65" t="str">
            <v>annmbell@comcast.net</v>
          </cell>
          <cell r="AH65">
            <v>2</v>
          </cell>
        </row>
        <row r="66">
          <cell r="A66">
            <v>65</v>
          </cell>
          <cell r="B66" t="str">
            <v>Lindell</v>
          </cell>
          <cell r="C66" t="str">
            <v>Hoff</v>
          </cell>
          <cell r="E66" t="str">
            <v>2730 Bonnell Ave</v>
          </cell>
          <cell r="G66" t="str">
            <v>Grand Rapids</v>
          </cell>
          <cell r="H66" t="str">
            <v>MI</v>
          </cell>
          <cell r="I66">
            <v>49506</v>
          </cell>
          <cell r="J66" t="str">
            <v>US</v>
          </cell>
          <cell r="K66" t="str">
            <v>616-977-0331</v>
          </cell>
          <cell r="M66" t="str">
            <v>lindelhoff@gmail.com</v>
          </cell>
          <cell r="N66" t="str">
            <v>Lindell</v>
          </cell>
          <cell r="O66" t="str">
            <v>Hoff</v>
          </cell>
          <cell r="P66" t="str">
            <v>2730 Bonnell Ave</v>
          </cell>
          <cell r="Q66" t="str">
            <v>Grand Rapids</v>
          </cell>
          <cell r="R66" t="str">
            <v>MI</v>
          </cell>
          <cell r="S66">
            <v>49506</v>
          </cell>
          <cell r="AC66" t="str">
            <v>5,9,0,2,9,9</v>
          </cell>
          <cell r="AE66">
            <v>41108</v>
          </cell>
          <cell r="AF66" t="str">
            <v>annmbell@comcast.net</v>
          </cell>
          <cell r="AH66">
            <v>3</v>
          </cell>
        </row>
        <row r="67">
          <cell r="A67">
            <v>66</v>
          </cell>
          <cell r="B67" t="str">
            <v>Elizabeth</v>
          </cell>
          <cell r="C67" t="str">
            <v>Kleinheksel</v>
          </cell>
          <cell r="E67" t="str">
            <v>2429 Hall Street</v>
          </cell>
          <cell r="G67" t="str">
            <v>Grand Rapids</v>
          </cell>
          <cell r="H67" t="str">
            <v>MI</v>
          </cell>
          <cell r="I67">
            <v>49506</v>
          </cell>
          <cell r="J67" t="str">
            <v>US</v>
          </cell>
          <cell r="K67" t="str">
            <v>440-668-4859</v>
          </cell>
          <cell r="M67" t="str">
            <v>elizabethgib@gmail.com</v>
          </cell>
          <cell r="N67" t="str">
            <v>Elizabeth</v>
          </cell>
          <cell r="O67" t="str">
            <v>Kleinheksel</v>
          </cell>
          <cell r="P67" t="str">
            <v>2429 Hall Street</v>
          </cell>
          <cell r="Q67" t="str">
            <v>Grand Rapids</v>
          </cell>
          <cell r="R67" t="str">
            <v>MI</v>
          </cell>
          <cell r="S67">
            <v>49506</v>
          </cell>
          <cell r="AC67" t="str">
            <v>8,6,4,5,7,9</v>
          </cell>
          <cell r="AE67">
            <v>41108</v>
          </cell>
          <cell r="AF67" t="str">
            <v>annmbell@comcast.net</v>
          </cell>
          <cell r="AH67">
            <v>4</v>
          </cell>
        </row>
        <row r="68">
          <cell r="A68">
            <v>67</v>
          </cell>
          <cell r="B68" t="str">
            <v>NA</v>
          </cell>
          <cell r="C68" t="str">
            <v>NA</v>
          </cell>
          <cell r="J68" t="str">
            <v>US</v>
          </cell>
          <cell r="N68" t="str">
            <v>NA</v>
          </cell>
          <cell r="O68" t="str">
            <v>NA</v>
          </cell>
        </row>
        <row r="69">
          <cell r="A69">
            <v>68</v>
          </cell>
          <cell r="B69" t="str">
            <v>Laurie</v>
          </cell>
          <cell r="C69" t="str">
            <v>Oleniczak</v>
          </cell>
          <cell r="E69" t="str">
            <v>2692 Deli Ct. NE</v>
          </cell>
          <cell r="G69" t="str">
            <v>Grand Rapids</v>
          </cell>
          <cell r="H69" t="str">
            <v>MI</v>
          </cell>
          <cell r="I69">
            <v>49525</v>
          </cell>
          <cell r="J69" t="str">
            <v>US</v>
          </cell>
          <cell r="K69" t="str">
            <v>616-361-8630</v>
          </cell>
          <cell r="M69" t="str">
            <v>laurie.oleniczak@kellogg.com</v>
          </cell>
          <cell r="N69" t="str">
            <v>Laurie</v>
          </cell>
          <cell r="O69" t="str">
            <v>Oleniczak</v>
          </cell>
          <cell r="P69" t="str">
            <v>2692 Deli Ct. NE</v>
          </cell>
          <cell r="Q69" t="str">
            <v>Grand Rapids</v>
          </cell>
          <cell r="R69" t="str">
            <v>MI</v>
          </cell>
          <cell r="S69">
            <v>49525</v>
          </cell>
          <cell r="V69" t="str">
            <v>One Time</v>
          </cell>
          <cell r="W69" t="str">
            <v>Good</v>
          </cell>
          <cell r="X69">
            <v>6</v>
          </cell>
          <cell r="Y69" t="str">
            <v>Both</v>
          </cell>
          <cell r="AB69" t="str">
            <v>Serendipitous</v>
          </cell>
          <cell r="AE69">
            <v>41116</v>
          </cell>
          <cell r="AF69" t="str">
            <v>lynnegoede@gmail.com</v>
          </cell>
          <cell r="AH69">
            <v>4</v>
          </cell>
        </row>
        <row r="70">
          <cell r="A70">
            <v>69</v>
          </cell>
          <cell r="B70" t="str">
            <v>Maggie</v>
          </cell>
          <cell r="C70" t="str">
            <v>McPhee</v>
          </cell>
          <cell r="E70" t="str">
            <v>5570 Executive Parkway SE</v>
          </cell>
          <cell r="G70" t="str">
            <v>Grand Rapids</v>
          </cell>
          <cell r="H70" t="str">
            <v>MI</v>
          </cell>
          <cell r="I70">
            <v>42512</v>
          </cell>
          <cell r="J70" t="str">
            <v>US</v>
          </cell>
          <cell r="K70" t="str">
            <v>616-560-1208</v>
          </cell>
          <cell r="M70" t="str">
            <v>maggie.mcphee@att.net</v>
          </cell>
          <cell r="N70" t="str">
            <v>Maggie</v>
          </cell>
          <cell r="O70" t="str">
            <v>McPhee</v>
          </cell>
          <cell r="P70" t="str">
            <v>5570 Executive Parkway SE</v>
          </cell>
          <cell r="Q70" t="str">
            <v>Grand Rapids</v>
          </cell>
          <cell r="R70" t="str">
            <v>MI</v>
          </cell>
          <cell r="S70">
            <v>42512</v>
          </cell>
          <cell r="V70" t="str">
            <v>One Time</v>
          </cell>
          <cell r="W70" t="str">
            <v>Good</v>
          </cell>
          <cell r="X70">
            <v>6</v>
          </cell>
          <cell r="Y70" t="str">
            <v>Both</v>
          </cell>
          <cell r="AB70" t="str">
            <v>Sensational</v>
          </cell>
          <cell r="AE70">
            <v>41116</v>
          </cell>
          <cell r="AF70" t="str">
            <v>lynnegoede@gmail.com</v>
          </cell>
          <cell r="AH70">
            <v>4</v>
          </cell>
        </row>
        <row r="71">
          <cell r="A71">
            <v>70</v>
          </cell>
          <cell r="B71" t="str">
            <v>Nancy</v>
          </cell>
          <cell r="C71" t="str">
            <v>Fitzgerald</v>
          </cell>
          <cell r="E71" t="str">
            <v>2554 McBrayer Ct</v>
          </cell>
          <cell r="G71" t="str">
            <v>Caledonia</v>
          </cell>
          <cell r="H71" t="str">
            <v>MI</v>
          </cell>
          <cell r="I71">
            <v>49316</v>
          </cell>
          <cell r="J71" t="str">
            <v>US</v>
          </cell>
          <cell r="K71" t="str">
            <v>616-450-8860</v>
          </cell>
          <cell r="M71" t="str">
            <v>nancy.l.fitzgerald@att.net</v>
          </cell>
          <cell r="N71" t="str">
            <v>Nancy</v>
          </cell>
          <cell r="O71" t="str">
            <v>Fitzgerald</v>
          </cell>
          <cell r="P71" t="str">
            <v>2554 McBrayer Ct</v>
          </cell>
          <cell r="Q71" t="str">
            <v>Caledonia</v>
          </cell>
          <cell r="R71" t="str">
            <v>MI</v>
          </cell>
          <cell r="S71">
            <v>49316</v>
          </cell>
          <cell r="V71" t="str">
            <v>Quarterly</v>
          </cell>
          <cell r="W71" t="str">
            <v>Better</v>
          </cell>
          <cell r="X71">
            <v>6</v>
          </cell>
          <cell r="Y71" t="str">
            <v>Red</v>
          </cell>
          <cell r="AB71" t="str">
            <v>Sensational</v>
          </cell>
          <cell r="AE71">
            <v>41116</v>
          </cell>
          <cell r="AF71" t="str">
            <v>lynnegoede@gmail.com</v>
          </cell>
          <cell r="AH71">
            <v>4</v>
          </cell>
        </row>
        <row r="72">
          <cell r="A72">
            <v>71</v>
          </cell>
          <cell r="B72" t="str">
            <v>Dixie</v>
          </cell>
          <cell r="C72" t="str">
            <v>Anderson</v>
          </cell>
          <cell r="E72" t="str">
            <v>2706 Robinson</v>
          </cell>
          <cell r="G72" t="str">
            <v>Grand Rapids</v>
          </cell>
          <cell r="H72" t="str">
            <v>MI</v>
          </cell>
          <cell r="J72" t="str">
            <v>US</v>
          </cell>
          <cell r="K72" t="str">
            <v>616.975.0080</v>
          </cell>
          <cell r="M72" t="str">
            <v>world1950@gmail.com</v>
          </cell>
          <cell r="N72" t="str">
            <v>Dixie</v>
          </cell>
          <cell r="O72" t="str">
            <v>Anderson</v>
          </cell>
          <cell r="P72" t="str">
            <v>2706 Robinson</v>
          </cell>
          <cell r="Q72" t="str">
            <v>Grand Rapids</v>
          </cell>
          <cell r="R72" t="str">
            <v>MI</v>
          </cell>
          <cell r="AE72">
            <v>41116</v>
          </cell>
          <cell r="AF72" t="str">
            <v>lynnegoede@gmail.com</v>
          </cell>
          <cell r="AH72">
            <v>4</v>
          </cell>
        </row>
        <row r="73">
          <cell r="A73">
            <v>72</v>
          </cell>
          <cell r="B73" t="str">
            <v>Robyn</v>
          </cell>
          <cell r="C73" t="str">
            <v>Schut</v>
          </cell>
          <cell r="J73" t="str">
            <v>US</v>
          </cell>
          <cell r="M73" t="str">
            <v>egrhockeylaxmom@att.net</v>
          </cell>
          <cell r="N73" t="str">
            <v>Robyn</v>
          </cell>
          <cell r="O73" t="str">
            <v>Schut</v>
          </cell>
          <cell r="AE73">
            <v>41102</v>
          </cell>
          <cell r="AF73" t="str">
            <v>egrhockeylaxmom@att.net</v>
          </cell>
          <cell r="AH73">
            <v>4</v>
          </cell>
        </row>
        <row r="74">
          <cell r="A74">
            <v>73</v>
          </cell>
          <cell r="B74" t="str">
            <v>Lynn</v>
          </cell>
          <cell r="C74" t="str">
            <v>Elliott</v>
          </cell>
          <cell r="J74" t="str">
            <v>US</v>
          </cell>
          <cell r="M74" t="str">
            <v>lbe2504@comcast.net</v>
          </cell>
          <cell r="N74" t="str">
            <v>Lynn</v>
          </cell>
          <cell r="O74" t="str">
            <v>Elliott</v>
          </cell>
          <cell r="AE74">
            <v>41108</v>
          </cell>
          <cell r="AF74" t="str">
            <v>annmbell@comcast.net</v>
          </cell>
          <cell r="AH74">
            <v>4</v>
          </cell>
        </row>
        <row r="75">
          <cell r="A75">
            <v>74</v>
          </cell>
          <cell r="B75" t="str">
            <v>Ann</v>
          </cell>
          <cell r="C75" t="str">
            <v>Bell</v>
          </cell>
          <cell r="J75" t="str">
            <v>US</v>
          </cell>
          <cell r="M75" t="str">
            <v>annmbell@comcast.net</v>
          </cell>
          <cell r="N75" t="str">
            <v>Ann</v>
          </cell>
          <cell r="O75" t="str">
            <v>Bell</v>
          </cell>
          <cell r="AE75">
            <v>41108</v>
          </cell>
          <cell r="AF75" t="str">
            <v>annmbell@comcast.net</v>
          </cell>
          <cell r="AH75">
            <v>4</v>
          </cell>
        </row>
        <row r="76">
          <cell r="A76">
            <v>75</v>
          </cell>
          <cell r="B76" t="str">
            <v>Megan</v>
          </cell>
          <cell r="J76" t="str">
            <v>US</v>
          </cell>
          <cell r="M76" t="str">
            <v>meganknuble@comcast.net</v>
          </cell>
          <cell r="N76" t="str">
            <v>Megan</v>
          </cell>
          <cell r="AE76">
            <v>41108</v>
          </cell>
          <cell r="AF76" t="str">
            <v>annmbell@comcast.net</v>
          </cell>
          <cell r="AH76">
            <v>2</v>
          </cell>
        </row>
        <row r="77">
          <cell r="A77">
            <v>76</v>
          </cell>
          <cell r="B77" t="str">
            <v xml:space="preserve">Mary </v>
          </cell>
          <cell r="C77" t="str">
            <v>Loftis</v>
          </cell>
          <cell r="J77" t="str">
            <v>US</v>
          </cell>
          <cell r="M77" t="str">
            <v>mary.loftis@metrogr.org</v>
          </cell>
          <cell r="N77" t="str">
            <v xml:space="preserve">Mary </v>
          </cell>
          <cell r="O77" t="str">
            <v>Loftis</v>
          </cell>
          <cell r="AE77">
            <v>41116</v>
          </cell>
          <cell r="AF77" t="str">
            <v>lynnegoede@gmail.com</v>
          </cell>
          <cell r="AH77">
            <v>5</v>
          </cell>
        </row>
        <row r="78">
          <cell r="A78">
            <v>77</v>
          </cell>
          <cell r="B78" t="str">
            <v>Susan</v>
          </cell>
          <cell r="C78" t="str">
            <v>Jackson</v>
          </cell>
          <cell r="J78" t="str">
            <v>US</v>
          </cell>
          <cell r="M78" t="str">
            <v>jacksons@rightplace.org</v>
          </cell>
          <cell r="N78" t="str">
            <v>Susan</v>
          </cell>
          <cell r="O78" t="str">
            <v>Jackson</v>
          </cell>
          <cell r="AE78">
            <v>41116</v>
          </cell>
          <cell r="AF78" t="str">
            <v>lynnegoede@gmail.com</v>
          </cell>
          <cell r="AH78">
            <v>4</v>
          </cell>
        </row>
        <row r="79">
          <cell r="A79">
            <v>78</v>
          </cell>
          <cell r="B79" t="str">
            <v>Suzy</v>
          </cell>
          <cell r="C79" t="str">
            <v>Cox</v>
          </cell>
          <cell r="J79" t="str">
            <v>US</v>
          </cell>
          <cell r="M79" t="str">
            <v>scox1025@sbcglobal.net</v>
          </cell>
          <cell r="N79" t="str">
            <v>Suzy</v>
          </cell>
          <cell r="O79" t="str">
            <v>Cox</v>
          </cell>
        </row>
        <row r="80">
          <cell r="A80">
            <v>79</v>
          </cell>
          <cell r="B80" t="str">
            <v>Steven</v>
          </cell>
          <cell r="C80" t="str">
            <v>Ratliff</v>
          </cell>
          <cell r="J80" t="str">
            <v>US</v>
          </cell>
          <cell r="M80" t="str">
            <v>searat56@yahoo.com</v>
          </cell>
          <cell r="N80" t="str">
            <v>Steven</v>
          </cell>
          <cell r="O80" t="str">
            <v>Ratliff</v>
          </cell>
          <cell r="AE80">
            <v>41102</v>
          </cell>
          <cell r="AF80" t="str">
            <v>kathrynratliff21@gmail.com</v>
          </cell>
          <cell r="AH80">
            <v>3</v>
          </cell>
        </row>
        <row r="81">
          <cell r="A81">
            <v>80</v>
          </cell>
          <cell r="B81" t="str">
            <v>Heidi</v>
          </cell>
          <cell r="C81" t="str">
            <v>DeYoung</v>
          </cell>
          <cell r="J81" t="str">
            <v>US</v>
          </cell>
          <cell r="M81" t="str">
            <v>heidie@studiobindigraphics.com</v>
          </cell>
          <cell r="N81" t="str">
            <v>Heidi</v>
          </cell>
          <cell r="O81" t="str">
            <v>DeYoung</v>
          </cell>
          <cell r="AE81">
            <v>41066</v>
          </cell>
          <cell r="AF81" t="str">
            <v>jlfowler1@gmail.com</v>
          </cell>
          <cell r="AH81">
            <v>3</v>
          </cell>
        </row>
        <row r="82">
          <cell r="A82">
            <v>81</v>
          </cell>
          <cell r="B82" t="str">
            <v>Lynne</v>
          </cell>
          <cell r="C82" t="str">
            <v>Goede</v>
          </cell>
          <cell r="J82" t="str">
            <v>US</v>
          </cell>
          <cell r="M82" t="str">
            <v>lynnegoede@gmail.com</v>
          </cell>
          <cell r="N82" t="str">
            <v>Lynne</v>
          </cell>
          <cell r="O82" t="str">
            <v>Goede</v>
          </cell>
          <cell r="AE82">
            <v>41066</v>
          </cell>
          <cell r="AF82" t="str">
            <v>jlfowler1@gmail.com</v>
          </cell>
          <cell r="AH82">
            <v>5</v>
          </cell>
        </row>
        <row r="83">
          <cell r="A83">
            <v>82</v>
          </cell>
          <cell r="B83" t="str">
            <v>Shelby</v>
          </cell>
          <cell r="C83" t="str">
            <v>Reno</v>
          </cell>
          <cell r="E83" t="str">
            <v>6777 Cascades Lake Ct</v>
          </cell>
          <cell r="G83" t="str">
            <v>Grand Rapids</v>
          </cell>
          <cell r="H83" t="str">
            <v>MI</v>
          </cell>
          <cell r="I83">
            <v>49546</v>
          </cell>
          <cell r="J83" t="str">
            <v>US</v>
          </cell>
          <cell r="K83" t="str">
            <v>616-540-8216</v>
          </cell>
          <cell r="M83" t="str">
            <v>shelby.reno@twomen.com</v>
          </cell>
          <cell r="N83" t="str">
            <v>Shelby</v>
          </cell>
          <cell r="O83" t="str">
            <v>Reno</v>
          </cell>
          <cell r="P83" t="str">
            <v>6777 Cascades Lake Ct</v>
          </cell>
          <cell r="Q83" t="str">
            <v>Grand Rapids</v>
          </cell>
          <cell r="R83" t="str">
            <v>MI</v>
          </cell>
          <cell r="S83">
            <v>49546</v>
          </cell>
          <cell r="AB83" t="str">
            <v>Serendipitous</v>
          </cell>
          <cell r="AC83" t="str">
            <v>Chard Only</v>
          </cell>
          <cell r="AE83">
            <v>41066</v>
          </cell>
          <cell r="AF83" t="str">
            <v>jlfowler1@gmail.com</v>
          </cell>
          <cell r="AH83">
            <v>4</v>
          </cell>
        </row>
        <row r="84">
          <cell r="A84">
            <v>83</v>
          </cell>
          <cell r="B84" t="str">
            <v>Kathryn</v>
          </cell>
          <cell r="C84" t="str">
            <v>Ratliff</v>
          </cell>
          <cell r="E84" t="str">
            <v>435 Cambridge Blvd</v>
          </cell>
          <cell r="G84" t="str">
            <v>EGR</v>
          </cell>
          <cell r="I84">
            <v>49506</v>
          </cell>
          <cell r="J84" t="str">
            <v>US</v>
          </cell>
          <cell r="K84" t="str">
            <v>616-301-4567</v>
          </cell>
          <cell r="M84" t="str">
            <v>kathrynratliff21@gmail.com</v>
          </cell>
          <cell r="N84" t="str">
            <v>Kathryn</v>
          </cell>
          <cell r="O84" t="str">
            <v>Ratliff</v>
          </cell>
          <cell r="P84" t="str">
            <v>435 Cambridge Blvd</v>
          </cell>
          <cell r="Q84" t="str">
            <v>EGR</v>
          </cell>
          <cell r="S84">
            <v>49506</v>
          </cell>
          <cell r="AB84" t="str">
            <v>Sensational</v>
          </cell>
          <cell r="AE84">
            <v>41066</v>
          </cell>
          <cell r="AF84" t="str">
            <v>jlfowler1@gmail.com</v>
          </cell>
          <cell r="AH84">
            <v>3</v>
          </cell>
        </row>
        <row r="85">
          <cell r="A85">
            <v>84</v>
          </cell>
          <cell r="B85" t="str">
            <v>Carlye</v>
          </cell>
          <cell r="C85" t="str">
            <v>Klimek</v>
          </cell>
          <cell r="J85" t="str">
            <v>US</v>
          </cell>
          <cell r="M85" t="str">
            <v>cklimek@bdo.com</v>
          </cell>
          <cell r="N85" t="str">
            <v>Carlye</v>
          </cell>
          <cell r="O85" t="str">
            <v>Klimek</v>
          </cell>
          <cell r="AE85">
            <v>41066</v>
          </cell>
          <cell r="AF85" t="str">
            <v>jlfowler1@gmail.com</v>
          </cell>
          <cell r="AH85">
            <v>1</v>
          </cell>
        </row>
        <row r="86">
          <cell r="A86">
            <v>85</v>
          </cell>
          <cell r="B86" t="str">
            <v>Michelle</v>
          </cell>
          <cell r="C86" t="str">
            <v>Suter</v>
          </cell>
          <cell r="J86" t="str">
            <v>US</v>
          </cell>
          <cell r="M86" t="str">
            <v>msuter1632@yahoo.com</v>
          </cell>
          <cell r="N86" t="str">
            <v>Michelle</v>
          </cell>
          <cell r="O86" t="str">
            <v>Suter</v>
          </cell>
          <cell r="AE86">
            <v>41066</v>
          </cell>
          <cell r="AF86" t="str">
            <v>jlfowler1@gmail.com</v>
          </cell>
          <cell r="AH86">
            <v>3</v>
          </cell>
        </row>
        <row r="87">
          <cell r="A87">
            <v>86</v>
          </cell>
          <cell r="B87" t="str">
            <v>Jennifer</v>
          </cell>
          <cell r="C87" t="str">
            <v>Chiodini</v>
          </cell>
          <cell r="J87" t="str">
            <v>US</v>
          </cell>
          <cell r="M87" t="str">
            <v>jennifer_chiodini@yahoo.com</v>
          </cell>
          <cell r="N87" t="str">
            <v>Jennifer</v>
          </cell>
          <cell r="O87" t="str">
            <v>Chiodini</v>
          </cell>
          <cell r="AE87">
            <v>41066</v>
          </cell>
          <cell r="AF87" t="str">
            <v>jlfowler1@gmail.com</v>
          </cell>
          <cell r="AH87">
            <v>2</v>
          </cell>
        </row>
        <row r="88">
          <cell r="A88">
            <v>87</v>
          </cell>
          <cell r="B88" t="str">
            <v>Maureen</v>
          </cell>
          <cell r="C88" t="str">
            <v>Muraski</v>
          </cell>
          <cell r="J88" t="str">
            <v>US</v>
          </cell>
          <cell r="M88" t="str">
            <v>maureen_muraski@hotmail.com</v>
          </cell>
          <cell r="N88" t="str">
            <v>Maureen</v>
          </cell>
          <cell r="O88" t="str">
            <v>Muraski</v>
          </cell>
          <cell r="AE88">
            <v>41066</v>
          </cell>
          <cell r="AF88" t="str">
            <v>jlfowler1@gmail.com</v>
          </cell>
          <cell r="AH88">
            <v>1</v>
          </cell>
        </row>
        <row r="89">
          <cell r="A89">
            <v>88</v>
          </cell>
          <cell r="B89" t="str">
            <v>Jennifer</v>
          </cell>
          <cell r="C89" t="str">
            <v>Fowler</v>
          </cell>
          <cell r="E89" t="str">
            <v>2549 Egypt Creek Ct</v>
          </cell>
          <cell r="G89" t="str">
            <v>Ada</v>
          </cell>
          <cell r="H89" t="str">
            <v>MI</v>
          </cell>
          <cell r="I89">
            <v>49301</v>
          </cell>
          <cell r="J89" t="str">
            <v>US</v>
          </cell>
          <cell r="K89" t="str">
            <v>616-295-2373</v>
          </cell>
          <cell r="M89" t="str">
            <v>jlfowler1@gmail.com</v>
          </cell>
          <cell r="N89" t="str">
            <v>Jennifer</v>
          </cell>
          <cell r="O89" t="str">
            <v>Fowler</v>
          </cell>
          <cell r="P89" t="str">
            <v>2549 Egypt Creek Ct</v>
          </cell>
          <cell r="Q89" t="str">
            <v>Ada</v>
          </cell>
          <cell r="R89" t="str">
            <v>MI</v>
          </cell>
          <cell r="S89">
            <v>49301</v>
          </cell>
          <cell r="V89" t="str">
            <v>Monthly</v>
          </cell>
          <cell r="W89" t="str">
            <v>Good</v>
          </cell>
          <cell r="X89">
            <v>6</v>
          </cell>
          <cell r="AB89" t="str">
            <v>Sensational</v>
          </cell>
          <cell r="AE89">
            <v>41066</v>
          </cell>
          <cell r="AF89" t="str">
            <v>jlfowler1@gmail.com</v>
          </cell>
          <cell r="AH89">
            <v>4</v>
          </cell>
        </row>
        <row r="90">
          <cell r="A90">
            <v>89</v>
          </cell>
          <cell r="B90" t="str">
            <v>John</v>
          </cell>
          <cell r="C90" t="str">
            <v>Stecco</v>
          </cell>
          <cell r="E90" t="str">
            <v>2130 Wilshire</v>
          </cell>
          <cell r="G90" t="str">
            <v>Grand Rapids</v>
          </cell>
          <cell r="H90" t="str">
            <v>MI</v>
          </cell>
          <cell r="I90">
            <v>49506</v>
          </cell>
          <cell r="J90" t="str">
            <v>US</v>
          </cell>
          <cell r="M90" t="str">
            <v>johnstecco@gmail.com</v>
          </cell>
          <cell r="N90" t="str">
            <v>John</v>
          </cell>
          <cell r="O90" t="str">
            <v>Stecco</v>
          </cell>
          <cell r="P90" t="str">
            <v>2130 Wilshire</v>
          </cell>
          <cell r="Q90" t="str">
            <v>Grand Rapids</v>
          </cell>
          <cell r="R90" t="str">
            <v>MI</v>
          </cell>
          <cell r="S90">
            <v>49506</v>
          </cell>
          <cell r="AE90">
            <v>41066</v>
          </cell>
          <cell r="AF90" t="str">
            <v>jlfowler1@gmail.com</v>
          </cell>
          <cell r="AH90">
            <v>4</v>
          </cell>
        </row>
        <row r="91">
          <cell r="A91">
            <v>90</v>
          </cell>
          <cell r="B91" t="str">
            <v>Sasha</v>
          </cell>
          <cell r="C91" t="str">
            <v>Butkovich</v>
          </cell>
          <cell r="J91" t="str">
            <v>US</v>
          </cell>
          <cell r="M91" t="str">
            <v>sashabutkovich@gmail.com</v>
          </cell>
          <cell r="N91" t="str">
            <v>Sasha</v>
          </cell>
          <cell r="O91" t="str">
            <v>Butkovich</v>
          </cell>
          <cell r="AE91">
            <v>41066</v>
          </cell>
          <cell r="AF91" t="str">
            <v>jlfowler1@gmail.com</v>
          </cell>
          <cell r="AH91">
            <v>2</v>
          </cell>
        </row>
        <row r="92">
          <cell r="A92">
            <v>91</v>
          </cell>
          <cell r="B92" t="str">
            <v>Kasie</v>
          </cell>
          <cell r="C92" t="str">
            <v>Smith</v>
          </cell>
          <cell r="E92" t="str">
            <v>5453 Egypt Creek Blvd</v>
          </cell>
          <cell r="G92" t="str">
            <v>Ada</v>
          </cell>
          <cell r="I92">
            <v>49301</v>
          </cell>
          <cell r="J92" t="str">
            <v>US</v>
          </cell>
          <cell r="K92" t="str">
            <v>616-682-4952</v>
          </cell>
          <cell r="M92" t="str">
            <v>kasie@mac.com</v>
          </cell>
          <cell r="N92" t="str">
            <v>Kasie</v>
          </cell>
          <cell r="O92" t="str">
            <v>Smith</v>
          </cell>
          <cell r="P92" t="str">
            <v>5453 Egypt Creek Blvd</v>
          </cell>
          <cell r="Q92" t="str">
            <v>Ada</v>
          </cell>
          <cell r="S92">
            <v>49301</v>
          </cell>
          <cell r="V92" t="str">
            <v>Monthly</v>
          </cell>
          <cell r="W92" t="str">
            <v>Good</v>
          </cell>
          <cell r="X92">
            <v>6</v>
          </cell>
          <cell r="AB92" t="str">
            <v>Sensational</v>
          </cell>
          <cell r="AC92" t="str">
            <v>Chard Only</v>
          </cell>
          <cell r="AE92">
            <v>41066</v>
          </cell>
          <cell r="AF92" t="str">
            <v>jlfowler1@gmail.com</v>
          </cell>
          <cell r="AH92">
            <v>2</v>
          </cell>
        </row>
        <row r="93">
          <cell r="A93">
            <v>92</v>
          </cell>
          <cell r="B93" t="str">
            <v>Whitney</v>
          </cell>
          <cell r="C93" t="str">
            <v>Vydareny</v>
          </cell>
          <cell r="J93" t="str">
            <v>US</v>
          </cell>
          <cell r="M93" t="str">
            <v>theyoungny@yahoo.com</v>
          </cell>
          <cell r="N93" t="str">
            <v>Whitney</v>
          </cell>
          <cell r="O93" t="str">
            <v>Vydareny</v>
          </cell>
          <cell r="AB93" t="str">
            <v>Serendipitous</v>
          </cell>
          <cell r="AE93">
            <v>41078</v>
          </cell>
          <cell r="AF93" t="str">
            <v>jenstecco@gmail.com</v>
          </cell>
          <cell r="AH93">
            <v>3</v>
          </cell>
        </row>
        <row r="94">
          <cell r="A94">
            <v>93</v>
          </cell>
          <cell r="B94" t="str">
            <v>Shanon</v>
          </cell>
          <cell r="C94" t="str">
            <v>Schulz</v>
          </cell>
          <cell r="J94" t="str">
            <v>US</v>
          </cell>
          <cell r="M94" t="str">
            <v>shannon.schulz@spectrumhealth.org</v>
          </cell>
          <cell r="N94" t="str">
            <v>Shanon</v>
          </cell>
          <cell r="O94" t="str">
            <v>Schulz</v>
          </cell>
          <cell r="AE94">
            <v>41078</v>
          </cell>
          <cell r="AF94" t="str">
            <v>jenstecco@gmail.com</v>
          </cell>
          <cell r="AH94">
            <v>3</v>
          </cell>
        </row>
        <row r="95">
          <cell r="A95">
            <v>94</v>
          </cell>
          <cell r="B95" t="str">
            <v>Katie</v>
          </cell>
          <cell r="C95" t="str">
            <v>Michell</v>
          </cell>
          <cell r="J95" t="str">
            <v>US</v>
          </cell>
          <cell r="M95" t="str">
            <v>kpantlind@hotmail.com</v>
          </cell>
          <cell r="N95" t="str">
            <v>Katie</v>
          </cell>
          <cell r="O95" t="str">
            <v>Michell</v>
          </cell>
          <cell r="AE95">
            <v>41078</v>
          </cell>
          <cell r="AF95" t="str">
            <v>jenstecco@gmail.com</v>
          </cell>
          <cell r="AH95">
            <v>4</v>
          </cell>
        </row>
        <row r="96">
          <cell r="A96">
            <v>95</v>
          </cell>
          <cell r="B96" t="str">
            <v>Jennifer</v>
          </cell>
          <cell r="C96" t="str">
            <v>McManus</v>
          </cell>
          <cell r="J96" t="str">
            <v>US</v>
          </cell>
          <cell r="M96" t="str">
            <v>jenlmcmanus@yahoo.com</v>
          </cell>
          <cell r="N96" t="str">
            <v>Jennifer</v>
          </cell>
          <cell r="O96" t="str">
            <v>McManus</v>
          </cell>
          <cell r="AB96" t="str">
            <v>Sensational</v>
          </cell>
          <cell r="AE96">
            <v>41078</v>
          </cell>
          <cell r="AF96" t="str">
            <v>jenstecco@gmail.com</v>
          </cell>
          <cell r="AH96">
            <v>4</v>
          </cell>
        </row>
        <row r="97">
          <cell r="A97">
            <v>96</v>
          </cell>
          <cell r="B97" t="str">
            <v>Jennifer</v>
          </cell>
          <cell r="C97" t="str">
            <v>Stecco</v>
          </cell>
          <cell r="J97" t="str">
            <v>US</v>
          </cell>
          <cell r="M97" t="str">
            <v>jenstecco@gmail.com</v>
          </cell>
          <cell r="N97" t="str">
            <v>Jennifer</v>
          </cell>
          <cell r="O97" t="str">
            <v>Stecco</v>
          </cell>
          <cell r="V97" t="str">
            <v>Quarterly</v>
          </cell>
          <cell r="W97" t="str">
            <v>Good</v>
          </cell>
          <cell r="X97">
            <v>6</v>
          </cell>
          <cell r="AB97" t="str">
            <v>Moxie</v>
          </cell>
          <cell r="AC97" t="str">
            <v>Like 5,6. N: 1</v>
          </cell>
          <cell r="AE97">
            <v>41078</v>
          </cell>
          <cell r="AF97" t="str">
            <v>jenstecco@gmail.com</v>
          </cell>
          <cell r="AH97">
            <v>3</v>
          </cell>
        </row>
        <row r="98">
          <cell r="A98">
            <v>97</v>
          </cell>
          <cell r="B98" t="str">
            <v>Craig</v>
          </cell>
          <cell r="C98" t="str">
            <v>Sten</v>
          </cell>
          <cell r="J98" t="str">
            <v>US</v>
          </cell>
          <cell r="M98" t="str">
            <v>craigstrn@gmail.com</v>
          </cell>
          <cell r="N98" t="str">
            <v>Craig</v>
          </cell>
          <cell r="O98" t="str">
            <v>Sten</v>
          </cell>
          <cell r="AE98">
            <v>41081</v>
          </cell>
          <cell r="AF98" t="str">
            <v>gary.ware@gmail.com</v>
          </cell>
          <cell r="AH98">
            <v>3</v>
          </cell>
        </row>
        <row r="99">
          <cell r="A99">
            <v>98</v>
          </cell>
          <cell r="B99" t="str">
            <v>Ilo</v>
          </cell>
          <cell r="C99" t="str">
            <v>Neukam</v>
          </cell>
          <cell r="J99" t="str">
            <v>US</v>
          </cell>
          <cell r="M99" t="str">
            <v>iloneukam@hotmail.com</v>
          </cell>
          <cell r="N99" t="str">
            <v>Ilo</v>
          </cell>
          <cell r="O99" t="str">
            <v>Neukam</v>
          </cell>
          <cell r="AE99">
            <v>41081</v>
          </cell>
          <cell r="AF99" t="str">
            <v>gary.ware@gmail.com</v>
          </cell>
          <cell r="AH99">
            <v>2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  <row r="401">
          <cell r="A401">
            <v>400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406</v>
          </cell>
        </row>
        <row r="408">
          <cell r="A408">
            <v>407</v>
          </cell>
        </row>
        <row r="409">
          <cell r="A409">
            <v>408</v>
          </cell>
        </row>
        <row r="410">
          <cell r="A410">
            <v>409</v>
          </cell>
        </row>
        <row r="411">
          <cell r="A411">
            <v>410</v>
          </cell>
        </row>
        <row r="412">
          <cell r="A412">
            <v>411</v>
          </cell>
        </row>
        <row r="413">
          <cell r="A413">
            <v>412</v>
          </cell>
        </row>
        <row r="414">
          <cell r="A414">
            <v>413</v>
          </cell>
        </row>
        <row r="415">
          <cell r="A415">
            <v>414</v>
          </cell>
        </row>
        <row r="416">
          <cell r="A416">
            <v>415</v>
          </cell>
        </row>
        <row r="417">
          <cell r="A417">
            <v>416</v>
          </cell>
        </row>
        <row r="418">
          <cell r="A418">
            <v>417</v>
          </cell>
        </row>
        <row r="419">
          <cell r="A419">
            <v>418</v>
          </cell>
        </row>
        <row r="420">
          <cell r="A420">
            <v>419</v>
          </cell>
        </row>
        <row r="421">
          <cell r="A421">
            <v>420</v>
          </cell>
        </row>
        <row r="422">
          <cell r="A422">
            <v>421</v>
          </cell>
        </row>
        <row r="423">
          <cell r="A423">
            <v>422</v>
          </cell>
        </row>
        <row r="424">
          <cell r="A424">
            <v>423</v>
          </cell>
        </row>
        <row r="425">
          <cell r="A425">
            <v>424</v>
          </cell>
        </row>
        <row r="426">
          <cell r="A426">
            <v>425</v>
          </cell>
        </row>
        <row r="427">
          <cell r="A427">
            <v>426</v>
          </cell>
        </row>
        <row r="428">
          <cell r="A428">
            <v>427</v>
          </cell>
        </row>
        <row r="429">
          <cell r="A429">
            <v>428</v>
          </cell>
        </row>
        <row r="430">
          <cell r="A430">
            <v>429</v>
          </cell>
        </row>
        <row r="431">
          <cell r="A431">
            <v>430</v>
          </cell>
        </row>
        <row r="432">
          <cell r="A432">
            <v>431</v>
          </cell>
        </row>
        <row r="433">
          <cell r="A433">
            <v>432</v>
          </cell>
        </row>
        <row r="434">
          <cell r="A434">
            <v>433</v>
          </cell>
        </row>
        <row r="435">
          <cell r="A435">
            <v>434</v>
          </cell>
        </row>
        <row r="436">
          <cell r="A436">
            <v>435</v>
          </cell>
        </row>
        <row r="437">
          <cell r="A437">
            <v>436</v>
          </cell>
        </row>
        <row r="438">
          <cell r="A438">
            <v>437</v>
          </cell>
        </row>
        <row r="439">
          <cell r="A439">
            <v>438</v>
          </cell>
        </row>
        <row r="440">
          <cell r="A440">
            <v>439</v>
          </cell>
        </row>
        <row r="441">
          <cell r="A441">
            <v>440</v>
          </cell>
        </row>
        <row r="442">
          <cell r="A442">
            <v>441</v>
          </cell>
        </row>
        <row r="443">
          <cell r="A443">
            <v>442</v>
          </cell>
        </row>
        <row r="444">
          <cell r="A444">
            <v>443</v>
          </cell>
        </row>
        <row r="445">
          <cell r="A445">
            <v>444</v>
          </cell>
        </row>
        <row r="446">
          <cell r="A446">
            <v>445</v>
          </cell>
        </row>
        <row r="447">
          <cell r="A447">
            <v>446</v>
          </cell>
        </row>
        <row r="448">
          <cell r="A448">
            <v>447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</row>
        <row r="457">
          <cell r="A457">
            <v>456</v>
          </cell>
        </row>
        <row r="458">
          <cell r="A458">
            <v>457</v>
          </cell>
        </row>
        <row r="459">
          <cell r="A459">
            <v>458</v>
          </cell>
        </row>
        <row r="460">
          <cell r="A460">
            <v>459</v>
          </cell>
        </row>
        <row r="461">
          <cell r="A461">
            <v>460</v>
          </cell>
        </row>
        <row r="462">
          <cell r="A462">
            <v>461</v>
          </cell>
        </row>
        <row r="463">
          <cell r="A463">
            <v>462</v>
          </cell>
        </row>
        <row r="464">
          <cell r="A464">
            <v>463</v>
          </cell>
        </row>
        <row r="465">
          <cell r="A465">
            <v>464</v>
          </cell>
        </row>
        <row r="466">
          <cell r="A466">
            <v>465</v>
          </cell>
        </row>
        <row r="467">
          <cell r="A467">
            <v>466</v>
          </cell>
        </row>
        <row r="468">
          <cell r="A468">
            <v>467</v>
          </cell>
        </row>
        <row r="469">
          <cell r="A469">
            <v>468</v>
          </cell>
        </row>
        <row r="470">
          <cell r="A470">
            <v>469</v>
          </cell>
        </row>
        <row r="471">
          <cell r="A471">
            <v>470</v>
          </cell>
        </row>
        <row r="472">
          <cell r="A472">
            <v>471</v>
          </cell>
        </row>
        <row r="473">
          <cell r="A473">
            <v>472</v>
          </cell>
        </row>
        <row r="474">
          <cell r="A474">
            <v>473</v>
          </cell>
        </row>
        <row r="475">
          <cell r="A475">
            <v>474</v>
          </cell>
        </row>
        <row r="476">
          <cell r="A476">
            <v>475</v>
          </cell>
        </row>
        <row r="477">
          <cell r="A477">
            <v>476</v>
          </cell>
        </row>
        <row r="478">
          <cell r="A478">
            <v>477</v>
          </cell>
        </row>
        <row r="479">
          <cell r="A479">
            <v>478</v>
          </cell>
        </row>
        <row r="480">
          <cell r="A480">
            <v>479</v>
          </cell>
        </row>
        <row r="481">
          <cell r="A481">
            <v>480</v>
          </cell>
        </row>
        <row r="482">
          <cell r="A482">
            <v>481</v>
          </cell>
        </row>
        <row r="483">
          <cell r="A483">
            <v>482</v>
          </cell>
        </row>
        <row r="484">
          <cell r="A484">
            <v>483</v>
          </cell>
        </row>
        <row r="485">
          <cell r="A485">
            <v>484</v>
          </cell>
        </row>
        <row r="486">
          <cell r="A486">
            <v>485</v>
          </cell>
        </row>
        <row r="487">
          <cell r="A487">
            <v>486</v>
          </cell>
        </row>
        <row r="488">
          <cell r="A488">
            <v>487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</row>
        <row r="502">
          <cell r="A502">
            <v>501</v>
          </cell>
        </row>
        <row r="503">
          <cell r="A503">
            <v>502</v>
          </cell>
        </row>
        <row r="504">
          <cell r="A504">
            <v>503</v>
          </cell>
        </row>
        <row r="505">
          <cell r="A505">
            <v>504</v>
          </cell>
        </row>
        <row r="506">
          <cell r="A506">
            <v>505</v>
          </cell>
        </row>
        <row r="507">
          <cell r="A507">
            <v>506</v>
          </cell>
        </row>
        <row r="508">
          <cell r="A508">
            <v>507</v>
          </cell>
        </row>
        <row r="509">
          <cell r="A509">
            <v>508</v>
          </cell>
        </row>
        <row r="510">
          <cell r="A510">
            <v>509</v>
          </cell>
        </row>
        <row r="511">
          <cell r="A511">
            <v>510</v>
          </cell>
        </row>
        <row r="512">
          <cell r="A512">
            <v>511</v>
          </cell>
        </row>
        <row r="513">
          <cell r="A513">
            <v>512</v>
          </cell>
        </row>
        <row r="514">
          <cell r="A514">
            <v>513</v>
          </cell>
        </row>
        <row r="515">
          <cell r="A515">
            <v>514</v>
          </cell>
        </row>
        <row r="516">
          <cell r="A516">
            <v>515</v>
          </cell>
        </row>
        <row r="517">
          <cell r="A517">
            <v>516</v>
          </cell>
        </row>
        <row r="518">
          <cell r="A518">
            <v>517</v>
          </cell>
        </row>
        <row r="519">
          <cell r="A519">
            <v>518</v>
          </cell>
        </row>
        <row r="520">
          <cell r="A520">
            <v>519</v>
          </cell>
        </row>
        <row r="521">
          <cell r="A521">
            <v>520</v>
          </cell>
        </row>
        <row r="522">
          <cell r="A522">
            <v>521</v>
          </cell>
        </row>
        <row r="523">
          <cell r="A523">
            <v>522</v>
          </cell>
        </row>
        <row r="524">
          <cell r="A524">
            <v>523</v>
          </cell>
        </row>
        <row r="525">
          <cell r="A525">
            <v>524</v>
          </cell>
        </row>
        <row r="526">
          <cell r="A526">
            <v>525</v>
          </cell>
        </row>
        <row r="527">
          <cell r="A527">
            <v>526</v>
          </cell>
        </row>
        <row r="528">
          <cell r="A528">
            <v>527</v>
          </cell>
        </row>
        <row r="529">
          <cell r="A529">
            <v>528</v>
          </cell>
        </row>
        <row r="530">
          <cell r="A530">
            <v>529</v>
          </cell>
        </row>
        <row r="531">
          <cell r="A531">
            <v>530</v>
          </cell>
        </row>
        <row r="532">
          <cell r="A532">
            <v>531</v>
          </cell>
        </row>
        <row r="533">
          <cell r="A533">
            <v>532</v>
          </cell>
        </row>
        <row r="534">
          <cell r="A534">
            <v>533</v>
          </cell>
        </row>
        <row r="535">
          <cell r="A535">
            <v>534</v>
          </cell>
        </row>
        <row r="536">
          <cell r="A536">
            <v>535</v>
          </cell>
        </row>
        <row r="537">
          <cell r="A537">
            <v>536</v>
          </cell>
        </row>
        <row r="538">
          <cell r="A538">
            <v>537</v>
          </cell>
        </row>
        <row r="539">
          <cell r="A539">
            <v>538</v>
          </cell>
        </row>
        <row r="540">
          <cell r="A540">
            <v>539</v>
          </cell>
        </row>
        <row r="541">
          <cell r="A541">
            <v>540</v>
          </cell>
        </row>
        <row r="542">
          <cell r="A542">
            <v>541</v>
          </cell>
        </row>
        <row r="543">
          <cell r="A543">
            <v>542</v>
          </cell>
        </row>
        <row r="544">
          <cell r="A544">
            <v>543</v>
          </cell>
        </row>
        <row r="545">
          <cell r="A545">
            <v>544</v>
          </cell>
        </row>
        <row r="546">
          <cell r="A546">
            <v>545</v>
          </cell>
        </row>
        <row r="547">
          <cell r="A547">
            <v>546</v>
          </cell>
        </row>
        <row r="548">
          <cell r="A548">
            <v>547</v>
          </cell>
        </row>
        <row r="549">
          <cell r="A549">
            <v>548</v>
          </cell>
        </row>
        <row r="550">
          <cell r="A550">
            <v>549</v>
          </cell>
        </row>
        <row r="551">
          <cell r="A551">
            <v>550</v>
          </cell>
        </row>
        <row r="552">
          <cell r="A552">
            <v>551</v>
          </cell>
        </row>
        <row r="553">
          <cell r="A553">
            <v>552</v>
          </cell>
        </row>
        <row r="554">
          <cell r="A554">
            <v>553</v>
          </cell>
        </row>
        <row r="555">
          <cell r="A555">
            <v>554</v>
          </cell>
        </row>
        <row r="556">
          <cell r="A556">
            <v>555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</row>
        <row r="562">
          <cell r="A562">
            <v>561</v>
          </cell>
        </row>
        <row r="563">
          <cell r="A563">
            <v>562</v>
          </cell>
        </row>
        <row r="564">
          <cell r="A564">
            <v>563</v>
          </cell>
        </row>
        <row r="565">
          <cell r="A565">
            <v>564</v>
          </cell>
        </row>
        <row r="566">
          <cell r="A566">
            <v>565</v>
          </cell>
        </row>
        <row r="567">
          <cell r="A567">
            <v>566</v>
          </cell>
        </row>
        <row r="568">
          <cell r="A568">
            <v>567</v>
          </cell>
        </row>
        <row r="569">
          <cell r="A569">
            <v>568</v>
          </cell>
        </row>
        <row r="570">
          <cell r="A570">
            <v>569</v>
          </cell>
        </row>
        <row r="571">
          <cell r="A571">
            <v>570</v>
          </cell>
        </row>
        <row r="572">
          <cell r="A572">
            <v>571</v>
          </cell>
        </row>
        <row r="573">
          <cell r="A573">
            <v>572</v>
          </cell>
        </row>
        <row r="574">
          <cell r="A574">
            <v>573</v>
          </cell>
        </row>
        <row r="575">
          <cell r="A575">
            <v>574</v>
          </cell>
        </row>
        <row r="576">
          <cell r="A576">
            <v>575</v>
          </cell>
        </row>
        <row r="577">
          <cell r="A577">
            <v>576</v>
          </cell>
        </row>
        <row r="578">
          <cell r="A578">
            <v>577</v>
          </cell>
        </row>
        <row r="579">
          <cell r="A579">
            <v>578</v>
          </cell>
        </row>
        <row r="580">
          <cell r="A580">
            <v>579</v>
          </cell>
        </row>
        <row r="581">
          <cell r="A581">
            <v>580</v>
          </cell>
        </row>
        <row r="582">
          <cell r="A582">
            <v>581</v>
          </cell>
        </row>
        <row r="583">
          <cell r="A583">
            <v>582</v>
          </cell>
        </row>
        <row r="584">
          <cell r="A584">
            <v>583</v>
          </cell>
        </row>
        <row r="585">
          <cell r="A585">
            <v>584</v>
          </cell>
        </row>
        <row r="586">
          <cell r="A586">
            <v>585</v>
          </cell>
        </row>
        <row r="587">
          <cell r="A587">
            <v>586</v>
          </cell>
        </row>
        <row r="588">
          <cell r="A588">
            <v>587</v>
          </cell>
        </row>
        <row r="589">
          <cell r="A589">
            <v>588</v>
          </cell>
        </row>
        <row r="590">
          <cell r="A590">
            <v>589</v>
          </cell>
        </row>
        <row r="591">
          <cell r="A591">
            <v>590</v>
          </cell>
        </row>
        <row r="592">
          <cell r="A592">
            <v>591</v>
          </cell>
        </row>
        <row r="593">
          <cell r="A593">
            <v>592</v>
          </cell>
        </row>
        <row r="594">
          <cell r="A594">
            <v>593</v>
          </cell>
        </row>
        <row r="595">
          <cell r="A595">
            <v>594</v>
          </cell>
        </row>
        <row r="596">
          <cell r="A596">
            <v>595</v>
          </cell>
        </row>
        <row r="597">
          <cell r="A597">
            <v>596</v>
          </cell>
        </row>
        <row r="598">
          <cell r="A598">
            <v>597</v>
          </cell>
        </row>
        <row r="599">
          <cell r="A599">
            <v>598</v>
          </cell>
        </row>
        <row r="600">
          <cell r="A600">
            <v>599</v>
          </cell>
        </row>
        <row r="601">
          <cell r="A601">
            <v>600</v>
          </cell>
        </row>
        <row r="602">
          <cell r="A602">
            <v>601</v>
          </cell>
        </row>
        <row r="603">
          <cell r="A603">
            <v>602</v>
          </cell>
        </row>
        <row r="604">
          <cell r="A604">
            <v>603</v>
          </cell>
        </row>
        <row r="605">
          <cell r="A605">
            <v>604</v>
          </cell>
        </row>
        <row r="606">
          <cell r="A606">
            <v>605</v>
          </cell>
        </row>
        <row r="607">
          <cell r="A607">
            <v>606</v>
          </cell>
        </row>
        <row r="608">
          <cell r="A608">
            <v>607</v>
          </cell>
        </row>
        <row r="609">
          <cell r="A609">
            <v>608</v>
          </cell>
        </row>
        <row r="610">
          <cell r="A610">
            <v>609</v>
          </cell>
        </row>
        <row r="611">
          <cell r="A611">
            <v>610</v>
          </cell>
        </row>
        <row r="612">
          <cell r="A612">
            <v>611</v>
          </cell>
        </row>
        <row r="613">
          <cell r="A613">
            <v>612</v>
          </cell>
        </row>
        <row r="614">
          <cell r="A614">
            <v>613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</row>
        <row r="622">
          <cell r="A622">
            <v>621</v>
          </cell>
        </row>
        <row r="623">
          <cell r="A623">
            <v>622</v>
          </cell>
        </row>
        <row r="624">
          <cell r="A624">
            <v>623</v>
          </cell>
        </row>
        <row r="625">
          <cell r="A625">
            <v>624</v>
          </cell>
        </row>
        <row r="626">
          <cell r="A626">
            <v>625</v>
          </cell>
        </row>
        <row r="627">
          <cell r="A627">
            <v>626</v>
          </cell>
        </row>
        <row r="628">
          <cell r="A628">
            <v>627</v>
          </cell>
        </row>
        <row r="629">
          <cell r="A629">
            <v>628</v>
          </cell>
        </row>
        <row r="630">
          <cell r="A630">
            <v>629</v>
          </cell>
        </row>
        <row r="631">
          <cell r="A631">
            <v>630</v>
          </cell>
        </row>
        <row r="632">
          <cell r="A632">
            <v>631</v>
          </cell>
        </row>
        <row r="633">
          <cell r="A633">
            <v>632</v>
          </cell>
        </row>
        <row r="634">
          <cell r="A634">
            <v>633</v>
          </cell>
        </row>
        <row r="635">
          <cell r="A635">
            <v>634</v>
          </cell>
        </row>
        <row r="636">
          <cell r="A636">
            <v>635</v>
          </cell>
        </row>
        <row r="637">
          <cell r="A637">
            <v>636</v>
          </cell>
        </row>
        <row r="638">
          <cell r="A638">
            <v>637</v>
          </cell>
        </row>
        <row r="639">
          <cell r="A639">
            <v>638</v>
          </cell>
        </row>
        <row r="640">
          <cell r="A640">
            <v>639</v>
          </cell>
        </row>
        <row r="641">
          <cell r="A641">
            <v>640</v>
          </cell>
        </row>
        <row r="642">
          <cell r="A642">
            <v>641</v>
          </cell>
        </row>
        <row r="643">
          <cell r="A643">
            <v>642</v>
          </cell>
        </row>
        <row r="644">
          <cell r="A644">
            <v>643</v>
          </cell>
        </row>
        <row r="645">
          <cell r="A645">
            <v>644</v>
          </cell>
        </row>
        <row r="646">
          <cell r="A646">
            <v>645</v>
          </cell>
        </row>
        <row r="647">
          <cell r="A647">
            <v>646</v>
          </cell>
        </row>
        <row r="648">
          <cell r="A648">
            <v>647</v>
          </cell>
        </row>
        <row r="649">
          <cell r="A649">
            <v>648</v>
          </cell>
        </row>
        <row r="650">
          <cell r="A650">
            <v>649</v>
          </cell>
        </row>
        <row r="651">
          <cell r="A651">
            <v>650</v>
          </cell>
        </row>
        <row r="652">
          <cell r="A652">
            <v>651</v>
          </cell>
        </row>
        <row r="653">
          <cell r="A653">
            <v>652</v>
          </cell>
        </row>
        <row r="654">
          <cell r="A654">
            <v>653</v>
          </cell>
        </row>
        <row r="655">
          <cell r="A655">
            <v>654</v>
          </cell>
        </row>
        <row r="656">
          <cell r="A656">
            <v>655</v>
          </cell>
        </row>
        <row r="657">
          <cell r="A657">
            <v>656</v>
          </cell>
        </row>
        <row r="658">
          <cell r="A658">
            <v>657</v>
          </cell>
        </row>
        <row r="659">
          <cell r="A659">
            <v>658</v>
          </cell>
        </row>
        <row r="660">
          <cell r="A660">
            <v>659</v>
          </cell>
        </row>
        <row r="661">
          <cell r="A661">
            <v>660</v>
          </cell>
        </row>
        <row r="662">
          <cell r="A662">
            <v>661</v>
          </cell>
        </row>
        <row r="663">
          <cell r="A663">
            <v>662</v>
          </cell>
        </row>
        <row r="664">
          <cell r="A664">
            <v>663</v>
          </cell>
        </row>
        <row r="665">
          <cell r="A665">
            <v>664</v>
          </cell>
        </row>
        <row r="666">
          <cell r="A666">
            <v>665</v>
          </cell>
        </row>
        <row r="667">
          <cell r="A667">
            <v>666</v>
          </cell>
        </row>
        <row r="668">
          <cell r="A668">
            <v>667</v>
          </cell>
        </row>
        <row r="669">
          <cell r="A669">
            <v>668</v>
          </cell>
        </row>
        <row r="670">
          <cell r="A670">
            <v>669</v>
          </cell>
        </row>
        <row r="671">
          <cell r="A671">
            <v>670</v>
          </cell>
        </row>
        <row r="672">
          <cell r="A672">
            <v>671</v>
          </cell>
        </row>
        <row r="673">
          <cell r="A673">
            <v>672</v>
          </cell>
        </row>
        <row r="674">
          <cell r="A674">
            <v>673</v>
          </cell>
        </row>
        <row r="675">
          <cell r="A675">
            <v>674</v>
          </cell>
        </row>
        <row r="676">
          <cell r="A676">
            <v>675</v>
          </cell>
        </row>
        <row r="677">
          <cell r="A677">
            <v>676</v>
          </cell>
        </row>
        <row r="678">
          <cell r="A678">
            <v>677</v>
          </cell>
        </row>
        <row r="679">
          <cell r="A679">
            <v>678</v>
          </cell>
        </row>
        <row r="680">
          <cell r="A680">
            <v>679</v>
          </cell>
        </row>
        <row r="681">
          <cell r="A681">
            <v>680</v>
          </cell>
        </row>
        <row r="682">
          <cell r="A682">
            <v>681</v>
          </cell>
        </row>
        <row r="683">
          <cell r="A683">
            <v>682</v>
          </cell>
        </row>
        <row r="684">
          <cell r="A684">
            <v>683</v>
          </cell>
        </row>
        <row r="685">
          <cell r="A685">
            <v>684</v>
          </cell>
        </row>
        <row r="686">
          <cell r="A686">
            <v>685</v>
          </cell>
        </row>
        <row r="687">
          <cell r="A687">
            <v>686</v>
          </cell>
        </row>
        <row r="688">
          <cell r="A688">
            <v>687</v>
          </cell>
        </row>
        <row r="689">
          <cell r="A689">
            <v>688</v>
          </cell>
        </row>
        <row r="690">
          <cell r="A690">
            <v>689</v>
          </cell>
        </row>
        <row r="691">
          <cell r="A691">
            <v>690</v>
          </cell>
        </row>
        <row r="692">
          <cell r="A692">
            <v>691</v>
          </cell>
        </row>
        <row r="693">
          <cell r="A693">
            <v>692</v>
          </cell>
        </row>
        <row r="694">
          <cell r="A694">
            <v>693</v>
          </cell>
        </row>
        <row r="695">
          <cell r="A695">
            <v>694</v>
          </cell>
        </row>
        <row r="696">
          <cell r="A696">
            <v>695</v>
          </cell>
        </row>
        <row r="697">
          <cell r="A697">
            <v>696</v>
          </cell>
        </row>
        <row r="698">
          <cell r="A698">
            <v>697</v>
          </cell>
        </row>
        <row r="699">
          <cell r="A699">
            <v>698</v>
          </cell>
        </row>
        <row r="700">
          <cell r="A700">
            <v>699</v>
          </cell>
        </row>
        <row r="701">
          <cell r="A701">
            <v>700</v>
          </cell>
        </row>
        <row r="702">
          <cell r="A702">
            <v>701</v>
          </cell>
        </row>
        <row r="703">
          <cell r="A703">
            <v>702</v>
          </cell>
        </row>
        <row r="704">
          <cell r="A704">
            <v>703</v>
          </cell>
        </row>
        <row r="705">
          <cell r="A705">
            <v>704</v>
          </cell>
        </row>
        <row r="706">
          <cell r="A706">
            <v>705</v>
          </cell>
        </row>
        <row r="707">
          <cell r="A707">
            <v>706</v>
          </cell>
        </row>
        <row r="708">
          <cell r="A708">
            <v>707</v>
          </cell>
        </row>
        <row r="709">
          <cell r="A709">
            <v>708</v>
          </cell>
        </row>
        <row r="710">
          <cell r="A710">
            <v>709</v>
          </cell>
        </row>
        <row r="711">
          <cell r="A711">
            <v>710</v>
          </cell>
        </row>
        <row r="712">
          <cell r="A712">
            <v>711</v>
          </cell>
        </row>
        <row r="713">
          <cell r="A713">
            <v>712</v>
          </cell>
        </row>
        <row r="714">
          <cell r="A714">
            <v>713</v>
          </cell>
        </row>
        <row r="715">
          <cell r="A715">
            <v>714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</row>
        <row r="727">
          <cell r="A727">
            <v>726</v>
          </cell>
        </row>
        <row r="728">
          <cell r="A728">
            <v>727</v>
          </cell>
        </row>
        <row r="729">
          <cell r="A729">
            <v>728</v>
          </cell>
        </row>
        <row r="730">
          <cell r="A730">
            <v>729</v>
          </cell>
        </row>
        <row r="731">
          <cell r="A731">
            <v>730</v>
          </cell>
        </row>
        <row r="732">
          <cell r="A732">
            <v>731</v>
          </cell>
        </row>
        <row r="733">
          <cell r="A733">
            <v>732</v>
          </cell>
        </row>
        <row r="734">
          <cell r="A734">
            <v>733</v>
          </cell>
        </row>
        <row r="735">
          <cell r="A735">
            <v>734</v>
          </cell>
        </row>
        <row r="736">
          <cell r="A736">
            <v>735</v>
          </cell>
        </row>
        <row r="737">
          <cell r="A737">
            <v>736</v>
          </cell>
        </row>
        <row r="738">
          <cell r="A738">
            <v>737</v>
          </cell>
        </row>
        <row r="739">
          <cell r="A739">
            <v>738</v>
          </cell>
        </row>
        <row r="740">
          <cell r="A740">
            <v>739</v>
          </cell>
        </row>
        <row r="741">
          <cell r="A741">
            <v>740</v>
          </cell>
        </row>
        <row r="742">
          <cell r="A742">
            <v>741</v>
          </cell>
        </row>
        <row r="743">
          <cell r="A743">
            <v>742</v>
          </cell>
        </row>
        <row r="744">
          <cell r="A744">
            <v>743</v>
          </cell>
        </row>
        <row r="745">
          <cell r="A745">
            <v>744</v>
          </cell>
        </row>
        <row r="746">
          <cell r="A746">
            <v>745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</row>
        <row r="752">
          <cell r="A752">
            <v>751</v>
          </cell>
        </row>
        <row r="753">
          <cell r="A753">
            <v>752</v>
          </cell>
        </row>
        <row r="754">
          <cell r="A754">
            <v>753</v>
          </cell>
        </row>
        <row r="755">
          <cell r="A755">
            <v>754</v>
          </cell>
        </row>
        <row r="756">
          <cell r="A756">
            <v>755</v>
          </cell>
        </row>
        <row r="757">
          <cell r="A757">
            <v>756</v>
          </cell>
        </row>
        <row r="758">
          <cell r="A758">
            <v>757</v>
          </cell>
        </row>
        <row r="759">
          <cell r="A759">
            <v>758</v>
          </cell>
        </row>
        <row r="760">
          <cell r="A760">
            <v>759</v>
          </cell>
        </row>
        <row r="761">
          <cell r="A761">
            <v>760</v>
          </cell>
        </row>
        <row r="762">
          <cell r="A762">
            <v>761</v>
          </cell>
        </row>
        <row r="763">
          <cell r="A763">
            <v>762</v>
          </cell>
        </row>
        <row r="764">
          <cell r="A764">
            <v>763</v>
          </cell>
        </row>
        <row r="765">
          <cell r="A765">
            <v>764</v>
          </cell>
        </row>
        <row r="766">
          <cell r="A766">
            <v>765</v>
          </cell>
        </row>
        <row r="767">
          <cell r="A767">
            <v>766</v>
          </cell>
        </row>
        <row r="768">
          <cell r="A768">
            <v>767</v>
          </cell>
        </row>
        <row r="769">
          <cell r="A769">
            <v>768</v>
          </cell>
        </row>
        <row r="770">
          <cell r="A770">
            <v>769</v>
          </cell>
        </row>
        <row r="771">
          <cell r="A771">
            <v>770</v>
          </cell>
        </row>
        <row r="772">
          <cell r="A772">
            <v>771</v>
          </cell>
        </row>
        <row r="773">
          <cell r="A773">
            <v>772</v>
          </cell>
        </row>
        <row r="774">
          <cell r="A774">
            <v>773</v>
          </cell>
        </row>
        <row r="775">
          <cell r="A775">
            <v>774</v>
          </cell>
        </row>
        <row r="776">
          <cell r="A776">
            <v>775</v>
          </cell>
        </row>
        <row r="777">
          <cell r="A777">
            <v>776</v>
          </cell>
        </row>
        <row r="778">
          <cell r="A778">
            <v>777</v>
          </cell>
        </row>
        <row r="779">
          <cell r="A779">
            <v>778</v>
          </cell>
        </row>
        <row r="780">
          <cell r="A780">
            <v>779</v>
          </cell>
        </row>
        <row r="781">
          <cell r="A781">
            <v>780</v>
          </cell>
        </row>
        <row r="782">
          <cell r="A782">
            <v>781</v>
          </cell>
        </row>
        <row r="783">
          <cell r="A783">
            <v>782</v>
          </cell>
        </row>
        <row r="784">
          <cell r="A784">
            <v>783</v>
          </cell>
        </row>
        <row r="785">
          <cell r="A785">
            <v>784</v>
          </cell>
        </row>
        <row r="786">
          <cell r="A786">
            <v>785</v>
          </cell>
        </row>
        <row r="787">
          <cell r="A787">
            <v>786</v>
          </cell>
        </row>
        <row r="788">
          <cell r="A788">
            <v>787</v>
          </cell>
        </row>
        <row r="789">
          <cell r="A789">
            <v>788</v>
          </cell>
        </row>
        <row r="790">
          <cell r="A790">
            <v>789</v>
          </cell>
        </row>
        <row r="791">
          <cell r="A791">
            <v>790</v>
          </cell>
        </row>
        <row r="792">
          <cell r="A792">
            <v>791</v>
          </cell>
        </row>
        <row r="793">
          <cell r="A793">
            <v>792</v>
          </cell>
        </row>
        <row r="794">
          <cell r="A794">
            <v>793</v>
          </cell>
        </row>
        <row r="795">
          <cell r="A795">
            <v>794</v>
          </cell>
        </row>
        <row r="796">
          <cell r="A796">
            <v>795</v>
          </cell>
        </row>
        <row r="797">
          <cell r="A797">
            <v>796</v>
          </cell>
        </row>
        <row r="798">
          <cell r="A798">
            <v>797</v>
          </cell>
        </row>
        <row r="799">
          <cell r="A799">
            <v>798</v>
          </cell>
        </row>
        <row r="800">
          <cell r="A800">
            <v>799</v>
          </cell>
        </row>
        <row r="801">
          <cell r="A801">
            <v>800</v>
          </cell>
        </row>
        <row r="802">
          <cell r="A802">
            <v>801</v>
          </cell>
        </row>
        <row r="803">
          <cell r="A803">
            <v>802</v>
          </cell>
        </row>
        <row r="804">
          <cell r="A804">
            <v>803</v>
          </cell>
        </row>
        <row r="805">
          <cell r="A805">
            <v>804</v>
          </cell>
        </row>
        <row r="806">
          <cell r="A806">
            <v>805</v>
          </cell>
        </row>
        <row r="807">
          <cell r="A807">
            <v>806</v>
          </cell>
        </row>
        <row r="808">
          <cell r="A808">
            <v>807</v>
          </cell>
        </row>
        <row r="809">
          <cell r="A809">
            <v>808</v>
          </cell>
        </row>
        <row r="810">
          <cell r="A810">
            <v>809</v>
          </cell>
        </row>
        <row r="811">
          <cell r="A811">
            <v>810</v>
          </cell>
        </row>
        <row r="812">
          <cell r="A812">
            <v>811</v>
          </cell>
        </row>
        <row r="813">
          <cell r="A813">
            <v>812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</row>
        <row r="817">
          <cell r="A817">
            <v>816</v>
          </cell>
        </row>
        <row r="818">
          <cell r="A818">
            <v>817</v>
          </cell>
        </row>
        <row r="819">
          <cell r="A819">
            <v>818</v>
          </cell>
        </row>
        <row r="820">
          <cell r="A820">
            <v>819</v>
          </cell>
        </row>
        <row r="821">
          <cell r="A821">
            <v>820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</row>
        <row r="833">
          <cell r="A833">
            <v>832</v>
          </cell>
        </row>
        <row r="834">
          <cell r="A834">
            <v>833</v>
          </cell>
        </row>
        <row r="835">
          <cell r="A835">
            <v>834</v>
          </cell>
        </row>
        <row r="836">
          <cell r="A836">
            <v>835</v>
          </cell>
        </row>
        <row r="837">
          <cell r="A837">
            <v>836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</row>
        <row r="842">
          <cell r="A842">
            <v>841</v>
          </cell>
        </row>
        <row r="843">
          <cell r="A843">
            <v>842</v>
          </cell>
        </row>
        <row r="844">
          <cell r="A844">
            <v>843</v>
          </cell>
        </row>
        <row r="845">
          <cell r="A845">
            <v>844</v>
          </cell>
        </row>
        <row r="846">
          <cell r="A846">
            <v>845</v>
          </cell>
        </row>
        <row r="847">
          <cell r="A847">
            <v>846</v>
          </cell>
        </row>
        <row r="848">
          <cell r="A848">
            <v>847</v>
          </cell>
        </row>
        <row r="849">
          <cell r="A849">
            <v>848</v>
          </cell>
        </row>
        <row r="850">
          <cell r="A850">
            <v>849</v>
          </cell>
        </row>
        <row r="851">
          <cell r="A851">
            <v>850</v>
          </cell>
        </row>
        <row r="852">
          <cell r="A852">
            <v>851</v>
          </cell>
        </row>
        <row r="853">
          <cell r="A853">
            <v>852</v>
          </cell>
        </row>
        <row r="854">
          <cell r="A854">
            <v>853</v>
          </cell>
        </row>
        <row r="855">
          <cell r="A855">
            <v>854</v>
          </cell>
        </row>
        <row r="856">
          <cell r="A856">
            <v>855</v>
          </cell>
        </row>
        <row r="857">
          <cell r="A857">
            <v>856</v>
          </cell>
        </row>
        <row r="858">
          <cell r="A858">
            <v>857</v>
          </cell>
        </row>
        <row r="859">
          <cell r="A859">
            <v>858</v>
          </cell>
        </row>
        <row r="860">
          <cell r="A860">
            <v>859</v>
          </cell>
        </row>
        <row r="861">
          <cell r="A861">
            <v>860</v>
          </cell>
        </row>
        <row r="862">
          <cell r="A862">
            <v>861</v>
          </cell>
        </row>
        <row r="863">
          <cell r="A863">
            <v>862</v>
          </cell>
        </row>
        <row r="864">
          <cell r="A864">
            <v>863</v>
          </cell>
        </row>
        <row r="865">
          <cell r="A865">
            <v>864</v>
          </cell>
        </row>
        <row r="866">
          <cell r="A866">
            <v>865</v>
          </cell>
        </row>
        <row r="867">
          <cell r="A867">
            <v>866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</row>
        <row r="872">
          <cell r="A872">
            <v>871</v>
          </cell>
        </row>
        <row r="873">
          <cell r="A873">
            <v>872</v>
          </cell>
        </row>
        <row r="874">
          <cell r="A874">
            <v>873</v>
          </cell>
        </row>
        <row r="875">
          <cell r="A875">
            <v>874</v>
          </cell>
        </row>
        <row r="876">
          <cell r="A876">
            <v>875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</row>
        <row r="882">
          <cell r="A882">
            <v>881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46" Type="http://schemas.openxmlformats.org/officeDocument/2006/relationships/hyperlink" Target="mailto:meganknuble@comcast.net" TargetMode="External"/><Relationship Id="rId47" Type="http://schemas.openxmlformats.org/officeDocument/2006/relationships/hyperlink" Target="mailto:shaug@waterstonegroup.com" TargetMode="External"/><Relationship Id="rId48" Type="http://schemas.openxmlformats.org/officeDocument/2006/relationships/hyperlink" Target="mailto:erik.haug@xsgear.com" TargetMode="External"/><Relationship Id="rId20" Type="http://schemas.openxmlformats.org/officeDocument/2006/relationships/hyperlink" Target="mailto:annmbell@comcast.net" TargetMode="External"/><Relationship Id="rId21" Type="http://schemas.openxmlformats.org/officeDocument/2006/relationships/hyperlink" Target="mailto:annmbell@comcast.net" TargetMode="External"/><Relationship Id="rId22" Type="http://schemas.openxmlformats.org/officeDocument/2006/relationships/hyperlink" Target="mailto:bgoldhaber@gmail.com" TargetMode="External"/><Relationship Id="rId23" Type="http://schemas.openxmlformats.org/officeDocument/2006/relationships/hyperlink" Target="mailto:mendalj@gmail.com" TargetMode="External"/><Relationship Id="rId24" Type="http://schemas.openxmlformats.org/officeDocument/2006/relationships/hyperlink" Target="mailto:jayme@vinely.com" TargetMode="External"/><Relationship Id="rId25" Type="http://schemas.openxmlformats.org/officeDocument/2006/relationships/hyperlink" Target="mailto:kevin.flight@gmail.com" TargetMode="External"/><Relationship Id="rId26" Type="http://schemas.openxmlformats.org/officeDocument/2006/relationships/hyperlink" Target="mailto:mendalj@gmail.com" TargetMode="External"/><Relationship Id="rId27" Type="http://schemas.openxmlformats.org/officeDocument/2006/relationships/hyperlink" Target="mailto:mendalj@gmail.com" TargetMode="External"/><Relationship Id="rId28" Type="http://schemas.openxmlformats.org/officeDocument/2006/relationships/hyperlink" Target="mailto:jayme@vinely.com" TargetMode="External"/><Relationship Id="rId29" Type="http://schemas.openxmlformats.org/officeDocument/2006/relationships/hyperlink" Target="mailto:jayme@vinely.com" TargetMode="External"/><Relationship Id="rId1" Type="http://schemas.openxmlformats.org/officeDocument/2006/relationships/hyperlink" Target="mailto:skvanderveen@gmail.com" TargetMode="External"/><Relationship Id="rId2" Type="http://schemas.openxmlformats.org/officeDocument/2006/relationships/hyperlink" Target="mailto:skvanderveen@gmail.com" TargetMode="External"/><Relationship Id="rId3" Type="http://schemas.openxmlformats.org/officeDocument/2006/relationships/hyperlink" Target="mailto:skvanderveen@gmail.com" TargetMode="External"/><Relationship Id="rId4" Type="http://schemas.openxmlformats.org/officeDocument/2006/relationships/hyperlink" Target="mailto:skvanderveen@gmail.com" TargetMode="External"/><Relationship Id="rId5" Type="http://schemas.openxmlformats.org/officeDocument/2006/relationships/hyperlink" Target="mailto:skvanderveen@gmail.com" TargetMode="External"/><Relationship Id="rId30" Type="http://schemas.openxmlformats.org/officeDocument/2006/relationships/hyperlink" Target="mailto:jasonbrnnr@gmail.com" TargetMode="External"/><Relationship Id="rId31" Type="http://schemas.openxmlformats.org/officeDocument/2006/relationships/hyperlink" Target="mailto:mendalj@gmail.com" TargetMode="External"/><Relationship Id="rId32" Type="http://schemas.openxmlformats.org/officeDocument/2006/relationships/hyperlink" Target="mailto:jayme@vinely.com" TargetMode="External"/><Relationship Id="rId9" Type="http://schemas.openxmlformats.org/officeDocument/2006/relationships/hyperlink" Target="mailto:skvanderveen@gmail.com" TargetMode="External"/><Relationship Id="rId6" Type="http://schemas.openxmlformats.org/officeDocument/2006/relationships/hyperlink" Target="mailto:skvanderveen@gmail.com" TargetMode="External"/><Relationship Id="rId7" Type="http://schemas.openxmlformats.org/officeDocument/2006/relationships/hyperlink" Target="mailto:skvanderveen@gmail.com" TargetMode="External"/><Relationship Id="rId8" Type="http://schemas.openxmlformats.org/officeDocument/2006/relationships/hyperlink" Target="mailto:skvanderveen@gmail.com" TargetMode="External"/><Relationship Id="rId33" Type="http://schemas.openxmlformats.org/officeDocument/2006/relationships/hyperlink" Target="mailto:freddie.martignetti@gmail.com" TargetMode="External"/><Relationship Id="rId34" Type="http://schemas.openxmlformats.org/officeDocument/2006/relationships/hyperlink" Target="mailto:gbird3@mac.com" TargetMode="External"/><Relationship Id="rId35" Type="http://schemas.openxmlformats.org/officeDocument/2006/relationships/hyperlink" Target="mailto:mendalj@gmail.com" TargetMode="External"/><Relationship Id="rId36" Type="http://schemas.openxmlformats.org/officeDocument/2006/relationships/hyperlink" Target="mailto:jayme@vinely.com" TargetMode="External"/><Relationship Id="rId10" Type="http://schemas.openxmlformats.org/officeDocument/2006/relationships/hyperlink" Target="mailto:skvanderveen@gmail.com" TargetMode="External"/><Relationship Id="rId11" Type="http://schemas.openxmlformats.org/officeDocument/2006/relationships/hyperlink" Target="mailto:skvanderveen@gmail.com" TargetMode="External"/><Relationship Id="rId12" Type="http://schemas.openxmlformats.org/officeDocument/2006/relationships/hyperlink" Target="mailto:egrhockeylaxmom@att.net" TargetMode="External"/><Relationship Id="rId13" Type="http://schemas.openxmlformats.org/officeDocument/2006/relationships/hyperlink" Target="mailto:egrhockeylaxmom@att.net" TargetMode="External"/><Relationship Id="rId14" Type="http://schemas.openxmlformats.org/officeDocument/2006/relationships/hyperlink" Target="mailto:egrhockeylaxmom@att.net" TargetMode="External"/><Relationship Id="rId15" Type="http://schemas.openxmlformats.org/officeDocument/2006/relationships/hyperlink" Target="mailto:jlfowler1@gmail.com" TargetMode="External"/><Relationship Id="rId16" Type="http://schemas.openxmlformats.org/officeDocument/2006/relationships/hyperlink" Target="mailto:jlfowler1@gmail.com" TargetMode="External"/><Relationship Id="rId17" Type="http://schemas.openxmlformats.org/officeDocument/2006/relationships/hyperlink" Target="mailto:annmbell@comcast.net" TargetMode="External"/><Relationship Id="rId18" Type="http://schemas.openxmlformats.org/officeDocument/2006/relationships/hyperlink" Target="mailto:annmbell@comcast.net" TargetMode="External"/><Relationship Id="rId19" Type="http://schemas.openxmlformats.org/officeDocument/2006/relationships/hyperlink" Target="mailto:annmbell@comcast.net" TargetMode="External"/><Relationship Id="rId37" Type="http://schemas.openxmlformats.org/officeDocument/2006/relationships/hyperlink" Target="mailto:jlfowler1@gmail.com" TargetMode="External"/><Relationship Id="rId38" Type="http://schemas.openxmlformats.org/officeDocument/2006/relationships/hyperlink" Target="mailto:maureen_muraski@hotmail.com" TargetMode="External"/><Relationship Id="rId39" Type="http://schemas.openxmlformats.org/officeDocument/2006/relationships/hyperlink" Target="mailto:cklimek@bdo.com" TargetMode="External"/><Relationship Id="rId40" Type="http://schemas.openxmlformats.org/officeDocument/2006/relationships/hyperlink" Target="mailto:skvanderveen@gmail.com" TargetMode="External"/><Relationship Id="rId41" Type="http://schemas.openxmlformats.org/officeDocument/2006/relationships/hyperlink" Target="mailto:kmehney@comcast.net" TargetMode="External"/><Relationship Id="rId42" Type="http://schemas.openxmlformats.org/officeDocument/2006/relationships/hyperlink" Target="mailto:lbe2504@comcast.net" TargetMode="External"/><Relationship Id="rId43" Type="http://schemas.openxmlformats.org/officeDocument/2006/relationships/hyperlink" Target="mailto:egrhockeylaxmom@att.net" TargetMode="External"/><Relationship Id="rId44" Type="http://schemas.openxmlformats.org/officeDocument/2006/relationships/hyperlink" Target="mailto:annmbell@comcast.net" TargetMode="External"/><Relationship Id="rId45" Type="http://schemas.openxmlformats.org/officeDocument/2006/relationships/hyperlink" Target="mailto:megan.ratliff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asonbrnnr@gmail.com" TargetMode="External"/><Relationship Id="rId4" Type="http://schemas.openxmlformats.org/officeDocument/2006/relationships/hyperlink" Target="mailto:freddie.martignetti@gmail.com" TargetMode="External"/><Relationship Id="rId5" Type="http://schemas.openxmlformats.org/officeDocument/2006/relationships/hyperlink" Target="mailto:gbird3@mac.com" TargetMode="External"/><Relationship Id="rId6" Type="http://schemas.openxmlformats.org/officeDocument/2006/relationships/hyperlink" Target="mailto:bgoldhaber@gmail.com" TargetMode="External"/><Relationship Id="rId7" Type="http://schemas.openxmlformats.org/officeDocument/2006/relationships/hyperlink" Target="mailto:kevin.flight@gmail.com" TargetMode="External"/><Relationship Id="rId8" Type="http://schemas.openxmlformats.org/officeDocument/2006/relationships/hyperlink" Target="mailto:jasonbrnnr@gmail.com" TargetMode="External"/><Relationship Id="rId9" Type="http://schemas.openxmlformats.org/officeDocument/2006/relationships/hyperlink" Target="mailto:freddie.martignetti@gmail.com" TargetMode="External"/><Relationship Id="rId10" Type="http://schemas.openxmlformats.org/officeDocument/2006/relationships/hyperlink" Target="mailto:gbird3@mac.com" TargetMode="External"/><Relationship Id="rId1" Type="http://schemas.openxmlformats.org/officeDocument/2006/relationships/hyperlink" Target="mailto:bgoldhaber@gmail.com" TargetMode="External"/><Relationship Id="rId2" Type="http://schemas.openxmlformats.org/officeDocument/2006/relationships/hyperlink" Target="mailto:kevin.fligh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A40" workbookViewId="0">
      <selection activeCell="B3" sqref="B3:B61"/>
    </sheetView>
  </sheetViews>
  <sheetFormatPr baseColWidth="10" defaultColWidth="8.83203125" defaultRowHeight="14" x14ac:dyDescent="0"/>
  <cols>
    <col min="1" max="1" width="1.83203125" style="40" customWidth="1"/>
    <col min="2" max="2" width="40.1640625" style="40" customWidth="1"/>
    <col min="3" max="16384" width="8.83203125" style="40"/>
  </cols>
  <sheetData>
    <row r="1" spans="1:18" s="53" customFormat="1">
      <c r="A1" s="86" t="s">
        <v>608</v>
      </c>
      <c r="B1" s="86"/>
      <c r="C1" s="54">
        <v>41183</v>
      </c>
      <c r="D1" s="54">
        <v>41214</v>
      </c>
      <c r="E1" s="54">
        <v>41244</v>
      </c>
      <c r="F1" s="54">
        <v>41275</v>
      </c>
      <c r="G1" s="54">
        <v>41306</v>
      </c>
      <c r="H1" s="54">
        <v>41334</v>
      </c>
      <c r="I1" s="54">
        <v>41365</v>
      </c>
      <c r="J1" s="54">
        <v>41395</v>
      </c>
      <c r="K1" s="54">
        <v>41426</v>
      </c>
      <c r="L1" s="54">
        <v>41456</v>
      </c>
      <c r="M1" s="54">
        <v>41487</v>
      </c>
      <c r="N1" s="54">
        <v>41518</v>
      </c>
      <c r="O1" s="54">
        <v>41548</v>
      </c>
      <c r="P1" s="54">
        <v>41579</v>
      </c>
      <c r="Q1" s="54">
        <v>41609</v>
      </c>
      <c r="R1" s="55"/>
    </row>
    <row r="2" spans="1:18" s="50" customFormat="1">
      <c r="A2" s="49" t="s">
        <v>472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</row>
    <row r="3" spans="1:18" s="41" customFormat="1" ht="49">
      <c r="B3" s="41" t="s">
        <v>471</v>
      </c>
      <c r="C3" s="45" t="s">
        <v>634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7"/>
    </row>
    <row r="4" spans="1:18" s="42" customFormat="1">
      <c r="B4" s="42" t="s">
        <v>493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8"/>
    </row>
    <row r="5" spans="1:18" s="41" customFormat="1">
      <c r="B5" s="41" t="s">
        <v>494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7"/>
    </row>
    <row r="6" spans="1:18" s="42" customFormat="1">
      <c r="B6" s="42" t="s">
        <v>612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8"/>
    </row>
    <row r="7" spans="1:18" s="41" customFormat="1">
      <c r="B7" s="41" t="s">
        <v>613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7"/>
    </row>
    <row r="8" spans="1:18" s="41" customFormat="1">
      <c r="B8" s="41" t="s">
        <v>476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7"/>
    </row>
    <row r="9" spans="1:18" s="41" customFormat="1">
      <c r="B9" s="41" t="s">
        <v>477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7"/>
    </row>
    <row r="10" spans="1:18" s="41" customFormat="1">
      <c r="B10" s="41" t="s">
        <v>478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7"/>
    </row>
    <row r="11" spans="1:18" s="42" customFormat="1">
      <c r="B11" s="42" t="s">
        <v>473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8"/>
    </row>
    <row r="12" spans="1:18" s="42" customFormat="1">
      <c r="B12" s="42" t="s">
        <v>479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8"/>
    </row>
    <row r="13" spans="1:18" s="42" customFormat="1">
      <c r="B13" s="42" t="s">
        <v>497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8"/>
    </row>
    <row r="14" spans="1:18" s="41" customFormat="1">
      <c r="B14" s="41" t="s">
        <v>474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7"/>
    </row>
    <row r="15" spans="1:18" s="41" customFormat="1">
      <c r="B15" s="41" t="s">
        <v>609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7"/>
    </row>
    <row r="16" spans="1:18" s="41" customFormat="1">
      <c r="A16" s="43"/>
      <c r="B16" s="41" t="s">
        <v>475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</row>
    <row r="17" spans="1:18" s="57" customFormat="1">
      <c r="A17" s="84"/>
      <c r="B17" s="85" t="s">
        <v>614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</row>
    <row r="18" spans="1:18" s="57" customFormat="1">
      <c r="A18" s="84"/>
      <c r="B18" s="85" t="s">
        <v>615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</row>
    <row r="19" spans="1:18" s="57" customFormat="1">
      <c r="A19" s="84"/>
      <c r="B19" s="85" t="s">
        <v>616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</row>
    <row r="20" spans="1:18" s="50" customFormat="1">
      <c r="A20" s="49" t="s">
        <v>531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</row>
    <row r="21" spans="1:18" s="41" customFormat="1">
      <c r="B21" s="41" t="s">
        <v>514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spans="1:18" s="42" customFormat="1">
      <c r="B22" s="42" t="s">
        <v>513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s="42" customFormat="1">
      <c r="B23" s="42" t="s">
        <v>524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 spans="1:18" s="42" customFormat="1">
      <c r="B24" s="42" t="s">
        <v>525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 spans="1:18" s="42" customFormat="1">
      <c r="B25" s="42" t="s">
        <v>515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1:18" s="42" customFormat="1">
      <c r="B26" s="42" t="s">
        <v>516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1:18" s="42" customFormat="1">
      <c r="B27" s="42" t="s">
        <v>517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</row>
    <row r="28" spans="1:18" s="42" customFormat="1">
      <c r="B28" s="42" t="s">
        <v>518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</row>
    <row r="29" spans="1:18" s="42" customFormat="1">
      <c r="B29" s="42" t="s">
        <v>521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spans="1:18" s="42" customFormat="1">
      <c r="B30" s="42" t="s">
        <v>522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18" s="42" customFormat="1">
      <c r="B31" s="42" t="s">
        <v>523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 spans="1:18" s="41" customFormat="1">
      <c r="B32" s="41" t="s">
        <v>512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</row>
    <row r="33" spans="1:18" s="41" customFormat="1">
      <c r="B33" s="41" t="s">
        <v>573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</row>
    <row r="34" spans="1:18" s="41" customFormat="1">
      <c r="B34" s="41" t="s">
        <v>574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</row>
    <row r="35" spans="1:18" s="42" customFormat="1">
      <c r="B35" s="42" t="s">
        <v>511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 spans="1:18" s="41" customFormat="1">
      <c r="B36" s="41" t="s">
        <v>617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</row>
    <row r="37" spans="1:18" s="42" customFormat="1">
      <c r="B37" s="42" t="s">
        <v>519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s="42" customFormat="1">
      <c r="B38" s="42" t="s">
        <v>520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1:18" s="42" customFormat="1">
      <c r="B39" s="42" t="s">
        <v>527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</row>
    <row r="40" spans="1:18" s="42" customFormat="1">
      <c r="B40" s="42" t="s">
        <v>528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</row>
    <row r="41" spans="1:18" s="42" customFormat="1">
      <c r="B41" s="42" t="s">
        <v>529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</row>
    <row r="42" spans="1:18" s="41" customFormat="1">
      <c r="A42" s="64"/>
      <c r="B42" s="64" t="s">
        <v>602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</row>
    <row r="43" spans="1:18" s="83" customFormat="1">
      <c r="A43" s="81"/>
      <c r="B43" s="81" t="s">
        <v>603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</row>
    <row r="44" spans="1:18" s="71" customFormat="1">
      <c r="B44" s="71" t="s">
        <v>530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1:18" s="50" customFormat="1">
      <c r="A45" s="59" t="s">
        <v>510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</row>
    <row r="46" spans="1:18" s="41" customFormat="1">
      <c r="A46" s="43"/>
      <c r="B46" s="66" t="s">
        <v>498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</row>
    <row r="47" spans="1:18" s="41" customFormat="1">
      <c r="A47" s="43"/>
      <c r="B47" s="66" t="s">
        <v>499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</row>
    <row r="48" spans="1:18" s="41" customFormat="1">
      <c r="A48" s="43"/>
      <c r="B48" s="66" t="s">
        <v>500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</row>
    <row r="49" spans="1:18" s="41" customFormat="1">
      <c r="A49" s="43"/>
      <c r="B49" s="67" t="s">
        <v>496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</row>
    <row r="50" spans="1:18" s="71" customFormat="1">
      <c r="A50" s="68"/>
      <c r="B50" s="69" t="s">
        <v>501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</row>
    <row r="51" spans="1:18" s="50" customFormat="1">
      <c r="A51" s="59" t="s">
        <v>502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1:18" s="42" customFormat="1">
      <c r="A52" s="44"/>
      <c r="B52" s="65" t="s">
        <v>498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18" s="42" customFormat="1">
      <c r="A53" s="44"/>
      <c r="B53" s="65" t="s">
        <v>503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</row>
    <row r="54" spans="1:18" s="42" customFormat="1">
      <c r="A54" s="44"/>
      <c r="B54" s="65" t="s">
        <v>496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</row>
    <row r="55" spans="1:18" s="57" customFormat="1">
      <c r="A55" s="56"/>
      <c r="B55" s="72" t="s">
        <v>501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61" customFormat="1">
      <c r="A56" s="60" t="s">
        <v>504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</row>
    <row r="57" spans="1:18" s="41" customFormat="1">
      <c r="A57" s="43"/>
      <c r="B57" s="66" t="s">
        <v>505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</row>
    <row r="58" spans="1:18" s="41" customFormat="1">
      <c r="A58" s="43"/>
      <c r="B58" s="66" t="s">
        <v>506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</row>
    <row r="59" spans="1:18" s="41" customFormat="1">
      <c r="A59" s="43"/>
      <c r="B59" s="66" t="s">
        <v>507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</row>
    <row r="60" spans="1:18" s="41" customFormat="1">
      <c r="A60" s="43"/>
      <c r="B60" s="66" t="s">
        <v>508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</row>
    <row r="61" spans="1:18" s="41" customFormat="1">
      <c r="A61" s="43"/>
      <c r="B61" s="66" t="s">
        <v>509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</row>
    <row r="62" spans="1:18" s="41" customFormat="1">
      <c r="A62" s="43"/>
      <c r="B62" s="66" t="s">
        <v>507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</row>
    <row r="63" spans="1:18" s="71" customFormat="1">
      <c r="A63" s="68"/>
      <c r="B63" s="73" t="s">
        <v>508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</row>
    <row r="64" spans="1:18" s="61" customFormat="1">
      <c r="A64" s="60" t="s">
        <v>492</v>
      </c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</row>
    <row r="65" spans="1:18" s="42" customFormat="1">
      <c r="A65" s="44"/>
      <c r="B65" s="65" t="s">
        <v>505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</row>
    <row r="66" spans="1:18" s="42" customFormat="1">
      <c r="A66" s="44"/>
      <c r="B66" s="65" t="s">
        <v>506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</row>
    <row r="67" spans="1:18" s="42" customFormat="1">
      <c r="A67" s="44"/>
      <c r="B67" s="65" t="s">
        <v>507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</row>
    <row r="68" spans="1:18" s="42" customFormat="1">
      <c r="A68" s="44"/>
      <c r="B68" s="65" t="s">
        <v>508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</row>
    <row r="69" spans="1:18" s="42" customFormat="1">
      <c r="A69" s="44"/>
      <c r="B69" s="65" t="s">
        <v>509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</row>
    <row r="70" spans="1:18" s="42" customFormat="1">
      <c r="A70" s="44"/>
      <c r="B70" s="65" t="s">
        <v>507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</row>
    <row r="71" spans="1:18" s="57" customFormat="1">
      <c r="A71" s="56"/>
      <c r="B71" s="72" t="s">
        <v>508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</row>
    <row r="72" spans="1:18" s="61" customFormat="1">
      <c r="A72" s="63" t="s">
        <v>480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s="41" customFormat="1">
      <c r="B73" s="41" t="s">
        <v>12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</row>
    <row r="74" spans="1:18" s="41" customFormat="1">
      <c r="B74" s="41" t="s">
        <v>481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</row>
    <row r="75" spans="1:18" s="41" customFormat="1">
      <c r="B75" s="41" t="s">
        <v>482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</row>
    <row r="76" spans="1:18" s="41" customFormat="1">
      <c r="B76" s="41" t="s">
        <v>483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</row>
    <row r="77" spans="1:18" s="71" customFormat="1">
      <c r="B77" s="71" t="s">
        <v>491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18" s="61" customFormat="1">
      <c r="A78" s="63" t="s">
        <v>484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</row>
    <row r="79" spans="1:18" s="42" customFormat="1">
      <c r="B79" s="42" t="s">
        <v>604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</row>
    <row r="80" spans="1:18" s="42" customFormat="1">
      <c r="B80" s="42" t="s">
        <v>485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</row>
    <row r="81" spans="2:18" s="42" customFormat="1">
      <c r="B81" s="42" t="s">
        <v>486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</row>
    <row r="82" spans="2:18" s="42" customFormat="1">
      <c r="B82" s="42" t="s">
        <v>487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</row>
    <row r="83" spans="2:18" s="42" customFormat="1">
      <c r="B83" s="42" t="s">
        <v>488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</row>
    <row r="84" spans="2:18" s="42" customFormat="1">
      <c r="B84" s="42" t="s">
        <v>489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</row>
    <row r="85" spans="2:18" s="42" customFormat="1">
      <c r="B85" s="42" t="s">
        <v>490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</row>
    <row r="86" spans="2:18" s="42" customFormat="1">
      <c r="B86" s="42" t="s">
        <v>605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</row>
    <row r="87" spans="2:18" s="42" customFormat="1">
      <c r="B87" s="42" t="s">
        <v>485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</row>
    <row r="88" spans="2:18" s="42" customFormat="1">
      <c r="B88" s="42" t="s">
        <v>486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</row>
    <row r="89" spans="2:18" s="42" customFormat="1">
      <c r="B89" s="42" t="s">
        <v>487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</row>
    <row r="90" spans="2:18" s="42" customFormat="1">
      <c r="B90" s="42" t="s">
        <v>488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</row>
    <row r="91" spans="2:18" s="42" customFormat="1">
      <c r="B91" s="42" t="s">
        <v>489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</row>
    <row r="92" spans="2:18" s="42" customFormat="1">
      <c r="B92" s="42" t="s">
        <v>490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</row>
    <row r="93" spans="2:18" s="42" customFormat="1">
      <c r="B93" s="42" t="s">
        <v>606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</row>
    <row r="94" spans="2:18" s="42" customFormat="1">
      <c r="B94" s="42" t="s">
        <v>485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</row>
    <row r="95" spans="2:18" s="42" customFormat="1">
      <c r="B95" s="42" t="s">
        <v>486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</row>
    <row r="96" spans="2:18" s="42" customFormat="1">
      <c r="B96" s="42" t="s">
        <v>487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</row>
    <row r="97" spans="2:18" s="42" customFormat="1">
      <c r="B97" s="42" t="s">
        <v>488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</row>
    <row r="98" spans="2:18" s="42" customFormat="1">
      <c r="B98" s="42" t="s">
        <v>489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</row>
    <row r="99" spans="2:18" s="42" customFormat="1">
      <c r="B99" s="42" t="s">
        <v>490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</row>
    <row r="100" spans="2:18" s="42" customFormat="1">
      <c r="B100" s="42" t="s">
        <v>607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</row>
    <row r="101" spans="2:18" s="42" customFormat="1">
      <c r="B101" s="42" t="s">
        <v>485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</row>
    <row r="102" spans="2:18" s="42" customFormat="1">
      <c r="B102" s="42" t="s">
        <v>486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</row>
    <row r="103" spans="2:18" s="42" customFormat="1">
      <c r="B103" s="42" t="s">
        <v>487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</row>
    <row r="104" spans="2:18" s="42" customFormat="1">
      <c r="B104" s="42" t="s">
        <v>488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</row>
    <row r="105" spans="2:18" s="42" customFormat="1">
      <c r="B105" s="42" t="s">
        <v>489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</row>
    <row r="106" spans="2:18" s="42" customFormat="1">
      <c r="B106" s="42" t="s">
        <v>490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</row>
    <row r="107" spans="2:18" s="57" customFormat="1">
      <c r="B107" s="57" t="s">
        <v>495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</row>
    <row r="109" spans="2:18">
      <c r="B109" s="80" t="s">
        <v>610</v>
      </c>
    </row>
    <row r="110" spans="2:18">
      <c r="B110" s="80" t="s">
        <v>611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4.83203125" customWidth="1"/>
    <col min="2" max="2" width="13.5" customWidth="1"/>
    <col min="3" max="4" width="15" customWidth="1"/>
    <col min="5" max="5" width="11" customWidth="1"/>
    <col min="6" max="6" width="11.6640625" customWidth="1"/>
    <col min="7" max="7" width="12.83203125" customWidth="1"/>
    <col min="8" max="8" width="15.5" customWidth="1"/>
    <col min="9" max="9" width="10.6640625" bestFit="1" customWidth="1"/>
    <col min="19" max="19" width="10.1640625" customWidth="1"/>
    <col min="21" max="21" width="11.5" customWidth="1"/>
  </cols>
  <sheetData>
    <row r="1" spans="1:35" ht="61">
      <c r="A1" t="s">
        <v>1</v>
      </c>
      <c r="B1" t="s">
        <v>618</v>
      </c>
      <c r="C1" t="s">
        <v>462</v>
      </c>
      <c r="D1" t="s">
        <v>600</v>
      </c>
      <c r="E1" t="s">
        <v>2</v>
      </c>
      <c r="F1" t="s">
        <v>3</v>
      </c>
      <c r="G1" t="s">
        <v>4</v>
      </c>
      <c r="H1" t="s">
        <v>5</v>
      </c>
      <c r="I1" t="s">
        <v>453</v>
      </c>
      <c r="J1" s="30" t="s">
        <v>454</v>
      </c>
      <c r="K1" s="30" t="s">
        <v>455</v>
      </c>
      <c r="L1" s="30" t="s">
        <v>456</v>
      </c>
      <c r="M1" s="30" t="s">
        <v>459</v>
      </c>
      <c r="N1" s="30" t="s">
        <v>460</v>
      </c>
      <c r="O1" s="30" t="s">
        <v>457</v>
      </c>
      <c r="P1" s="30" t="s">
        <v>458</v>
      </c>
      <c r="Q1" s="30" t="s">
        <v>461</v>
      </c>
      <c r="R1" s="30" t="s">
        <v>587</v>
      </c>
      <c r="S1" s="34" t="s">
        <v>559</v>
      </c>
      <c r="T1" s="34" t="s">
        <v>560</v>
      </c>
      <c r="U1" s="34" t="s">
        <v>557</v>
      </c>
      <c r="V1" s="34" t="s">
        <v>558</v>
      </c>
      <c r="W1" s="34" t="s">
        <v>561</v>
      </c>
      <c r="X1" s="34" t="s">
        <v>562</v>
      </c>
      <c r="Y1" s="34" t="s">
        <v>563</v>
      </c>
      <c r="Z1" s="34" t="s">
        <v>564</v>
      </c>
      <c r="AA1" s="34" t="s">
        <v>565</v>
      </c>
      <c r="AB1" s="34" t="s">
        <v>566</v>
      </c>
      <c r="AC1" s="34" t="s">
        <v>567</v>
      </c>
      <c r="AD1" s="34" t="s">
        <v>568</v>
      </c>
      <c r="AE1" s="34" t="s">
        <v>569</v>
      </c>
      <c r="AF1" s="34" t="s">
        <v>570</v>
      </c>
      <c r="AG1" s="34" t="s">
        <v>571</v>
      </c>
      <c r="AH1" s="34" t="s">
        <v>572</v>
      </c>
      <c r="AI1" s="34"/>
    </row>
    <row r="2" spans="1:35" s="88" customFormat="1" ht="209.25" customHeight="1">
      <c r="A2" s="88" t="s">
        <v>0</v>
      </c>
      <c r="B2" s="88" t="s">
        <v>619</v>
      </c>
      <c r="C2" s="88" t="s">
        <v>620</v>
      </c>
      <c r="D2" s="88" t="s">
        <v>621</v>
      </c>
      <c r="E2" s="89" t="s">
        <v>622</v>
      </c>
      <c r="F2" s="89" t="s">
        <v>623</v>
      </c>
      <c r="G2" s="88" t="s">
        <v>624</v>
      </c>
      <c r="H2" s="88" t="s">
        <v>625</v>
      </c>
      <c r="I2" s="88" t="s">
        <v>626</v>
      </c>
      <c r="J2" s="88" t="s">
        <v>626</v>
      </c>
      <c r="K2" s="88" t="s">
        <v>626</v>
      </c>
      <c r="L2" s="88" t="s">
        <v>626</v>
      </c>
      <c r="M2" s="88" t="s">
        <v>626</v>
      </c>
      <c r="N2" s="88" t="s">
        <v>626</v>
      </c>
      <c r="O2" s="88" t="s">
        <v>626</v>
      </c>
      <c r="P2" s="88" t="s">
        <v>626</v>
      </c>
      <c r="Q2" s="88" t="s">
        <v>626</v>
      </c>
      <c r="R2" s="90" t="s">
        <v>575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E1" workbookViewId="0">
      <selection activeCell="F4" sqref="F4"/>
    </sheetView>
  </sheetViews>
  <sheetFormatPr baseColWidth="10" defaultColWidth="8.83203125" defaultRowHeight="14" x14ac:dyDescent="0"/>
  <cols>
    <col min="1" max="2" width="13" customWidth="1"/>
    <col min="3" max="3" width="13.6640625" customWidth="1"/>
    <col min="4" max="4" width="15" customWidth="1"/>
    <col min="5" max="5" width="8.33203125" customWidth="1"/>
    <col min="6" max="6" width="12.5" customWidth="1"/>
    <col min="7" max="7" width="11.6640625" customWidth="1"/>
    <col min="8" max="8" width="13.33203125" customWidth="1"/>
    <col min="9" max="9" width="11.33203125" customWidth="1"/>
    <col min="10" max="10" width="38.1640625" customWidth="1"/>
    <col min="11" max="11" width="11.1640625" customWidth="1"/>
    <col min="12" max="12" width="11" customWidth="1"/>
    <col min="13" max="13" width="12.33203125" customWidth="1"/>
    <col min="14" max="14" width="13.83203125" customWidth="1"/>
    <col min="15" max="15" width="21.5" bestFit="1" customWidth="1"/>
  </cols>
  <sheetData>
    <row r="1" spans="1:15">
      <c r="A1" s="39" t="s">
        <v>6</v>
      </c>
      <c r="B1" s="39" t="s">
        <v>458</v>
      </c>
      <c r="C1" s="39" t="s">
        <v>1</v>
      </c>
      <c r="D1" s="39" t="s">
        <v>588</v>
      </c>
      <c r="E1" s="39" t="s">
        <v>13</v>
      </c>
      <c r="F1" s="39" t="s">
        <v>463</v>
      </c>
      <c r="G1" s="39" t="s">
        <v>8</v>
      </c>
      <c r="H1" s="39" t="s">
        <v>627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14</v>
      </c>
      <c r="N1" s="39" t="s">
        <v>464</v>
      </c>
      <c r="O1" s="39" t="s">
        <v>601</v>
      </c>
    </row>
    <row r="2" spans="1:15" ht="78" customHeight="1">
      <c r="A2" t="s">
        <v>470</v>
      </c>
      <c r="I2" s="87" t="s">
        <v>628</v>
      </c>
      <c r="J2" s="87"/>
      <c r="K2" s="87" t="s">
        <v>629</v>
      </c>
      <c r="N2" s="87" t="s">
        <v>630</v>
      </c>
      <c r="O2" s="87" t="s">
        <v>631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H2" sqref="H2"/>
    </sheetView>
  </sheetViews>
  <sheetFormatPr baseColWidth="10" defaultColWidth="8.83203125" defaultRowHeight="14" x14ac:dyDescent="0"/>
  <cols>
    <col min="1" max="5" width="8.83203125" style="2"/>
    <col min="6" max="6" width="11" style="2" customWidth="1"/>
    <col min="7" max="10" width="8.83203125" style="2"/>
    <col min="11" max="13" width="10.83203125" style="2" customWidth="1"/>
    <col min="14" max="14" width="15.5" style="2" customWidth="1"/>
    <col min="15" max="15" width="13.83203125" style="2" bestFit="1" customWidth="1"/>
    <col min="16" max="21" width="10.6640625" style="2" customWidth="1"/>
    <col min="22" max="16384" width="8.83203125" style="2"/>
  </cols>
  <sheetData>
    <row r="1" spans="1:21" s="3" customFormat="1" ht="28">
      <c r="A1" s="28" t="s">
        <v>449</v>
      </c>
      <c r="B1" s="28" t="s">
        <v>37</v>
      </c>
      <c r="C1" s="28" t="s">
        <v>450</v>
      </c>
      <c r="D1" s="28" t="s">
        <v>451</v>
      </c>
      <c r="E1" s="28" t="s">
        <v>452</v>
      </c>
      <c r="F1" s="28" t="s">
        <v>38</v>
      </c>
      <c r="G1" s="28" t="s">
        <v>466</v>
      </c>
      <c r="H1" s="28" t="s">
        <v>467</v>
      </c>
      <c r="I1" s="78" t="s">
        <v>465</v>
      </c>
      <c r="J1" s="79" t="s">
        <v>595</v>
      </c>
      <c r="K1" s="79" t="s">
        <v>596</v>
      </c>
      <c r="L1" s="79" t="s">
        <v>597</v>
      </c>
      <c r="M1" s="79" t="s">
        <v>598</v>
      </c>
      <c r="N1" s="78" t="s">
        <v>468</v>
      </c>
      <c r="O1" s="78" t="s">
        <v>469</v>
      </c>
      <c r="P1" s="78" t="s">
        <v>589</v>
      </c>
      <c r="Q1" s="78" t="s">
        <v>590</v>
      </c>
      <c r="R1" s="78" t="s">
        <v>591</v>
      </c>
      <c r="S1" s="78" t="s">
        <v>592</v>
      </c>
      <c r="T1" s="78" t="s">
        <v>593</v>
      </c>
      <c r="U1" s="78" t="s">
        <v>594</v>
      </c>
    </row>
    <row r="2" spans="1:21">
      <c r="C2" s="2" t="s">
        <v>632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63"/>
  <sheetViews>
    <sheetView tabSelected="1" topLeftCell="A69" workbookViewId="0">
      <selection activeCell="W83" sqref="W83"/>
    </sheetView>
  </sheetViews>
  <sheetFormatPr baseColWidth="10" defaultColWidth="8.83203125" defaultRowHeight="14" x14ac:dyDescent="0"/>
  <cols>
    <col min="3" max="3" width="9.83203125" customWidth="1"/>
    <col min="5" max="5" width="23.6640625" bestFit="1" customWidth="1"/>
    <col min="13" max="13" width="27" customWidth="1"/>
    <col min="21" max="21" width="16.1640625" style="104" bestFit="1" customWidth="1"/>
    <col min="22" max="23" width="8.83203125" style="110"/>
    <col min="25" max="25" width="12" customWidth="1"/>
    <col min="26" max="26" width="21.6640625" bestFit="1" customWidth="1"/>
    <col min="28" max="28" width="12.5" customWidth="1"/>
    <col min="31" max="31" width="9.83203125" customWidth="1"/>
    <col min="32" max="32" width="10.5" customWidth="1"/>
    <col min="33" max="33" width="11" customWidth="1"/>
    <col min="34" max="34" width="13.5" customWidth="1"/>
  </cols>
  <sheetData>
    <row r="1" spans="1:101" s="33" customFormat="1" ht="49">
      <c r="A1" s="31" t="s">
        <v>15</v>
      </c>
      <c r="B1" s="31" t="s">
        <v>16</v>
      </c>
      <c r="C1" s="31" t="s">
        <v>17</v>
      </c>
      <c r="D1" s="31" t="s">
        <v>18</v>
      </c>
      <c r="E1" s="31" t="s">
        <v>19</v>
      </c>
      <c r="F1" s="31" t="s">
        <v>20</v>
      </c>
      <c r="G1" s="31" t="s">
        <v>21</v>
      </c>
      <c r="H1" s="31" t="s">
        <v>22</v>
      </c>
      <c r="I1" s="31" t="s">
        <v>23</v>
      </c>
      <c r="J1" s="31" t="s">
        <v>24</v>
      </c>
      <c r="K1" s="31" t="s">
        <v>25</v>
      </c>
      <c r="L1" s="31" t="s">
        <v>26</v>
      </c>
      <c r="M1" s="31" t="s">
        <v>27</v>
      </c>
      <c r="N1" s="31" t="s">
        <v>28</v>
      </c>
      <c r="O1" s="31" t="s">
        <v>29</v>
      </c>
      <c r="P1" s="31" t="s">
        <v>30</v>
      </c>
      <c r="Q1" s="31" t="s">
        <v>31</v>
      </c>
      <c r="R1" s="31" t="s">
        <v>32</v>
      </c>
      <c r="S1" s="31" t="s">
        <v>33</v>
      </c>
      <c r="T1" s="31" t="s">
        <v>680</v>
      </c>
      <c r="U1" s="100" t="s">
        <v>681</v>
      </c>
      <c r="V1" s="106" t="s">
        <v>682</v>
      </c>
      <c r="W1" s="106" t="s">
        <v>34</v>
      </c>
      <c r="X1" s="31" t="s">
        <v>683</v>
      </c>
      <c r="Y1" s="32" t="s">
        <v>462</v>
      </c>
      <c r="Z1" s="32" t="s">
        <v>7</v>
      </c>
      <c r="AA1" s="32" t="s">
        <v>43</v>
      </c>
      <c r="AB1" s="32" t="s">
        <v>35</v>
      </c>
      <c r="AC1" s="32" t="s">
        <v>599</v>
      </c>
      <c r="AD1" s="32" t="s">
        <v>37</v>
      </c>
      <c r="AE1" s="32" t="s">
        <v>38</v>
      </c>
      <c r="AF1" s="32" t="s">
        <v>448</v>
      </c>
      <c r="AG1" s="32" t="s">
        <v>39</v>
      </c>
      <c r="AH1" s="32" t="s">
        <v>40</v>
      </c>
      <c r="AI1" s="32" t="s">
        <v>41</v>
      </c>
      <c r="AJ1" s="32" t="s">
        <v>42</v>
      </c>
      <c r="AK1" s="32" t="s">
        <v>44</v>
      </c>
      <c r="AL1" s="32"/>
      <c r="AM1" s="32" t="s">
        <v>45</v>
      </c>
      <c r="AN1" s="32" t="s">
        <v>46</v>
      </c>
      <c r="AO1" s="32" t="s">
        <v>47</v>
      </c>
      <c r="AP1" s="32" t="s">
        <v>48</v>
      </c>
      <c r="AQ1" s="32" t="s">
        <v>49</v>
      </c>
      <c r="AR1" s="32" t="s">
        <v>50</v>
      </c>
      <c r="AS1" s="32" t="s">
        <v>51</v>
      </c>
      <c r="AT1" s="32" t="s">
        <v>52</v>
      </c>
      <c r="AU1" s="32"/>
      <c r="AV1" s="32" t="s">
        <v>53</v>
      </c>
      <c r="AW1" s="32"/>
      <c r="AX1" s="32" t="s">
        <v>54</v>
      </c>
      <c r="AY1" s="32" t="s">
        <v>55</v>
      </c>
      <c r="AZ1" s="32" t="s">
        <v>56</v>
      </c>
      <c r="BA1" s="32" t="s">
        <v>57</v>
      </c>
      <c r="BB1" s="32" t="s">
        <v>58</v>
      </c>
      <c r="BC1" s="32" t="s">
        <v>59</v>
      </c>
      <c r="BD1" s="32" t="s">
        <v>60</v>
      </c>
      <c r="BE1" s="32" t="s">
        <v>61</v>
      </c>
      <c r="BF1" s="32"/>
      <c r="BG1" s="32" t="s">
        <v>62</v>
      </c>
      <c r="BH1" s="32"/>
      <c r="BI1" s="32" t="s">
        <v>63</v>
      </c>
      <c r="BJ1" s="32" t="s">
        <v>64</v>
      </c>
      <c r="BK1" s="32" t="s">
        <v>65</v>
      </c>
      <c r="BL1" s="32" t="s">
        <v>66</v>
      </c>
      <c r="BM1" s="32" t="s">
        <v>67</v>
      </c>
      <c r="BN1" s="32" t="s">
        <v>68</v>
      </c>
      <c r="BO1" s="32" t="s">
        <v>69</v>
      </c>
      <c r="BP1" s="32" t="s">
        <v>70</v>
      </c>
      <c r="BQ1" s="32"/>
      <c r="BR1" s="32" t="s">
        <v>71</v>
      </c>
      <c r="BS1" s="32"/>
      <c r="BT1" s="32" t="s">
        <v>72</v>
      </c>
      <c r="BU1" s="32" t="s">
        <v>73</v>
      </c>
      <c r="BV1" s="32" t="s">
        <v>74</v>
      </c>
      <c r="BW1" s="32" t="s">
        <v>75</v>
      </c>
      <c r="BX1" s="32" t="s">
        <v>76</v>
      </c>
      <c r="BY1" s="32" t="s">
        <v>77</v>
      </c>
      <c r="BZ1" s="32" t="s">
        <v>78</v>
      </c>
      <c r="CA1" s="32" t="s">
        <v>79</v>
      </c>
      <c r="CB1" s="32"/>
      <c r="CC1" s="32" t="s">
        <v>80</v>
      </c>
      <c r="CD1" s="32"/>
      <c r="CE1" s="32" t="s">
        <v>81</v>
      </c>
      <c r="CF1" s="32" t="s">
        <v>82</v>
      </c>
      <c r="CG1" s="32" t="s">
        <v>83</v>
      </c>
      <c r="CH1" s="32" t="s">
        <v>84</v>
      </c>
      <c r="CI1" s="32" t="s">
        <v>85</v>
      </c>
      <c r="CJ1" s="32" t="s">
        <v>86</v>
      </c>
      <c r="CK1" s="32" t="s">
        <v>87</v>
      </c>
      <c r="CL1" s="32" t="s">
        <v>88</v>
      </c>
      <c r="CM1" s="32"/>
      <c r="CN1" s="32" t="s">
        <v>89</v>
      </c>
      <c r="CO1" s="32"/>
      <c r="CP1" s="32" t="s">
        <v>90</v>
      </c>
      <c r="CQ1" s="32" t="s">
        <v>91</v>
      </c>
      <c r="CR1" s="32" t="s">
        <v>92</v>
      </c>
      <c r="CS1" s="32" t="s">
        <v>93</v>
      </c>
      <c r="CT1" s="32" t="s">
        <v>94</v>
      </c>
      <c r="CU1" s="32" t="s">
        <v>95</v>
      </c>
      <c r="CV1" s="32" t="s">
        <v>96</v>
      </c>
      <c r="CW1" s="32" t="s">
        <v>97</v>
      </c>
    </row>
    <row r="2" spans="1:101" ht="36">
      <c r="A2" s="1">
        <v>80</v>
      </c>
      <c r="B2" s="4" t="s">
        <v>329</v>
      </c>
      <c r="C2" s="4" t="s">
        <v>330</v>
      </c>
      <c r="D2" s="2"/>
      <c r="E2" s="2"/>
      <c r="F2" s="2"/>
      <c r="G2" s="2"/>
      <c r="H2" s="6" t="s">
        <v>173</v>
      </c>
      <c r="I2" s="2"/>
      <c r="J2" s="2" t="s">
        <v>103</v>
      </c>
      <c r="K2" s="2"/>
      <c r="L2" s="2"/>
      <c r="M2" s="7" t="s">
        <v>331</v>
      </c>
      <c r="N2" s="4" t="s">
        <v>329</v>
      </c>
      <c r="O2" s="4" t="s">
        <v>330</v>
      </c>
      <c r="P2" s="2"/>
      <c r="Q2" s="2"/>
      <c r="R2" s="2"/>
      <c r="S2" s="2"/>
      <c r="T2" s="2"/>
      <c r="U2" s="101"/>
      <c r="V2" s="107"/>
      <c r="W2" s="107"/>
      <c r="X2" s="2"/>
      <c r="Y2" s="10">
        <v>41066</v>
      </c>
      <c r="Z2" s="26" t="s">
        <v>332</v>
      </c>
      <c r="AA2" s="4" t="s">
        <v>708</v>
      </c>
      <c r="AB2" s="4"/>
      <c r="AC2" s="4"/>
      <c r="AD2" s="8"/>
      <c r="AE2" s="4"/>
      <c r="AF2" s="4"/>
      <c r="AG2" s="2"/>
      <c r="AH2" s="2"/>
      <c r="AI2" s="9"/>
      <c r="AJ2" s="9"/>
      <c r="AK2" s="6">
        <v>3</v>
      </c>
      <c r="AL2" s="6"/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/>
      <c r="AV2" s="6">
        <v>1</v>
      </c>
      <c r="AW2" s="6"/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/>
      <c r="BG2" s="6">
        <v>3</v>
      </c>
      <c r="BH2" s="6"/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/>
      <c r="BR2" s="6">
        <v>4</v>
      </c>
      <c r="BS2" s="6"/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/>
      <c r="CC2" s="6">
        <v>4</v>
      </c>
      <c r="CD2" s="6"/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/>
      <c r="CN2" s="6">
        <v>1</v>
      </c>
      <c r="CO2" s="6"/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</row>
    <row r="3" spans="1:101" ht="36">
      <c r="A3" s="1">
        <v>81</v>
      </c>
      <c r="B3" s="4" t="s">
        <v>333</v>
      </c>
      <c r="C3" s="4" t="s">
        <v>334</v>
      </c>
      <c r="D3" s="2"/>
      <c r="E3" s="2"/>
      <c r="F3" s="2"/>
      <c r="G3" s="2"/>
      <c r="H3" s="6" t="s">
        <v>173</v>
      </c>
      <c r="I3" s="2"/>
      <c r="J3" s="2" t="s">
        <v>103</v>
      </c>
      <c r="K3" s="2"/>
      <c r="L3" s="2"/>
      <c r="M3" s="7" t="s">
        <v>293</v>
      </c>
      <c r="N3" s="4" t="s">
        <v>333</v>
      </c>
      <c r="O3" s="4" t="s">
        <v>334</v>
      </c>
      <c r="P3" s="2"/>
      <c r="Q3" s="2"/>
      <c r="R3" s="2"/>
      <c r="S3" s="2"/>
      <c r="T3" s="2"/>
      <c r="U3" s="101"/>
      <c r="V3" s="107"/>
      <c r="W3" s="107"/>
      <c r="X3" s="2"/>
      <c r="Y3" s="10">
        <v>41066</v>
      </c>
      <c r="Z3" s="26" t="s">
        <v>332</v>
      </c>
      <c r="AA3" s="4" t="s">
        <v>708</v>
      </c>
      <c r="AB3" s="4"/>
      <c r="AC3" s="4"/>
      <c r="AD3" s="8"/>
      <c r="AE3" s="4"/>
      <c r="AF3" s="4"/>
      <c r="AG3" s="2"/>
      <c r="AH3" s="2"/>
      <c r="AI3" s="9"/>
      <c r="AJ3" s="9"/>
      <c r="AK3" s="14">
        <v>5</v>
      </c>
      <c r="AL3" s="14"/>
      <c r="AM3" s="14">
        <v>3</v>
      </c>
      <c r="AN3" s="14">
        <v>2</v>
      </c>
      <c r="AO3" s="14">
        <v>2</v>
      </c>
      <c r="AP3" s="14">
        <v>2</v>
      </c>
      <c r="AQ3" s="14">
        <v>2</v>
      </c>
      <c r="AR3" s="14">
        <v>3</v>
      </c>
      <c r="AS3" s="14">
        <v>2</v>
      </c>
      <c r="AT3" s="14">
        <v>2</v>
      </c>
      <c r="AU3" s="14"/>
      <c r="AV3" s="6">
        <v>4</v>
      </c>
      <c r="AW3" s="6"/>
      <c r="AX3" s="6">
        <v>2</v>
      </c>
      <c r="AY3" s="6">
        <v>2</v>
      </c>
      <c r="AZ3" s="6">
        <v>2</v>
      </c>
      <c r="BA3" s="6">
        <v>3</v>
      </c>
      <c r="BB3" s="6">
        <v>2</v>
      </c>
      <c r="BC3" s="6">
        <v>2</v>
      </c>
      <c r="BD3" s="6">
        <v>2</v>
      </c>
      <c r="BE3" s="6">
        <v>2</v>
      </c>
      <c r="BF3" s="6"/>
      <c r="BG3" s="6">
        <v>2</v>
      </c>
      <c r="BH3" s="6"/>
      <c r="BI3" s="6">
        <v>5</v>
      </c>
      <c r="BJ3" s="6">
        <v>0</v>
      </c>
      <c r="BK3" s="6">
        <v>3</v>
      </c>
      <c r="BL3" s="6">
        <v>0</v>
      </c>
      <c r="BM3" s="6">
        <v>2</v>
      </c>
      <c r="BN3" s="6">
        <v>0</v>
      </c>
      <c r="BO3" s="6">
        <v>1</v>
      </c>
      <c r="BP3" s="6">
        <v>0</v>
      </c>
      <c r="BQ3" s="6"/>
      <c r="BR3" s="6">
        <v>4</v>
      </c>
      <c r="BS3" s="6"/>
      <c r="BT3" s="6">
        <v>3</v>
      </c>
      <c r="BU3" s="6">
        <v>0</v>
      </c>
      <c r="BV3" s="6">
        <v>3</v>
      </c>
      <c r="BW3" s="6">
        <v>0</v>
      </c>
      <c r="BX3" s="6">
        <v>2</v>
      </c>
      <c r="BY3" s="6">
        <v>0</v>
      </c>
      <c r="BZ3" s="6">
        <v>2</v>
      </c>
      <c r="CA3" s="6">
        <v>0</v>
      </c>
      <c r="CB3" s="6"/>
      <c r="CC3" s="6">
        <v>4</v>
      </c>
      <c r="CD3" s="6"/>
      <c r="CE3" s="6">
        <v>2</v>
      </c>
      <c r="CF3" s="6">
        <v>0</v>
      </c>
      <c r="CG3" s="6">
        <v>3</v>
      </c>
      <c r="CH3" s="6">
        <v>0</v>
      </c>
      <c r="CI3" s="6">
        <v>3</v>
      </c>
      <c r="CJ3" s="6">
        <v>0</v>
      </c>
      <c r="CK3" s="6">
        <v>2</v>
      </c>
      <c r="CL3" s="6">
        <v>0</v>
      </c>
      <c r="CM3" s="6"/>
      <c r="CN3" s="6">
        <v>2</v>
      </c>
      <c r="CO3" s="6"/>
      <c r="CP3" s="6">
        <v>2</v>
      </c>
      <c r="CQ3" s="6">
        <v>0</v>
      </c>
      <c r="CR3" s="6">
        <v>4</v>
      </c>
      <c r="CS3" s="6">
        <v>0</v>
      </c>
      <c r="CT3" s="6">
        <v>3</v>
      </c>
      <c r="CU3" s="6">
        <v>0</v>
      </c>
      <c r="CV3" s="6">
        <v>3</v>
      </c>
      <c r="CW3" s="6">
        <v>0</v>
      </c>
    </row>
    <row r="4" spans="1:101" ht="36">
      <c r="A4" s="1">
        <v>82</v>
      </c>
      <c r="B4" s="4" t="s">
        <v>335</v>
      </c>
      <c r="C4" s="4" t="s">
        <v>336</v>
      </c>
      <c r="D4" s="2"/>
      <c r="E4" s="5" t="s">
        <v>337</v>
      </c>
      <c r="F4" s="2"/>
      <c r="G4" s="5" t="s">
        <v>172</v>
      </c>
      <c r="H4" s="6" t="s">
        <v>173</v>
      </c>
      <c r="I4" s="6">
        <v>49546</v>
      </c>
      <c r="J4" s="2" t="s">
        <v>103</v>
      </c>
      <c r="K4" s="4" t="s">
        <v>338</v>
      </c>
      <c r="L4" s="2"/>
      <c r="M4" s="7" t="s">
        <v>339</v>
      </c>
      <c r="N4" s="4" t="s">
        <v>335</v>
      </c>
      <c r="O4" s="4" t="s">
        <v>336</v>
      </c>
      <c r="P4" s="5" t="s">
        <v>337</v>
      </c>
      <c r="Q4" s="5" t="s">
        <v>172</v>
      </c>
      <c r="R4" s="6" t="s">
        <v>173</v>
      </c>
      <c r="S4" s="6">
        <v>49546</v>
      </c>
      <c r="T4" s="6"/>
      <c r="U4" s="102">
        <v>5545149001767880</v>
      </c>
      <c r="V4" s="108"/>
      <c r="W4" s="108" t="s">
        <v>720</v>
      </c>
      <c r="X4" s="6">
        <v>49546</v>
      </c>
      <c r="Y4" s="10">
        <v>41066</v>
      </c>
      <c r="Z4" s="26" t="s">
        <v>332</v>
      </c>
      <c r="AA4" s="4" t="s">
        <v>708</v>
      </c>
      <c r="AB4" s="4"/>
      <c r="AC4" s="4"/>
      <c r="AD4" s="8"/>
      <c r="AE4" s="4"/>
      <c r="AF4" s="4"/>
      <c r="AG4" s="2"/>
      <c r="AH4" s="4" t="s">
        <v>105</v>
      </c>
      <c r="AI4" s="27"/>
      <c r="AJ4" s="27"/>
      <c r="AK4" s="14">
        <v>4</v>
      </c>
      <c r="AL4" s="14"/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/>
      <c r="AV4" s="6">
        <v>4</v>
      </c>
      <c r="AW4" s="6"/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/>
      <c r="BG4" s="6">
        <v>3</v>
      </c>
      <c r="BH4" s="6"/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/>
      <c r="BR4" s="6">
        <v>4</v>
      </c>
      <c r="BS4" s="6"/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/>
      <c r="CC4" s="6">
        <v>5</v>
      </c>
      <c r="CD4" s="6"/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/>
      <c r="CN4" s="6">
        <v>5</v>
      </c>
      <c r="CO4" s="6"/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</row>
    <row r="5" spans="1:101" ht="36">
      <c r="A5" s="1">
        <v>83</v>
      </c>
      <c r="B5" s="4" t="s">
        <v>340</v>
      </c>
      <c r="C5" s="4" t="s">
        <v>203</v>
      </c>
      <c r="D5" s="2"/>
      <c r="E5" s="5" t="s">
        <v>341</v>
      </c>
      <c r="F5" s="2"/>
      <c r="G5" s="5" t="s">
        <v>710</v>
      </c>
      <c r="H5" s="6" t="s">
        <v>173</v>
      </c>
      <c r="I5" s="6">
        <v>49506</v>
      </c>
      <c r="J5" s="2" t="s">
        <v>103</v>
      </c>
      <c r="K5" s="4" t="s">
        <v>342</v>
      </c>
      <c r="L5" s="2"/>
      <c r="M5" s="7" t="s">
        <v>211</v>
      </c>
      <c r="N5" s="4" t="s">
        <v>340</v>
      </c>
      <c r="O5" s="4" t="s">
        <v>203</v>
      </c>
      <c r="P5" s="5" t="s">
        <v>341</v>
      </c>
      <c r="Q5" s="5" t="s">
        <v>710</v>
      </c>
      <c r="R5" s="2"/>
      <c r="S5" s="6">
        <v>49506</v>
      </c>
      <c r="T5" s="6"/>
      <c r="U5" s="102">
        <v>4282088037002500</v>
      </c>
      <c r="V5" s="108"/>
      <c r="W5" s="108" t="s">
        <v>721</v>
      </c>
      <c r="X5" s="6">
        <v>49506</v>
      </c>
      <c r="Y5" s="10">
        <v>41066</v>
      </c>
      <c r="Z5" s="26" t="s">
        <v>332</v>
      </c>
      <c r="AA5" s="4" t="s">
        <v>708</v>
      </c>
      <c r="AB5" s="4"/>
      <c r="AC5" s="4"/>
      <c r="AD5" s="8"/>
      <c r="AE5" s="4"/>
      <c r="AF5" s="4"/>
      <c r="AG5" s="2"/>
      <c r="AH5" s="4" t="s">
        <v>141</v>
      </c>
      <c r="AI5" s="9"/>
      <c r="AJ5" s="9"/>
      <c r="AK5" s="14">
        <v>3</v>
      </c>
      <c r="AL5" s="14"/>
      <c r="AM5" s="14">
        <v>3</v>
      </c>
      <c r="AN5" s="14">
        <v>2</v>
      </c>
      <c r="AO5" s="14">
        <v>2</v>
      </c>
      <c r="AP5" s="14">
        <v>0</v>
      </c>
      <c r="AQ5" s="14">
        <v>1</v>
      </c>
      <c r="AR5" s="14">
        <v>0</v>
      </c>
      <c r="AS5" s="14">
        <v>4</v>
      </c>
      <c r="AT5" s="14">
        <v>0</v>
      </c>
      <c r="AU5" s="14"/>
      <c r="AV5" s="6">
        <v>1</v>
      </c>
      <c r="AW5" s="6"/>
      <c r="AX5" s="6">
        <v>5</v>
      </c>
      <c r="AY5" s="6">
        <v>1</v>
      </c>
      <c r="AZ5" s="6">
        <v>2</v>
      </c>
      <c r="BA5" s="6">
        <v>1</v>
      </c>
      <c r="BB5" s="6">
        <v>2</v>
      </c>
      <c r="BC5" s="6">
        <v>1</v>
      </c>
      <c r="BD5" s="6">
        <v>5</v>
      </c>
      <c r="BE5" s="6">
        <v>1</v>
      </c>
      <c r="BF5" s="6"/>
      <c r="BG5" s="6">
        <v>4</v>
      </c>
      <c r="BH5" s="6"/>
      <c r="BI5" s="6">
        <v>5</v>
      </c>
      <c r="BJ5" s="6">
        <v>3</v>
      </c>
      <c r="BK5" s="6">
        <v>1</v>
      </c>
      <c r="BL5" s="6">
        <v>3</v>
      </c>
      <c r="BM5" s="6">
        <v>1</v>
      </c>
      <c r="BN5" s="6">
        <v>3</v>
      </c>
      <c r="BO5" s="6">
        <v>1</v>
      </c>
      <c r="BP5" s="6">
        <v>3</v>
      </c>
      <c r="BQ5" s="6"/>
      <c r="BR5" s="6">
        <v>1</v>
      </c>
      <c r="BS5" s="6"/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/>
      <c r="CC5" s="6">
        <v>4</v>
      </c>
      <c r="CD5" s="6"/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/>
      <c r="CN5" s="6">
        <v>3</v>
      </c>
      <c r="CO5" s="6"/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</row>
    <row r="6" spans="1:101" ht="36">
      <c r="A6" s="1">
        <v>84</v>
      </c>
      <c r="B6" s="4" t="s">
        <v>343</v>
      </c>
      <c r="C6" s="4" t="s">
        <v>344</v>
      </c>
      <c r="D6" s="2"/>
      <c r="E6" s="2"/>
      <c r="F6" s="2"/>
      <c r="G6" s="2"/>
      <c r="H6" s="6" t="s">
        <v>173</v>
      </c>
      <c r="I6" s="2"/>
      <c r="J6" s="2" t="s">
        <v>103</v>
      </c>
      <c r="K6" s="2"/>
      <c r="L6" s="2"/>
      <c r="M6" s="12" t="s">
        <v>345</v>
      </c>
      <c r="N6" s="4" t="s">
        <v>343</v>
      </c>
      <c r="O6" s="4" t="s">
        <v>344</v>
      </c>
      <c r="P6" s="2"/>
      <c r="Q6" s="2"/>
      <c r="R6" s="2"/>
      <c r="S6" s="2"/>
      <c r="T6" s="2"/>
      <c r="U6" s="101"/>
      <c r="V6" s="107"/>
      <c r="W6" s="107"/>
      <c r="X6" s="2"/>
      <c r="Y6" s="10">
        <v>41066</v>
      </c>
      <c r="Z6" s="26" t="s">
        <v>332</v>
      </c>
      <c r="AA6" s="4" t="s">
        <v>708</v>
      </c>
      <c r="AB6" s="4"/>
      <c r="AC6" s="4"/>
      <c r="AD6" s="8"/>
      <c r="AE6" s="4"/>
      <c r="AF6" s="4"/>
      <c r="AG6" s="2"/>
      <c r="AH6" s="2"/>
      <c r="AI6" s="9"/>
      <c r="AJ6" s="9"/>
      <c r="AK6" s="6">
        <v>1</v>
      </c>
      <c r="AL6" s="6"/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/>
      <c r="AV6" s="6">
        <v>2</v>
      </c>
      <c r="AW6" s="6"/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/>
      <c r="BG6" s="6">
        <v>1</v>
      </c>
      <c r="BH6" s="6"/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/>
      <c r="BR6" s="6">
        <v>1</v>
      </c>
      <c r="BS6" s="6"/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/>
      <c r="CC6" s="6">
        <v>3</v>
      </c>
      <c r="CD6" s="6"/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/>
      <c r="CN6" s="6">
        <v>3</v>
      </c>
      <c r="CO6" s="6"/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</row>
    <row r="7" spans="1:101" ht="36">
      <c r="A7" s="1">
        <v>85</v>
      </c>
      <c r="B7" s="4" t="s">
        <v>346</v>
      </c>
      <c r="C7" s="4" t="s">
        <v>347</v>
      </c>
      <c r="D7" s="2"/>
      <c r="E7" s="2"/>
      <c r="F7" s="2"/>
      <c r="G7" s="2"/>
      <c r="H7" s="6" t="s">
        <v>173</v>
      </c>
      <c r="I7" s="2"/>
      <c r="J7" s="2" t="s">
        <v>103</v>
      </c>
      <c r="K7" s="2"/>
      <c r="L7" s="2"/>
      <c r="M7" s="7" t="s">
        <v>348</v>
      </c>
      <c r="N7" s="4" t="s">
        <v>346</v>
      </c>
      <c r="O7" s="4" t="s">
        <v>347</v>
      </c>
      <c r="P7" s="2"/>
      <c r="Q7" s="2"/>
      <c r="R7" s="2"/>
      <c r="S7" s="2"/>
      <c r="T7" s="2"/>
      <c r="U7" s="101"/>
      <c r="V7" s="107"/>
      <c r="W7" s="107"/>
      <c r="X7" s="2"/>
      <c r="Y7" s="10">
        <v>41066</v>
      </c>
      <c r="Z7" s="26" t="s">
        <v>332</v>
      </c>
      <c r="AA7" s="4" t="s">
        <v>708</v>
      </c>
      <c r="AB7" s="4"/>
      <c r="AC7" s="4"/>
      <c r="AD7" s="8"/>
      <c r="AE7" s="4"/>
      <c r="AF7" s="4"/>
      <c r="AG7" s="2"/>
      <c r="AH7" s="2"/>
      <c r="AI7" s="9"/>
      <c r="AJ7" s="9"/>
      <c r="AK7" s="6">
        <v>3</v>
      </c>
      <c r="AL7" s="6"/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/>
      <c r="AV7" s="6">
        <v>2</v>
      </c>
      <c r="AW7" s="6"/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/>
      <c r="BG7" s="6">
        <v>3</v>
      </c>
      <c r="BH7" s="6"/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/>
      <c r="BR7" s="6">
        <v>3</v>
      </c>
      <c r="BS7" s="6"/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/>
      <c r="CC7" s="6">
        <v>3</v>
      </c>
      <c r="CD7" s="6"/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/>
      <c r="CN7" s="6">
        <v>1</v>
      </c>
      <c r="CO7" s="6"/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</row>
    <row r="8" spans="1:101" ht="36">
      <c r="A8" s="1">
        <v>86</v>
      </c>
      <c r="B8" s="4" t="s">
        <v>349</v>
      </c>
      <c r="C8" s="4" t="s">
        <v>350</v>
      </c>
      <c r="D8" s="2"/>
      <c r="E8" s="2"/>
      <c r="F8" s="2"/>
      <c r="G8" s="2"/>
      <c r="H8" s="6" t="s">
        <v>173</v>
      </c>
      <c r="I8" s="2"/>
      <c r="J8" s="2" t="s">
        <v>103</v>
      </c>
      <c r="K8" s="2"/>
      <c r="L8" s="2"/>
      <c r="M8" s="7" t="s">
        <v>351</v>
      </c>
      <c r="N8" s="4" t="s">
        <v>349</v>
      </c>
      <c r="O8" s="4" t="s">
        <v>350</v>
      </c>
      <c r="P8" s="2"/>
      <c r="Q8" s="2"/>
      <c r="R8" s="2"/>
      <c r="S8" s="2"/>
      <c r="T8" s="2"/>
      <c r="U8" s="101"/>
      <c r="V8" s="107"/>
      <c r="W8" s="107"/>
      <c r="X8" s="2"/>
      <c r="Y8" s="10">
        <v>41066</v>
      </c>
      <c r="Z8" s="26" t="s">
        <v>332</v>
      </c>
      <c r="AA8" s="4" t="s">
        <v>708</v>
      </c>
      <c r="AB8" s="4"/>
      <c r="AC8" s="4"/>
      <c r="AD8" s="8"/>
      <c r="AE8" s="4"/>
      <c r="AF8" s="4"/>
      <c r="AG8" s="2"/>
      <c r="AH8" s="2"/>
      <c r="AI8" s="9"/>
      <c r="AJ8" s="9"/>
      <c r="AK8" s="6">
        <v>2</v>
      </c>
      <c r="AL8" s="6"/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/>
      <c r="AV8" s="6">
        <v>1</v>
      </c>
      <c r="AW8" s="6"/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/>
      <c r="BG8" s="6">
        <v>2</v>
      </c>
      <c r="BH8" s="6"/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/>
      <c r="BR8" s="6">
        <v>3</v>
      </c>
      <c r="BS8" s="6"/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/>
      <c r="CC8" s="6">
        <v>3</v>
      </c>
      <c r="CD8" s="6"/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/>
      <c r="CN8" s="6">
        <v>3</v>
      </c>
      <c r="CO8" s="6"/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</row>
    <row r="9" spans="1:101" ht="36">
      <c r="A9" s="1">
        <v>87</v>
      </c>
      <c r="B9" s="4" t="s">
        <v>352</v>
      </c>
      <c r="C9" s="4" t="s">
        <v>353</v>
      </c>
      <c r="D9" s="2"/>
      <c r="E9" s="2"/>
      <c r="F9" s="2"/>
      <c r="G9" s="2"/>
      <c r="H9" s="6" t="s">
        <v>173</v>
      </c>
      <c r="I9" s="2"/>
      <c r="J9" s="2" t="s">
        <v>103</v>
      </c>
      <c r="K9" s="2"/>
      <c r="L9" s="2"/>
      <c r="M9" s="12" t="s">
        <v>354</v>
      </c>
      <c r="N9" s="4" t="s">
        <v>352</v>
      </c>
      <c r="O9" s="4" t="s">
        <v>353</v>
      </c>
      <c r="P9" s="2"/>
      <c r="Q9" s="2"/>
      <c r="R9" s="2"/>
      <c r="S9" s="2"/>
      <c r="T9" s="2"/>
      <c r="U9" s="101"/>
      <c r="V9" s="107"/>
      <c r="W9" s="107"/>
      <c r="X9" s="2"/>
      <c r="Y9" s="10">
        <v>41066</v>
      </c>
      <c r="Z9" s="26" t="s">
        <v>332</v>
      </c>
      <c r="AA9" s="4" t="s">
        <v>708</v>
      </c>
      <c r="AB9" s="4"/>
      <c r="AC9" s="4"/>
      <c r="AD9" s="8"/>
      <c r="AE9" s="4"/>
      <c r="AF9" s="4"/>
      <c r="AG9" s="2"/>
      <c r="AH9" s="2"/>
      <c r="AI9" s="9"/>
      <c r="AJ9" s="9"/>
      <c r="AK9" s="6">
        <v>1</v>
      </c>
      <c r="AL9" s="6"/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/>
      <c r="AV9" s="6">
        <v>2</v>
      </c>
      <c r="AW9" s="6"/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/>
      <c r="BG9" s="6">
        <v>5</v>
      </c>
      <c r="BH9" s="6"/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/>
      <c r="BR9" s="6">
        <v>5</v>
      </c>
      <c r="BS9" s="6"/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/>
      <c r="CC9" s="6">
        <v>2</v>
      </c>
      <c r="CD9" s="6"/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/>
      <c r="CN9" s="6">
        <v>2</v>
      </c>
      <c r="CO9" s="6"/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</row>
    <row r="10" spans="1:101" ht="36">
      <c r="A10" s="1">
        <v>88</v>
      </c>
      <c r="B10" s="4" t="s">
        <v>349</v>
      </c>
      <c r="C10" s="4" t="s">
        <v>355</v>
      </c>
      <c r="D10" s="2"/>
      <c r="E10" s="5" t="s">
        <v>356</v>
      </c>
      <c r="F10" s="2"/>
      <c r="G10" s="5" t="s">
        <v>357</v>
      </c>
      <c r="H10" s="6" t="s">
        <v>173</v>
      </c>
      <c r="I10" s="6">
        <v>49301</v>
      </c>
      <c r="J10" s="2" t="s">
        <v>103</v>
      </c>
      <c r="K10" s="4" t="s">
        <v>358</v>
      </c>
      <c r="L10" s="2"/>
      <c r="M10" s="26" t="s">
        <v>332</v>
      </c>
      <c r="N10" s="4" t="s">
        <v>349</v>
      </c>
      <c r="O10" s="4" t="s">
        <v>355</v>
      </c>
      <c r="P10" s="5" t="s">
        <v>356</v>
      </c>
      <c r="Q10" s="5" t="s">
        <v>357</v>
      </c>
      <c r="R10" s="6" t="s">
        <v>173</v>
      </c>
      <c r="S10" s="6">
        <v>49301</v>
      </c>
      <c r="T10" s="6"/>
      <c r="U10" s="102">
        <v>376732607161019</v>
      </c>
      <c r="V10" s="108"/>
      <c r="W10" s="108" t="s">
        <v>722</v>
      </c>
      <c r="X10" s="6">
        <v>49301</v>
      </c>
      <c r="Y10" s="10">
        <v>41066</v>
      </c>
      <c r="Z10" s="26" t="s">
        <v>332</v>
      </c>
      <c r="AA10" s="4" t="s">
        <v>708</v>
      </c>
      <c r="AB10" s="4" t="s">
        <v>223</v>
      </c>
      <c r="AC10" s="4" t="s">
        <v>656</v>
      </c>
      <c r="AD10" s="8">
        <v>6</v>
      </c>
      <c r="AE10" s="4"/>
      <c r="AF10" s="4"/>
      <c r="AG10" s="2"/>
      <c r="AH10" s="4" t="s">
        <v>141</v>
      </c>
      <c r="AI10" s="9"/>
      <c r="AJ10" s="9"/>
      <c r="AK10" s="6">
        <v>4</v>
      </c>
      <c r="AL10" s="6"/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/>
      <c r="AV10" s="6">
        <v>2</v>
      </c>
      <c r="AW10" s="6"/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/>
      <c r="BG10" s="6">
        <v>3</v>
      </c>
      <c r="BH10" s="6"/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/>
      <c r="BR10" s="6">
        <v>1</v>
      </c>
      <c r="BS10" s="6"/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/>
      <c r="CC10" s="6">
        <v>3</v>
      </c>
      <c r="CD10" s="6"/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/>
      <c r="CN10" s="6">
        <v>4</v>
      </c>
      <c r="CO10" s="6"/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</row>
    <row r="11" spans="1:101" ht="36">
      <c r="A11" s="1">
        <v>89</v>
      </c>
      <c r="B11" s="4" t="s">
        <v>260</v>
      </c>
      <c r="C11" s="4" t="s">
        <v>359</v>
      </c>
      <c r="D11" s="2"/>
      <c r="E11" s="5" t="s">
        <v>360</v>
      </c>
      <c r="F11" s="2"/>
      <c r="G11" s="5" t="s">
        <v>172</v>
      </c>
      <c r="H11" s="6" t="s">
        <v>173</v>
      </c>
      <c r="I11" s="6">
        <v>49506</v>
      </c>
      <c r="J11" s="2" t="s">
        <v>103</v>
      </c>
      <c r="K11" s="2"/>
      <c r="L11" s="2"/>
      <c r="M11" s="7" t="s">
        <v>361</v>
      </c>
      <c r="N11" s="4" t="s">
        <v>260</v>
      </c>
      <c r="O11" s="4" t="s">
        <v>359</v>
      </c>
      <c r="P11" s="5" t="s">
        <v>360</v>
      </c>
      <c r="Q11" s="5" t="s">
        <v>172</v>
      </c>
      <c r="R11" s="6" t="s">
        <v>173</v>
      </c>
      <c r="S11" s="6">
        <v>49506</v>
      </c>
      <c r="T11" s="6"/>
      <c r="U11" s="102"/>
      <c r="V11" s="108"/>
      <c r="W11" s="108"/>
      <c r="X11" s="6"/>
      <c r="Y11" s="10">
        <v>41066</v>
      </c>
      <c r="Z11" s="26" t="s">
        <v>332</v>
      </c>
      <c r="AA11" s="4" t="s">
        <v>708</v>
      </c>
      <c r="AB11" s="4"/>
      <c r="AC11" s="4"/>
      <c r="AD11" s="8"/>
      <c r="AE11" s="4"/>
      <c r="AF11" s="4"/>
      <c r="AG11" s="2"/>
      <c r="AH11" s="2"/>
      <c r="AI11" s="9"/>
      <c r="AJ11" s="9"/>
      <c r="AK11" s="6">
        <v>4</v>
      </c>
      <c r="AL11" s="6"/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/>
      <c r="AV11" s="6">
        <v>3</v>
      </c>
      <c r="AW11" s="6"/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/>
      <c r="BG11" s="6">
        <v>1</v>
      </c>
      <c r="BH11" s="6"/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/>
      <c r="BR11" s="6">
        <v>5</v>
      </c>
      <c r="BS11" s="6"/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/>
      <c r="CC11" s="6">
        <v>3</v>
      </c>
      <c r="CD11" s="6"/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/>
      <c r="CN11" s="6">
        <v>4</v>
      </c>
      <c r="CO11" s="6"/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</row>
    <row r="12" spans="1:101" ht="36">
      <c r="A12" s="1">
        <v>90</v>
      </c>
      <c r="B12" s="4" t="s">
        <v>362</v>
      </c>
      <c r="C12" s="4" t="s">
        <v>363</v>
      </c>
      <c r="D12" s="2"/>
      <c r="E12" s="2"/>
      <c r="F12" s="2"/>
      <c r="G12" s="2"/>
      <c r="H12" s="6" t="s">
        <v>173</v>
      </c>
      <c r="I12" s="2"/>
      <c r="J12" s="2" t="s">
        <v>103</v>
      </c>
      <c r="K12" s="2"/>
      <c r="L12" s="2"/>
      <c r="M12" s="7" t="s">
        <v>364</v>
      </c>
      <c r="N12" s="4" t="s">
        <v>362</v>
      </c>
      <c r="O12" s="4" t="s">
        <v>363</v>
      </c>
      <c r="P12" s="2"/>
      <c r="Q12" s="2"/>
      <c r="R12" s="2"/>
      <c r="S12" s="2"/>
      <c r="T12" s="2"/>
      <c r="U12" s="101"/>
      <c r="V12" s="107"/>
      <c r="W12" s="107"/>
      <c r="X12" s="2"/>
      <c r="Y12" s="10">
        <v>41066</v>
      </c>
      <c r="Z12" s="26" t="s">
        <v>332</v>
      </c>
      <c r="AA12" s="4" t="s">
        <v>708</v>
      </c>
      <c r="AB12" s="4"/>
      <c r="AC12" s="4"/>
      <c r="AD12" s="8"/>
      <c r="AE12" s="4"/>
      <c r="AF12" s="4"/>
      <c r="AG12" s="2"/>
      <c r="AH12" s="2"/>
      <c r="AI12" s="9"/>
      <c r="AJ12" s="9"/>
      <c r="AK12" s="6">
        <v>2</v>
      </c>
      <c r="AL12" s="6"/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/>
      <c r="AV12" s="6">
        <v>3</v>
      </c>
      <c r="AW12" s="6"/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/>
      <c r="BG12" s="6">
        <v>5</v>
      </c>
      <c r="BH12" s="6"/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/>
      <c r="BR12" s="6">
        <v>4</v>
      </c>
      <c r="BS12" s="6"/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/>
      <c r="CC12" s="6">
        <v>4</v>
      </c>
      <c r="CD12" s="6"/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/>
      <c r="CN12" s="6">
        <v>5</v>
      </c>
      <c r="CO12" s="6"/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</row>
    <row r="13" spans="1:101" ht="36">
      <c r="A13" s="1">
        <v>91</v>
      </c>
      <c r="B13" s="4" t="s">
        <v>365</v>
      </c>
      <c r="C13" s="4" t="s">
        <v>366</v>
      </c>
      <c r="D13" s="2"/>
      <c r="E13" s="5" t="s">
        <v>367</v>
      </c>
      <c r="F13" s="2"/>
      <c r="G13" s="5" t="s">
        <v>357</v>
      </c>
      <c r="H13" s="6" t="s">
        <v>173</v>
      </c>
      <c r="I13" s="6">
        <v>49301</v>
      </c>
      <c r="J13" s="2" t="s">
        <v>103</v>
      </c>
      <c r="K13" s="4" t="s">
        <v>368</v>
      </c>
      <c r="L13" s="2"/>
      <c r="M13" s="7" t="s">
        <v>369</v>
      </c>
      <c r="N13" s="4" t="s">
        <v>365</v>
      </c>
      <c r="O13" s="4" t="s">
        <v>366</v>
      </c>
      <c r="P13" s="5" t="s">
        <v>367</v>
      </c>
      <c r="Q13" s="5" t="s">
        <v>357</v>
      </c>
      <c r="R13" s="2" t="s">
        <v>173</v>
      </c>
      <c r="S13" s="6">
        <v>49301</v>
      </c>
      <c r="T13" s="6"/>
      <c r="U13" s="102">
        <v>371730484273001</v>
      </c>
      <c r="V13" s="108"/>
      <c r="W13" s="108" t="s">
        <v>721</v>
      </c>
      <c r="X13" s="6">
        <v>49301</v>
      </c>
      <c r="Y13" s="10">
        <v>41066</v>
      </c>
      <c r="Z13" s="26" t="s">
        <v>332</v>
      </c>
      <c r="AA13" s="4" t="s">
        <v>708</v>
      </c>
      <c r="AB13" s="4" t="s">
        <v>223</v>
      </c>
      <c r="AC13" s="4" t="s">
        <v>656</v>
      </c>
      <c r="AD13" s="8">
        <v>6</v>
      </c>
      <c r="AE13" s="4" t="s">
        <v>147</v>
      </c>
      <c r="AF13" s="4"/>
      <c r="AG13" s="2"/>
      <c r="AH13" s="4" t="s">
        <v>141</v>
      </c>
      <c r="AI13" s="27"/>
      <c r="AJ13" s="27"/>
      <c r="AK13" s="6">
        <v>2</v>
      </c>
      <c r="AL13" s="6"/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/>
      <c r="AV13" s="6">
        <v>4</v>
      </c>
      <c r="AW13" s="6"/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/>
      <c r="BG13" s="6">
        <v>1</v>
      </c>
      <c r="BH13" s="6"/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/>
      <c r="BR13" s="6">
        <v>3</v>
      </c>
      <c r="BS13" s="6"/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/>
      <c r="CC13" s="6">
        <v>3</v>
      </c>
      <c r="CD13" s="6"/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/>
      <c r="CN13" s="6">
        <v>3</v>
      </c>
      <c r="CO13" s="6"/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</row>
    <row r="14" spans="1:101" ht="36">
      <c r="A14" s="1">
        <v>92</v>
      </c>
      <c r="B14" s="4" t="s">
        <v>370</v>
      </c>
      <c r="C14" s="4" t="s">
        <v>371</v>
      </c>
      <c r="D14" s="2"/>
      <c r="E14" s="2" t="s">
        <v>715</v>
      </c>
      <c r="F14" s="2"/>
      <c r="G14" s="2" t="s">
        <v>710</v>
      </c>
      <c r="H14" s="6" t="s">
        <v>173</v>
      </c>
      <c r="I14" s="2">
        <v>49506</v>
      </c>
      <c r="J14" s="2" t="s">
        <v>103</v>
      </c>
      <c r="K14" s="2" t="s">
        <v>716</v>
      </c>
      <c r="L14" s="2"/>
      <c r="M14" s="7" t="s">
        <v>372</v>
      </c>
      <c r="N14" s="4" t="s">
        <v>370</v>
      </c>
      <c r="O14" s="4" t="s">
        <v>371</v>
      </c>
      <c r="P14" s="2" t="s">
        <v>715</v>
      </c>
      <c r="Q14" s="2" t="s">
        <v>710</v>
      </c>
      <c r="R14" s="2" t="s">
        <v>173</v>
      </c>
      <c r="S14" s="2">
        <v>49506</v>
      </c>
      <c r="T14" s="2"/>
      <c r="U14" s="101"/>
      <c r="V14" s="107"/>
      <c r="W14" s="107"/>
      <c r="X14" s="2"/>
      <c r="Y14" s="10">
        <v>41078</v>
      </c>
      <c r="Z14" s="7" t="s">
        <v>373</v>
      </c>
      <c r="AA14" s="4" t="s">
        <v>708</v>
      </c>
      <c r="AB14" s="4"/>
      <c r="AC14" s="4"/>
      <c r="AD14" s="8"/>
      <c r="AE14" s="4"/>
      <c r="AF14" s="4"/>
      <c r="AG14" s="2"/>
      <c r="AH14" s="4" t="s">
        <v>105</v>
      </c>
      <c r="AI14" s="9"/>
      <c r="AJ14" s="9"/>
      <c r="AK14" s="6">
        <v>3</v>
      </c>
      <c r="AL14" s="6"/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/>
      <c r="AV14" s="6">
        <v>3</v>
      </c>
      <c r="AW14" s="6"/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/>
      <c r="BG14" s="6">
        <v>4</v>
      </c>
      <c r="BH14" s="6"/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/>
      <c r="BR14" s="6">
        <v>3</v>
      </c>
      <c r="BS14" s="6"/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/>
      <c r="CC14" s="6">
        <v>3</v>
      </c>
      <c r="CD14" s="6"/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/>
      <c r="CN14" s="6">
        <v>5</v>
      </c>
      <c r="CO14" s="6"/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</row>
    <row r="15" spans="1:101" ht="36">
      <c r="A15" s="1">
        <v>93</v>
      </c>
      <c r="B15" s="4" t="s">
        <v>374</v>
      </c>
      <c r="C15" s="4" t="s">
        <v>375</v>
      </c>
      <c r="D15" s="2"/>
      <c r="E15" s="2"/>
      <c r="F15" s="2"/>
      <c r="G15" s="2"/>
      <c r="H15" s="6" t="s">
        <v>173</v>
      </c>
      <c r="I15" s="2"/>
      <c r="J15" s="2" t="s">
        <v>103</v>
      </c>
      <c r="K15" s="2"/>
      <c r="L15" s="2"/>
      <c r="M15" s="7" t="s">
        <v>376</v>
      </c>
      <c r="N15" s="4" t="s">
        <v>374</v>
      </c>
      <c r="O15" s="4" t="s">
        <v>375</v>
      </c>
      <c r="P15" s="2"/>
      <c r="Q15" s="2"/>
      <c r="R15" s="2"/>
      <c r="S15" s="2"/>
      <c r="T15" s="2"/>
      <c r="U15" s="101"/>
      <c r="V15" s="107"/>
      <c r="W15" s="107"/>
      <c r="X15" s="2"/>
      <c r="Y15" s="10">
        <v>41078</v>
      </c>
      <c r="Z15" s="7" t="s">
        <v>373</v>
      </c>
      <c r="AA15" s="4" t="s">
        <v>708</v>
      </c>
      <c r="AB15" s="4"/>
      <c r="AC15" s="4"/>
      <c r="AD15" s="8"/>
      <c r="AE15" s="4"/>
      <c r="AF15" s="4"/>
      <c r="AG15" s="2"/>
      <c r="AH15" s="2"/>
      <c r="AI15" s="9"/>
      <c r="AJ15" s="9"/>
      <c r="AK15" s="6">
        <v>3</v>
      </c>
      <c r="AL15" s="6"/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/>
      <c r="AV15" s="6">
        <v>2</v>
      </c>
      <c r="AW15" s="6"/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/>
      <c r="BG15" s="6">
        <v>4</v>
      </c>
      <c r="BH15" s="6"/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/>
      <c r="BR15" s="6">
        <v>2</v>
      </c>
      <c r="BS15" s="6"/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/>
      <c r="CC15" s="6">
        <v>2</v>
      </c>
      <c r="CD15" s="6"/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/>
      <c r="CN15" s="6">
        <v>4</v>
      </c>
      <c r="CO15" s="6"/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</row>
    <row r="16" spans="1:101" ht="36">
      <c r="A16" s="1">
        <v>94</v>
      </c>
      <c r="B16" s="4" t="s">
        <v>377</v>
      </c>
      <c r="C16" s="4" t="s">
        <v>378</v>
      </c>
      <c r="D16" s="2"/>
      <c r="E16" s="2"/>
      <c r="F16" s="2"/>
      <c r="G16" s="2"/>
      <c r="H16" s="6" t="s">
        <v>173</v>
      </c>
      <c r="I16" s="2"/>
      <c r="J16" s="2" t="s">
        <v>103</v>
      </c>
      <c r="K16" s="2"/>
      <c r="L16" s="2"/>
      <c r="M16" s="7" t="s">
        <v>379</v>
      </c>
      <c r="N16" s="4" t="s">
        <v>377</v>
      </c>
      <c r="O16" s="4" t="s">
        <v>378</v>
      </c>
      <c r="P16" s="2"/>
      <c r="Q16" s="2"/>
      <c r="R16" s="2"/>
      <c r="S16" s="2"/>
      <c r="T16" s="2"/>
      <c r="U16" s="101"/>
      <c r="V16" s="107"/>
      <c r="W16" s="107"/>
      <c r="X16" s="2"/>
      <c r="Y16" s="10">
        <v>41078</v>
      </c>
      <c r="Z16" s="7" t="s">
        <v>373</v>
      </c>
      <c r="AA16" s="4" t="s">
        <v>708</v>
      </c>
      <c r="AB16" s="4"/>
      <c r="AC16" s="4"/>
      <c r="AD16" s="8"/>
      <c r="AE16" s="4"/>
      <c r="AF16" s="4"/>
      <c r="AG16" s="2"/>
      <c r="AH16" s="2"/>
      <c r="AI16" s="9"/>
      <c r="AJ16" s="9"/>
      <c r="AK16" s="6">
        <v>4</v>
      </c>
      <c r="AL16" s="6"/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/>
      <c r="AV16" s="6">
        <v>2</v>
      </c>
      <c r="AW16" s="6"/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/>
      <c r="BG16" s="6">
        <v>3</v>
      </c>
      <c r="BH16" s="6"/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/>
      <c r="BR16" s="6">
        <v>3</v>
      </c>
      <c r="BS16" s="6"/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/>
      <c r="CC16" s="6">
        <v>1</v>
      </c>
      <c r="CD16" s="6"/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/>
      <c r="CN16" s="6">
        <v>3</v>
      </c>
      <c r="CO16" s="6"/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</row>
    <row r="17" spans="1:101" ht="36">
      <c r="A17" s="1">
        <v>95</v>
      </c>
      <c r="B17" s="4" t="s">
        <v>349</v>
      </c>
      <c r="C17" s="4" t="s">
        <v>380</v>
      </c>
      <c r="D17" s="2"/>
      <c r="E17" s="2" t="s">
        <v>711</v>
      </c>
      <c r="F17" s="2"/>
      <c r="G17" s="2" t="s">
        <v>710</v>
      </c>
      <c r="H17" s="6" t="s">
        <v>173</v>
      </c>
      <c r="I17" s="2"/>
      <c r="J17" s="2" t="s">
        <v>103</v>
      </c>
      <c r="K17" s="2" t="s">
        <v>712</v>
      </c>
      <c r="L17" s="2"/>
      <c r="M17" s="7" t="s">
        <v>381</v>
      </c>
      <c r="N17" s="4" t="s">
        <v>349</v>
      </c>
      <c r="O17" s="4" t="s">
        <v>380</v>
      </c>
      <c r="P17" s="2" t="s">
        <v>711</v>
      </c>
      <c r="Q17" s="2" t="s">
        <v>710</v>
      </c>
      <c r="R17" s="2" t="s">
        <v>173</v>
      </c>
      <c r="S17" s="2">
        <v>49506</v>
      </c>
      <c r="T17" s="2" t="s">
        <v>684</v>
      </c>
      <c r="U17" s="101">
        <v>371341936361012</v>
      </c>
      <c r="V17" s="107"/>
      <c r="W17" s="107" t="s">
        <v>723</v>
      </c>
      <c r="X17" s="2">
        <v>49506</v>
      </c>
      <c r="Y17" s="10">
        <v>41078</v>
      </c>
      <c r="Z17" s="7" t="s">
        <v>373</v>
      </c>
      <c r="AA17" s="4" t="s">
        <v>708</v>
      </c>
      <c r="AB17" s="4"/>
      <c r="AC17" s="4"/>
      <c r="AD17" s="8"/>
      <c r="AE17" s="4"/>
      <c r="AF17" s="4"/>
      <c r="AG17" s="2"/>
      <c r="AH17" s="4" t="s">
        <v>141</v>
      </c>
      <c r="AI17" s="9"/>
      <c r="AJ17" s="9"/>
      <c r="AK17" s="6">
        <v>4</v>
      </c>
      <c r="AL17" s="6"/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/>
      <c r="AV17" s="6">
        <v>1</v>
      </c>
      <c r="AW17" s="6"/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/>
      <c r="BG17" s="6">
        <v>2</v>
      </c>
      <c r="BH17" s="6"/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/>
      <c r="BR17" s="6">
        <v>2</v>
      </c>
      <c r="BS17" s="6"/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/>
      <c r="CC17" s="6">
        <v>2</v>
      </c>
      <c r="CD17" s="6"/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/>
      <c r="CN17" s="6">
        <v>3</v>
      </c>
      <c r="CO17" s="6"/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</row>
    <row r="18" spans="1:101" ht="36">
      <c r="A18" s="1">
        <v>96</v>
      </c>
      <c r="B18" s="4" t="s">
        <v>349</v>
      </c>
      <c r="C18" s="4" t="s">
        <v>359</v>
      </c>
      <c r="D18" s="2"/>
      <c r="E18" s="2" t="s">
        <v>713</v>
      </c>
      <c r="F18" s="2"/>
      <c r="G18" s="2" t="s">
        <v>710</v>
      </c>
      <c r="H18" s="6" t="s">
        <v>173</v>
      </c>
      <c r="I18" s="2"/>
      <c r="J18" s="2" t="s">
        <v>103</v>
      </c>
      <c r="K18" s="2" t="s">
        <v>714</v>
      </c>
      <c r="L18" s="2"/>
      <c r="M18" s="7" t="s">
        <v>373</v>
      </c>
      <c r="N18" s="4" t="s">
        <v>349</v>
      </c>
      <c r="O18" s="4" t="s">
        <v>359</v>
      </c>
      <c r="P18" s="2" t="s">
        <v>713</v>
      </c>
      <c r="Q18" s="2" t="s">
        <v>710</v>
      </c>
      <c r="R18" s="2" t="s">
        <v>173</v>
      </c>
      <c r="S18" s="2">
        <v>49506</v>
      </c>
      <c r="T18" s="2" t="s">
        <v>684</v>
      </c>
      <c r="U18" s="101">
        <v>377231755521008</v>
      </c>
      <c r="V18" s="107"/>
      <c r="W18" s="107" t="s">
        <v>724</v>
      </c>
      <c r="X18" s="2">
        <v>49506</v>
      </c>
      <c r="Y18" s="10">
        <v>41078</v>
      </c>
      <c r="Z18" s="7" t="s">
        <v>373</v>
      </c>
      <c r="AA18" s="4" t="s">
        <v>708</v>
      </c>
      <c r="AB18" s="4" t="s">
        <v>305</v>
      </c>
      <c r="AC18" s="4" t="s">
        <v>656</v>
      </c>
      <c r="AD18" s="8">
        <v>6</v>
      </c>
      <c r="AE18" s="4"/>
      <c r="AF18" s="4"/>
      <c r="AG18" s="2"/>
      <c r="AH18" s="13" t="s">
        <v>176</v>
      </c>
      <c r="AI18" s="9"/>
      <c r="AJ18" s="9"/>
      <c r="AK18" s="6">
        <v>3</v>
      </c>
      <c r="AL18" s="6"/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/>
      <c r="AV18" s="6">
        <v>1</v>
      </c>
      <c r="AW18" s="6"/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/>
      <c r="BG18" s="6">
        <v>1</v>
      </c>
      <c r="BH18" s="6"/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/>
      <c r="BR18" s="6">
        <v>1</v>
      </c>
      <c r="BS18" s="6"/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/>
      <c r="CC18" s="6">
        <v>2</v>
      </c>
      <c r="CD18" s="6"/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/>
      <c r="CN18" s="6">
        <v>3</v>
      </c>
      <c r="CO18" s="6"/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</row>
    <row r="19" spans="1:101" ht="36">
      <c r="A19" s="1">
        <v>97</v>
      </c>
      <c r="B19" s="4" t="s">
        <v>382</v>
      </c>
      <c r="C19" s="4" t="s">
        <v>383</v>
      </c>
      <c r="D19" s="2"/>
      <c r="E19" s="2"/>
      <c r="F19" s="2"/>
      <c r="G19" s="2"/>
      <c r="H19" s="2" t="s">
        <v>102</v>
      </c>
      <c r="I19" s="2"/>
      <c r="J19" s="2" t="s">
        <v>103</v>
      </c>
      <c r="K19" s="2"/>
      <c r="L19" s="2"/>
      <c r="M19" s="7" t="s">
        <v>384</v>
      </c>
      <c r="N19" s="4" t="s">
        <v>382</v>
      </c>
      <c r="O19" s="4" t="s">
        <v>383</v>
      </c>
      <c r="P19" s="2"/>
      <c r="Q19" s="2"/>
      <c r="R19" s="2"/>
      <c r="S19" s="2"/>
      <c r="T19" s="2"/>
      <c r="U19" s="101"/>
      <c r="V19" s="107"/>
      <c r="W19" s="107"/>
      <c r="X19" s="2"/>
      <c r="Y19" s="10">
        <v>41081</v>
      </c>
      <c r="Z19" s="7" t="s">
        <v>104</v>
      </c>
      <c r="AA19" s="4" t="s">
        <v>708</v>
      </c>
      <c r="AB19" s="2"/>
      <c r="AC19" s="2"/>
      <c r="AD19" s="2"/>
      <c r="AE19" s="2"/>
      <c r="AF19" s="2"/>
      <c r="AG19" s="2"/>
      <c r="AH19" s="2"/>
      <c r="AI19" s="2"/>
      <c r="AJ19" s="2"/>
      <c r="AK19" s="6">
        <v>3</v>
      </c>
      <c r="AL19" s="6"/>
      <c r="AM19" s="6">
        <v>3</v>
      </c>
      <c r="AN19" s="6">
        <v>2</v>
      </c>
      <c r="AO19" s="6">
        <v>1</v>
      </c>
      <c r="AP19" s="6">
        <v>3</v>
      </c>
      <c r="AQ19" s="6">
        <v>1</v>
      </c>
      <c r="AR19" s="6">
        <v>3</v>
      </c>
      <c r="AS19" s="6">
        <v>2</v>
      </c>
      <c r="AT19" s="6">
        <v>3</v>
      </c>
      <c r="AU19" s="6"/>
      <c r="AV19" s="6">
        <v>4</v>
      </c>
      <c r="AW19" s="6"/>
      <c r="AX19" s="6">
        <v>2</v>
      </c>
      <c r="AY19" s="6">
        <v>1</v>
      </c>
      <c r="AZ19" s="6">
        <v>3</v>
      </c>
      <c r="BA19" s="6">
        <v>2</v>
      </c>
      <c r="BB19" s="6">
        <v>2</v>
      </c>
      <c r="BC19" s="6">
        <v>2</v>
      </c>
      <c r="BD19" s="6">
        <v>4</v>
      </c>
      <c r="BE19" s="6">
        <v>1</v>
      </c>
      <c r="BF19" s="6"/>
      <c r="BG19" s="6">
        <v>5</v>
      </c>
      <c r="BH19" s="6"/>
      <c r="BI19" s="6">
        <v>4</v>
      </c>
      <c r="BJ19" s="6">
        <v>2</v>
      </c>
      <c r="BK19" s="6">
        <v>2</v>
      </c>
      <c r="BL19" s="6">
        <v>2</v>
      </c>
      <c r="BM19" s="6">
        <v>3</v>
      </c>
      <c r="BN19" s="6">
        <v>2</v>
      </c>
      <c r="BO19" s="6">
        <v>3</v>
      </c>
      <c r="BP19" s="6">
        <v>2</v>
      </c>
      <c r="BQ19" s="6"/>
      <c r="BR19" s="6">
        <v>5</v>
      </c>
      <c r="BS19" s="6"/>
      <c r="BT19" s="6">
        <v>4</v>
      </c>
      <c r="BU19" s="6">
        <v>2</v>
      </c>
      <c r="BV19" s="6">
        <v>4</v>
      </c>
      <c r="BW19" s="6">
        <v>2</v>
      </c>
      <c r="BX19" s="6">
        <v>4</v>
      </c>
      <c r="BY19" s="6">
        <v>2</v>
      </c>
      <c r="BZ19" s="6">
        <v>4</v>
      </c>
      <c r="CA19" s="6">
        <v>2</v>
      </c>
      <c r="CB19" s="6"/>
      <c r="CC19" s="6">
        <v>1</v>
      </c>
      <c r="CD19" s="6"/>
      <c r="CE19" s="6">
        <v>1</v>
      </c>
      <c r="CF19" s="6">
        <v>3</v>
      </c>
      <c r="CG19" s="6">
        <v>5</v>
      </c>
      <c r="CH19" s="6">
        <v>3</v>
      </c>
      <c r="CI19" s="6">
        <v>5</v>
      </c>
      <c r="CJ19" s="6">
        <v>3</v>
      </c>
      <c r="CK19" s="6">
        <v>3</v>
      </c>
      <c r="CL19" s="6">
        <v>1</v>
      </c>
      <c r="CM19" s="6"/>
      <c r="CN19" s="6">
        <v>1</v>
      </c>
      <c r="CO19" s="6"/>
      <c r="CP19" s="6">
        <v>2</v>
      </c>
      <c r="CQ19" s="6">
        <v>1</v>
      </c>
      <c r="CR19" s="6">
        <v>3</v>
      </c>
      <c r="CS19" s="6">
        <v>3</v>
      </c>
      <c r="CT19" s="6">
        <v>5</v>
      </c>
      <c r="CU19" s="6">
        <v>1</v>
      </c>
      <c r="CV19" s="6">
        <v>5</v>
      </c>
      <c r="CW19" s="6">
        <v>1</v>
      </c>
    </row>
    <row r="20" spans="1:101" ht="36">
      <c r="A20" s="1">
        <v>98</v>
      </c>
      <c r="B20" s="4" t="s">
        <v>385</v>
      </c>
      <c r="C20" s="4" t="s">
        <v>386</v>
      </c>
      <c r="D20" s="2"/>
      <c r="E20" s="2"/>
      <c r="F20" s="2"/>
      <c r="G20" s="2"/>
      <c r="H20" s="2" t="s">
        <v>102</v>
      </c>
      <c r="I20" s="2"/>
      <c r="J20" s="2" t="s">
        <v>103</v>
      </c>
      <c r="K20" s="2"/>
      <c r="L20" s="2"/>
      <c r="M20" s="7" t="s">
        <v>387</v>
      </c>
      <c r="N20" s="4" t="s">
        <v>385</v>
      </c>
      <c r="O20" s="4" t="s">
        <v>386</v>
      </c>
      <c r="P20" s="2"/>
      <c r="Q20" s="2"/>
      <c r="R20" s="2"/>
      <c r="S20" s="2"/>
      <c r="T20" s="2"/>
      <c r="U20" s="101"/>
      <c r="V20" s="107"/>
      <c r="W20" s="107"/>
      <c r="X20" s="2"/>
      <c r="Y20" s="10">
        <v>41081</v>
      </c>
      <c r="Z20" s="7" t="s">
        <v>104</v>
      </c>
      <c r="AA20" s="4" t="s">
        <v>708</v>
      </c>
      <c r="AB20" s="2"/>
      <c r="AC20" s="2"/>
      <c r="AD20" s="2"/>
      <c r="AE20" s="2"/>
      <c r="AF20" s="2"/>
      <c r="AG20" s="2"/>
      <c r="AH20" s="2"/>
      <c r="AI20" s="2"/>
      <c r="AJ20" s="2"/>
      <c r="AK20" s="6">
        <v>2</v>
      </c>
      <c r="AL20" s="6"/>
      <c r="AM20" s="6">
        <v>2</v>
      </c>
      <c r="AN20" s="6">
        <v>1</v>
      </c>
      <c r="AO20" s="6">
        <v>1</v>
      </c>
      <c r="AP20" s="6">
        <v>2</v>
      </c>
      <c r="AQ20" s="6">
        <v>2</v>
      </c>
      <c r="AR20" s="6">
        <v>3</v>
      </c>
      <c r="AS20" s="6">
        <v>1</v>
      </c>
      <c r="AT20" s="6">
        <v>1</v>
      </c>
      <c r="AU20" s="6"/>
      <c r="AV20" s="6">
        <v>1</v>
      </c>
      <c r="AW20" s="6"/>
      <c r="AX20" s="6">
        <v>1</v>
      </c>
      <c r="AY20" s="6">
        <v>1</v>
      </c>
      <c r="AZ20" s="6">
        <v>3</v>
      </c>
      <c r="BA20" s="6">
        <v>1</v>
      </c>
      <c r="BB20" s="6">
        <v>2</v>
      </c>
      <c r="BC20" s="6">
        <v>2</v>
      </c>
      <c r="BD20" s="6">
        <v>1</v>
      </c>
      <c r="BE20" s="6">
        <v>3</v>
      </c>
      <c r="BF20" s="6"/>
      <c r="BG20" s="6">
        <v>4</v>
      </c>
      <c r="BH20" s="6"/>
      <c r="BI20" s="6">
        <v>5</v>
      </c>
      <c r="BJ20" s="6">
        <v>3</v>
      </c>
      <c r="BK20" s="6">
        <v>5</v>
      </c>
      <c r="BL20" s="6">
        <v>3</v>
      </c>
      <c r="BM20" s="6">
        <v>4</v>
      </c>
      <c r="BN20" s="6">
        <v>3</v>
      </c>
      <c r="BO20" s="6">
        <v>3</v>
      </c>
      <c r="BP20" s="6">
        <v>3</v>
      </c>
      <c r="BQ20" s="6"/>
      <c r="BR20" s="6">
        <v>1</v>
      </c>
      <c r="BS20" s="6"/>
      <c r="BT20" s="6">
        <v>5</v>
      </c>
      <c r="BU20" s="6">
        <v>1</v>
      </c>
      <c r="BV20" s="6">
        <v>4</v>
      </c>
      <c r="BW20" s="6">
        <v>1</v>
      </c>
      <c r="BX20" s="6">
        <v>3</v>
      </c>
      <c r="BY20" s="6">
        <v>1</v>
      </c>
      <c r="BZ20" s="6">
        <v>1</v>
      </c>
      <c r="CA20" s="6">
        <v>1</v>
      </c>
      <c r="CB20" s="6"/>
      <c r="CC20" s="6">
        <v>3</v>
      </c>
      <c r="CD20" s="6"/>
      <c r="CE20" s="6">
        <v>3</v>
      </c>
      <c r="CF20" s="6">
        <v>3</v>
      </c>
      <c r="CG20" s="6">
        <v>3</v>
      </c>
      <c r="CH20" s="6">
        <v>3</v>
      </c>
      <c r="CI20" s="6">
        <v>3</v>
      </c>
      <c r="CJ20" s="6">
        <v>3</v>
      </c>
      <c r="CK20" s="6">
        <v>2</v>
      </c>
      <c r="CL20" s="6">
        <v>3</v>
      </c>
      <c r="CM20" s="6"/>
      <c r="CN20" s="6">
        <v>2</v>
      </c>
      <c r="CO20" s="6"/>
      <c r="CP20" s="6">
        <v>3</v>
      </c>
      <c r="CQ20" s="6">
        <v>1</v>
      </c>
      <c r="CR20" s="6">
        <v>3</v>
      </c>
      <c r="CS20" s="6">
        <v>3</v>
      </c>
      <c r="CT20" s="6">
        <v>4</v>
      </c>
      <c r="CU20" s="6">
        <v>2</v>
      </c>
      <c r="CV20" s="6">
        <v>2</v>
      </c>
      <c r="CW20" s="6">
        <v>2</v>
      </c>
    </row>
    <row r="21" spans="1:101" ht="36">
      <c r="A21" s="1">
        <v>20</v>
      </c>
      <c r="B21" s="4" t="s">
        <v>98</v>
      </c>
      <c r="C21" s="4" t="s">
        <v>99</v>
      </c>
      <c r="D21" s="2"/>
      <c r="E21" s="5" t="s">
        <v>100</v>
      </c>
      <c r="F21" s="2"/>
      <c r="G21" s="5" t="s">
        <v>101</v>
      </c>
      <c r="H21" s="6" t="s">
        <v>102</v>
      </c>
      <c r="I21" s="6">
        <v>91945</v>
      </c>
      <c r="J21" s="2" t="s">
        <v>103</v>
      </c>
      <c r="K21" s="2"/>
      <c r="L21" s="2"/>
      <c r="M21" s="7" t="s">
        <v>104</v>
      </c>
      <c r="N21" s="4" t="s">
        <v>98</v>
      </c>
      <c r="O21" s="4" t="s">
        <v>99</v>
      </c>
      <c r="P21" s="5" t="s">
        <v>100</v>
      </c>
      <c r="Q21" s="5" t="s">
        <v>101</v>
      </c>
      <c r="R21" s="6" t="s">
        <v>102</v>
      </c>
      <c r="S21" s="6">
        <v>91945</v>
      </c>
      <c r="T21" s="6"/>
      <c r="U21" s="102">
        <v>4833160004705920</v>
      </c>
      <c r="V21" s="108"/>
      <c r="W21" s="108" t="s">
        <v>725</v>
      </c>
      <c r="X21" s="6">
        <v>91945</v>
      </c>
      <c r="Y21" s="10">
        <v>41081</v>
      </c>
      <c r="Z21" s="7" t="s">
        <v>104</v>
      </c>
      <c r="AA21" s="4" t="s">
        <v>708</v>
      </c>
      <c r="AB21" s="4"/>
      <c r="AC21" s="4"/>
      <c r="AD21" s="8"/>
      <c r="AE21" s="4"/>
      <c r="AF21" s="4"/>
      <c r="AG21" s="2"/>
      <c r="AH21" s="4" t="s">
        <v>105</v>
      </c>
      <c r="AI21" s="9"/>
      <c r="AJ21" s="9"/>
      <c r="AK21" s="6">
        <v>3</v>
      </c>
      <c r="AL21" s="6"/>
      <c r="AM21" s="6">
        <v>3</v>
      </c>
      <c r="AN21" s="6">
        <v>2</v>
      </c>
      <c r="AO21" s="6">
        <v>3</v>
      </c>
      <c r="AP21" s="6">
        <v>2</v>
      </c>
      <c r="AQ21" s="6">
        <v>2</v>
      </c>
      <c r="AR21" s="6">
        <v>2</v>
      </c>
      <c r="AS21" s="6">
        <v>2</v>
      </c>
      <c r="AT21" s="6">
        <v>2</v>
      </c>
      <c r="AU21" s="6"/>
      <c r="AV21" s="6">
        <v>1</v>
      </c>
      <c r="AW21" s="6"/>
      <c r="AX21" s="6">
        <v>4</v>
      </c>
      <c r="AY21" s="6">
        <v>1</v>
      </c>
      <c r="AZ21" s="6">
        <v>3</v>
      </c>
      <c r="BA21" s="6">
        <v>1</v>
      </c>
      <c r="BB21" s="6">
        <v>2</v>
      </c>
      <c r="BC21" s="6">
        <v>1</v>
      </c>
      <c r="BD21" s="6">
        <v>2</v>
      </c>
      <c r="BE21" s="6">
        <v>1</v>
      </c>
      <c r="BF21" s="6"/>
      <c r="BG21" s="6">
        <v>4</v>
      </c>
      <c r="BH21" s="6"/>
      <c r="BI21" s="6">
        <v>4</v>
      </c>
      <c r="BJ21" s="6">
        <v>3</v>
      </c>
      <c r="BK21" s="6">
        <v>3</v>
      </c>
      <c r="BL21" s="6">
        <v>3</v>
      </c>
      <c r="BM21" s="6">
        <v>3</v>
      </c>
      <c r="BN21" s="6">
        <v>3</v>
      </c>
      <c r="BO21" s="6">
        <v>3</v>
      </c>
      <c r="BP21" s="6">
        <v>3</v>
      </c>
      <c r="BQ21" s="6"/>
      <c r="BR21" s="6">
        <v>5</v>
      </c>
      <c r="BS21" s="6"/>
      <c r="BT21" s="6">
        <v>5</v>
      </c>
      <c r="BU21" s="6">
        <v>3</v>
      </c>
      <c r="BV21" s="6">
        <v>2</v>
      </c>
      <c r="BW21" s="6">
        <v>3</v>
      </c>
      <c r="BX21" s="6">
        <v>1</v>
      </c>
      <c r="BY21" s="6">
        <v>3</v>
      </c>
      <c r="BZ21" s="6">
        <v>1</v>
      </c>
      <c r="CA21" s="6">
        <v>3</v>
      </c>
      <c r="CB21" s="6"/>
      <c r="CC21" s="6">
        <v>4</v>
      </c>
      <c r="CD21" s="6"/>
      <c r="CE21" s="6">
        <v>2</v>
      </c>
      <c r="CF21" s="6">
        <v>3</v>
      </c>
      <c r="CG21" s="6">
        <v>3</v>
      </c>
      <c r="CH21" s="6">
        <v>3</v>
      </c>
      <c r="CI21" s="6">
        <v>4</v>
      </c>
      <c r="CJ21" s="6">
        <v>3</v>
      </c>
      <c r="CK21" s="6">
        <v>3</v>
      </c>
      <c r="CL21" s="6">
        <v>3</v>
      </c>
      <c r="CM21" s="6"/>
      <c r="CN21" s="6">
        <v>4</v>
      </c>
      <c r="CO21" s="6"/>
      <c r="CP21" s="6">
        <v>3</v>
      </c>
      <c r="CQ21" s="6">
        <v>2</v>
      </c>
      <c r="CR21" s="6">
        <v>4</v>
      </c>
      <c r="CS21" s="6">
        <v>2</v>
      </c>
      <c r="CT21" s="6">
        <v>4</v>
      </c>
      <c r="CU21" s="6">
        <v>2</v>
      </c>
      <c r="CV21" s="6">
        <v>4</v>
      </c>
      <c r="CW21" s="6">
        <v>2</v>
      </c>
    </row>
    <row r="22" spans="1:101" ht="36">
      <c r="A22" s="1">
        <v>21</v>
      </c>
      <c r="B22" s="4" t="s">
        <v>106</v>
      </c>
      <c r="C22" s="4" t="s">
        <v>107</v>
      </c>
      <c r="D22" s="2"/>
      <c r="E22" s="2"/>
      <c r="F22" s="2"/>
      <c r="G22" s="2"/>
      <c r="H22" s="6" t="s">
        <v>102</v>
      </c>
      <c r="I22" s="2"/>
      <c r="J22" s="2" t="s">
        <v>103</v>
      </c>
      <c r="K22" s="2"/>
      <c r="L22" s="2"/>
      <c r="M22" s="7" t="s">
        <v>108</v>
      </c>
      <c r="N22" s="4" t="s">
        <v>106</v>
      </c>
      <c r="O22" s="4" t="s">
        <v>107</v>
      </c>
      <c r="P22" s="2"/>
      <c r="Q22" s="2"/>
      <c r="R22" s="2"/>
      <c r="S22" s="2"/>
      <c r="T22" s="2"/>
      <c r="U22" s="101"/>
      <c r="V22" s="107"/>
      <c r="W22" s="107"/>
      <c r="X22" s="2"/>
      <c r="Y22" s="10">
        <v>41081</v>
      </c>
      <c r="Z22" s="7" t="s">
        <v>104</v>
      </c>
      <c r="AA22" s="4" t="s">
        <v>708</v>
      </c>
      <c r="AB22" s="4"/>
      <c r="AC22" s="4"/>
      <c r="AD22" s="8"/>
      <c r="AE22" s="4"/>
      <c r="AF22" s="4"/>
      <c r="AG22" s="2"/>
      <c r="AH22" s="2"/>
      <c r="AI22" s="9"/>
      <c r="AJ22" s="9"/>
      <c r="AK22" s="6">
        <v>4</v>
      </c>
      <c r="AL22" s="6"/>
      <c r="AM22" s="6">
        <v>3</v>
      </c>
      <c r="AN22" s="6">
        <v>1</v>
      </c>
      <c r="AO22" s="6">
        <v>1</v>
      </c>
      <c r="AP22" s="6">
        <v>3</v>
      </c>
      <c r="AQ22" s="6">
        <v>1</v>
      </c>
      <c r="AR22" s="6">
        <v>2</v>
      </c>
      <c r="AS22" s="6">
        <v>1</v>
      </c>
      <c r="AT22" s="6">
        <v>1</v>
      </c>
      <c r="AU22" s="6"/>
      <c r="AV22" s="6">
        <v>2</v>
      </c>
      <c r="AW22" s="6"/>
      <c r="AX22" s="6">
        <v>2</v>
      </c>
      <c r="AY22" s="6">
        <v>2</v>
      </c>
      <c r="AZ22" s="6">
        <v>3</v>
      </c>
      <c r="BA22" s="6">
        <v>2</v>
      </c>
      <c r="BB22" s="6">
        <v>4</v>
      </c>
      <c r="BC22" s="6">
        <v>3</v>
      </c>
      <c r="BD22" s="6">
        <v>4</v>
      </c>
      <c r="BE22" s="6">
        <v>2</v>
      </c>
      <c r="BF22" s="6"/>
      <c r="BG22" s="6">
        <v>3</v>
      </c>
      <c r="BH22" s="6"/>
      <c r="BI22" s="6">
        <v>4</v>
      </c>
      <c r="BJ22" s="6">
        <v>2</v>
      </c>
      <c r="BK22" s="6">
        <v>4</v>
      </c>
      <c r="BL22" s="6">
        <v>2</v>
      </c>
      <c r="BM22" s="6">
        <v>3</v>
      </c>
      <c r="BN22" s="6">
        <v>2</v>
      </c>
      <c r="BO22" s="6">
        <v>3</v>
      </c>
      <c r="BP22" s="6">
        <v>3</v>
      </c>
      <c r="BQ22" s="6"/>
      <c r="BR22" s="6">
        <v>2</v>
      </c>
      <c r="BS22" s="6"/>
      <c r="BT22" s="6">
        <v>2</v>
      </c>
      <c r="BU22" s="6">
        <v>3</v>
      </c>
      <c r="BV22" s="6">
        <v>4</v>
      </c>
      <c r="BW22" s="6">
        <v>1</v>
      </c>
      <c r="BX22" s="6">
        <v>5</v>
      </c>
      <c r="BY22" s="6">
        <v>2</v>
      </c>
      <c r="BZ22" s="6">
        <v>4</v>
      </c>
      <c r="CA22" s="6">
        <v>2</v>
      </c>
      <c r="CB22" s="6"/>
      <c r="CC22" s="6">
        <v>1</v>
      </c>
      <c r="CD22" s="6"/>
      <c r="CE22" s="6">
        <v>1</v>
      </c>
      <c r="CF22" s="6">
        <v>3</v>
      </c>
      <c r="CG22" s="6">
        <v>5</v>
      </c>
      <c r="CH22" s="6">
        <v>2</v>
      </c>
      <c r="CI22" s="6">
        <v>4</v>
      </c>
      <c r="CJ22" s="6">
        <v>3</v>
      </c>
      <c r="CK22" s="6">
        <v>5</v>
      </c>
      <c r="CL22" s="6">
        <v>3</v>
      </c>
      <c r="CM22" s="6"/>
      <c r="CN22" s="6">
        <v>3</v>
      </c>
      <c r="CO22" s="6"/>
      <c r="CP22" s="6">
        <v>3</v>
      </c>
      <c r="CQ22" s="6">
        <v>2</v>
      </c>
      <c r="CR22" s="6">
        <v>4</v>
      </c>
      <c r="CS22" s="6">
        <v>3</v>
      </c>
      <c r="CT22" s="6">
        <v>4</v>
      </c>
      <c r="CU22" s="6">
        <v>1</v>
      </c>
      <c r="CV22" s="6">
        <v>4</v>
      </c>
      <c r="CW22" s="6">
        <v>2</v>
      </c>
    </row>
    <row r="23" spans="1:101" ht="36">
      <c r="A23" s="1">
        <v>22</v>
      </c>
      <c r="B23" s="4" t="s">
        <v>109</v>
      </c>
      <c r="C23" s="4" t="s">
        <v>110</v>
      </c>
      <c r="D23" s="2"/>
      <c r="E23" s="2"/>
      <c r="F23" s="2"/>
      <c r="G23" s="2"/>
      <c r="H23" s="6" t="s">
        <v>102</v>
      </c>
      <c r="I23" s="2"/>
      <c r="J23" s="2" t="s">
        <v>103</v>
      </c>
      <c r="K23" s="2"/>
      <c r="L23" s="2"/>
      <c r="M23" s="11" t="s">
        <v>111</v>
      </c>
      <c r="N23" s="4" t="s">
        <v>109</v>
      </c>
      <c r="O23" s="4" t="s">
        <v>110</v>
      </c>
      <c r="P23" s="2"/>
      <c r="Q23" s="2"/>
      <c r="R23" s="2"/>
      <c r="S23" s="2"/>
      <c r="T23" s="2"/>
      <c r="U23" s="101"/>
      <c r="V23" s="107"/>
      <c r="W23" s="107"/>
      <c r="X23" s="2"/>
      <c r="Y23" s="10">
        <v>41081</v>
      </c>
      <c r="Z23" s="7" t="s">
        <v>104</v>
      </c>
      <c r="AA23" s="4" t="s">
        <v>708</v>
      </c>
      <c r="AB23" s="4"/>
      <c r="AC23" s="4"/>
      <c r="AD23" s="8"/>
      <c r="AE23" s="4"/>
      <c r="AF23" s="4"/>
      <c r="AG23" s="2"/>
      <c r="AH23" s="2"/>
      <c r="AI23" s="9"/>
      <c r="AJ23" s="9"/>
      <c r="AK23" s="6">
        <v>5</v>
      </c>
      <c r="AL23" s="6"/>
      <c r="AM23" s="6">
        <v>4</v>
      </c>
      <c r="AN23" s="6">
        <v>3</v>
      </c>
      <c r="AO23" s="6">
        <v>1</v>
      </c>
      <c r="AP23" s="6">
        <v>3</v>
      </c>
      <c r="AQ23" s="6">
        <v>2</v>
      </c>
      <c r="AR23" s="6">
        <v>3</v>
      </c>
      <c r="AS23" s="6">
        <v>2</v>
      </c>
      <c r="AT23" s="6">
        <v>3</v>
      </c>
      <c r="AU23" s="6"/>
      <c r="AV23" s="6">
        <v>3</v>
      </c>
      <c r="AW23" s="6"/>
      <c r="AX23" s="6">
        <v>5</v>
      </c>
      <c r="AY23" s="6">
        <v>2</v>
      </c>
      <c r="AZ23" s="6">
        <v>1</v>
      </c>
      <c r="BA23" s="6">
        <v>3</v>
      </c>
      <c r="BB23" s="6">
        <v>2</v>
      </c>
      <c r="BC23" s="6">
        <v>2</v>
      </c>
      <c r="BD23" s="6">
        <v>3</v>
      </c>
      <c r="BE23" s="6">
        <v>2</v>
      </c>
      <c r="BF23" s="6"/>
      <c r="BG23" s="6">
        <v>4</v>
      </c>
      <c r="BH23" s="6"/>
      <c r="BI23" s="6">
        <v>5</v>
      </c>
      <c r="BJ23" s="6">
        <v>2</v>
      </c>
      <c r="BK23" s="6">
        <v>2</v>
      </c>
      <c r="BL23" s="6">
        <v>3</v>
      </c>
      <c r="BM23" s="6">
        <v>5</v>
      </c>
      <c r="BN23" s="6">
        <v>3</v>
      </c>
      <c r="BO23" s="6">
        <v>3</v>
      </c>
      <c r="BP23" s="6">
        <v>3</v>
      </c>
      <c r="BQ23" s="6"/>
      <c r="BR23" s="6">
        <v>3</v>
      </c>
      <c r="BS23" s="6"/>
      <c r="BT23" s="6">
        <v>5</v>
      </c>
      <c r="BU23" s="6">
        <v>1</v>
      </c>
      <c r="BV23" s="6">
        <v>3</v>
      </c>
      <c r="BW23" s="6">
        <v>2</v>
      </c>
      <c r="BX23" s="6">
        <v>3</v>
      </c>
      <c r="BY23" s="6">
        <v>2</v>
      </c>
      <c r="BZ23" s="6">
        <v>2</v>
      </c>
      <c r="CA23" s="6">
        <v>2</v>
      </c>
      <c r="CB23" s="6"/>
      <c r="CC23" s="6">
        <v>4</v>
      </c>
      <c r="CD23" s="6"/>
      <c r="CE23" s="6">
        <v>2</v>
      </c>
      <c r="CF23" s="6">
        <v>3</v>
      </c>
      <c r="CG23" s="6">
        <v>5</v>
      </c>
      <c r="CH23" s="6">
        <v>3</v>
      </c>
      <c r="CI23" s="6">
        <v>3</v>
      </c>
      <c r="CJ23" s="6">
        <v>2</v>
      </c>
      <c r="CK23" s="6">
        <v>1</v>
      </c>
      <c r="CL23" s="6">
        <v>2</v>
      </c>
      <c r="CM23" s="6"/>
      <c r="CN23" s="6">
        <v>4</v>
      </c>
      <c r="CO23" s="6"/>
      <c r="CP23" s="6">
        <v>2</v>
      </c>
      <c r="CQ23" s="6">
        <v>2</v>
      </c>
      <c r="CR23" s="6">
        <v>5</v>
      </c>
      <c r="CS23" s="6">
        <v>2</v>
      </c>
      <c r="CT23" s="6">
        <v>4</v>
      </c>
      <c r="CU23" s="6">
        <v>3</v>
      </c>
      <c r="CV23" s="6">
        <v>4</v>
      </c>
      <c r="CW23" s="6">
        <v>3</v>
      </c>
    </row>
    <row r="24" spans="1:101" ht="36">
      <c r="A24" s="1">
        <v>23</v>
      </c>
      <c r="B24" s="4" t="s">
        <v>112</v>
      </c>
      <c r="C24" s="4" t="s">
        <v>113</v>
      </c>
      <c r="D24" s="2"/>
      <c r="E24" s="2"/>
      <c r="F24" s="2"/>
      <c r="G24" s="2"/>
      <c r="H24" s="6" t="s">
        <v>102</v>
      </c>
      <c r="I24" s="2"/>
      <c r="J24" s="2" t="s">
        <v>103</v>
      </c>
      <c r="K24" s="2"/>
      <c r="L24" s="2"/>
      <c r="M24" s="7" t="s">
        <v>114</v>
      </c>
      <c r="N24" s="4" t="s">
        <v>112</v>
      </c>
      <c r="O24" s="4" t="s">
        <v>113</v>
      </c>
      <c r="P24" s="2"/>
      <c r="Q24" s="2"/>
      <c r="R24" s="2"/>
      <c r="S24" s="2"/>
      <c r="T24" s="2"/>
      <c r="U24" s="101"/>
      <c r="V24" s="107"/>
      <c r="W24" s="107"/>
      <c r="X24" s="2"/>
      <c r="Y24" s="10">
        <v>41081</v>
      </c>
      <c r="Z24" s="7" t="s">
        <v>104</v>
      </c>
      <c r="AA24" s="4" t="s">
        <v>708</v>
      </c>
      <c r="AB24" s="4"/>
      <c r="AC24" s="4"/>
      <c r="AD24" s="8"/>
      <c r="AE24" s="4"/>
      <c r="AF24" s="4"/>
      <c r="AG24" s="2"/>
      <c r="AH24" s="2"/>
      <c r="AI24" s="9"/>
      <c r="AJ24" s="9"/>
      <c r="AK24" s="6">
        <v>3</v>
      </c>
      <c r="AL24" s="6"/>
      <c r="AM24" s="6">
        <v>3</v>
      </c>
      <c r="AN24" s="6">
        <v>0</v>
      </c>
      <c r="AO24" s="6">
        <v>3</v>
      </c>
      <c r="AP24" s="6">
        <v>0</v>
      </c>
      <c r="AQ24" s="6">
        <v>3</v>
      </c>
      <c r="AR24" s="6">
        <v>0</v>
      </c>
      <c r="AS24" s="6">
        <v>3</v>
      </c>
      <c r="AT24" s="6">
        <v>0</v>
      </c>
      <c r="AU24" s="6"/>
      <c r="AV24" s="6">
        <v>2</v>
      </c>
      <c r="AW24" s="6"/>
      <c r="AX24" s="6">
        <v>4</v>
      </c>
      <c r="AY24" s="6">
        <v>0</v>
      </c>
      <c r="AZ24" s="6">
        <v>4</v>
      </c>
      <c r="BA24" s="6">
        <v>0</v>
      </c>
      <c r="BB24" s="6">
        <v>1</v>
      </c>
      <c r="BC24" s="6">
        <v>0</v>
      </c>
      <c r="BD24" s="6">
        <v>1</v>
      </c>
      <c r="BE24" s="6">
        <v>0</v>
      </c>
      <c r="BF24" s="6"/>
      <c r="BG24" s="6">
        <v>4</v>
      </c>
      <c r="BH24" s="6"/>
      <c r="BI24" s="6">
        <v>5</v>
      </c>
      <c r="BJ24" s="6">
        <v>0</v>
      </c>
      <c r="BK24" s="6">
        <v>2</v>
      </c>
      <c r="BL24" s="6">
        <v>0</v>
      </c>
      <c r="BM24" s="6">
        <v>4</v>
      </c>
      <c r="BN24" s="6">
        <v>0</v>
      </c>
      <c r="BO24" s="6">
        <v>3</v>
      </c>
      <c r="BP24" s="6">
        <v>0</v>
      </c>
      <c r="BQ24" s="6"/>
      <c r="BR24" s="6">
        <v>5</v>
      </c>
      <c r="BS24" s="6"/>
      <c r="BT24" s="6">
        <v>4</v>
      </c>
      <c r="BU24" s="6">
        <v>0</v>
      </c>
      <c r="BV24" s="6">
        <v>4</v>
      </c>
      <c r="BW24" s="6">
        <v>0</v>
      </c>
      <c r="BX24" s="6">
        <v>4</v>
      </c>
      <c r="BY24" s="6">
        <v>0</v>
      </c>
      <c r="BZ24" s="6">
        <v>1</v>
      </c>
      <c r="CA24" s="6">
        <v>0</v>
      </c>
      <c r="CB24" s="6"/>
      <c r="CC24" s="6">
        <v>2</v>
      </c>
      <c r="CD24" s="6"/>
      <c r="CE24" s="6">
        <v>1</v>
      </c>
      <c r="CF24" s="6">
        <v>0</v>
      </c>
      <c r="CG24" s="6">
        <v>3</v>
      </c>
      <c r="CH24" s="6">
        <v>0</v>
      </c>
      <c r="CI24" s="6">
        <v>2</v>
      </c>
      <c r="CJ24" s="6">
        <v>0</v>
      </c>
      <c r="CK24" s="6">
        <v>1</v>
      </c>
      <c r="CL24" s="6">
        <v>0</v>
      </c>
      <c r="CM24" s="6"/>
      <c r="CN24" s="6">
        <v>2</v>
      </c>
      <c r="CO24" s="6"/>
      <c r="CP24" s="6">
        <v>1</v>
      </c>
      <c r="CQ24" s="6">
        <v>0</v>
      </c>
      <c r="CR24" s="6">
        <v>4</v>
      </c>
      <c r="CS24" s="6">
        <v>0</v>
      </c>
      <c r="CT24" s="6">
        <v>4</v>
      </c>
      <c r="CU24" s="6">
        <v>0</v>
      </c>
      <c r="CV24" s="6">
        <v>3</v>
      </c>
      <c r="CW24" s="6">
        <v>0</v>
      </c>
    </row>
    <row r="25" spans="1:101" ht="36">
      <c r="A25" s="1">
        <v>24</v>
      </c>
      <c r="B25" s="4" t="s">
        <v>115</v>
      </c>
      <c r="C25" s="4" t="s">
        <v>116</v>
      </c>
      <c r="D25" s="2"/>
      <c r="E25" s="2"/>
      <c r="F25" s="2"/>
      <c r="G25" s="2"/>
      <c r="H25" s="6" t="s">
        <v>102</v>
      </c>
      <c r="I25" s="2"/>
      <c r="J25" s="2" t="s">
        <v>103</v>
      </c>
      <c r="K25" s="2"/>
      <c r="L25" s="2"/>
      <c r="M25" s="7" t="s">
        <v>117</v>
      </c>
      <c r="N25" s="4" t="s">
        <v>115</v>
      </c>
      <c r="O25" s="4" t="s">
        <v>116</v>
      </c>
      <c r="P25" s="2"/>
      <c r="Q25" s="2"/>
      <c r="R25" s="2"/>
      <c r="S25" s="2"/>
      <c r="T25" s="2"/>
      <c r="U25" s="101"/>
      <c r="V25" s="107"/>
      <c r="W25" s="107"/>
      <c r="X25" s="2"/>
      <c r="Y25" s="10">
        <v>41081</v>
      </c>
      <c r="Z25" s="7" t="s">
        <v>104</v>
      </c>
      <c r="AA25" s="4" t="s">
        <v>708</v>
      </c>
      <c r="AB25" s="4"/>
      <c r="AC25" s="4"/>
      <c r="AD25" s="8"/>
      <c r="AE25" s="4"/>
      <c r="AF25" s="4"/>
      <c r="AG25" s="2"/>
      <c r="AH25" s="2"/>
      <c r="AI25" s="9"/>
      <c r="AJ25" s="9"/>
      <c r="AK25" s="6">
        <v>4</v>
      </c>
      <c r="AL25" s="6"/>
      <c r="AM25" s="6">
        <v>2</v>
      </c>
      <c r="AN25" s="6">
        <v>1</v>
      </c>
      <c r="AO25" s="6">
        <v>3</v>
      </c>
      <c r="AP25" s="6">
        <v>3</v>
      </c>
      <c r="AQ25" s="6">
        <v>3</v>
      </c>
      <c r="AR25" s="6">
        <v>2</v>
      </c>
      <c r="AS25" s="6">
        <v>1</v>
      </c>
      <c r="AT25" s="6">
        <v>3</v>
      </c>
      <c r="AU25" s="6"/>
      <c r="AV25" s="6">
        <v>2</v>
      </c>
      <c r="AW25" s="6"/>
      <c r="AX25" s="6">
        <v>2</v>
      </c>
      <c r="AY25" s="6">
        <v>2</v>
      </c>
      <c r="AZ25" s="6">
        <v>4</v>
      </c>
      <c r="BA25" s="6">
        <v>3</v>
      </c>
      <c r="BB25" s="6">
        <v>4</v>
      </c>
      <c r="BC25" s="6">
        <v>2</v>
      </c>
      <c r="BD25" s="6">
        <v>1</v>
      </c>
      <c r="BE25" s="6">
        <v>3</v>
      </c>
      <c r="BF25" s="6"/>
      <c r="BG25" s="6">
        <v>4</v>
      </c>
      <c r="BH25" s="6"/>
      <c r="BI25" s="6">
        <v>5</v>
      </c>
      <c r="BJ25" s="6">
        <v>3</v>
      </c>
      <c r="BK25" s="6">
        <v>4</v>
      </c>
      <c r="BL25" s="6">
        <v>1</v>
      </c>
      <c r="BM25" s="6">
        <v>4</v>
      </c>
      <c r="BN25" s="6">
        <v>2</v>
      </c>
      <c r="BO25" s="6">
        <v>3</v>
      </c>
      <c r="BP25" s="6">
        <v>2</v>
      </c>
      <c r="BQ25" s="6"/>
      <c r="BR25" s="6">
        <v>2</v>
      </c>
      <c r="BS25" s="6"/>
      <c r="BT25" s="6">
        <v>4</v>
      </c>
      <c r="BU25" s="6">
        <v>1</v>
      </c>
      <c r="BV25" s="6">
        <v>4</v>
      </c>
      <c r="BW25" s="6">
        <v>1</v>
      </c>
      <c r="BX25" s="6">
        <v>5</v>
      </c>
      <c r="BY25" s="6">
        <v>1</v>
      </c>
      <c r="BZ25" s="6">
        <v>2</v>
      </c>
      <c r="CA25" s="6">
        <v>1</v>
      </c>
      <c r="CB25" s="6"/>
      <c r="CC25" s="6">
        <v>2</v>
      </c>
      <c r="CD25" s="6"/>
      <c r="CE25" s="6">
        <v>2</v>
      </c>
      <c r="CF25" s="6">
        <v>1</v>
      </c>
      <c r="CG25" s="6">
        <v>5</v>
      </c>
      <c r="CH25" s="6">
        <v>1</v>
      </c>
      <c r="CI25" s="6">
        <v>4</v>
      </c>
      <c r="CJ25" s="6">
        <v>1</v>
      </c>
      <c r="CK25" s="6">
        <v>4</v>
      </c>
      <c r="CL25" s="6">
        <v>1</v>
      </c>
      <c r="CM25" s="6"/>
      <c r="CN25" s="6">
        <v>3</v>
      </c>
      <c r="CO25" s="6"/>
      <c r="CP25" s="6">
        <v>2</v>
      </c>
      <c r="CQ25" s="6">
        <v>2</v>
      </c>
      <c r="CR25" s="6">
        <v>5</v>
      </c>
      <c r="CS25" s="6">
        <v>1</v>
      </c>
      <c r="CT25" s="6">
        <v>5</v>
      </c>
      <c r="CU25" s="6">
        <v>1</v>
      </c>
      <c r="CV25" s="6">
        <v>4</v>
      </c>
      <c r="CW25" s="6">
        <v>1</v>
      </c>
    </row>
    <row r="26" spans="1:101" ht="36">
      <c r="A26" s="1">
        <v>25</v>
      </c>
      <c r="B26" s="4" t="s">
        <v>118</v>
      </c>
      <c r="C26" s="4" t="s">
        <v>119</v>
      </c>
      <c r="D26" s="2"/>
      <c r="E26" s="2"/>
      <c r="F26" s="2"/>
      <c r="G26" s="2"/>
      <c r="H26" s="6" t="s">
        <v>102</v>
      </c>
      <c r="I26" s="2"/>
      <c r="J26" s="2" t="s">
        <v>103</v>
      </c>
      <c r="K26" s="2"/>
      <c r="L26" s="2"/>
      <c r="M26" s="7" t="s">
        <v>120</v>
      </c>
      <c r="N26" s="4" t="s">
        <v>118</v>
      </c>
      <c r="O26" s="4" t="s">
        <v>119</v>
      </c>
      <c r="P26" s="2"/>
      <c r="Q26" s="2"/>
      <c r="R26" s="2"/>
      <c r="S26" s="2"/>
      <c r="T26" s="2"/>
      <c r="U26" s="101"/>
      <c r="V26" s="107"/>
      <c r="W26" s="107"/>
      <c r="X26" s="2"/>
      <c r="Y26" s="10">
        <v>41081</v>
      </c>
      <c r="Z26" s="7" t="s">
        <v>104</v>
      </c>
      <c r="AA26" s="4" t="s">
        <v>708</v>
      </c>
      <c r="AB26" s="4"/>
      <c r="AC26" s="4"/>
      <c r="AD26" s="8"/>
      <c r="AE26" s="4"/>
      <c r="AF26" s="4"/>
      <c r="AG26" s="2"/>
      <c r="AH26" s="2"/>
      <c r="AI26" s="9"/>
      <c r="AJ26" s="9"/>
      <c r="AK26" s="6">
        <v>3</v>
      </c>
      <c r="AL26" s="6"/>
      <c r="AM26" s="6">
        <v>5</v>
      </c>
      <c r="AN26" s="6">
        <v>1</v>
      </c>
      <c r="AO26" s="6">
        <v>1</v>
      </c>
      <c r="AP26" s="6">
        <v>3</v>
      </c>
      <c r="AQ26" s="6">
        <v>1</v>
      </c>
      <c r="AR26" s="6">
        <v>2</v>
      </c>
      <c r="AS26" s="6">
        <v>2</v>
      </c>
      <c r="AT26" s="6">
        <v>2</v>
      </c>
      <c r="AU26" s="6"/>
      <c r="AV26" s="6">
        <v>1</v>
      </c>
      <c r="AW26" s="6"/>
      <c r="AX26" s="6">
        <v>3</v>
      </c>
      <c r="AY26" s="6">
        <v>1</v>
      </c>
      <c r="AZ26" s="6">
        <v>3</v>
      </c>
      <c r="BA26" s="6">
        <v>3</v>
      </c>
      <c r="BB26" s="6">
        <v>1</v>
      </c>
      <c r="BC26" s="6">
        <v>2</v>
      </c>
      <c r="BD26" s="6">
        <v>3</v>
      </c>
      <c r="BE26" s="6">
        <v>2</v>
      </c>
      <c r="BF26" s="6"/>
      <c r="BG26" s="6">
        <v>4</v>
      </c>
      <c r="BH26" s="6"/>
      <c r="BI26" s="6">
        <v>5</v>
      </c>
      <c r="BJ26" s="6">
        <v>2</v>
      </c>
      <c r="BK26" s="6">
        <v>1</v>
      </c>
      <c r="BL26" s="6">
        <v>3</v>
      </c>
      <c r="BM26" s="6">
        <v>3</v>
      </c>
      <c r="BN26" s="6">
        <v>2</v>
      </c>
      <c r="BO26" s="6">
        <v>3</v>
      </c>
      <c r="BP26" s="6">
        <v>3</v>
      </c>
      <c r="BQ26" s="6"/>
      <c r="BR26" s="6">
        <v>4</v>
      </c>
      <c r="BS26" s="6"/>
      <c r="BT26" s="6">
        <v>3</v>
      </c>
      <c r="BU26" s="6">
        <v>3</v>
      </c>
      <c r="BV26" s="6">
        <v>3</v>
      </c>
      <c r="BW26" s="6">
        <v>3</v>
      </c>
      <c r="BX26" s="6">
        <v>2</v>
      </c>
      <c r="BY26" s="6">
        <v>3</v>
      </c>
      <c r="BZ26" s="6">
        <v>3</v>
      </c>
      <c r="CA26" s="6">
        <v>3</v>
      </c>
      <c r="CB26" s="6"/>
      <c r="CC26" s="6">
        <v>3</v>
      </c>
      <c r="CD26" s="6"/>
      <c r="CE26" s="6">
        <v>3</v>
      </c>
      <c r="CF26" s="6">
        <v>1</v>
      </c>
      <c r="CG26" s="6">
        <v>3</v>
      </c>
      <c r="CH26" s="6">
        <v>3</v>
      </c>
      <c r="CI26" s="6">
        <v>3</v>
      </c>
      <c r="CJ26" s="6">
        <v>2</v>
      </c>
      <c r="CK26" s="6">
        <v>4</v>
      </c>
      <c r="CL26" s="6">
        <v>2</v>
      </c>
      <c r="CM26" s="6"/>
      <c r="CN26" s="6">
        <v>3</v>
      </c>
      <c r="CO26" s="6"/>
      <c r="CP26" s="6">
        <v>2</v>
      </c>
      <c r="CQ26" s="6">
        <v>2</v>
      </c>
      <c r="CR26" s="6">
        <v>4</v>
      </c>
      <c r="CS26" s="6">
        <v>1</v>
      </c>
      <c r="CT26" s="6">
        <v>5</v>
      </c>
      <c r="CU26" s="6">
        <v>2</v>
      </c>
      <c r="CV26" s="6">
        <v>5</v>
      </c>
      <c r="CW26" s="6">
        <v>2</v>
      </c>
    </row>
    <row r="27" spans="1:101" ht="36">
      <c r="A27" s="1">
        <v>26</v>
      </c>
      <c r="B27" s="4" t="s">
        <v>121</v>
      </c>
      <c r="C27" s="4" t="s">
        <v>122</v>
      </c>
      <c r="D27" s="2"/>
      <c r="E27" s="2"/>
      <c r="F27" s="2"/>
      <c r="G27" s="2"/>
      <c r="H27" s="6" t="s">
        <v>102</v>
      </c>
      <c r="I27" s="2"/>
      <c r="J27" s="2" t="s">
        <v>103</v>
      </c>
      <c r="K27" s="2"/>
      <c r="L27" s="2"/>
      <c r="M27" s="7" t="s">
        <v>123</v>
      </c>
      <c r="N27" s="4" t="s">
        <v>121</v>
      </c>
      <c r="O27" s="4" t="s">
        <v>122</v>
      </c>
      <c r="P27" s="2"/>
      <c r="Q27" s="2"/>
      <c r="R27" s="2"/>
      <c r="S27" s="2"/>
      <c r="T27" s="2"/>
      <c r="U27" s="101"/>
      <c r="V27" s="107"/>
      <c r="W27" s="107"/>
      <c r="X27" s="2"/>
      <c r="Y27" s="10">
        <v>41081</v>
      </c>
      <c r="Z27" s="7" t="s">
        <v>104</v>
      </c>
      <c r="AA27" s="4" t="s">
        <v>708</v>
      </c>
      <c r="AB27" s="4"/>
      <c r="AC27" s="4"/>
      <c r="AD27" s="8"/>
      <c r="AE27" s="4"/>
      <c r="AF27" s="4"/>
      <c r="AG27" s="2"/>
      <c r="AH27" s="2"/>
      <c r="AI27" s="9"/>
      <c r="AJ27" s="9"/>
      <c r="AK27" s="6">
        <v>3</v>
      </c>
      <c r="AL27" s="6"/>
      <c r="AM27" s="6">
        <v>3</v>
      </c>
      <c r="AN27" s="6">
        <v>2</v>
      </c>
      <c r="AO27" s="6">
        <v>2</v>
      </c>
      <c r="AP27" s="6">
        <v>3</v>
      </c>
      <c r="AQ27" s="6">
        <v>3</v>
      </c>
      <c r="AR27" s="6">
        <v>2</v>
      </c>
      <c r="AS27" s="6">
        <v>2</v>
      </c>
      <c r="AT27" s="6">
        <v>2</v>
      </c>
      <c r="AU27" s="6"/>
      <c r="AV27" s="6">
        <v>2</v>
      </c>
      <c r="AW27" s="6"/>
      <c r="AX27" s="6">
        <v>4</v>
      </c>
      <c r="AY27" s="6">
        <v>1</v>
      </c>
      <c r="AZ27" s="6">
        <v>2</v>
      </c>
      <c r="BA27" s="6">
        <v>2</v>
      </c>
      <c r="BB27" s="6">
        <v>2</v>
      </c>
      <c r="BC27" s="6">
        <v>2</v>
      </c>
      <c r="BD27" s="6">
        <v>2</v>
      </c>
      <c r="BE27" s="6">
        <v>2</v>
      </c>
      <c r="BF27" s="6"/>
      <c r="BG27" s="6">
        <v>1</v>
      </c>
      <c r="BH27" s="6"/>
      <c r="BI27" s="6">
        <v>5</v>
      </c>
      <c r="BJ27" s="6">
        <v>1</v>
      </c>
      <c r="BK27" s="6">
        <v>2</v>
      </c>
      <c r="BL27" s="6">
        <v>3</v>
      </c>
      <c r="BM27" s="6">
        <v>4</v>
      </c>
      <c r="BN27" s="6">
        <v>2</v>
      </c>
      <c r="BO27" s="6">
        <v>3</v>
      </c>
      <c r="BP27" s="6">
        <v>1</v>
      </c>
      <c r="BQ27" s="6"/>
      <c r="BR27" s="6">
        <v>2</v>
      </c>
      <c r="BS27" s="6"/>
      <c r="BT27" s="6">
        <v>5</v>
      </c>
      <c r="BU27" s="6">
        <v>1</v>
      </c>
      <c r="BV27" s="6">
        <v>3</v>
      </c>
      <c r="BW27" s="6">
        <v>2</v>
      </c>
      <c r="BX27" s="6">
        <v>4</v>
      </c>
      <c r="BY27" s="6">
        <v>2</v>
      </c>
      <c r="BZ27" s="6">
        <v>4</v>
      </c>
      <c r="CA27" s="6">
        <v>2</v>
      </c>
      <c r="CB27" s="6"/>
      <c r="CC27" s="6">
        <v>4</v>
      </c>
      <c r="CD27" s="6"/>
      <c r="CE27" s="6">
        <v>2</v>
      </c>
      <c r="CF27" s="6">
        <v>3</v>
      </c>
      <c r="CG27" s="6">
        <v>3</v>
      </c>
      <c r="CH27" s="6">
        <v>3</v>
      </c>
      <c r="CI27" s="6">
        <v>4</v>
      </c>
      <c r="CJ27" s="6">
        <v>3</v>
      </c>
      <c r="CK27" s="6">
        <v>1</v>
      </c>
      <c r="CL27" s="6">
        <v>2</v>
      </c>
      <c r="CM27" s="6"/>
      <c r="CN27" s="6">
        <v>4</v>
      </c>
      <c r="CO27" s="6"/>
      <c r="CP27" s="6">
        <v>2</v>
      </c>
      <c r="CQ27" s="6">
        <v>3</v>
      </c>
      <c r="CR27" s="6">
        <v>3</v>
      </c>
      <c r="CS27" s="6">
        <v>2</v>
      </c>
      <c r="CT27" s="6">
        <v>4</v>
      </c>
      <c r="CU27" s="6">
        <v>3</v>
      </c>
      <c r="CV27" s="6">
        <v>4</v>
      </c>
      <c r="CW27" s="6">
        <v>3</v>
      </c>
    </row>
    <row r="28" spans="1:101" ht="36">
      <c r="A28" s="1">
        <v>27</v>
      </c>
      <c r="B28" s="4" t="s">
        <v>124</v>
      </c>
      <c r="C28" s="4" t="s">
        <v>125</v>
      </c>
      <c r="D28" s="2"/>
      <c r="E28" s="2"/>
      <c r="F28" s="2"/>
      <c r="G28" s="2"/>
      <c r="H28" s="6" t="s">
        <v>102</v>
      </c>
      <c r="I28" s="2"/>
      <c r="J28" s="2" t="s">
        <v>103</v>
      </c>
      <c r="K28" s="2"/>
      <c r="L28" s="2"/>
      <c r="M28" s="7" t="s">
        <v>126</v>
      </c>
      <c r="N28" s="4" t="s">
        <v>124</v>
      </c>
      <c r="O28" s="4" t="s">
        <v>125</v>
      </c>
      <c r="P28" s="2"/>
      <c r="Q28" s="2"/>
      <c r="R28" s="2"/>
      <c r="S28" s="2"/>
      <c r="T28" s="2"/>
      <c r="U28" s="101"/>
      <c r="V28" s="107"/>
      <c r="W28" s="107"/>
      <c r="X28" s="2"/>
      <c r="Y28" s="10">
        <v>41081</v>
      </c>
      <c r="Z28" s="7" t="s">
        <v>104</v>
      </c>
      <c r="AA28" s="4" t="s">
        <v>708</v>
      </c>
      <c r="AB28" s="4"/>
      <c r="AC28" s="4"/>
      <c r="AD28" s="8"/>
      <c r="AE28" s="4"/>
      <c r="AF28" s="4"/>
      <c r="AG28" s="2"/>
      <c r="AH28" s="2"/>
      <c r="AI28" s="9"/>
      <c r="AJ28" s="9"/>
      <c r="AK28" s="6">
        <v>3</v>
      </c>
      <c r="AL28" s="6"/>
      <c r="AM28" s="6">
        <v>4</v>
      </c>
      <c r="AN28" s="6">
        <v>1</v>
      </c>
      <c r="AO28" s="6">
        <v>1</v>
      </c>
      <c r="AP28" s="6">
        <v>3</v>
      </c>
      <c r="AQ28" s="6">
        <v>2</v>
      </c>
      <c r="AR28" s="6">
        <v>3</v>
      </c>
      <c r="AS28" s="6">
        <v>1</v>
      </c>
      <c r="AT28" s="6">
        <v>2</v>
      </c>
      <c r="AU28" s="6"/>
      <c r="AV28" s="6">
        <v>1</v>
      </c>
      <c r="AW28" s="6"/>
      <c r="AX28" s="6">
        <v>3</v>
      </c>
      <c r="AY28" s="6">
        <v>1</v>
      </c>
      <c r="AZ28" s="6">
        <v>3</v>
      </c>
      <c r="BA28" s="6">
        <v>3</v>
      </c>
      <c r="BB28" s="6">
        <v>3</v>
      </c>
      <c r="BC28" s="6">
        <v>2</v>
      </c>
      <c r="BD28" s="6">
        <v>1</v>
      </c>
      <c r="BE28" s="6">
        <v>2</v>
      </c>
      <c r="BF28" s="6"/>
      <c r="BG28" s="6">
        <v>2</v>
      </c>
      <c r="BH28" s="6"/>
      <c r="BI28" s="6">
        <v>5</v>
      </c>
      <c r="BJ28" s="6">
        <v>1</v>
      </c>
      <c r="BK28" s="6">
        <v>2</v>
      </c>
      <c r="BL28" s="6">
        <v>3</v>
      </c>
      <c r="BM28" s="6">
        <v>3</v>
      </c>
      <c r="BN28" s="6">
        <v>3</v>
      </c>
      <c r="BO28" s="6">
        <v>3</v>
      </c>
      <c r="BP28" s="6">
        <v>2</v>
      </c>
      <c r="BQ28" s="6"/>
      <c r="BR28" s="6">
        <v>3</v>
      </c>
      <c r="BS28" s="6"/>
      <c r="BT28" s="6">
        <v>4</v>
      </c>
      <c r="BU28" s="6">
        <v>3</v>
      </c>
      <c r="BV28" s="6">
        <v>1</v>
      </c>
      <c r="BW28" s="6">
        <v>3</v>
      </c>
      <c r="BX28" s="6">
        <v>1</v>
      </c>
      <c r="BY28" s="6">
        <v>3</v>
      </c>
      <c r="BZ28" s="6">
        <v>1</v>
      </c>
      <c r="CA28" s="6">
        <v>2</v>
      </c>
      <c r="CB28" s="6"/>
      <c r="CC28" s="6">
        <v>4</v>
      </c>
      <c r="CD28" s="6"/>
      <c r="CE28" s="6">
        <v>3</v>
      </c>
      <c r="CF28" s="6">
        <v>3</v>
      </c>
      <c r="CG28" s="6">
        <v>2</v>
      </c>
      <c r="CH28" s="6">
        <v>3</v>
      </c>
      <c r="CI28" s="6">
        <v>2</v>
      </c>
      <c r="CJ28" s="6">
        <v>3</v>
      </c>
      <c r="CK28" s="6">
        <v>2</v>
      </c>
      <c r="CL28" s="6">
        <v>3</v>
      </c>
      <c r="CM28" s="6"/>
      <c r="CN28" s="6">
        <v>4</v>
      </c>
      <c r="CO28" s="6"/>
      <c r="CP28" s="6">
        <v>3</v>
      </c>
      <c r="CQ28" s="6">
        <v>3</v>
      </c>
      <c r="CR28" s="6">
        <v>4</v>
      </c>
      <c r="CS28" s="6">
        <v>3</v>
      </c>
      <c r="CT28" s="6">
        <v>3</v>
      </c>
      <c r="CU28" s="6">
        <v>3</v>
      </c>
      <c r="CV28" s="6">
        <v>4</v>
      </c>
      <c r="CW28" s="6">
        <v>3</v>
      </c>
    </row>
    <row r="29" spans="1:101" ht="36">
      <c r="A29" s="1">
        <v>28</v>
      </c>
      <c r="B29" s="4" t="s">
        <v>127</v>
      </c>
      <c r="C29" s="4" t="s">
        <v>128</v>
      </c>
      <c r="D29" s="2"/>
      <c r="E29" s="2"/>
      <c r="F29" s="2"/>
      <c r="G29" s="2"/>
      <c r="H29" s="6" t="s">
        <v>102</v>
      </c>
      <c r="I29" s="2"/>
      <c r="J29" s="2" t="s">
        <v>103</v>
      </c>
      <c r="K29" s="2"/>
      <c r="L29" s="2"/>
      <c r="M29" s="7" t="s">
        <v>129</v>
      </c>
      <c r="N29" s="4" t="s">
        <v>127</v>
      </c>
      <c r="O29" s="4" t="s">
        <v>128</v>
      </c>
      <c r="P29" s="2"/>
      <c r="Q29" s="2"/>
      <c r="R29" s="2"/>
      <c r="S29" s="2"/>
      <c r="T29" s="2"/>
      <c r="U29" s="101"/>
      <c r="V29" s="107"/>
      <c r="W29" s="107"/>
      <c r="X29" s="2"/>
      <c r="Y29" s="10">
        <v>41081</v>
      </c>
      <c r="Z29" s="7" t="s">
        <v>104</v>
      </c>
      <c r="AA29" s="4" t="s">
        <v>708</v>
      </c>
      <c r="AB29" s="4"/>
      <c r="AC29" s="4"/>
      <c r="AD29" s="8"/>
      <c r="AE29" s="4"/>
      <c r="AF29" s="4"/>
      <c r="AG29" s="2"/>
      <c r="AH29" s="2"/>
      <c r="AI29" s="9"/>
      <c r="AJ29" s="9"/>
      <c r="AK29" s="6">
        <v>4</v>
      </c>
      <c r="AL29" s="6"/>
      <c r="AM29" s="6">
        <v>3</v>
      </c>
      <c r="AN29" s="6">
        <v>3</v>
      </c>
      <c r="AO29" s="6">
        <v>3</v>
      </c>
      <c r="AP29" s="6">
        <v>3</v>
      </c>
      <c r="AQ29" s="6">
        <v>3</v>
      </c>
      <c r="AR29" s="6">
        <v>3</v>
      </c>
      <c r="AS29" s="6">
        <v>0</v>
      </c>
      <c r="AT29" s="6">
        <v>0</v>
      </c>
      <c r="AU29" s="6"/>
      <c r="AV29" s="6">
        <v>3</v>
      </c>
      <c r="AW29" s="6"/>
      <c r="AX29" s="6">
        <v>2</v>
      </c>
      <c r="AY29" s="6">
        <v>1</v>
      </c>
      <c r="AZ29" s="6">
        <v>3</v>
      </c>
      <c r="BA29" s="6">
        <v>1</v>
      </c>
      <c r="BB29" s="6">
        <v>2</v>
      </c>
      <c r="BC29" s="6">
        <v>1</v>
      </c>
      <c r="BD29" s="6">
        <v>0</v>
      </c>
      <c r="BE29" s="6">
        <v>0</v>
      </c>
      <c r="BF29" s="6"/>
      <c r="BG29" s="6">
        <v>2</v>
      </c>
      <c r="BH29" s="6"/>
      <c r="BI29" s="6">
        <v>5</v>
      </c>
      <c r="BJ29" s="6">
        <v>2</v>
      </c>
      <c r="BK29" s="6">
        <v>1</v>
      </c>
      <c r="BL29" s="6">
        <v>2</v>
      </c>
      <c r="BM29" s="6">
        <v>4</v>
      </c>
      <c r="BN29" s="6">
        <v>2</v>
      </c>
      <c r="BO29" s="6">
        <v>0</v>
      </c>
      <c r="BP29" s="6">
        <v>0</v>
      </c>
      <c r="BQ29" s="6"/>
      <c r="BR29" s="6">
        <v>2</v>
      </c>
      <c r="BS29" s="6"/>
      <c r="BT29" s="6">
        <v>5</v>
      </c>
      <c r="BU29" s="6">
        <v>1</v>
      </c>
      <c r="BV29" s="6">
        <v>2</v>
      </c>
      <c r="BW29" s="6">
        <v>2</v>
      </c>
      <c r="BX29" s="6">
        <v>4</v>
      </c>
      <c r="BY29" s="6">
        <v>1</v>
      </c>
      <c r="BZ29" s="6">
        <v>0</v>
      </c>
      <c r="CA29" s="6">
        <v>0</v>
      </c>
      <c r="CB29" s="6"/>
      <c r="CC29" s="6">
        <v>3</v>
      </c>
      <c r="CD29" s="6"/>
      <c r="CE29" s="6">
        <v>1</v>
      </c>
      <c r="CF29" s="6">
        <v>2</v>
      </c>
      <c r="CG29" s="6">
        <v>2</v>
      </c>
      <c r="CH29" s="6">
        <v>2</v>
      </c>
      <c r="CI29" s="6">
        <v>3</v>
      </c>
      <c r="CJ29" s="6">
        <v>2</v>
      </c>
      <c r="CK29" s="6">
        <v>0</v>
      </c>
      <c r="CL29" s="6">
        <v>0</v>
      </c>
      <c r="CM29" s="6"/>
      <c r="CN29" s="6">
        <v>5</v>
      </c>
      <c r="CO29" s="6"/>
      <c r="CP29" s="6">
        <v>3</v>
      </c>
      <c r="CQ29" s="6">
        <v>2</v>
      </c>
      <c r="CR29" s="6">
        <v>4</v>
      </c>
      <c r="CS29" s="6">
        <v>2</v>
      </c>
      <c r="CT29" s="6">
        <v>4</v>
      </c>
      <c r="CU29" s="6">
        <v>2</v>
      </c>
      <c r="CV29" s="6">
        <v>0</v>
      </c>
      <c r="CW29" s="6">
        <v>0</v>
      </c>
    </row>
    <row r="30" spans="1:101" ht="36">
      <c r="A30" s="1">
        <v>29</v>
      </c>
      <c r="B30" s="4" t="s">
        <v>130</v>
      </c>
      <c r="C30" s="4" t="s">
        <v>131</v>
      </c>
      <c r="D30" s="2"/>
      <c r="E30" s="2"/>
      <c r="F30" s="2"/>
      <c r="G30" s="2"/>
      <c r="H30" s="6" t="s">
        <v>102</v>
      </c>
      <c r="I30" s="2"/>
      <c r="J30" s="2" t="s">
        <v>103</v>
      </c>
      <c r="K30" s="2"/>
      <c r="L30" s="2"/>
      <c r="M30" s="7" t="s">
        <v>132</v>
      </c>
      <c r="N30" s="4" t="s">
        <v>130</v>
      </c>
      <c r="O30" s="4" t="s">
        <v>131</v>
      </c>
      <c r="P30" s="2"/>
      <c r="Q30" s="2"/>
      <c r="R30" s="2"/>
      <c r="S30" s="2"/>
      <c r="T30" s="2"/>
      <c r="U30" s="101"/>
      <c r="V30" s="107"/>
      <c r="W30" s="107"/>
      <c r="X30" s="2"/>
      <c r="Y30" s="10">
        <v>41082</v>
      </c>
      <c r="Z30" s="12" t="s">
        <v>133</v>
      </c>
      <c r="AA30" s="4" t="s">
        <v>708</v>
      </c>
      <c r="AB30" s="4"/>
      <c r="AC30" s="4"/>
      <c r="AD30" s="8"/>
      <c r="AE30" s="4"/>
      <c r="AF30" s="4"/>
      <c r="AG30" s="2"/>
      <c r="AH30" s="2"/>
      <c r="AI30" s="9"/>
      <c r="AJ30" s="9"/>
      <c r="AK30" s="6">
        <v>4</v>
      </c>
      <c r="AL30" s="6"/>
      <c r="AM30" s="6">
        <v>3</v>
      </c>
      <c r="AN30" s="6">
        <v>3</v>
      </c>
      <c r="AO30" s="6">
        <v>3</v>
      </c>
      <c r="AP30" s="6">
        <v>3</v>
      </c>
      <c r="AQ30" s="6">
        <v>2</v>
      </c>
      <c r="AR30" s="6">
        <v>3</v>
      </c>
      <c r="AS30" s="6">
        <v>3</v>
      </c>
      <c r="AT30" s="6">
        <v>2</v>
      </c>
      <c r="AU30" s="6"/>
      <c r="AV30" s="6">
        <v>2</v>
      </c>
      <c r="AW30" s="6"/>
      <c r="AX30" s="6">
        <v>3</v>
      </c>
      <c r="AY30" s="6">
        <v>0</v>
      </c>
      <c r="AZ30" s="6">
        <v>3</v>
      </c>
      <c r="BA30" s="6">
        <v>0</v>
      </c>
      <c r="BB30" s="6">
        <v>2</v>
      </c>
      <c r="BC30" s="6">
        <v>0</v>
      </c>
      <c r="BD30" s="6">
        <v>4</v>
      </c>
      <c r="BE30" s="6">
        <v>0</v>
      </c>
      <c r="BF30" s="6"/>
      <c r="BG30" s="6">
        <v>4</v>
      </c>
      <c r="BH30" s="6"/>
      <c r="BI30" s="6">
        <v>5</v>
      </c>
      <c r="BJ30" s="6">
        <v>0</v>
      </c>
      <c r="BK30" s="6">
        <v>2</v>
      </c>
      <c r="BL30" s="6">
        <v>0</v>
      </c>
      <c r="BM30" s="6">
        <v>3</v>
      </c>
      <c r="BN30" s="6">
        <v>0</v>
      </c>
      <c r="BO30" s="6">
        <v>3</v>
      </c>
      <c r="BP30" s="6">
        <v>0</v>
      </c>
      <c r="BQ30" s="6"/>
      <c r="BR30" s="6">
        <v>1</v>
      </c>
      <c r="BS30" s="6"/>
      <c r="BT30" s="6">
        <v>4</v>
      </c>
      <c r="BU30" s="6">
        <v>0</v>
      </c>
      <c r="BV30" s="6">
        <v>2</v>
      </c>
      <c r="BW30" s="6">
        <v>0</v>
      </c>
      <c r="BX30" s="6">
        <v>3</v>
      </c>
      <c r="BY30" s="6">
        <v>0</v>
      </c>
      <c r="BZ30" s="6">
        <v>4</v>
      </c>
      <c r="CA30" s="6">
        <v>0</v>
      </c>
      <c r="CB30" s="6"/>
      <c r="CC30" s="6">
        <v>2</v>
      </c>
      <c r="CD30" s="6"/>
      <c r="CE30" s="6">
        <v>3</v>
      </c>
      <c r="CF30" s="6">
        <v>0</v>
      </c>
      <c r="CG30" s="6">
        <v>3</v>
      </c>
      <c r="CH30" s="6">
        <v>0</v>
      </c>
      <c r="CI30" s="6">
        <v>3</v>
      </c>
      <c r="CJ30" s="6">
        <v>0</v>
      </c>
      <c r="CK30" s="6">
        <v>4</v>
      </c>
      <c r="CL30" s="6">
        <v>0</v>
      </c>
      <c r="CM30" s="6"/>
      <c r="CN30" s="6">
        <v>4</v>
      </c>
      <c r="CO30" s="6"/>
      <c r="CP30" s="6">
        <v>2</v>
      </c>
      <c r="CQ30" s="6">
        <v>0</v>
      </c>
      <c r="CR30" s="6">
        <v>3</v>
      </c>
      <c r="CS30" s="6">
        <v>0</v>
      </c>
      <c r="CT30" s="6">
        <v>3</v>
      </c>
      <c r="CU30" s="6">
        <v>0</v>
      </c>
      <c r="CV30" s="6">
        <v>3</v>
      </c>
      <c r="CW30" s="6">
        <v>0</v>
      </c>
    </row>
    <row r="31" spans="1:101" ht="36">
      <c r="A31" s="1">
        <v>30</v>
      </c>
      <c r="B31" s="4" t="s">
        <v>134</v>
      </c>
      <c r="C31" s="4" t="s">
        <v>131</v>
      </c>
      <c r="D31" s="2"/>
      <c r="E31" s="2"/>
      <c r="F31" s="2"/>
      <c r="G31" s="2"/>
      <c r="H31" s="6" t="s">
        <v>102</v>
      </c>
      <c r="I31" s="2"/>
      <c r="J31" s="2" t="s">
        <v>103</v>
      </c>
      <c r="K31" s="2"/>
      <c r="L31" s="2"/>
      <c r="M31" s="2" t="s">
        <v>697</v>
      </c>
      <c r="N31" s="4" t="s">
        <v>134</v>
      </c>
      <c r="O31" s="4" t="s">
        <v>131</v>
      </c>
      <c r="P31" s="2"/>
      <c r="Q31" s="2"/>
      <c r="R31" s="2"/>
      <c r="S31" s="2"/>
      <c r="T31" s="2"/>
      <c r="U31" s="101"/>
      <c r="V31" s="107"/>
      <c r="W31" s="107"/>
      <c r="X31" s="2"/>
      <c r="Y31" s="10">
        <v>41082</v>
      </c>
      <c r="Z31" s="12" t="s">
        <v>133</v>
      </c>
      <c r="AA31" s="4" t="s">
        <v>708</v>
      </c>
      <c r="AB31" s="4"/>
      <c r="AC31" s="4"/>
      <c r="AD31" s="8"/>
      <c r="AE31" s="4"/>
      <c r="AF31" s="4"/>
      <c r="AG31" s="2"/>
      <c r="AH31" s="2"/>
      <c r="AI31" s="9"/>
      <c r="AJ31" s="9"/>
      <c r="AK31" s="6">
        <v>4</v>
      </c>
      <c r="AL31" s="6"/>
      <c r="AM31" s="6">
        <v>3</v>
      </c>
      <c r="AN31" s="6">
        <v>2</v>
      </c>
      <c r="AO31" s="6">
        <v>3</v>
      </c>
      <c r="AP31" s="6">
        <v>3</v>
      </c>
      <c r="AQ31" s="6">
        <v>3</v>
      </c>
      <c r="AR31" s="6">
        <v>3</v>
      </c>
      <c r="AS31" s="6">
        <v>2</v>
      </c>
      <c r="AT31" s="6">
        <v>3</v>
      </c>
      <c r="AU31" s="6"/>
      <c r="AV31" s="6">
        <v>3</v>
      </c>
      <c r="AW31" s="6"/>
      <c r="AX31" s="6">
        <v>4</v>
      </c>
      <c r="AY31" s="6">
        <v>1</v>
      </c>
      <c r="AZ31" s="6">
        <v>3</v>
      </c>
      <c r="BA31" s="6">
        <v>2</v>
      </c>
      <c r="BB31" s="6">
        <v>2</v>
      </c>
      <c r="BC31" s="6">
        <v>2</v>
      </c>
      <c r="BD31" s="6">
        <v>5</v>
      </c>
      <c r="BE31" s="6">
        <v>3</v>
      </c>
      <c r="BF31" s="6"/>
      <c r="BG31" s="6">
        <v>5</v>
      </c>
      <c r="BH31" s="6"/>
      <c r="BI31" s="6">
        <v>3</v>
      </c>
      <c r="BJ31" s="6">
        <v>3</v>
      </c>
      <c r="BK31" s="6">
        <v>1</v>
      </c>
      <c r="BL31" s="6">
        <v>3</v>
      </c>
      <c r="BM31" s="6">
        <v>2</v>
      </c>
      <c r="BN31" s="6">
        <v>3</v>
      </c>
      <c r="BO31" s="6">
        <v>3</v>
      </c>
      <c r="BP31" s="6">
        <v>3</v>
      </c>
      <c r="BQ31" s="6"/>
      <c r="BR31" s="6">
        <v>4</v>
      </c>
      <c r="BS31" s="6"/>
      <c r="BT31" s="6">
        <v>4</v>
      </c>
      <c r="BU31" s="6">
        <v>2</v>
      </c>
      <c r="BV31" s="6">
        <v>2</v>
      </c>
      <c r="BW31" s="6">
        <v>3</v>
      </c>
      <c r="BX31" s="6">
        <v>2</v>
      </c>
      <c r="BY31" s="6">
        <v>3</v>
      </c>
      <c r="BZ31" s="6">
        <v>2</v>
      </c>
      <c r="CA31" s="6">
        <v>2</v>
      </c>
      <c r="CB31" s="6"/>
      <c r="CC31" s="6">
        <v>3</v>
      </c>
      <c r="CD31" s="6"/>
      <c r="CE31" s="6">
        <v>4</v>
      </c>
      <c r="CF31" s="6">
        <v>2</v>
      </c>
      <c r="CG31" s="6">
        <v>3</v>
      </c>
      <c r="CH31" s="6">
        <v>2</v>
      </c>
      <c r="CI31" s="6">
        <v>3</v>
      </c>
      <c r="CJ31" s="6">
        <v>2</v>
      </c>
      <c r="CK31" s="6">
        <v>4</v>
      </c>
      <c r="CL31" s="6">
        <v>2</v>
      </c>
      <c r="CM31" s="6"/>
      <c r="CN31" s="6">
        <v>3</v>
      </c>
      <c r="CO31" s="6"/>
      <c r="CP31" s="6">
        <v>2</v>
      </c>
      <c r="CQ31" s="6">
        <v>1</v>
      </c>
      <c r="CR31" s="6">
        <v>2</v>
      </c>
      <c r="CS31" s="6">
        <v>2</v>
      </c>
      <c r="CT31" s="6">
        <v>4</v>
      </c>
      <c r="CU31" s="6">
        <v>2</v>
      </c>
      <c r="CV31" s="6">
        <v>3</v>
      </c>
      <c r="CW31" s="6">
        <v>3</v>
      </c>
    </row>
    <row r="32" spans="1:101" ht="36">
      <c r="A32" s="1">
        <v>31</v>
      </c>
      <c r="B32" s="4" t="s">
        <v>135</v>
      </c>
      <c r="C32" s="4" t="s">
        <v>136</v>
      </c>
      <c r="D32" s="2"/>
      <c r="E32" s="5" t="s">
        <v>137</v>
      </c>
      <c r="F32" s="2"/>
      <c r="G32" s="5" t="s">
        <v>138</v>
      </c>
      <c r="H32" s="6" t="s">
        <v>102</v>
      </c>
      <c r="I32" s="6">
        <v>92651</v>
      </c>
      <c r="J32" s="2" t="s">
        <v>103</v>
      </c>
      <c r="K32" s="4" t="s">
        <v>139</v>
      </c>
      <c r="L32" s="2"/>
      <c r="M32" s="7" t="s">
        <v>140</v>
      </c>
      <c r="N32" s="4" t="s">
        <v>135</v>
      </c>
      <c r="O32" s="4" t="s">
        <v>136</v>
      </c>
      <c r="P32" s="5" t="s">
        <v>137</v>
      </c>
      <c r="Q32" s="5" t="s">
        <v>138</v>
      </c>
      <c r="R32" s="6" t="s">
        <v>102</v>
      </c>
      <c r="S32" s="6">
        <v>92651</v>
      </c>
      <c r="T32" s="6"/>
      <c r="U32" s="102"/>
      <c r="V32" s="108"/>
      <c r="W32" s="108"/>
      <c r="X32" s="6"/>
      <c r="Y32" s="10">
        <v>41082</v>
      </c>
      <c r="Z32" s="12" t="s">
        <v>133</v>
      </c>
      <c r="AA32" s="4" t="s">
        <v>708</v>
      </c>
      <c r="AB32" s="4"/>
      <c r="AC32" s="4"/>
      <c r="AD32" s="8"/>
      <c r="AE32" s="4"/>
      <c r="AF32" s="4"/>
      <c r="AG32" s="2"/>
      <c r="AH32" s="4" t="s">
        <v>141</v>
      </c>
      <c r="AI32" s="9"/>
      <c r="AJ32" s="9"/>
      <c r="AK32" s="6">
        <v>4</v>
      </c>
      <c r="AL32" s="6"/>
      <c r="AM32" s="6">
        <v>2</v>
      </c>
      <c r="AN32" s="6">
        <v>3</v>
      </c>
      <c r="AO32" s="6">
        <v>1</v>
      </c>
      <c r="AP32" s="6">
        <v>3</v>
      </c>
      <c r="AQ32" s="6">
        <v>2</v>
      </c>
      <c r="AR32" s="6">
        <v>3</v>
      </c>
      <c r="AS32" s="6">
        <v>3</v>
      </c>
      <c r="AT32" s="6">
        <v>3</v>
      </c>
      <c r="AU32" s="6"/>
      <c r="AV32" s="6">
        <v>3</v>
      </c>
      <c r="AW32" s="6"/>
      <c r="AX32" s="6">
        <v>3</v>
      </c>
      <c r="AY32" s="6">
        <v>0</v>
      </c>
      <c r="AZ32" s="6">
        <v>3</v>
      </c>
      <c r="BA32" s="6">
        <v>0</v>
      </c>
      <c r="BB32" s="6">
        <v>2</v>
      </c>
      <c r="BC32" s="6">
        <v>0</v>
      </c>
      <c r="BD32" s="6">
        <v>2</v>
      </c>
      <c r="BE32" s="6">
        <v>0</v>
      </c>
      <c r="BF32" s="6"/>
      <c r="BG32" s="6">
        <v>4</v>
      </c>
      <c r="BH32" s="6"/>
      <c r="BI32" s="6">
        <v>4</v>
      </c>
      <c r="BJ32" s="6">
        <v>0</v>
      </c>
      <c r="BK32" s="6">
        <v>2</v>
      </c>
      <c r="BL32" s="6">
        <v>0</v>
      </c>
      <c r="BM32" s="6">
        <v>3</v>
      </c>
      <c r="BN32" s="6">
        <v>0</v>
      </c>
      <c r="BO32" s="6">
        <v>4</v>
      </c>
      <c r="BP32" s="6">
        <v>0</v>
      </c>
      <c r="BQ32" s="6"/>
      <c r="BR32" s="6">
        <v>2</v>
      </c>
      <c r="BS32" s="6"/>
      <c r="BT32" s="6">
        <v>4</v>
      </c>
      <c r="BU32" s="6">
        <v>0</v>
      </c>
      <c r="BV32" s="6">
        <v>3</v>
      </c>
      <c r="BW32" s="6">
        <v>0</v>
      </c>
      <c r="BX32" s="6">
        <v>4</v>
      </c>
      <c r="BY32" s="6">
        <v>0</v>
      </c>
      <c r="BZ32" s="6">
        <v>1</v>
      </c>
      <c r="CA32" s="6">
        <v>0</v>
      </c>
      <c r="CB32" s="6"/>
      <c r="CC32" s="6">
        <v>3</v>
      </c>
      <c r="CD32" s="6"/>
      <c r="CE32" s="6">
        <v>3</v>
      </c>
      <c r="CF32" s="6">
        <v>2</v>
      </c>
      <c r="CG32" s="6">
        <v>3</v>
      </c>
      <c r="CH32" s="6">
        <v>2</v>
      </c>
      <c r="CI32" s="6">
        <v>3</v>
      </c>
      <c r="CJ32" s="6">
        <v>2</v>
      </c>
      <c r="CK32" s="6">
        <v>1</v>
      </c>
      <c r="CL32" s="6">
        <v>2</v>
      </c>
      <c r="CM32" s="6"/>
      <c r="CN32" s="6">
        <v>4</v>
      </c>
      <c r="CO32" s="6"/>
      <c r="CP32" s="6">
        <v>3</v>
      </c>
      <c r="CQ32" s="6">
        <v>3</v>
      </c>
      <c r="CR32" s="6">
        <v>4</v>
      </c>
      <c r="CS32" s="6">
        <v>3</v>
      </c>
      <c r="CT32" s="6">
        <v>4</v>
      </c>
      <c r="CU32" s="6">
        <v>3</v>
      </c>
      <c r="CV32" s="6">
        <v>3</v>
      </c>
      <c r="CW32" s="6">
        <v>3</v>
      </c>
    </row>
    <row r="33" spans="1:101" ht="36">
      <c r="A33" s="1">
        <v>32</v>
      </c>
      <c r="B33" s="4" t="s">
        <v>142</v>
      </c>
      <c r="C33" s="4" t="s">
        <v>136</v>
      </c>
      <c r="D33" s="2"/>
      <c r="E33" s="2"/>
      <c r="F33" s="2"/>
      <c r="G33" s="2"/>
      <c r="H33" s="6" t="s">
        <v>102</v>
      </c>
      <c r="I33" s="2"/>
      <c r="J33" s="2" t="s">
        <v>103</v>
      </c>
      <c r="K33" s="2"/>
      <c r="L33" s="2"/>
      <c r="M33" s="12" t="s">
        <v>133</v>
      </c>
      <c r="N33" s="4" t="s">
        <v>142</v>
      </c>
      <c r="O33" s="4" t="s">
        <v>136</v>
      </c>
      <c r="P33" s="2"/>
      <c r="Q33" s="2"/>
      <c r="R33" s="2"/>
      <c r="S33" s="2"/>
      <c r="T33" s="2"/>
      <c r="U33" s="101"/>
      <c r="V33" s="107"/>
      <c r="W33" s="107"/>
      <c r="X33" s="2"/>
      <c r="Y33" s="10">
        <v>41082</v>
      </c>
      <c r="Z33" s="12" t="s">
        <v>133</v>
      </c>
      <c r="AA33" s="4" t="s">
        <v>708</v>
      </c>
      <c r="AB33" s="4"/>
      <c r="AC33" s="4"/>
      <c r="AD33" s="8"/>
      <c r="AE33" s="4"/>
      <c r="AF33" s="4"/>
      <c r="AG33" s="2"/>
      <c r="AH33" s="2"/>
      <c r="AI33" s="9"/>
      <c r="AJ33" s="9"/>
      <c r="AK33" s="6">
        <v>4</v>
      </c>
      <c r="AL33" s="6"/>
      <c r="AM33" s="6">
        <v>3</v>
      </c>
      <c r="AN33" s="6">
        <v>3</v>
      </c>
      <c r="AO33" s="6">
        <v>3</v>
      </c>
      <c r="AP33" s="6">
        <v>3</v>
      </c>
      <c r="AQ33" s="6">
        <v>2</v>
      </c>
      <c r="AR33" s="6">
        <v>0</v>
      </c>
      <c r="AS33" s="6">
        <v>3</v>
      </c>
      <c r="AT33" s="6">
        <v>0</v>
      </c>
      <c r="AU33" s="6"/>
      <c r="AV33" s="6">
        <v>2</v>
      </c>
      <c r="AW33" s="6"/>
      <c r="AX33" s="6">
        <v>2</v>
      </c>
      <c r="AY33" s="6">
        <v>2</v>
      </c>
      <c r="AZ33" s="6">
        <v>4</v>
      </c>
      <c r="BA33" s="6">
        <v>2</v>
      </c>
      <c r="BB33" s="6">
        <v>4</v>
      </c>
      <c r="BC33" s="6">
        <v>2</v>
      </c>
      <c r="BD33" s="6">
        <v>4</v>
      </c>
      <c r="BE33" s="6">
        <v>2</v>
      </c>
      <c r="BF33" s="6"/>
      <c r="BG33" s="6">
        <v>1</v>
      </c>
      <c r="BH33" s="6"/>
      <c r="BI33" s="6">
        <v>5</v>
      </c>
      <c r="BJ33" s="6">
        <v>1</v>
      </c>
      <c r="BK33" s="6">
        <v>5</v>
      </c>
      <c r="BL33" s="6">
        <v>1</v>
      </c>
      <c r="BM33" s="6">
        <v>3</v>
      </c>
      <c r="BN33" s="6">
        <v>0</v>
      </c>
      <c r="BO33" s="6">
        <v>2</v>
      </c>
      <c r="BP33" s="6">
        <v>0</v>
      </c>
      <c r="BQ33" s="6"/>
      <c r="BR33" s="6">
        <v>2</v>
      </c>
      <c r="BS33" s="6"/>
      <c r="BT33" s="6">
        <v>5</v>
      </c>
      <c r="BU33" s="6">
        <v>2</v>
      </c>
      <c r="BV33" s="6">
        <v>2</v>
      </c>
      <c r="BW33" s="6">
        <v>2</v>
      </c>
      <c r="BX33" s="6">
        <v>2</v>
      </c>
      <c r="BY33" s="6">
        <v>2</v>
      </c>
      <c r="BZ33" s="6">
        <v>4</v>
      </c>
      <c r="CA33" s="6">
        <v>2</v>
      </c>
      <c r="CB33" s="6"/>
      <c r="CC33" s="6">
        <v>2</v>
      </c>
      <c r="CD33" s="6"/>
      <c r="CE33" s="6">
        <v>3</v>
      </c>
      <c r="CF33" s="6">
        <v>0</v>
      </c>
      <c r="CG33" s="6">
        <v>5</v>
      </c>
      <c r="CH33" s="6">
        <v>0</v>
      </c>
      <c r="CI33" s="6">
        <v>4</v>
      </c>
      <c r="CJ33" s="6">
        <v>0</v>
      </c>
      <c r="CK33" s="6">
        <v>5</v>
      </c>
      <c r="CL33" s="6">
        <v>0</v>
      </c>
      <c r="CM33" s="6"/>
      <c r="CN33" s="6">
        <v>3</v>
      </c>
      <c r="CO33" s="6"/>
      <c r="CP33" s="6">
        <v>2</v>
      </c>
      <c r="CQ33" s="6">
        <v>3</v>
      </c>
      <c r="CR33" s="6">
        <v>4</v>
      </c>
      <c r="CS33" s="6">
        <v>0</v>
      </c>
      <c r="CT33" s="6">
        <v>4</v>
      </c>
      <c r="CU33" s="6">
        <v>0</v>
      </c>
      <c r="CV33" s="6">
        <v>3</v>
      </c>
      <c r="CW33" s="6">
        <v>0</v>
      </c>
    </row>
    <row r="34" spans="1:101" ht="42">
      <c r="A34" s="1">
        <v>33</v>
      </c>
      <c r="B34" s="4" t="s">
        <v>717</v>
      </c>
      <c r="C34" s="4" t="s">
        <v>143</v>
      </c>
      <c r="D34" s="2"/>
      <c r="E34" s="13" t="s">
        <v>144</v>
      </c>
      <c r="F34" s="2"/>
      <c r="G34" s="13" t="s">
        <v>138</v>
      </c>
      <c r="H34" s="6" t="s">
        <v>102</v>
      </c>
      <c r="I34" s="13">
        <v>92651</v>
      </c>
      <c r="J34" s="2" t="s">
        <v>103</v>
      </c>
      <c r="K34" s="13" t="s">
        <v>145</v>
      </c>
      <c r="L34" s="2"/>
      <c r="M34" s="7" t="s">
        <v>146</v>
      </c>
      <c r="N34" s="4" t="s">
        <v>717</v>
      </c>
      <c r="O34" s="4" t="s">
        <v>143</v>
      </c>
      <c r="P34" s="13" t="s">
        <v>144</v>
      </c>
      <c r="Q34" s="13" t="s">
        <v>138</v>
      </c>
      <c r="R34" s="13" t="s">
        <v>102</v>
      </c>
      <c r="S34" s="13">
        <v>92651</v>
      </c>
      <c r="T34" s="13"/>
      <c r="U34" s="103">
        <v>4388576953350570</v>
      </c>
      <c r="V34" s="109"/>
      <c r="W34" s="109" t="s">
        <v>726</v>
      </c>
      <c r="X34" s="13"/>
      <c r="Y34" s="10">
        <v>41082</v>
      </c>
      <c r="Z34" s="12" t="s">
        <v>133</v>
      </c>
      <c r="AA34" s="4" t="s">
        <v>708</v>
      </c>
      <c r="AB34" s="4"/>
      <c r="AC34" s="4"/>
      <c r="AD34" s="8"/>
      <c r="AE34" s="4"/>
      <c r="AF34" s="4"/>
      <c r="AG34" s="2"/>
      <c r="AH34" s="4" t="s">
        <v>148</v>
      </c>
      <c r="AI34" s="9"/>
      <c r="AJ34" s="9"/>
      <c r="AK34" s="6">
        <v>3</v>
      </c>
      <c r="AL34" s="6"/>
      <c r="AM34" s="6">
        <v>3</v>
      </c>
      <c r="AN34" s="6">
        <v>2</v>
      </c>
      <c r="AO34" s="6">
        <v>3</v>
      </c>
      <c r="AP34" s="6">
        <v>2</v>
      </c>
      <c r="AQ34" s="6">
        <v>3</v>
      </c>
      <c r="AR34" s="6">
        <v>2</v>
      </c>
      <c r="AS34" s="6">
        <v>3</v>
      </c>
      <c r="AT34" s="6">
        <v>2</v>
      </c>
      <c r="AU34" s="6"/>
      <c r="AV34" s="6">
        <v>4</v>
      </c>
      <c r="AW34" s="6"/>
      <c r="AX34" s="6">
        <v>3</v>
      </c>
      <c r="AY34" s="6">
        <v>3</v>
      </c>
      <c r="AZ34" s="6">
        <v>3</v>
      </c>
      <c r="BA34" s="6">
        <v>0</v>
      </c>
      <c r="BB34" s="6">
        <v>4</v>
      </c>
      <c r="BC34" s="6">
        <v>3</v>
      </c>
      <c r="BD34" s="6">
        <v>4</v>
      </c>
      <c r="BE34" s="6">
        <v>0</v>
      </c>
      <c r="BF34" s="6"/>
      <c r="BG34" s="6">
        <v>3</v>
      </c>
      <c r="BH34" s="6"/>
      <c r="BI34" s="6">
        <v>4</v>
      </c>
      <c r="BJ34" s="6">
        <v>2</v>
      </c>
      <c r="BK34" s="6">
        <v>4</v>
      </c>
      <c r="BL34" s="6">
        <v>3</v>
      </c>
      <c r="BM34" s="6">
        <v>3</v>
      </c>
      <c r="BN34" s="6">
        <v>3</v>
      </c>
      <c r="BO34" s="6">
        <v>3</v>
      </c>
      <c r="BP34" s="6">
        <v>3</v>
      </c>
      <c r="BQ34" s="6"/>
      <c r="BR34" s="6">
        <v>2</v>
      </c>
      <c r="BS34" s="6"/>
      <c r="BT34" s="6">
        <v>3</v>
      </c>
      <c r="BU34" s="6">
        <v>2</v>
      </c>
      <c r="BV34" s="6">
        <v>3</v>
      </c>
      <c r="BW34" s="6">
        <v>2</v>
      </c>
      <c r="BX34" s="6">
        <v>3</v>
      </c>
      <c r="BY34" s="6">
        <v>2</v>
      </c>
      <c r="BZ34" s="6">
        <v>2</v>
      </c>
      <c r="CA34" s="6">
        <v>0</v>
      </c>
      <c r="CB34" s="6"/>
      <c r="CC34" s="6">
        <v>3</v>
      </c>
      <c r="CD34" s="6"/>
      <c r="CE34" s="6">
        <v>3</v>
      </c>
      <c r="CF34" s="6">
        <v>2</v>
      </c>
      <c r="CG34" s="6">
        <v>2</v>
      </c>
      <c r="CH34" s="6">
        <v>2</v>
      </c>
      <c r="CI34" s="6">
        <v>4</v>
      </c>
      <c r="CJ34" s="6">
        <v>2</v>
      </c>
      <c r="CK34" s="6">
        <v>3</v>
      </c>
      <c r="CL34" s="6">
        <v>2</v>
      </c>
      <c r="CM34" s="6"/>
      <c r="CN34" s="6">
        <v>3</v>
      </c>
      <c r="CO34" s="6"/>
      <c r="CP34" s="6">
        <v>3</v>
      </c>
      <c r="CQ34" s="6">
        <v>2</v>
      </c>
      <c r="CR34" s="6">
        <v>3</v>
      </c>
      <c r="CS34" s="6">
        <v>2</v>
      </c>
      <c r="CT34" s="6">
        <v>4</v>
      </c>
      <c r="CU34" s="6">
        <v>2</v>
      </c>
      <c r="CV34" s="6">
        <v>3</v>
      </c>
      <c r="CW34" s="6">
        <v>2</v>
      </c>
    </row>
    <row r="35" spans="1:101" ht="36">
      <c r="A35" s="1">
        <v>34</v>
      </c>
      <c r="B35" s="4" t="s">
        <v>149</v>
      </c>
      <c r="C35" s="4" t="s">
        <v>150</v>
      </c>
      <c r="D35" s="2"/>
      <c r="E35" s="2"/>
      <c r="F35" s="2"/>
      <c r="G35" s="2"/>
      <c r="H35" s="6" t="s">
        <v>102</v>
      </c>
      <c r="I35" s="2"/>
      <c r="J35" s="2" t="s">
        <v>103</v>
      </c>
      <c r="K35" s="2"/>
      <c r="L35" s="2"/>
      <c r="M35" s="12" t="s">
        <v>151</v>
      </c>
      <c r="N35" s="4" t="s">
        <v>149</v>
      </c>
      <c r="O35" s="4" t="s">
        <v>150</v>
      </c>
      <c r="P35" s="2"/>
      <c r="Q35" s="2"/>
      <c r="R35" s="2"/>
      <c r="S35" s="2"/>
      <c r="T35" s="2"/>
      <c r="U35" s="101"/>
      <c r="V35" s="107"/>
      <c r="W35" s="107"/>
      <c r="X35" s="2"/>
      <c r="Y35" s="10">
        <v>41082</v>
      </c>
      <c r="Z35" s="12" t="s">
        <v>133</v>
      </c>
      <c r="AA35" s="4" t="s">
        <v>708</v>
      </c>
      <c r="AB35" s="4"/>
      <c r="AC35" s="4"/>
      <c r="AD35" s="8"/>
      <c r="AE35" s="4"/>
      <c r="AF35" s="4"/>
      <c r="AG35" s="2"/>
      <c r="AH35" s="2"/>
      <c r="AI35" s="9"/>
      <c r="AJ35" s="9"/>
      <c r="AK35" s="6">
        <v>4</v>
      </c>
      <c r="AL35" s="6"/>
      <c r="AM35" s="6">
        <v>3</v>
      </c>
      <c r="AN35" s="6">
        <v>2</v>
      </c>
      <c r="AO35" s="6">
        <v>2</v>
      </c>
      <c r="AP35" s="6">
        <v>3</v>
      </c>
      <c r="AQ35" s="6">
        <v>2</v>
      </c>
      <c r="AR35" s="6">
        <v>3</v>
      </c>
      <c r="AS35" s="6">
        <v>3</v>
      </c>
      <c r="AT35" s="6">
        <v>2</v>
      </c>
      <c r="AU35" s="6"/>
      <c r="AV35" s="6">
        <v>4</v>
      </c>
      <c r="AW35" s="6"/>
      <c r="AX35" s="6">
        <v>3</v>
      </c>
      <c r="AY35" s="6">
        <v>3</v>
      </c>
      <c r="AZ35" s="6">
        <v>3</v>
      </c>
      <c r="BA35" s="6">
        <v>3</v>
      </c>
      <c r="BB35" s="6">
        <v>2</v>
      </c>
      <c r="BC35" s="6">
        <v>3</v>
      </c>
      <c r="BD35" s="6">
        <v>1</v>
      </c>
      <c r="BE35" s="6">
        <v>3</v>
      </c>
      <c r="BF35" s="6"/>
      <c r="BG35" s="6">
        <v>3</v>
      </c>
      <c r="BH35" s="6"/>
      <c r="BI35" s="6">
        <v>5</v>
      </c>
      <c r="BJ35" s="6">
        <v>2</v>
      </c>
      <c r="BK35" s="6">
        <v>4</v>
      </c>
      <c r="BL35" s="6">
        <v>2</v>
      </c>
      <c r="BM35" s="6">
        <v>3</v>
      </c>
      <c r="BN35" s="6">
        <v>1</v>
      </c>
      <c r="BO35" s="6">
        <v>2</v>
      </c>
      <c r="BP35" s="6">
        <v>2</v>
      </c>
      <c r="BQ35" s="6"/>
      <c r="BR35" s="6">
        <v>2</v>
      </c>
      <c r="BS35" s="6"/>
      <c r="BT35" s="6">
        <v>3</v>
      </c>
      <c r="BU35" s="6">
        <v>1</v>
      </c>
      <c r="BV35" s="6">
        <v>3</v>
      </c>
      <c r="BW35" s="6">
        <v>2</v>
      </c>
      <c r="BX35" s="6">
        <v>2</v>
      </c>
      <c r="BY35" s="6">
        <v>1</v>
      </c>
      <c r="BZ35" s="6">
        <v>2</v>
      </c>
      <c r="CA35" s="6">
        <v>2</v>
      </c>
      <c r="CB35" s="6"/>
      <c r="CC35" s="6">
        <v>5</v>
      </c>
      <c r="CD35" s="6"/>
      <c r="CE35" s="6">
        <v>3</v>
      </c>
      <c r="CF35" s="6">
        <v>4</v>
      </c>
      <c r="CG35" s="6">
        <v>2</v>
      </c>
      <c r="CH35" s="6">
        <v>3</v>
      </c>
      <c r="CI35" s="6">
        <v>3</v>
      </c>
      <c r="CJ35" s="6">
        <v>3</v>
      </c>
      <c r="CK35" s="6">
        <v>3</v>
      </c>
      <c r="CL35" s="6">
        <v>3</v>
      </c>
      <c r="CM35" s="6"/>
      <c r="CN35" s="6">
        <v>3</v>
      </c>
      <c r="CO35" s="6"/>
      <c r="CP35" s="6">
        <v>3</v>
      </c>
      <c r="CQ35" s="6">
        <v>3</v>
      </c>
      <c r="CR35" s="6">
        <v>4</v>
      </c>
      <c r="CS35" s="6">
        <v>2</v>
      </c>
      <c r="CT35" s="6">
        <v>3</v>
      </c>
      <c r="CU35" s="6">
        <v>2</v>
      </c>
      <c r="CV35" s="6">
        <v>2</v>
      </c>
      <c r="CW35" s="6">
        <v>2</v>
      </c>
    </row>
    <row r="36" spans="1:101" ht="36">
      <c r="A36" s="1">
        <v>35</v>
      </c>
      <c r="B36" s="4" t="s">
        <v>152</v>
      </c>
      <c r="C36" s="4" t="s">
        <v>153</v>
      </c>
      <c r="D36" s="2"/>
      <c r="E36" s="2"/>
      <c r="F36" s="2"/>
      <c r="G36" s="2"/>
      <c r="H36" s="6" t="s">
        <v>102</v>
      </c>
      <c r="I36" s="2"/>
      <c r="J36" s="2" t="s">
        <v>103</v>
      </c>
      <c r="K36" s="2"/>
      <c r="L36" s="2"/>
      <c r="M36" s="2" t="s">
        <v>698</v>
      </c>
      <c r="N36" s="4" t="s">
        <v>152</v>
      </c>
      <c r="O36" s="4" t="s">
        <v>153</v>
      </c>
      <c r="P36" s="2"/>
      <c r="Q36" s="2"/>
      <c r="R36" s="2"/>
      <c r="S36" s="2"/>
      <c r="T36" s="2"/>
      <c r="U36" s="101"/>
      <c r="V36" s="107"/>
      <c r="W36" s="107"/>
      <c r="X36" s="2"/>
      <c r="Y36" s="10">
        <v>41082</v>
      </c>
      <c r="Z36" s="12" t="s">
        <v>133</v>
      </c>
      <c r="AA36" s="4" t="s">
        <v>708</v>
      </c>
      <c r="AB36" s="4"/>
      <c r="AC36" s="4"/>
      <c r="AD36" s="8"/>
      <c r="AE36" s="4"/>
      <c r="AF36" s="4"/>
      <c r="AG36" s="2"/>
      <c r="AH36" s="2"/>
      <c r="AI36" s="9"/>
      <c r="AJ36" s="9"/>
      <c r="AK36" s="6">
        <v>4</v>
      </c>
      <c r="AL36" s="6"/>
      <c r="AM36" s="6">
        <v>3</v>
      </c>
      <c r="AN36" s="6">
        <v>3</v>
      </c>
      <c r="AO36" s="6">
        <v>3</v>
      </c>
      <c r="AP36" s="6">
        <v>3</v>
      </c>
      <c r="AQ36" s="6">
        <v>3</v>
      </c>
      <c r="AR36" s="6">
        <v>3</v>
      </c>
      <c r="AS36" s="6">
        <v>3</v>
      </c>
      <c r="AT36" s="6">
        <v>0</v>
      </c>
      <c r="AU36" s="6"/>
      <c r="AV36" s="6">
        <v>3</v>
      </c>
      <c r="AW36" s="6"/>
      <c r="AX36" s="6">
        <v>5</v>
      </c>
      <c r="AY36" s="6">
        <v>2</v>
      </c>
      <c r="AZ36" s="6">
        <v>4</v>
      </c>
      <c r="BA36" s="6">
        <v>2</v>
      </c>
      <c r="BB36" s="6">
        <v>3</v>
      </c>
      <c r="BC36" s="6">
        <v>2</v>
      </c>
      <c r="BD36" s="6">
        <v>3</v>
      </c>
      <c r="BE36" s="6">
        <v>2</v>
      </c>
      <c r="BF36" s="6"/>
      <c r="BG36" s="6">
        <v>4</v>
      </c>
      <c r="BH36" s="6"/>
      <c r="BI36" s="6">
        <v>5</v>
      </c>
      <c r="BJ36" s="6">
        <v>0</v>
      </c>
      <c r="BK36" s="6">
        <v>5</v>
      </c>
      <c r="BL36" s="6">
        <v>0</v>
      </c>
      <c r="BM36" s="6">
        <v>5</v>
      </c>
      <c r="BN36" s="6">
        <v>0</v>
      </c>
      <c r="BO36" s="6">
        <v>3</v>
      </c>
      <c r="BP36" s="6">
        <v>0</v>
      </c>
      <c r="BQ36" s="6"/>
      <c r="BR36" s="6">
        <v>5</v>
      </c>
      <c r="BS36" s="6"/>
      <c r="BT36" s="6">
        <v>3</v>
      </c>
      <c r="BU36" s="6">
        <v>0</v>
      </c>
      <c r="BV36" s="6">
        <v>3</v>
      </c>
      <c r="BW36" s="6">
        <v>0</v>
      </c>
      <c r="BX36" s="6">
        <v>3</v>
      </c>
      <c r="BY36" s="6">
        <v>0</v>
      </c>
      <c r="BZ36" s="6">
        <v>3</v>
      </c>
      <c r="CA36" s="6">
        <v>0</v>
      </c>
      <c r="CB36" s="6"/>
      <c r="CC36" s="6">
        <v>2</v>
      </c>
      <c r="CD36" s="6"/>
      <c r="CE36" s="6">
        <v>3</v>
      </c>
      <c r="CF36" s="6">
        <v>0</v>
      </c>
      <c r="CG36" s="6">
        <v>3</v>
      </c>
      <c r="CH36" s="6">
        <v>0</v>
      </c>
      <c r="CI36" s="6">
        <v>3</v>
      </c>
      <c r="CJ36" s="6">
        <v>0</v>
      </c>
      <c r="CK36" s="6">
        <v>4</v>
      </c>
      <c r="CL36" s="6">
        <v>0</v>
      </c>
      <c r="CM36" s="6"/>
      <c r="CN36" s="6">
        <v>3</v>
      </c>
      <c r="CO36" s="6"/>
      <c r="CP36" s="6">
        <v>2</v>
      </c>
      <c r="CQ36" s="6">
        <v>0</v>
      </c>
      <c r="CR36" s="6">
        <v>3</v>
      </c>
      <c r="CS36" s="6">
        <v>0</v>
      </c>
      <c r="CT36" s="6">
        <v>4</v>
      </c>
      <c r="CU36" s="6">
        <v>0</v>
      </c>
      <c r="CV36" s="6">
        <v>4</v>
      </c>
      <c r="CW36" s="6">
        <v>0</v>
      </c>
    </row>
    <row r="37" spans="1:101" ht="36">
      <c r="A37" s="1">
        <v>36</v>
      </c>
      <c r="B37" s="4" t="s">
        <v>154</v>
      </c>
      <c r="C37" s="4" t="s">
        <v>150</v>
      </c>
      <c r="D37" s="2"/>
      <c r="E37" s="2"/>
      <c r="F37" s="2"/>
      <c r="G37" s="2"/>
      <c r="H37" s="6" t="s">
        <v>102</v>
      </c>
      <c r="I37" s="2"/>
      <c r="J37" s="2" t="s">
        <v>103</v>
      </c>
      <c r="K37" s="2"/>
      <c r="L37" s="2"/>
      <c r="M37" s="12" t="s">
        <v>155</v>
      </c>
      <c r="N37" s="4" t="s">
        <v>154</v>
      </c>
      <c r="O37" s="4" t="s">
        <v>150</v>
      </c>
      <c r="P37" s="2"/>
      <c r="Q37" s="2"/>
      <c r="R37" s="2"/>
      <c r="S37" s="2"/>
      <c r="T37" s="2"/>
      <c r="U37" s="101"/>
      <c r="V37" s="107"/>
      <c r="W37" s="107"/>
      <c r="X37" s="2"/>
      <c r="Y37" s="10">
        <v>41082</v>
      </c>
      <c r="Z37" s="12" t="s">
        <v>133</v>
      </c>
      <c r="AA37" s="4" t="s">
        <v>708</v>
      </c>
      <c r="AB37" s="4"/>
      <c r="AC37" s="4"/>
      <c r="AD37" s="8"/>
      <c r="AE37" s="4"/>
      <c r="AF37" s="4"/>
      <c r="AG37" s="2"/>
      <c r="AH37" s="2"/>
      <c r="AI37" s="9"/>
      <c r="AJ37" s="9"/>
      <c r="AK37" s="6">
        <v>3</v>
      </c>
      <c r="AL37" s="6"/>
      <c r="AM37" s="6">
        <v>2</v>
      </c>
      <c r="AN37" s="6">
        <v>2</v>
      </c>
      <c r="AO37" s="6">
        <v>2</v>
      </c>
      <c r="AP37" s="6">
        <v>0</v>
      </c>
      <c r="AQ37" s="6">
        <v>3</v>
      </c>
      <c r="AR37" s="6">
        <v>2</v>
      </c>
      <c r="AS37" s="6">
        <v>2</v>
      </c>
      <c r="AT37" s="6">
        <v>0</v>
      </c>
      <c r="AU37" s="6"/>
      <c r="AV37" s="6">
        <v>3</v>
      </c>
      <c r="AW37" s="6"/>
      <c r="AX37" s="6">
        <v>3</v>
      </c>
      <c r="AY37" s="6">
        <v>3</v>
      </c>
      <c r="AZ37" s="6">
        <v>4</v>
      </c>
      <c r="BA37" s="6">
        <v>2</v>
      </c>
      <c r="BB37" s="6">
        <v>3</v>
      </c>
      <c r="BC37" s="6">
        <v>2</v>
      </c>
      <c r="BD37" s="6">
        <v>4</v>
      </c>
      <c r="BE37" s="6">
        <v>2</v>
      </c>
      <c r="BF37" s="6"/>
      <c r="BG37" s="6">
        <v>2</v>
      </c>
      <c r="BH37" s="6"/>
      <c r="BI37" s="6">
        <v>5</v>
      </c>
      <c r="BJ37" s="6">
        <v>1</v>
      </c>
      <c r="BK37" s="6">
        <v>2</v>
      </c>
      <c r="BL37" s="6">
        <v>2</v>
      </c>
      <c r="BM37" s="6">
        <v>4</v>
      </c>
      <c r="BN37" s="6">
        <v>2</v>
      </c>
      <c r="BO37" s="6">
        <v>4</v>
      </c>
      <c r="BP37" s="6">
        <v>2</v>
      </c>
      <c r="BQ37" s="6"/>
      <c r="BR37" s="6">
        <v>1</v>
      </c>
      <c r="BS37" s="6"/>
      <c r="BT37" s="6">
        <v>5</v>
      </c>
      <c r="BU37" s="6">
        <v>1</v>
      </c>
      <c r="BV37" s="6">
        <v>3</v>
      </c>
      <c r="BW37" s="6">
        <v>2</v>
      </c>
      <c r="BX37" s="6">
        <v>3</v>
      </c>
      <c r="BY37" s="6">
        <v>2</v>
      </c>
      <c r="BZ37" s="6">
        <v>3</v>
      </c>
      <c r="CA37" s="6">
        <v>5</v>
      </c>
      <c r="CB37" s="6"/>
      <c r="CC37" s="6">
        <v>2</v>
      </c>
      <c r="CD37" s="6"/>
      <c r="CE37" s="6">
        <v>2</v>
      </c>
      <c r="CF37" s="6">
        <v>2</v>
      </c>
      <c r="CG37" s="6">
        <v>3</v>
      </c>
      <c r="CH37" s="6">
        <v>2</v>
      </c>
      <c r="CI37" s="6">
        <v>3</v>
      </c>
      <c r="CJ37" s="6">
        <v>2</v>
      </c>
      <c r="CK37" s="6">
        <v>3</v>
      </c>
      <c r="CL37" s="6">
        <v>2</v>
      </c>
      <c r="CM37" s="6"/>
      <c r="CN37" s="6">
        <v>3</v>
      </c>
      <c r="CO37" s="6"/>
      <c r="CP37" s="6">
        <v>3</v>
      </c>
      <c r="CQ37" s="6">
        <v>2</v>
      </c>
      <c r="CR37" s="6">
        <v>3</v>
      </c>
      <c r="CS37" s="6">
        <v>2</v>
      </c>
      <c r="CT37" s="6">
        <v>3</v>
      </c>
      <c r="CU37" s="6">
        <v>2</v>
      </c>
      <c r="CV37" s="6">
        <v>4</v>
      </c>
      <c r="CW37" s="6">
        <v>2</v>
      </c>
    </row>
    <row r="38" spans="1:101" ht="36">
      <c r="A38" s="1">
        <v>37</v>
      </c>
      <c r="B38" s="4" t="s">
        <v>156</v>
      </c>
      <c r="C38" s="4" t="s">
        <v>157</v>
      </c>
      <c r="D38" s="2"/>
      <c r="E38" s="2"/>
      <c r="F38" s="2"/>
      <c r="G38" s="2"/>
      <c r="H38" s="6" t="s">
        <v>102</v>
      </c>
      <c r="I38" s="2"/>
      <c r="J38" s="2" t="s">
        <v>103</v>
      </c>
      <c r="K38" s="2"/>
      <c r="L38" s="2"/>
      <c r="M38" s="2" t="s">
        <v>699</v>
      </c>
      <c r="N38" s="4" t="s">
        <v>156</v>
      </c>
      <c r="O38" s="4" t="s">
        <v>157</v>
      </c>
      <c r="P38" s="2"/>
      <c r="Q38" s="2"/>
      <c r="R38" s="2"/>
      <c r="S38" s="2"/>
      <c r="T38" s="2"/>
      <c r="U38" s="101"/>
      <c r="V38" s="107"/>
      <c r="W38" s="107"/>
      <c r="X38" s="2"/>
      <c r="Y38" s="10">
        <v>41082</v>
      </c>
      <c r="Z38" s="12" t="s">
        <v>133</v>
      </c>
      <c r="AA38" s="4" t="s">
        <v>708</v>
      </c>
      <c r="AB38" s="4"/>
      <c r="AC38" s="4"/>
      <c r="AD38" s="8"/>
      <c r="AE38" s="4"/>
      <c r="AF38" s="4"/>
      <c r="AG38" s="2"/>
      <c r="AH38" s="2"/>
      <c r="AI38" s="9"/>
      <c r="AJ38" s="9"/>
      <c r="AK38" s="6">
        <v>4</v>
      </c>
      <c r="AL38" s="6"/>
      <c r="AM38" s="6">
        <v>3</v>
      </c>
      <c r="AN38" s="6">
        <v>3</v>
      </c>
      <c r="AO38" s="6">
        <v>3</v>
      </c>
      <c r="AP38" s="6">
        <v>3</v>
      </c>
      <c r="AQ38" s="6">
        <v>2</v>
      </c>
      <c r="AR38" s="6">
        <v>3</v>
      </c>
      <c r="AS38" s="6">
        <v>1</v>
      </c>
      <c r="AT38" s="6">
        <v>3</v>
      </c>
      <c r="AU38" s="6"/>
      <c r="AV38" s="6">
        <v>2</v>
      </c>
      <c r="AW38" s="6"/>
      <c r="AX38" s="6">
        <v>3</v>
      </c>
      <c r="AY38" s="6">
        <v>2</v>
      </c>
      <c r="AZ38" s="6">
        <v>4</v>
      </c>
      <c r="BA38" s="6">
        <v>2</v>
      </c>
      <c r="BB38" s="6">
        <v>3</v>
      </c>
      <c r="BC38" s="6">
        <v>2</v>
      </c>
      <c r="BD38" s="6">
        <v>3</v>
      </c>
      <c r="BE38" s="6">
        <v>2</v>
      </c>
      <c r="BF38" s="6"/>
      <c r="BG38" s="6">
        <v>1</v>
      </c>
      <c r="BH38" s="6"/>
      <c r="BI38" s="6">
        <v>5</v>
      </c>
      <c r="BJ38" s="6">
        <v>1</v>
      </c>
      <c r="BK38" s="6">
        <v>2</v>
      </c>
      <c r="BL38" s="6">
        <v>2</v>
      </c>
      <c r="BM38" s="6">
        <v>3</v>
      </c>
      <c r="BN38" s="6">
        <v>2</v>
      </c>
      <c r="BO38" s="6">
        <v>2</v>
      </c>
      <c r="BP38" s="6">
        <v>2</v>
      </c>
      <c r="BQ38" s="6"/>
      <c r="BR38" s="6">
        <v>2</v>
      </c>
      <c r="BS38" s="6"/>
      <c r="BT38" s="6">
        <v>5</v>
      </c>
      <c r="BU38" s="6">
        <v>1</v>
      </c>
      <c r="BV38" s="6">
        <v>3</v>
      </c>
      <c r="BW38" s="6">
        <v>2</v>
      </c>
      <c r="BX38" s="6">
        <v>2</v>
      </c>
      <c r="BY38" s="6">
        <v>2</v>
      </c>
      <c r="BZ38" s="6">
        <v>3</v>
      </c>
      <c r="CA38" s="6">
        <v>2</v>
      </c>
      <c r="CB38" s="6"/>
      <c r="CC38" s="6">
        <v>5</v>
      </c>
      <c r="CD38" s="6"/>
      <c r="CE38" s="6">
        <v>2</v>
      </c>
      <c r="CF38" s="6">
        <v>3</v>
      </c>
      <c r="CG38" s="6">
        <v>4</v>
      </c>
      <c r="CH38" s="6">
        <v>3</v>
      </c>
      <c r="CI38" s="6">
        <v>4</v>
      </c>
      <c r="CJ38" s="6">
        <v>3</v>
      </c>
      <c r="CK38" s="6">
        <v>4</v>
      </c>
      <c r="CL38" s="6">
        <v>3</v>
      </c>
      <c r="CM38" s="6"/>
      <c r="CN38" s="6">
        <v>3</v>
      </c>
      <c r="CO38" s="6"/>
      <c r="CP38" s="6">
        <v>3</v>
      </c>
      <c r="CQ38" s="6">
        <v>3</v>
      </c>
      <c r="CR38" s="6">
        <v>4</v>
      </c>
      <c r="CS38" s="6">
        <v>3</v>
      </c>
      <c r="CT38" s="6">
        <v>4</v>
      </c>
      <c r="CU38" s="6">
        <v>3</v>
      </c>
      <c r="CV38" s="6">
        <v>3</v>
      </c>
      <c r="CW38" s="6">
        <v>2</v>
      </c>
    </row>
    <row r="39" spans="1:101" ht="36">
      <c r="A39" s="1">
        <v>38</v>
      </c>
      <c r="B39" s="4" t="s">
        <v>115</v>
      </c>
      <c r="C39" s="4" t="s">
        <v>158</v>
      </c>
      <c r="D39" s="2"/>
      <c r="E39" s="2"/>
      <c r="F39" s="2"/>
      <c r="G39" s="2"/>
      <c r="H39" s="6" t="s">
        <v>102</v>
      </c>
      <c r="I39" s="2"/>
      <c r="J39" s="2" t="s">
        <v>103</v>
      </c>
      <c r="K39" s="2"/>
      <c r="L39" s="2"/>
      <c r="M39" s="7" t="s">
        <v>159</v>
      </c>
      <c r="N39" s="4" t="s">
        <v>115</v>
      </c>
      <c r="O39" s="4" t="s">
        <v>158</v>
      </c>
      <c r="P39" s="2"/>
      <c r="Q39" s="2"/>
      <c r="R39" s="2"/>
      <c r="S39" s="2"/>
      <c r="T39" s="2"/>
      <c r="U39" s="101"/>
      <c r="V39" s="107"/>
      <c r="W39" s="107"/>
      <c r="X39" s="2"/>
      <c r="Y39" s="10">
        <v>41082</v>
      </c>
      <c r="Z39" s="12" t="s">
        <v>133</v>
      </c>
      <c r="AA39" s="4" t="s">
        <v>708</v>
      </c>
      <c r="AB39" s="4"/>
      <c r="AC39" s="4"/>
      <c r="AD39" s="8"/>
      <c r="AE39" s="4"/>
      <c r="AF39" s="4"/>
      <c r="AG39" s="2"/>
      <c r="AH39" s="2"/>
      <c r="AI39" s="9"/>
      <c r="AJ39" s="9"/>
      <c r="AK39" s="6">
        <v>4</v>
      </c>
      <c r="AL39" s="6"/>
      <c r="AM39" s="6">
        <v>3</v>
      </c>
      <c r="AN39" s="6">
        <v>2</v>
      </c>
      <c r="AO39" s="6">
        <v>3</v>
      </c>
      <c r="AP39" s="6">
        <v>2</v>
      </c>
      <c r="AQ39" s="6">
        <v>2</v>
      </c>
      <c r="AR39" s="6">
        <v>3</v>
      </c>
      <c r="AS39" s="6">
        <v>3</v>
      </c>
      <c r="AT39" s="6">
        <v>3</v>
      </c>
      <c r="AU39" s="6"/>
      <c r="AV39" s="6">
        <v>4</v>
      </c>
      <c r="AW39" s="6"/>
      <c r="AX39" s="6">
        <v>3</v>
      </c>
      <c r="AY39" s="6">
        <v>3</v>
      </c>
      <c r="AZ39" s="6">
        <v>2</v>
      </c>
      <c r="BA39" s="6">
        <v>3</v>
      </c>
      <c r="BB39" s="6">
        <v>2</v>
      </c>
      <c r="BC39" s="6">
        <v>3</v>
      </c>
      <c r="BD39" s="6">
        <v>2</v>
      </c>
      <c r="BE39" s="6">
        <v>3</v>
      </c>
      <c r="BF39" s="6"/>
      <c r="BG39" s="6">
        <v>3</v>
      </c>
      <c r="BH39" s="6"/>
      <c r="BI39" s="6">
        <v>4</v>
      </c>
      <c r="BJ39" s="6">
        <v>2</v>
      </c>
      <c r="BK39" s="6">
        <v>2</v>
      </c>
      <c r="BL39" s="6">
        <v>2</v>
      </c>
      <c r="BM39" s="6">
        <v>4</v>
      </c>
      <c r="BN39" s="6">
        <v>0</v>
      </c>
      <c r="BO39" s="6">
        <v>1</v>
      </c>
      <c r="BP39" s="6">
        <v>2</v>
      </c>
      <c r="BQ39" s="6"/>
      <c r="BR39" s="6">
        <v>2</v>
      </c>
      <c r="BS39" s="6"/>
      <c r="BT39" s="6">
        <v>3</v>
      </c>
      <c r="BU39" s="6">
        <v>2</v>
      </c>
      <c r="BV39" s="6">
        <v>1</v>
      </c>
      <c r="BW39" s="6">
        <v>2</v>
      </c>
      <c r="BX39" s="6">
        <v>2</v>
      </c>
      <c r="BY39" s="6">
        <v>2</v>
      </c>
      <c r="BZ39" s="6">
        <v>1</v>
      </c>
      <c r="CA39" s="6">
        <v>2</v>
      </c>
      <c r="CB39" s="6"/>
      <c r="CC39" s="6">
        <v>4</v>
      </c>
      <c r="CD39" s="6"/>
      <c r="CE39" s="6">
        <v>2</v>
      </c>
      <c r="CF39" s="6">
        <v>3</v>
      </c>
      <c r="CG39" s="6">
        <v>3</v>
      </c>
      <c r="CH39" s="6">
        <v>3</v>
      </c>
      <c r="CI39" s="6">
        <v>4</v>
      </c>
      <c r="CJ39" s="6">
        <v>3</v>
      </c>
      <c r="CK39" s="6">
        <v>4</v>
      </c>
      <c r="CL39" s="6">
        <v>3</v>
      </c>
      <c r="CM39" s="6"/>
      <c r="CN39" s="6">
        <v>2</v>
      </c>
      <c r="CO39" s="6"/>
      <c r="CP39" s="6">
        <v>2</v>
      </c>
      <c r="CQ39" s="6">
        <v>1</v>
      </c>
      <c r="CR39" s="6">
        <v>1</v>
      </c>
      <c r="CS39" s="6">
        <v>1</v>
      </c>
      <c r="CT39" s="6">
        <v>4</v>
      </c>
      <c r="CU39" s="6">
        <v>1</v>
      </c>
      <c r="CV39" s="6">
        <v>4</v>
      </c>
      <c r="CW39" s="6">
        <v>1</v>
      </c>
    </row>
    <row r="40" spans="1:101" ht="36">
      <c r="A40" s="1">
        <v>39</v>
      </c>
      <c r="B40" s="4" t="s">
        <v>160</v>
      </c>
      <c r="C40" s="2"/>
      <c r="D40" s="2"/>
      <c r="E40" s="2"/>
      <c r="F40" s="2"/>
      <c r="G40" s="2"/>
      <c r="H40" s="6" t="s">
        <v>102</v>
      </c>
      <c r="I40" s="2"/>
      <c r="J40" s="2" t="s">
        <v>103</v>
      </c>
      <c r="K40" s="2"/>
      <c r="L40" s="2"/>
      <c r="M40" s="2" t="s">
        <v>700</v>
      </c>
      <c r="N40" s="4" t="s">
        <v>160</v>
      </c>
      <c r="O40" s="2"/>
      <c r="P40" s="2"/>
      <c r="Q40" s="2"/>
      <c r="R40" s="2"/>
      <c r="S40" s="2"/>
      <c r="T40" s="2"/>
      <c r="U40" s="101"/>
      <c r="V40" s="107"/>
      <c r="W40" s="107"/>
      <c r="X40" s="2"/>
      <c r="Y40" s="10">
        <v>41082</v>
      </c>
      <c r="Z40" s="12" t="s">
        <v>133</v>
      </c>
      <c r="AA40" s="4" t="s">
        <v>708</v>
      </c>
      <c r="AB40" s="4"/>
      <c r="AC40" s="4"/>
      <c r="AD40" s="8"/>
      <c r="AE40" s="4"/>
      <c r="AF40" s="4"/>
      <c r="AG40" s="2"/>
      <c r="AH40" s="2"/>
      <c r="AI40" s="9"/>
      <c r="AJ40" s="9"/>
      <c r="AK40" s="6">
        <v>1</v>
      </c>
      <c r="AL40" s="6"/>
      <c r="AM40" s="6">
        <v>2</v>
      </c>
      <c r="AN40" s="6">
        <v>0</v>
      </c>
      <c r="AO40" s="6">
        <v>3</v>
      </c>
      <c r="AP40" s="6">
        <v>0</v>
      </c>
      <c r="AQ40" s="6">
        <v>3</v>
      </c>
      <c r="AR40" s="6">
        <v>0</v>
      </c>
      <c r="AS40" s="6">
        <v>4</v>
      </c>
      <c r="AT40" s="6">
        <v>0</v>
      </c>
      <c r="AU40" s="6"/>
      <c r="AV40" s="6">
        <v>1</v>
      </c>
      <c r="AW40" s="6"/>
      <c r="AX40" s="6">
        <v>2</v>
      </c>
      <c r="AY40" s="6">
        <v>0</v>
      </c>
      <c r="AZ40" s="6">
        <v>3</v>
      </c>
      <c r="BA40" s="6">
        <v>0</v>
      </c>
      <c r="BB40" s="6">
        <v>4</v>
      </c>
      <c r="BC40" s="6">
        <v>0</v>
      </c>
      <c r="BD40" s="6">
        <v>4</v>
      </c>
      <c r="BE40" s="6">
        <v>0</v>
      </c>
      <c r="BF40" s="6"/>
      <c r="BG40" s="6">
        <v>3</v>
      </c>
      <c r="BH40" s="6"/>
      <c r="BI40" s="6">
        <v>4</v>
      </c>
      <c r="BJ40" s="6">
        <v>0</v>
      </c>
      <c r="BK40" s="6">
        <v>2</v>
      </c>
      <c r="BL40" s="6">
        <v>0</v>
      </c>
      <c r="BM40" s="6">
        <v>3</v>
      </c>
      <c r="BN40" s="6">
        <v>0</v>
      </c>
      <c r="BO40" s="6">
        <v>3</v>
      </c>
      <c r="BP40" s="6">
        <v>0</v>
      </c>
      <c r="BQ40" s="6"/>
      <c r="BR40" s="6">
        <v>4</v>
      </c>
      <c r="BS40" s="6"/>
      <c r="BT40" s="6">
        <v>3</v>
      </c>
      <c r="BU40" s="6">
        <v>0</v>
      </c>
      <c r="BV40" s="6">
        <v>3</v>
      </c>
      <c r="BW40" s="6">
        <v>0</v>
      </c>
      <c r="BX40" s="6">
        <v>3</v>
      </c>
      <c r="BY40" s="6">
        <v>0</v>
      </c>
      <c r="BZ40" s="6">
        <v>3</v>
      </c>
      <c r="CA40" s="6">
        <v>0</v>
      </c>
      <c r="CB40" s="6"/>
      <c r="CC40" s="6">
        <v>2</v>
      </c>
      <c r="CD40" s="6"/>
      <c r="CE40" s="6">
        <v>2</v>
      </c>
      <c r="CF40" s="6">
        <v>0</v>
      </c>
      <c r="CG40" s="6">
        <v>2</v>
      </c>
      <c r="CH40" s="6">
        <v>0</v>
      </c>
      <c r="CI40" s="6">
        <v>3</v>
      </c>
      <c r="CJ40" s="6">
        <v>0</v>
      </c>
      <c r="CK40" s="6">
        <v>4</v>
      </c>
      <c r="CL40" s="6">
        <v>0</v>
      </c>
      <c r="CM40" s="6"/>
      <c r="CN40" s="6">
        <v>3</v>
      </c>
      <c r="CO40" s="6"/>
      <c r="CP40" s="6">
        <v>2</v>
      </c>
      <c r="CQ40" s="6">
        <v>2</v>
      </c>
      <c r="CR40" s="6">
        <v>3</v>
      </c>
      <c r="CS40" s="6">
        <v>2</v>
      </c>
      <c r="CT40" s="6">
        <v>4</v>
      </c>
      <c r="CU40" s="6">
        <v>2</v>
      </c>
      <c r="CV40" s="6">
        <v>3</v>
      </c>
      <c r="CW40" s="6">
        <v>2</v>
      </c>
    </row>
    <row r="41" spans="1:101" ht="36">
      <c r="A41" s="1">
        <v>40</v>
      </c>
      <c r="B41" s="4" t="s">
        <v>161</v>
      </c>
      <c r="C41" s="4" t="s">
        <v>162</v>
      </c>
      <c r="D41" s="2"/>
      <c r="E41" s="2"/>
      <c r="F41" s="2"/>
      <c r="G41" s="2"/>
      <c r="H41" s="2" t="s">
        <v>173</v>
      </c>
      <c r="I41" s="2"/>
      <c r="J41" s="2" t="s">
        <v>103</v>
      </c>
      <c r="K41" s="2"/>
      <c r="L41" s="2"/>
      <c r="M41" s="7" t="s">
        <v>163</v>
      </c>
      <c r="N41" s="4" t="s">
        <v>161</v>
      </c>
      <c r="O41" s="4" t="s">
        <v>162</v>
      </c>
      <c r="P41" s="2"/>
      <c r="Q41" s="2"/>
      <c r="R41" s="2"/>
      <c r="S41" s="2"/>
      <c r="T41" s="2"/>
      <c r="U41" s="101"/>
      <c r="V41" s="107"/>
      <c r="W41" s="107"/>
      <c r="X41" s="2"/>
      <c r="Y41" s="10">
        <v>41102</v>
      </c>
      <c r="Z41" s="12" t="s">
        <v>164</v>
      </c>
      <c r="AA41" s="4" t="s">
        <v>708</v>
      </c>
      <c r="AB41" s="4"/>
      <c r="AC41" s="4"/>
      <c r="AD41" s="8"/>
      <c r="AE41" s="4"/>
      <c r="AF41" s="4"/>
      <c r="AG41" s="2"/>
      <c r="AH41" s="2"/>
      <c r="AI41" s="9"/>
      <c r="AJ41" s="9"/>
      <c r="AK41" s="14">
        <v>3</v>
      </c>
      <c r="AL41" s="14"/>
      <c r="AM41" s="14">
        <v>2</v>
      </c>
      <c r="AN41" s="14">
        <v>2</v>
      </c>
      <c r="AO41" s="14">
        <v>2</v>
      </c>
      <c r="AP41" s="14">
        <v>1</v>
      </c>
      <c r="AQ41" s="14">
        <v>4</v>
      </c>
      <c r="AR41" s="14">
        <v>3</v>
      </c>
      <c r="AS41" s="14">
        <v>4</v>
      </c>
      <c r="AT41" s="14">
        <v>3</v>
      </c>
      <c r="AU41" s="14"/>
      <c r="AV41" s="14">
        <v>2</v>
      </c>
      <c r="AW41" s="14"/>
      <c r="AX41" s="14">
        <v>1</v>
      </c>
      <c r="AY41" s="14">
        <v>3</v>
      </c>
      <c r="AZ41" s="14">
        <v>3</v>
      </c>
      <c r="BA41" s="14">
        <v>3</v>
      </c>
      <c r="BB41" s="14">
        <v>3</v>
      </c>
      <c r="BC41" s="14">
        <v>3</v>
      </c>
      <c r="BD41" s="14">
        <v>3</v>
      </c>
      <c r="BE41" s="14">
        <v>2</v>
      </c>
      <c r="BF41" s="14"/>
      <c r="BG41" s="14">
        <v>3</v>
      </c>
      <c r="BH41" s="14"/>
      <c r="BI41" s="14">
        <v>3</v>
      </c>
      <c r="BJ41" s="14">
        <v>2</v>
      </c>
      <c r="BK41" s="14">
        <v>2</v>
      </c>
      <c r="BL41" s="14">
        <v>2</v>
      </c>
      <c r="BM41" s="14">
        <v>3</v>
      </c>
      <c r="BN41" s="14">
        <v>2</v>
      </c>
      <c r="BO41" s="14">
        <v>3</v>
      </c>
      <c r="BP41" s="14">
        <v>1</v>
      </c>
      <c r="BQ41" s="14"/>
      <c r="BR41" s="15" t="s">
        <v>165</v>
      </c>
      <c r="BS41" s="15"/>
      <c r="BT41" s="14">
        <v>5</v>
      </c>
      <c r="BU41" s="14">
        <v>3</v>
      </c>
      <c r="BV41" s="14">
        <v>1</v>
      </c>
      <c r="BW41" s="14">
        <v>2</v>
      </c>
      <c r="BX41" s="14">
        <v>4</v>
      </c>
      <c r="BY41" s="14">
        <v>2</v>
      </c>
      <c r="BZ41" s="14">
        <v>1</v>
      </c>
      <c r="CA41" s="14">
        <v>2</v>
      </c>
      <c r="CB41" s="14"/>
      <c r="CC41" s="14">
        <v>1</v>
      </c>
      <c r="CD41" s="14"/>
      <c r="CE41" s="14">
        <v>3</v>
      </c>
      <c r="CF41" s="14">
        <v>3</v>
      </c>
      <c r="CG41" s="14">
        <v>3</v>
      </c>
      <c r="CH41" s="14">
        <v>3</v>
      </c>
      <c r="CI41" s="14">
        <v>5</v>
      </c>
      <c r="CJ41" s="14">
        <v>3</v>
      </c>
      <c r="CK41" s="14">
        <v>5</v>
      </c>
      <c r="CL41" s="14">
        <v>3</v>
      </c>
      <c r="CM41" s="14"/>
      <c r="CN41" s="14">
        <v>2</v>
      </c>
      <c r="CO41" s="14"/>
      <c r="CP41" s="14">
        <v>2</v>
      </c>
      <c r="CQ41" s="14">
        <v>3</v>
      </c>
      <c r="CR41" s="14">
        <v>4</v>
      </c>
      <c r="CS41" s="14">
        <v>3</v>
      </c>
      <c r="CT41" s="14">
        <v>5</v>
      </c>
      <c r="CU41" s="14">
        <v>3</v>
      </c>
      <c r="CV41" s="14">
        <v>4</v>
      </c>
      <c r="CW41" s="14">
        <v>3</v>
      </c>
    </row>
    <row r="42" spans="1:101" ht="36">
      <c r="A42" s="1">
        <v>41</v>
      </c>
      <c r="B42" s="4" t="s">
        <v>166</v>
      </c>
      <c r="C42" s="4" t="s">
        <v>167</v>
      </c>
      <c r="D42" s="2"/>
      <c r="E42" s="2"/>
      <c r="F42" s="2"/>
      <c r="G42" s="2"/>
      <c r="H42" s="2" t="s">
        <v>173</v>
      </c>
      <c r="I42" s="2"/>
      <c r="J42" s="2" t="s">
        <v>103</v>
      </c>
      <c r="K42" s="2"/>
      <c r="L42" s="2"/>
      <c r="M42" s="12" t="s">
        <v>168</v>
      </c>
      <c r="N42" s="4" t="s">
        <v>166</v>
      </c>
      <c r="O42" s="4" t="s">
        <v>167</v>
      </c>
      <c r="P42" s="2"/>
      <c r="Q42" s="2"/>
      <c r="R42" s="2"/>
      <c r="S42" s="2"/>
      <c r="T42" s="2"/>
      <c r="U42" s="101"/>
      <c r="V42" s="107"/>
      <c r="W42" s="107"/>
      <c r="X42" s="2"/>
      <c r="Y42" s="10">
        <v>41102</v>
      </c>
      <c r="Z42" s="12" t="s">
        <v>164</v>
      </c>
      <c r="AA42" s="4" t="s">
        <v>708</v>
      </c>
      <c r="AB42" s="4"/>
      <c r="AC42" s="4"/>
      <c r="AD42" s="8"/>
      <c r="AE42" s="4"/>
      <c r="AF42" s="4"/>
      <c r="AG42" s="2"/>
      <c r="AH42" s="2"/>
      <c r="AI42" s="9"/>
      <c r="AJ42" s="9"/>
      <c r="AK42" s="6">
        <v>3</v>
      </c>
      <c r="AL42" s="6"/>
      <c r="AM42" s="6">
        <v>2</v>
      </c>
      <c r="AN42" s="6">
        <v>2</v>
      </c>
      <c r="AO42" s="6">
        <v>1</v>
      </c>
      <c r="AP42" s="6">
        <v>2</v>
      </c>
      <c r="AQ42" s="6">
        <v>2</v>
      </c>
      <c r="AR42" s="6">
        <v>1</v>
      </c>
      <c r="AS42" s="6">
        <v>1</v>
      </c>
      <c r="AT42" s="6">
        <v>1</v>
      </c>
      <c r="AU42" s="6"/>
      <c r="AV42" s="6">
        <v>2</v>
      </c>
      <c r="AW42" s="6"/>
      <c r="AX42" s="6">
        <v>3</v>
      </c>
      <c r="AY42" s="6">
        <v>2</v>
      </c>
      <c r="AZ42" s="6">
        <v>1</v>
      </c>
      <c r="BA42" s="6">
        <v>3</v>
      </c>
      <c r="BB42" s="6">
        <v>2</v>
      </c>
      <c r="BC42" s="6">
        <v>1</v>
      </c>
      <c r="BD42" s="6">
        <v>1</v>
      </c>
      <c r="BE42" s="6">
        <v>2</v>
      </c>
      <c r="BF42" s="6"/>
      <c r="BG42" s="6">
        <v>2</v>
      </c>
      <c r="BH42" s="6"/>
      <c r="BI42" s="6">
        <v>4</v>
      </c>
      <c r="BJ42" s="6">
        <v>0</v>
      </c>
      <c r="BK42" s="6">
        <v>2</v>
      </c>
      <c r="BL42" s="6">
        <v>2</v>
      </c>
      <c r="BM42" s="6">
        <v>4</v>
      </c>
      <c r="BN42" s="6">
        <v>2</v>
      </c>
      <c r="BO42" s="6">
        <v>3</v>
      </c>
      <c r="BP42" s="6">
        <v>1</v>
      </c>
      <c r="BQ42" s="6"/>
      <c r="BR42" s="6">
        <v>1</v>
      </c>
      <c r="BS42" s="6"/>
      <c r="BT42" s="6">
        <v>5</v>
      </c>
      <c r="BU42" s="6">
        <v>3</v>
      </c>
      <c r="BV42" s="6">
        <v>2</v>
      </c>
      <c r="BW42" s="6">
        <v>3</v>
      </c>
      <c r="BX42" s="6">
        <v>2</v>
      </c>
      <c r="BY42" s="6">
        <v>2</v>
      </c>
      <c r="BZ42" s="6">
        <v>1</v>
      </c>
      <c r="CA42" s="6">
        <v>2</v>
      </c>
      <c r="CB42" s="6"/>
      <c r="CC42" s="6">
        <v>1</v>
      </c>
      <c r="CD42" s="6"/>
      <c r="CE42" s="6">
        <v>1</v>
      </c>
      <c r="CF42" s="6">
        <v>3</v>
      </c>
      <c r="CG42" s="6">
        <v>2</v>
      </c>
      <c r="CH42" s="6">
        <v>3</v>
      </c>
      <c r="CI42" s="6">
        <v>4</v>
      </c>
      <c r="CJ42" s="6">
        <v>3</v>
      </c>
      <c r="CK42" s="6">
        <v>4</v>
      </c>
      <c r="CL42" s="6">
        <v>3</v>
      </c>
      <c r="CM42" s="6"/>
      <c r="CN42" s="6">
        <v>4</v>
      </c>
      <c r="CO42" s="6"/>
      <c r="CP42" s="6">
        <v>2</v>
      </c>
      <c r="CQ42" s="6">
        <v>1</v>
      </c>
      <c r="CR42" s="6">
        <v>3</v>
      </c>
      <c r="CS42" s="6">
        <v>2</v>
      </c>
      <c r="CT42" s="6">
        <v>2</v>
      </c>
      <c r="CU42" s="6">
        <v>1</v>
      </c>
      <c r="CV42" s="6">
        <v>2</v>
      </c>
      <c r="CW42" s="6">
        <v>1</v>
      </c>
    </row>
    <row r="43" spans="1:101" ht="36">
      <c r="A43" s="1">
        <v>42</v>
      </c>
      <c r="B43" s="4" t="s">
        <v>169</v>
      </c>
      <c r="C43" s="4" t="s">
        <v>170</v>
      </c>
      <c r="D43" s="2"/>
      <c r="E43" s="5" t="s">
        <v>171</v>
      </c>
      <c r="F43" s="2"/>
      <c r="G43" s="5" t="s">
        <v>172</v>
      </c>
      <c r="H43" s="6" t="s">
        <v>173</v>
      </c>
      <c r="I43" s="6">
        <v>49506</v>
      </c>
      <c r="J43" s="2" t="s">
        <v>103</v>
      </c>
      <c r="K43" s="4" t="s">
        <v>174</v>
      </c>
      <c r="L43" s="2"/>
      <c r="M43" s="7" t="s">
        <v>175</v>
      </c>
      <c r="N43" s="4" t="s">
        <v>169</v>
      </c>
      <c r="O43" s="4" t="s">
        <v>170</v>
      </c>
      <c r="P43" s="5" t="s">
        <v>171</v>
      </c>
      <c r="Q43" s="5" t="s">
        <v>172</v>
      </c>
      <c r="R43" s="6" t="s">
        <v>173</v>
      </c>
      <c r="S43" s="6">
        <v>49506</v>
      </c>
      <c r="T43" s="6"/>
      <c r="U43" s="102"/>
      <c r="V43" s="108"/>
      <c r="W43" s="108"/>
      <c r="X43" s="6"/>
      <c r="Y43" s="10">
        <v>41102</v>
      </c>
      <c r="Z43" s="12" t="s">
        <v>164</v>
      </c>
      <c r="AA43" s="4" t="s">
        <v>708</v>
      </c>
      <c r="AB43" s="2"/>
      <c r="AC43" s="2"/>
      <c r="AD43" s="2"/>
      <c r="AE43" s="2"/>
      <c r="AF43" s="2"/>
      <c r="AG43" s="2"/>
      <c r="AH43" s="4" t="s">
        <v>176</v>
      </c>
      <c r="AI43" s="9"/>
      <c r="AJ43" s="9"/>
      <c r="AK43" s="6">
        <v>2</v>
      </c>
      <c r="AL43" s="6"/>
      <c r="AM43" s="6">
        <v>2</v>
      </c>
      <c r="AN43" s="6">
        <v>2</v>
      </c>
      <c r="AO43" s="6">
        <v>3</v>
      </c>
      <c r="AP43" s="6">
        <v>2</v>
      </c>
      <c r="AQ43" s="6">
        <v>3</v>
      </c>
      <c r="AR43" s="6">
        <v>2</v>
      </c>
      <c r="AS43" s="6">
        <v>4</v>
      </c>
      <c r="AT43" s="6">
        <v>1</v>
      </c>
      <c r="AU43" s="6"/>
      <c r="AV43" s="6">
        <v>2</v>
      </c>
      <c r="AW43" s="6"/>
      <c r="AX43" s="6">
        <v>2</v>
      </c>
      <c r="AY43" s="6">
        <v>2</v>
      </c>
      <c r="AZ43" s="6">
        <v>1</v>
      </c>
      <c r="BA43" s="6">
        <v>3</v>
      </c>
      <c r="BB43" s="6">
        <v>2</v>
      </c>
      <c r="BC43" s="6">
        <v>3</v>
      </c>
      <c r="BD43" s="6">
        <v>5</v>
      </c>
      <c r="BE43" s="6">
        <v>1</v>
      </c>
      <c r="BF43" s="6"/>
      <c r="BG43" s="6">
        <v>4</v>
      </c>
      <c r="BH43" s="6"/>
      <c r="BI43" s="6">
        <v>5</v>
      </c>
      <c r="BJ43" s="6">
        <v>1</v>
      </c>
      <c r="BK43" s="6">
        <v>1</v>
      </c>
      <c r="BL43" s="6">
        <v>3</v>
      </c>
      <c r="BM43" s="6">
        <v>5</v>
      </c>
      <c r="BN43" s="6">
        <v>1</v>
      </c>
      <c r="BO43" s="6">
        <v>4</v>
      </c>
      <c r="BP43" s="6">
        <v>3</v>
      </c>
      <c r="BQ43" s="6"/>
      <c r="BR43" s="6">
        <v>2</v>
      </c>
      <c r="BS43" s="6"/>
      <c r="BT43" s="6">
        <v>5</v>
      </c>
      <c r="BU43" s="6">
        <v>1</v>
      </c>
      <c r="BV43" s="6">
        <v>3</v>
      </c>
      <c r="BW43" s="6">
        <v>2</v>
      </c>
      <c r="BX43" s="6">
        <v>3</v>
      </c>
      <c r="BY43" s="6">
        <v>2</v>
      </c>
      <c r="BZ43" s="6">
        <v>2</v>
      </c>
      <c r="CA43" s="6">
        <v>2</v>
      </c>
      <c r="CB43" s="6"/>
      <c r="CC43" s="6">
        <v>4</v>
      </c>
      <c r="CD43" s="6"/>
      <c r="CE43" s="6">
        <v>1</v>
      </c>
      <c r="CF43" s="6">
        <v>2</v>
      </c>
      <c r="CG43" s="6">
        <v>3</v>
      </c>
      <c r="CH43" s="6">
        <v>3</v>
      </c>
      <c r="CI43" s="6">
        <v>2</v>
      </c>
      <c r="CJ43" s="6">
        <v>3</v>
      </c>
      <c r="CK43" s="6">
        <v>4</v>
      </c>
      <c r="CL43" s="6">
        <v>1</v>
      </c>
      <c r="CM43" s="6"/>
      <c r="CN43" s="6">
        <v>3</v>
      </c>
      <c r="CO43" s="6"/>
      <c r="CP43" s="6">
        <v>2</v>
      </c>
      <c r="CQ43" s="6">
        <v>3</v>
      </c>
      <c r="CR43" s="6">
        <v>4</v>
      </c>
      <c r="CS43" s="6">
        <v>3</v>
      </c>
      <c r="CT43" s="6">
        <v>3</v>
      </c>
      <c r="CU43" s="6">
        <v>2</v>
      </c>
      <c r="CV43" s="6">
        <v>4</v>
      </c>
      <c r="CW43" s="6">
        <v>1</v>
      </c>
    </row>
    <row r="44" spans="1:101" ht="36">
      <c r="A44" s="1">
        <v>43</v>
      </c>
      <c r="B44" s="4" t="s">
        <v>177</v>
      </c>
      <c r="C44" s="4" t="s">
        <v>178</v>
      </c>
      <c r="D44" s="2"/>
      <c r="E44" s="6" t="s">
        <v>179</v>
      </c>
      <c r="F44" s="2"/>
      <c r="G44" s="6" t="s">
        <v>172</v>
      </c>
      <c r="H44" s="6" t="s">
        <v>173</v>
      </c>
      <c r="I44" s="6">
        <v>49506</v>
      </c>
      <c r="J44" s="2" t="s">
        <v>103</v>
      </c>
      <c r="K44" s="6" t="s">
        <v>180</v>
      </c>
      <c r="L44" s="2"/>
      <c r="M44" s="7" t="s">
        <v>181</v>
      </c>
      <c r="N44" s="4" t="s">
        <v>177</v>
      </c>
      <c r="O44" s="4" t="s">
        <v>178</v>
      </c>
      <c r="P44" s="6" t="s">
        <v>179</v>
      </c>
      <c r="Q44" s="6" t="s">
        <v>172</v>
      </c>
      <c r="R44" s="6" t="s">
        <v>173</v>
      </c>
      <c r="S44" s="6">
        <v>49506</v>
      </c>
      <c r="T44" s="6"/>
      <c r="U44" s="102"/>
      <c r="V44" s="108"/>
      <c r="W44" s="108"/>
      <c r="X44" s="6"/>
      <c r="Y44" s="10">
        <v>41102</v>
      </c>
      <c r="Z44" s="12" t="s">
        <v>164</v>
      </c>
      <c r="AA44" s="4" t="s">
        <v>708</v>
      </c>
      <c r="AB44" s="2"/>
      <c r="AC44" s="2"/>
      <c r="AD44" s="2"/>
      <c r="AE44" s="2"/>
      <c r="AF44" s="2"/>
      <c r="AG44" s="2"/>
      <c r="AH44" s="4" t="s">
        <v>182</v>
      </c>
      <c r="AI44" s="9"/>
      <c r="AJ44" s="9"/>
      <c r="AK44" s="6">
        <v>4</v>
      </c>
      <c r="AL44" s="6"/>
      <c r="AM44" s="6">
        <v>2</v>
      </c>
      <c r="AN44" s="6">
        <v>2</v>
      </c>
      <c r="AO44" s="6">
        <v>1</v>
      </c>
      <c r="AP44" s="6">
        <v>3</v>
      </c>
      <c r="AQ44" s="6">
        <v>3</v>
      </c>
      <c r="AR44" s="6">
        <v>2</v>
      </c>
      <c r="AS44" s="6">
        <v>3</v>
      </c>
      <c r="AT44" s="6">
        <v>2</v>
      </c>
      <c r="AU44" s="6"/>
      <c r="AV44" s="6">
        <v>3</v>
      </c>
      <c r="AW44" s="6"/>
      <c r="AX44" s="6">
        <v>4</v>
      </c>
      <c r="AY44" s="6">
        <v>2</v>
      </c>
      <c r="AZ44" s="6">
        <v>3</v>
      </c>
      <c r="BA44" s="6">
        <v>2</v>
      </c>
      <c r="BB44" s="6">
        <v>3</v>
      </c>
      <c r="BC44" s="16"/>
      <c r="BD44" s="6">
        <v>3</v>
      </c>
      <c r="BE44" s="16"/>
      <c r="BF44" s="16"/>
      <c r="BG44" s="6">
        <v>1</v>
      </c>
      <c r="BH44" s="6"/>
      <c r="BI44" s="16"/>
      <c r="BJ44" s="6">
        <v>1</v>
      </c>
      <c r="BK44" s="6">
        <v>4</v>
      </c>
      <c r="BL44" s="6">
        <v>1</v>
      </c>
      <c r="BM44" s="6">
        <v>4</v>
      </c>
      <c r="BN44" s="6">
        <v>1</v>
      </c>
      <c r="BO44" s="6">
        <v>4</v>
      </c>
      <c r="BP44" s="6">
        <v>1</v>
      </c>
      <c r="BQ44" s="6"/>
      <c r="BR44" s="6">
        <v>4</v>
      </c>
      <c r="BS44" s="6"/>
      <c r="BT44" s="6">
        <v>5</v>
      </c>
      <c r="BU44" s="6">
        <v>3</v>
      </c>
      <c r="BV44" s="6">
        <v>1</v>
      </c>
      <c r="BW44" s="6">
        <v>3</v>
      </c>
      <c r="BX44" s="6">
        <v>1</v>
      </c>
      <c r="BY44" s="6">
        <v>3</v>
      </c>
      <c r="BZ44" s="6">
        <v>1</v>
      </c>
      <c r="CA44" s="6">
        <v>3</v>
      </c>
      <c r="CB44" s="6"/>
      <c r="CC44" s="6">
        <v>1</v>
      </c>
      <c r="CD44" s="6"/>
      <c r="CE44" s="6">
        <v>3</v>
      </c>
      <c r="CF44" s="6">
        <v>1</v>
      </c>
      <c r="CG44" s="6">
        <v>3</v>
      </c>
      <c r="CH44" s="6">
        <v>1</v>
      </c>
      <c r="CI44" s="6">
        <v>4</v>
      </c>
      <c r="CJ44" s="6">
        <v>1</v>
      </c>
      <c r="CK44" s="6">
        <v>3</v>
      </c>
      <c r="CL44" s="6">
        <v>1</v>
      </c>
      <c r="CM44" s="6"/>
      <c r="CN44" s="6">
        <v>2</v>
      </c>
      <c r="CO44" s="6"/>
      <c r="CP44" s="6">
        <v>5</v>
      </c>
      <c r="CQ44" s="6">
        <v>2</v>
      </c>
      <c r="CR44" s="6">
        <v>5</v>
      </c>
      <c r="CS44" s="6">
        <v>3</v>
      </c>
      <c r="CT44" s="6">
        <v>5</v>
      </c>
      <c r="CU44" s="6">
        <v>3</v>
      </c>
      <c r="CV44" s="6">
        <v>2</v>
      </c>
      <c r="CW44" s="6">
        <v>2</v>
      </c>
    </row>
    <row r="45" spans="1:101" ht="36">
      <c r="A45" s="1">
        <v>44</v>
      </c>
      <c r="B45" s="4" t="s">
        <v>183</v>
      </c>
      <c r="C45" s="4" t="s">
        <v>184</v>
      </c>
      <c r="D45" s="2"/>
      <c r="E45" s="5" t="s">
        <v>185</v>
      </c>
      <c r="F45" s="2"/>
      <c r="G45" s="5" t="s">
        <v>186</v>
      </c>
      <c r="H45" s="6" t="s">
        <v>173</v>
      </c>
      <c r="I45" s="6">
        <v>49343</v>
      </c>
      <c r="J45" s="2" t="s">
        <v>103</v>
      </c>
      <c r="K45" s="4" t="s">
        <v>187</v>
      </c>
      <c r="L45" s="2"/>
      <c r="M45" s="7" t="s">
        <v>188</v>
      </c>
      <c r="N45" s="4" t="s">
        <v>183</v>
      </c>
      <c r="O45" s="4" t="s">
        <v>184</v>
      </c>
      <c r="P45" s="5" t="s">
        <v>185</v>
      </c>
      <c r="Q45" s="5" t="s">
        <v>186</v>
      </c>
      <c r="R45" s="6" t="s">
        <v>173</v>
      </c>
      <c r="S45" s="6">
        <v>49343</v>
      </c>
      <c r="T45" s="6"/>
      <c r="U45" s="102">
        <v>372577202961006</v>
      </c>
      <c r="V45" s="108"/>
      <c r="W45" s="108" t="s">
        <v>727</v>
      </c>
      <c r="X45" s="6">
        <v>49344</v>
      </c>
      <c r="Y45" s="10">
        <v>41102</v>
      </c>
      <c r="Z45" s="12" t="s">
        <v>164</v>
      </c>
      <c r="AA45" s="4" t="s">
        <v>708</v>
      </c>
      <c r="AB45" s="2" t="s">
        <v>305</v>
      </c>
      <c r="AC45" s="2" t="s">
        <v>719</v>
      </c>
      <c r="AD45" s="2">
        <v>6</v>
      </c>
      <c r="AE45" s="2"/>
      <c r="AF45" s="2"/>
      <c r="AG45" s="2"/>
      <c r="AH45" s="2"/>
      <c r="AI45" s="4"/>
      <c r="AJ45" s="4"/>
      <c r="AK45" s="6">
        <v>4</v>
      </c>
      <c r="AL45" s="6"/>
      <c r="AM45" s="6">
        <v>2</v>
      </c>
      <c r="AN45" s="6">
        <v>3</v>
      </c>
      <c r="AO45" s="6">
        <v>1</v>
      </c>
      <c r="AP45" s="6">
        <v>2</v>
      </c>
      <c r="AQ45" s="6">
        <v>2</v>
      </c>
      <c r="AR45" s="6">
        <v>3</v>
      </c>
      <c r="AS45" s="6">
        <v>3</v>
      </c>
      <c r="AT45" s="6">
        <v>2</v>
      </c>
      <c r="AU45" s="6"/>
      <c r="AV45" s="6">
        <v>4</v>
      </c>
      <c r="AW45" s="6"/>
      <c r="AX45" s="6">
        <v>2</v>
      </c>
      <c r="AY45" s="6">
        <v>3</v>
      </c>
      <c r="AZ45" s="6">
        <v>4</v>
      </c>
      <c r="BA45" s="6">
        <v>2</v>
      </c>
      <c r="BB45" s="6">
        <v>3</v>
      </c>
      <c r="BC45" s="6">
        <v>2</v>
      </c>
      <c r="BD45" s="6">
        <v>4</v>
      </c>
      <c r="BE45" s="6">
        <v>3</v>
      </c>
      <c r="BF45" s="6"/>
      <c r="BG45" s="6">
        <v>5</v>
      </c>
      <c r="BH45" s="6"/>
      <c r="BI45" s="6">
        <v>3</v>
      </c>
      <c r="BJ45" s="6">
        <v>2</v>
      </c>
      <c r="BK45" s="6">
        <v>4</v>
      </c>
      <c r="BL45" s="6">
        <v>2</v>
      </c>
      <c r="BM45" s="6">
        <v>4</v>
      </c>
      <c r="BN45" s="6">
        <v>3</v>
      </c>
      <c r="BO45" s="6">
        <v>5</v>
      </c>
      <c r="BP45" s="6">
        <v>2</v>
      </c>
      <c r="BQ45" s="6"/>
      <c r="BR45" s="6">
        <v>2</v>
      </c>
      <c r="BS45" s="6"/>
      <c r="BT45" s="6">
        <v>4</v>
      </c>
      <c r="BU45" s="6">
        <v>2</v>
      </c>
      <c r="BV45" s="6">
        <v>4</v>
      </c>
      <c r="BW45" s="6">
        <v>3</v>
      </c>
      <c r="BX45" s="6">
        <v>2</v>
      </c>
      <c r="BY45" s="6">
        <v>2</v>
      </c>
      <c r="BZ45" s="6">
        <v>2</v>
      </c>
      <c r="CA45" s="6">
        <v>1</v>
      </c>
      <c r="CB45" s="6"/>
      <c r="CC45" s="6">
        <v>4</v>
      </c>
      <c r="CD45" s="6"/>
      <c r="CE45" s="6">
        <v>2</v>
      </c>
      <c r="CF45" s="6">
        <v>3</v>
      </c>
      <c r="CG45" s="6">
        <v>4</v>
      </c>
      <c r="CH45" s="6">
        <v>3</v>
      </c>
      <c r="CI45" s="6">
        <v>4</v>
      </c>
      <c r="CJ45" s="6">
        <v>3</v>
      </c>
      <c r="CK45" s="6">
        <v>4</v>
      </c>
      <c r="CL45" s="6">
        <v>2</v>
      </c>
      <c r="CM45" s="6"/>
      <c r="CN45" s="6">
        <v>4</v>
      </c>
      <c r="CO45" s="6"/>
      <c r="CP45" s="6">
        <v>4</v>
      </c>
      <c r="CQ45" s="6">
        <v>3</v>
      </c>
      <c r="CR45" s="6">
        <v>4</v>
      </c>
      <c r="CS45" s="6">
        <v>2</v>
      </c>
      <c r="CT45" s="6">
        <v>5</v>
      </c>
      <c r="CU45" s="6">
        <v>3</v>
      </c>
      <c r="CV45" s="6">
        <v>5</v>
      </c>
      <c r="CW45" s="6">
        <v>3</v>
      </c>
    </row>
    <row r="46" spans="1:101" ht="36">
      <c r="A46" s="1">
        <v>45</v>
      </c>
      <c r="B46" s="4" t="s">
        <v>189</v>
      </c>
      <c r="C46" s="4" t="s">
        <v>190</v>
      </c>
      <c r="D46" s="2"/>
      <c r="E46" s="5" t="s">
        <v>191</v>
      </c>
      <c r="F46" s="2"/>
      <c r="G46" s="5" t="s">
        <v>172</v>
      </c>
      <c r="H46" s="6" t="s">
        <v>173</v>
      </c>
      <c r="I46" s="6">
        <v>49506</v>
      </c>
      <c r="J46" s="2" t="s">
        <v>103</v>
      </c>
      <c r="K46" s="2"/>
      <c r="L46" s="2"/>
      <c r="M46" s="7" t="s">
        <v>192</v>
      </c>
      <c r="N46" s="4" t="s">
        <v>189</v>
      </c>
      <c r="O46" s="4" t="s">
        <v>190</v>
      </c>
      <c r="P46" s="5" t="s">
        <v>191</v>
      </c>
      <c r="Q46" s="5" t="s">
        <v>172</v>
      </c>
      <c r="R46" s="6" t="s">
        <v>173</v>
      </c>
      <c r="S46" s="6">
        <v>49506</v>
      </c>
      <c r="T46" s="6"/>
      <c r="U46" s="102"/>
      <c r="V46" s="108"/>
      <c r="W46" s="108"/>
      <c r="X46" s="6"/>
      <c r="Y46" s="10">
        <v>41102</v>
      </c>
      <c r="Z46" s="12" t="s">
        <v>164</v>
      </c>
      <c r="AA46" s="4" t="s">
        <v>708</v>
      </c>
      <c r="AB46" s="2"/>
      <c r="AC46" s="2"/>
      <c r="AD46" s="2"/>
      <c r="AE46" s="2"/>
      <c r="AF46" s="2"/>
      <c r="AG46" s="2"/>
      <c r="AH46" s="4" t="s">
        <v>176</v>
      </c>
      <c r="AI46" s="9"/>
      <c r="AJ46" s="9"/>
      <c r="AK46" s="6">
        <v>3</v>
      </c>
      <c r="AL46" s="6"/>
      <c r="AM46" s="6">
        <v>1</v>
      </c>
      <c r="AN46" s="6">
        <v>2</v>
      </c>
      <c r="AO46" s="6">
        <v>1</v>
      </c>
      <c r="AP46" s="6">
        <v>2</v>
      </c>
      <c r="AQ46" s="6">
        <v>2</v>
      </c>
      <c r="AR46" s="6">
        <v>2</v>
      </c>
      <c r="AS46" s="6">
        <v>2</v>
      </c>
      <c r="AT46" s="6">
        <v>2</v>
      </c>
      <c r="AU46" s="6"/>
      <c r="AV46" s="6">
        <v>4</v>
      </c>
      <c r="AW46" s="6"/>
      <c r="AX46" s="16"/>
      <c r="AY46" s="6">
        <v>3</v>
      </c>
      <c r="AZ46" s="6">
        <v>3</v>
      </c>
      <c r="BA46" s="6">
        <v>3</v>
      </c>
      <c r="BB46" s="6">
        <v>3</v>
      </c>
      <c r="BC46" s="16"/>
      <c r="BD46" s="6">
        <v>1</v>
      </c>
      <c r="BE46" s="6">
        <v>3</v>
      </c>
      <c r="BF46" s="6"/>
      <c r="BG46" s="6">
        <v>2</v>
      </c>
      <c r="BH46" s="6"/>
      <c r="BI46" s="6">
        <v>4</v>
      </c>
      <c r="BJ46" s="6">
        <v>1</v>
      </c>
      <c r="BK46" s="6">
        <v>2</v>
      </c>
      <c r="BL46" s="16"/>
      <c r="BM46" s="6">
        <v>3</v>
      </c>
      <c r="BN46" s="6">
        <v>1</v>
      </c>
      <c r="BO46" s="6">
        <v>3</v>
      </c>
      <c r="BP46" s="6">
        <v>1</v>
      </c>
      <c r="BQ46" s="6"/>
      <c r="BR46" s="6">
        <v>2</v>
      </c>
      <c r="BS46" s="6"/>
      <c r="BT46" s="6">
        <v>5</v>
      </c>
      <c r="BU46" s="6">
        <v>1</v>
      </c>
      <c r="BV46" s="16"/>
      <c r="BW46" s="6">
        <v>1</v>
      </c>
      <c r="BX46" s="16"/>
      <c r="BY46" s="6">
        <v>1</v>
      </c>
      <c r="BZ46" s="16"/>
      <c r="CA46" s="6">
        <v>1</v>
      </c>
      <c r="CB46" s="6"/>
      <c r="CC46" s="6">
        <v>3</v>
      </c>
      <c r="CD46" s="6"/>
      <c r="CE46" s="6">
        <v>2</v>
      </c>
      <c r="CF46" s="6">
        <v>2</v>
      </c>
      <c r="CG46" s="6">
        <v>3</v>
      </c>
      <c r="CH46" s="6">
        <v>2</v>
      </c>
      <c r="CI46" s="6">
        <v>3</v>
      </c>
      <c r="CJ46" s="6">
        <v>2</v>
      </c>
      <c r="CK46" s="6">
        <v>3</v>
      </c>
      <c r="CL46" s="6">
        <v>2</v>
      </c>
      <c r="CM46" s="6"/>
      <c r="CN46" s="6">
        <v>5</v>
      </c>
      <c r="CO46" s="6"/>
      <c r="CP46" s="6">
        <v>2</v>
      </c>
      <c r="CQ46" s="6">
        <v>3</v>
      </c>
      <c r="CR46" s="6">
        <v>3</v>
      </c>
      <c r="CS46" s="6">
        <v>3</v>
      </c>
      <c r="CT46" s="6">
        <v>1</v>
      </c>
      <c r="CU46" s="6">
        <v>3</v>
      </c>
      <c r="CV46" s="6">
        <v>1</v>
      </c>
      <c r="CW46" s="6">
        <v>3</v>
      </c>
    </row>
    <row r="47" spans="1:101" ht="36">
      <c r="A47" s="1">
        <v>46</v>
      </c>
      <c r="B47" s="4" t="s">
        <v>193</v>
      </c>
      <c r="C47" s="4" t="s">
        <v>194</v>
      </c>
      <c r="D47" s="2"/>
      <c r="E47" s="5" t="s">
        <v>195</v>
      </c>
      <c r="F47" s="2"/>
      <c r="G47" s="5" t="s">
        <v>172</v>
      </c>
      <c r="H47" s="6" t="s">
        <v>173</v>
      </c>
      <c r="I47" s="6">
        <v>49506</v>
      </c>
      <c r="J47" s="2" t="s">
        <v>103</v>
      </c>
      <c r="K47" s="4" t="s">
        <v>196</v>
      </c>
      <c r="L47" s="2"/>
      <c r="M47" s="7" t="s">
        <v>197</v>
      </c>
      <c r="N47" s="4" t="s">
        <v>193</v>
      </c>
      <c r="O47" s="4" t="s">
        <v>194</v>
      </c>
      <c r="P47" s="5" t="s">
        <v>195</v>
      </c>
      <c r="Q47" s="5" t="s">
        <v>172</v>
      </c>
      <c r="R47" s="6" t="s">
        <v>173</v>
      </c>
      <c r="S47" s="6">
        <v>49506</v>
      </c>
      <c r="T47" s="6"/>
      <c r="U47" s="102"/>
      <c r="V47" s="108"/>
      <c r="W47" s="108"/>
      <c r="X47" s="6"/>
      <c r="Y47" s="10">
        <v>41102</v>
      </c>
      <c r="Z47" s="12" t="s">
        <v>164</v>
      </c>
      <c r="AA47" s="4" t="s">
        <v>708</v>
      </c>
      <c r="AB47" s="2"/>
      <c r="AC47" s="2"/>
      <c r="AD47" s="2"/>
      <c r="AE47" s="2"/>
      <c r="AF47" s="2"/>
      <c r="AG47" s="2"/>
      <c r="AH47" s="4" t="s">
        <v>141</v>
      </c>
      <c r="AI47" s="9"/>
      <c r="AJ47" s="9"/>
      <c r="AK47" s="6">
        <v>4</v>
      </c>
      <c r="AL47" s="6"/>
      <c r="AM47" s="6">
        <v>1</v>
      </c>
      <c r="AN47" s="6">
        <v>3</v>
      </c>
      <c r="AO47" s="6">
        <v>2</v>
      </c>
      <c r="AP47" s="6">
        <v>3</v>
      </c>
      <c r="AQ47" s="6">
        <v>1</v>
      </c>
      <c r="AR47" s="6">
        <v>3</v>
      </c>
      <c r="AS47" s="6">
        <v>3</v>
      </c>
      <c r="AT47" s="6">
        <v>3</v>
      </c>
      <c r="AU47" s="6"/>
      <c r="AV47" s="6">
        <v>2</v>
      </c>
      <c r="AW47" s="6"/>
      <c r="AX47" s="6">
        <v>4</v>
      </c>
      <c r="AY47" s="6">
        <v>1</v>
      </c>
      <c r="AZ47" s="6">
        <v>3</v>
      </c>
      <c r="BA47" s="6">
        <v>2</v>
      </c>
      <c r="BB47" s="6">
        <v>3</v>
      </c>
      <c r="BC47" s="6">
        <v>2</v>
      </c>
      <c r="BD47" s="6">
        <v>1</v>
      </c>
      <c r="BE47" s="6">
        <v>2</v>
      </c>
      <c r="BF47" s="6"/>
      <c r="BG47" s="6">
        <v>1</v>
      </c>
      <c r="BH47" s="6"/>
      <c r="BI47" s="6">
        <v>4</v>
      </c>
      <c r="BJ47" s="6">
        <v>1</v>
      </c>
      <c r="BK47" s="6">
        <v>3</v>
      </c>
      <c r="BL47" s="6">
        <v>1</v>
      </c>
      <c r="BM47" s="6">
        <v>3</v>
      </c>
      <c r="BN47" s="6">
        <v>2</v>
      </c>
      <c r="BO47" s="6">
        <v>3</v>
      </c>
      <c r="BP47" s="6">
        <v>3</v>
      </c>
      <c r="BQ47" s="6"/>
      <c r="BR47" s="6">
        <v>1</v>
      </c>
      <c r="BS47" s="6"/>
      <c r="BT47" s="6">
        <v>2</v>
      </c>
      <c r="BU47" s="6">
        <v>1</v>
      </c>
      <c r="BV47" s="6">
        <v>3</v>
      </c>
      <c r="BW47" s="6">
        <v>2</v>
      </c>
      <c r="BX47" s="6">
        <v>3</v>
      </c>
      <c r="BY47" s="6">
        <v>1</v>
      </c>
      <c r="BZ47" s="6">
        <v>4</v>
      </c>
      <c r="CA47" s="6">
        <v>2</v>
      </c>
      <c r="CB47" s="6"/>
      <c r="CC47" s="6">
        <v>2</v>
      </c>
      <c r="CD47" s="6"/>
      <c r="CE47" s="6">
        <v>1</v>
      </c>
      <c r="CF47" s="6">
        <v>2</v>
      </c>
      <c r="CG47" s="6">
        <v>2</v>
      </c>
      <c r="CH47" s="6">
        <v>2</v>
      </c>
      <c r="CI47" s="6">
        <v>3</v>
      </c>
      <c r="CJ47" s="6">
        <v>2</v>
      </c>
      <c r="CK47" s="6">
        <v>4</v>
      </c>
      <c r="CL47" s="6">
        <v>2</v>
      </c>
      <c r="CM47" s="6"/>
      <c r="CN47" s="6">
        <v>4</v>
      </c>
      <c r="CO47" s="6"/>
      <c r="CP47" s="6">
        <v>3</v>
      </c>
      <c r="CQ47" s="6">
        <v>3</v>
      </c>
      <c r="CR47" s="6">
        <v>3</v>
      </c>
      <c r="CS47" s="16"/>
      <c r="CT47" s="6">
        <v>3</v>
      </c>
      <c r="CU47" s="6">
        <v>2</v>
      </c>
      <c r="CV47" s="6">
        <v>2</v>
      </c>
      <c r="CW47" s="6">
        <v>3</v>
      </c>
    </row>
    <row r="48" spans="1:101" ht="36">
      <c r="A48" s="1">
        <v>47</v>
      </c>
      <c r="B48" s="4" t="s">
        <v>198</v>
      </c>
      <c r="C48" s="4" t="s">
        <v>199</v>
      </c>
      <c r="D48" s="2"/>
      <c r="E48" s="5" t="s">
        <v>200</v>
      </c>
      <c r="F48" s="2"/>
      <c r="G48" s="5" t="s">
        <v>172</v>
      </c>
      <c r="H48" s="6" t="s">
        <v>173</v>
      </c>
      <c r="I48" s="6">
        <v>49506</v>
      </c>
      <c r="J48" s="2" t="s">
        <v>103</v>
      </c>
      <c r="K48" s="2"/>
      <c r="L48" s="2"/>
      <c r="M48" s="7" t="s">
        <v>201</v>
      </c>
      <c r="N48" s="4" t="s">
        <v>198</v>
      </c>
      <c r="O48" s="4" t="s">
        <v>199</v>
      </c>
      <c r="P48" s="5" t="s">
        <v>200</v>
      </c>
      <c r="Q48" s="5" t="s">
        <v>172</v>
      </c>
      <c r="R48" s="6" t="s">
        <v>173</v>
      </c>
      <c r="S48" s="6">
        <v>49506</v>
      </c>
      <c r="T48" s="6"/>
      <c r="U48" s="102"/>
      <c r="V48" s="108"/>
      <c r="W48" s="108"/>
      <c r="X48" s="6"/>
      <c r="Y48" s="10">
        <v>41102</v>
      </c>
      <c r="Z48" s="12" t="s">
        <v>164</v>
      </c>
      <c r="AA48" s="4" t="s">
        <v>708</v>
      </c>
      <c r="AB48" s="2"/>
      <c r="AC48" s="2"/>
      <c r="AD48" s="2"/>
      <c r="AE48" s="2"/>
      <c r="AF48" s="2"/>
      <c r="AG48" s="2"/>
      <c r="AH48" s="2"/>
      <c r="AI48" s="4"/>
      <c r="AJ48" s="4"/>
      <c r="AK48" s="6">
        <v>4</v>
      </c>
      <c r="AL48" s="6"/>
      <c r="AM48" s="6">
        <v>2</v>
      </c>
      <c r="AN48" s="6">
        <v>2</v>
      </c>
      <c r="AO48" s="6">
        <v>3</v>
      </c>
      <c r="AP48" s="6">
        <v>3</v>
      </c>
      <c r="AQ48" s="6">
        <v>1</v>
      </c>
      <c r="AR48" s="6">
        <v>3</v>
      </c>
      <c r="AS48" s="6">
        <v>2</v>
      </c>
      <c r="AT48" s="6">
        <v>3</v>
      </c>
      <c r="AU48" s="6"/>
      <c r="AV48" s="6">
        <v>4</v>
      </c>
      <c r="AW48" s="6"/>
      <c r="AX48" s="6">
        <v>3</v>
      </c>
      <c r="AY48" s="6">
        <v>3</v>
      </c>
      <c r="AZ48" s="6">
        <v>3</v>
      </c>
      <c r="BA48" s="6">
        <v>3</v>
      </c>
      <c r="BB48" s="6">
        <v>3</v>
      </c>
      <c r="BC48" s="6">
        <v>3</v>
      </c>
      <c r="BD48" s="6">
        <v>3</v>
      </c>
      <c r="BE48" s="6">
        <v>3</v>
      </c>
      <c r="BF48" s="6"/>
      <c r="BG48" s="6">
        <v>3</v>
      </c>
      <c r="BH48" s="6"/>
      <c r="BI48" s="6">
        <v>5</v>
      </c>
      <c r="BJ48" s="6">
        <v>2</v>
      </c>
      <c r="BK48" s="6">
        <v>1</v>
      </c>
      <c r="BL48" s="6">
        <v>2</v>
      </c>
      <c r="BM48" s="6">
        <v>1</v>
      </c>
      <c r="BN48" s="6">
        <v>2</v>
      </c>
      <c r="BO48" s="6">
        <v>1</v>
      </c>
      <c r="BP48" s="6">
        <v>2</v>
      </c>
      <c r="BQ48" s="6"/>
      <c r="BR48" s="6">
        <v>2</v>
      </c>
      <c r="BS48" s="6"/>
      <c r="BT48" s="6">
        <v>5</v>
      </c>
      <c r="BU48" s="6">
        <v>1</v>
      </c>
      <c r="BV48" s="6">
        <v>3</v>
      </c>
      <c r="BW48" s="6">
        <v>1</v>
      </c>
      <c r="BX48" s="6">
        <v>3</v>
      </c>
      <c r="BY48" s="6">
        <v>1</v>
      </c>
      <c r="BZ48" s="6">
        <v>1</v>
      </c>
      <c r="CA48" s="6">
        <v>1</v>
      </c>
      <c r="CB48" s="6"/>
      <c r="CC48" s="6">
        <v>2</v>
      </c>
      <c r="CD48" s="6"/>
      <c r="CE48" s="6">
        <v>3</v>
      </c>
      <c r="CF48" s="6">
        <v>1</v>
      </c>
      <c r="CG48" s="6">
        <v>3</v>
      </c>
      <c r="CH48" s="6">
        <v>1</v>
      </c>
      <c r="CI48" s="6">
        <v>3</v>
      </c>
      <c r="CJ48" s="6">
        <v>1</v>
      </c>
      <c r="CK48" s="6">
        <v>2</v>
      </c>
      <c r="CL48" s="6">
        <v>1</v>
      </c>
      <c r="CM48" s="6"/>
      <c r="CN48" s="6">
        <v>2</v>
      </c>
      <c r="CO48" s="6"/>
      <c r="CP48" s="6">
        <v>3</v>
      </c>
      <c r="CQ48" s="6">
        <v>1</v>
      </c>
      <c r="CR48" s="6">
        <v>5</v>
      </c>
      <c r="CS48" s="16"/>
      <c r="CT48" s="6">
        <v>4</v>
      </c>
      <c r="CU48" s="6">
        <v>1</v>
      </c>
      <c r="CV48" s="6">
        <v>3</v>
      </c>
      <c r="CW48" s="6">
        <v>1</v>
      </c>
    </row>
    <row r="49" spans="1:101" ht="36">
      <c r="A49" s="1">
        <v>48</v>
      </c>
      <c r="B49" s="5" t="s">
        <v>177</v>
      </c>
      <c r="C49" s="5" t="s">
        <v>178</v>
      </c>
      <c r="D49" s="2"/>
      <c r="E49" s="5" t="s">
        <v>179</v>
      </c>
      <c r="F49" s="2"/>
      <c r="G49" s="5" t="s">
        <v>172</v>
      </c>
      <c r="H49" s="6" t="s">
        <v>173</v>
      </c>
      <c r="I49" s="6">
        <v>49506</v>
      </c>
      <c r="J49" s="2" t="s">
        <v>103</v>
      </c>
      <c r="K49" s="4" t="s">
        <v>180</v>
      </c>
      <c r="L49" s="2"/>
      <c r="M49" s="17" t="s">
        <v>181</v>
      </c>
      <c r="N49" s="5" t="s">
        <v>177</v>
      </c>
      <c r="O49" s="5" t="s">
        <v>178</v>
      </c>
      <c r="P49" s="5" t="s">
        <v>179</v>
      </c>
      <c r="Q49" s="5" t="s">
        <v>172</v>
      </c>
      <c r="R49" s="6" t="s">
        <v>173</v>
      </c>
      <c r="S49" s="6">
        <v>49506</v>
      </c>
      <c r="T49" s="6"/>
      <c r="U49" s="102"/>
      <c r="V49" s="108"/>
      <c r="W49" s="108"/>
      <c r="X49" s="6"/>
      <c r="Y49" s="18">
        <v>41102</v>
      </c>
      <c r="Z49" s="12" t="s">
        <v>164</v>
      </c>
      <c r="AA49" s="4" t="s">
        <v>708</v>
      </c>
      <c r="AB49" s="2"/>
      <c r="AC49" s="2"/>
      <c r="AD49" s="2"/>
      <c r="AE49" s="2"/>
      <c r="AF49" s="2"/>
      <c r="AG49" s="2"/>
      <c r="AH49" s="2"/>
      <c r="AI49" s="5"/>
      <c r="AJ49" s="5"/>
      <c r="AK49" s="16">
        <v>4</v>
      </c>
      <c r="AL49" s="16"/>
      <c r="AM49" s="16">
        <v>2</v>
      </c>
      <c r="AN49" s="16">
        <v>2</v>
      </c>
      <c r="AO49" s="16">
        <v>1</v>
      </c>
      <c r="AP49" s="16">
        <v>3</v>
      </c>
      <c r="AQ49" s="16">
        <v>3</v>
      </c>
      <c r="AR49" s="16">
        <v>2</v>
      </c>
      <c r="AS49" s="16">
        <v>3</v>
      </c>
      <c r="AT49" s="16">
        <v>2</v>
      </c>
      <c r="AU49" s="16"/>
      <c r="AV49" s="16">
        <v>3</v>
      </c>
      <c r="AW49" s="16"/>
      <c r="AX49" s="16">
        <v>4</v>
      </c>
      <c r="AY49" s="16">
        <v>2</v>
      </c>
      <c r="AZ49" s="16">
        <v>3</v>
      </c>
      <c r="BA49" s="16">
        <v>2</v>
      </c>
      <c r="BB49" s="16">
        <v>3</v>
      </c>
      <c r="BC49" s="16">
        <v>0</v>
      </c>
      <c r="BD49" s="16">
        <v>3</v>
      </c>
      <c r="BE49" s="16">
        <v>0</v>
      </c>
      <c r="BF49" s="16"/>
      <c r="BG49" s="16">
        <v>1</v>
      </c>
      <c r="BH49" s="16"/>
      <c r="BI49" s="16"/>
      <c r="BJ49" s="16">
        <v>1</v>
      </c>
      <c r="BK49" s="16">
        <v>4</v>
      </c>
      <c r="BL49" s="16">
        <v>1</v>
      </c>
      <c r="BM49" s="16">
        <v>4</v>
      </c>
      <c r="BN49" s="16">
        <v>1</v>
      </c>
      <c r="BO49" s="16">
        <v>4</v>
      </c>
      <c r="BP49" s="16">
        <v>1</v>
      </c>
      <c r="BQ49" s="16"/>
      <c r="BR49" s="16">
        <v>4</v>
      </c>
      <c r="BS49" s="16"/>
      <c r="BT49" s="16">
        <v>5</v>
      </c>
      <c r="BU49" s="16">
        <v>3</v>
      </c>
      <c r="BV49" s="16">
        <v>1</v>
      </c>
      <c r="BW49" s="16">
        <v>3</v>
      </c>
      <c r="BX49" s="16">
        <v>1</v>
      </c>
      <c r="BY49" s="16">
        <v>3</v>
      </c>
      <c r="BZ49" s="16">
        <v>1</v>
      </c>
      <c r="CA49" s="16">
        <v>3</v>
      </c>
      <c r="CB49" s="16"/>
      <c r="CC49" s="16">
        <v>1</v>
      </c>
      <c r="CD49" s="16"/>
      <c r="CE49" s="16">
        <v>3</v>
      </c>
      <c r="CF49" s="16">
        <v>1</v>
      </c>
      <c r="CG49" s="16">
        <v>3</v>
      </c>
      <c r="CH49" s="16">
        <v>1</v>
      </c>
      <c r="CI49" s="16">
        <v>4</v>
      </c>
      <c r="CJ49" s="16">
        <v>1</v>
      </c>
      <c r="CK49" s="16">
        <v>3</v>
      </c>
      <c r="CL49" s="16">
        <v>1</v>
      </c>
      <c r="CM49" s="16"/>
      <c r="CN49" s="16">
        <v>2</v>
      </c>
      <c r="CO49" s="16"/>
      <c r="CP49" s="16">
        <v>5</v>
      </c>
      <c r="CQ49" s="16">
        <v>2</v>
      </c>
      <c r="CR49" s="16">
        <v>5</v>
      </c>
      <c r="CS49" s="16">
        <v>1</v>
      </c>
      <c r="CT49" s="16">
        <v>5</v>
      </c>
      <c r="CU49" s="16">
        <v>1</v>
      </c>
      <c r="CV49" s="16">
        <v>2</v>
      </c>
      <c r="CW49" s="16">
        <v>1</v>
      </c>
    </row>
    <row r="50" spans="1:101" ht="36">
      <c r="A50" s="1">
        <v>49</v>
      </c>
      <c r="B50" s="4" t="s">
        <v>202</v>
      </c>
      <c r="C50" s="4" t="s">
        <v>203</v>
      </c>
      <c r="D50" s="2"/>
      <c r="E50" s="5" t="s">
        <v>204</v>
      </c>
      <c r="F50" s="2"/>
      <c r="G50" s="5" t="s">
        <v>205</v>
      </c>
      <c r="H50" s="6" t="s">
        <v>206</v>
      </c>
      <c r="I50" s="6">
        <v>60611</v>
      </c>
      <c r="J50" s="2" t="s">
        <v>103</v>
      </c>
      <c r="K50" s="4" t="s">
        <v>207</v>
      </c>
      <c r="L50" s="2"/>
      <c r="M50" s="19" t="s">
        <v>208</v>
      </c>
      <c r="N50" s="4" t="s">
        <v>202</v>
      </c>
      <c r="O50" s="4" t="s">
        <v>203</v>
      </c>
      <c r="P50" s="5" t="s">
        <v>204</v>
      </c>
      <c r="Q50" s="5" t="s">
        <v>205</v>
      </c>
      <c r="R50" s="6" t="s">
        <v>206</v>
      </c>
      <c r="S50" s="6">
        <v>60611</v>
      </c>
      <c r="T50" s="6"/>
      <c r="U50" s="102">
        <v>4266841215391930</v>
      </c>
      <c r="W50" s="108" t="s">
        <v>728</v>
      </c>
      <c r="X50" s="6">
        <v>60611</v>
      </c>
      <c r="Y50" s="18">
        <v>41102</v>
      </c>
      <c r="Z50" s="7" t="s">
        <v>211</v>
      </c>
      <c r="AA50" s="4" t="s">
        <v>708</v>
      </c>
      <c r="AB50" s="20" t="s">
        <v>209</v>
      </c>
      <c r="AC50" s="20" t="s">
        <v>658</v>
      </c>
      <c r="AD50" s="21">
        <v>6</v>
      </c>
      <c r="AE50" s="20" t="s">
        <v>210</v>
      </c>
      <c r="AF50" s="20"/>
      <c r="AG50" s="2"/>
      <c r="AH50" s="20" t="s">
        <v>141</v>
      </c>
      <c r="AI50" s="9"/>
      <c r="AJ50" s="9"/>
      <c r="AK50" s="16">
        <v>2</v>
      </c>
      <c r="AL50" s="16"/>
      <c r="AM50" s="16">
        <v>3</v>
      </c>
      <c r="AN50" s="16">
        <v>2</v>
      </c>
      <c r="AO50" s="16">
        <v>2</v>
      </c>
      <c r="AP50" s="16">
        <v>2</v>
      </c>
      <c r="AQ50" s="16">
        <v>4</v>
      </c>
      <c r="AR50" s="16">
        <v>2</v>
      </c>
      <c r="AS50" s="16">
        <v>4</v>
      </c>
      <c r="AT50" s="16">
        <v>2</v>
      </c>
      <c r="AU50" s="16"/>
      <c r="AV50" s="16">
        <v>2</v>
      </c>
      <c r="AW50" s="16"/>
      <c r="AX50" s="16">
        <v>4</v>
      </c>
      <c r="AY50" s="16">
        <v>1</v>
      </c>
      <c r="AZ50" s="16">
        <v>5</v>
      </c>
      <c r="BA50" s="16">
        <v>1</v>
      </c>
      <c r="BB50" s="16">
        <v>4</v>
      </c>
      <c r="BC50" s="16">
        <v>1</v>
      </c>
      <c r="BD50" s="16">
        <v>3</v>
      </c>
      <c r="BE50" s="16">
        <v>2</v>
      </c>
      <c r="BF50" s="16"/>
      <c r="BG50" s="16">
        <v>1</v>
      </c>
      <c r="BH50" s="16"/>
      <c r="BI50" s="16">
        <v>5</v>
      </c>
      <c r="BJ50" s="16">
        <v>1</v>
      </c>
      <c r="BK50" s="16">
        <v>1</v>
      </c>
      <c r="BL50" s="16">
        <v>1</v>
      </c>
      <c r="BM50" s="16">
        <v>3</v>
      </c>
      <c r="BN50" s="16">
        <v>2</v>
      </c>
      <c r="BO50" s="16">
        <v>5</v>
      </c>
      <c r="BP50" s="16">
        <v>2</v>
      </c>
      <c r="BQ50" s="16"/>
      <c r="BR50" s="16">
        <v>2</v>
      </c>
      <c r="BS50" s="16"/>
      <c r="BT50" s="16">
        <v>3</v>
      </c>
      <c r="BU50" s="16">
        <v>2</v>
      </c>
      <c r="BV50" s="16">
        <v>3</v>
      </c>
      <c r="BW50" s="16">
        <v>2</v>
      </c>
      <c r="BX50" s="16">
        <v>4</v>
      </c>
      <c r="BY50" s="16">
        <v>2</v>
      </c>
      <c r="BZ50" s="16">
        <v>4</v>
      </c>
      <c r="CA50" s="16">
        <v>2</v>
      </c>
      <c r="CB50" s="16"/>
      <c r="CC50" s="16">
        <v>3</v>
      </c>
      <c r="CD50" s="16"/>
      <c r="CE50" s="16">
        <v>2</v>
      </c>
      <c r="CF50" s="16">
        <v>2</v>
      </c>
      <c r="CG50" s="16">
        <v>3</v>
      </c>
      <c r="CH50" s="16">
        <v>2</v>
      </c>
      <c r="CI50" s="16">
        <v>4</v>
      </c>
      <c r="CJ50" s="16">
        <v>2</v>
      </c>
      <c r="CK50" s="16">
        <v>4</v>
      </c>
      <c r="CL50" s="16">
        <v>2</v>
      </c>
      <c r="CM50" s="16"/>
      <c r="CN50" s="16">
        <v>4</v>
      </c>
      <c r="CO50" s="16"/>
      <c r="CP50" s="16">
        <v>2</v>
      </c>
      <c r="CQ50" s="16">
        <v>3</v>
      </c>
      <c r="CR50" s="16">
        <v>4</v>
      </c>
      <c r="CS50" s="16">
        <v>3</v>
      </c>
      <c r="CT50" s="16">
        <v>3</v>
      </c>
      <c r="CU50" s="16">
        <v>2</v>
      </c>
      <c r="CV50" s="16">
        <v>1</v>
      </c>
      <c r="CW50" s="16">
        <v>3</v>
      </c>
    </row>
    <row r="51" spans="1:101" ht="36">
      <c r="A51" s="1">
        <v>50</v>
      </c>
      <c r="B51" s="4" t="s">
        <v>212</v>
      </c>
      <c r="C51" s="4" t="s">
        <v>213</v>
      </c>
      <c r="D51" s="2"/>
      <c r="E51" s="5" t="s">
        <v>214</v>
      </c>
      <c r="F51" s="2"/>
      <c r="G51" s="5" t="s">
        <v>205</v>
      </c>
      <c r="H51" s="6" t="s">
        <v>206</v>
      </c>
      <c r="I51" s="6">
        <v>60611</v>
      </c>
      <c r="J51" s="2" t="s">
        <v>103</v>
      </c>
      <c r="K51" s="4" t="s">
        <v>215</v>
      </c>
      <c r="L51" s="2"/>
      <c r="M51" s="4" t="s">
        <v>216</v>
      </c>
      <c r="N51" s="4" t="s">
        <v>212</v>
      </c>
      <c r="O51" s="4" t="s">
        <v>213</v>
      </c>
      <c r="P51" s="5" t="s">
        <v>214</v>
      </c>
      <c r="Q51" s="5" t="s">
        <v>205</v>
      </c>
      <c r="R51" s="6" t="s">
        <v>206</v>
      </c>
      <c r="S51" s="6">
        <v>60611</v>
      </c>
      <c r="T51" s="6"/>
      <c r="U51" s="102">
        <v>4266841273697330</v>
      </c>
      <c r="V51" s="108"/>
      <c r="W51" s="108" t="s">
        <v>729</v>
      </c>
      <c r="X51" s="6">
        <v>60611</v>
      </c>
      <c r="Y51" s="18">
        <v>41102</v>
      </c>
      <c r="Z51" s="7" t="s">
        <v>211</v>
      </c>
      <c r="AA51" s="4" t="s">
        <v>708</v>
      </c>
      <c r="AB51" s="2"/>
      <c r="AC51" s="2"/>
      <c r="AD51" s="2"/>
      <c r="AE51" s="2"/>
      <c r="AF51" s="2"/>
      <c r="AG51" s="2"/>
      <c r="AH51" s="2"/>
      <c r="AI51" s="20"/>
      <c r="AJ51" s="20"/>
      <c r="AK51" s="16">
        <v>4</v>
      </c>
      <c r="AL51" s="16"/>
      <c r="AM51" s="16">
        <v>3</v>
      </c>
      <c r="AN51" s="16">
        <v>3</v>
      </c>
      <c r="AO51" s="16">
        <v>3</v>
      </c>
      <c r="AP51" s="16">
        <v>3</v>
      </c>
      <c r="AQ51" s="16">
        <v>2</v>
      </c>
      <c r="AR51" s="16">
        <v>2</v>
      </c>
      <c r="AS51" s="16">
        <v>1</v>
      </c>
      <c r="AT51" s="16">
        <v>3</v>
      </c>
      <c r="AU51" s="16"/>
      <c r="AV51" s="16">
        <v>2</v>
      </c>
      <c r="AW51" s="16"/>
      <c r="AX51" s="16">
        <v>5</v>
      </c>
      <c r="AY51" s="16">
        <v>2</v>
      </c>
      <c r="AZ51" s="16">
        <v>4</v>
      </c>
      <c r="BA51" s="16">
        <v>2</v>
      </c>
      <c r="BB51" s="16">
        <v>1</v>
      </c>
      <c r="BC51" s="16">
        <v>2</v>
      </c>
      <c r="BD51" s="16">
        <v>4</v>
      </c>
      <c r="BE51" s="16">
        <v>2</v>
      </c>
      <c r="BF51" s="16"/>
      <c r="BG51" s="16">
        <v>4</v>
      </c>
      <c r="BH51" s="16"/>
      <c r="BI51" s="16">
        <v>5</v>
      </c>
      <c r="BJ51" s="16">
        <v>3</v>
      </c>
      <c r="BK51" s="16">
        <v>3</v>
      </c>
      <c r="BL51" s="16">
        <v>2</v>
      </c>
      <c r="BM51" s="16">
        <v>2</v>
      </c>
      <c r="BN51" s="16">
        <v>3</v>
      </c>
      <c r="BO51" s="16">
        <v>4</v>
      </c>
      <c r="BP51" s="16">
        <v>3</v>
      </c>
      <c r="BQ51" s="16"/>
      <c r="BR51" s="16">
        <v>4</v>
      </c>
      <c r="BS51" s="16"/>
      <c r="BT51" s="16">
        <v>2</v>
      </c>
      <c r="BU51" s="16">
        <v>2</v>
      </c>
      <c r="BV51" s="16">
        <v>1</v>
      </c>
      <c r="BW51" s="16">
        <v>3</v>
      </c>
      <c r="BX51" s="16">
        <v>1</v>
      </c>
      <c r="BY51" s="16">
        <v>2</v>
      </c>
      <c r="BZ51" s="16">
        <v>5</v>
      </c>
      <c r="CA51" s="16">
        <v>1</v>
      </c>
      <c r="CB51" s="16"/>
      <c r="CC51" s="16">
        <v>3</v>
      </c>
      <c r="CD51" s="16"/>
      <c r="CE51" s="16">
        <v>1</v>
      </c>
      <c r="CF51" s="16">
        <v>2</v>
      </c>
      <c r="CG51" s="16">
        <v>4</v>
      </c>
      <c r="CH51" s="16">
        <v>2</v>
      </c>
      <c r="CI51" s="16">
        <v>4</v>
      </c>
      <c r="CJ51" s="16">
        <v>3</v>
      </c>
      <c r="CK51" s="16">
        <v>5</v>
      </c>
      <c r="CL51" s="16">
        <v>2</v>
      </c>
      <c r="CM51" s="16"/>
      <c r="CN51" s="16">
        <v>1</v>
      </c>
      <c r="CO51" s="16"/>
      <c r="CP51" s="16">
        <v>1</v>
      </c>
      <c r="CQ51" s="16">
        <v>1</v>
      </c>
      <c r="CR51" s="16">
        <v>5</v>
      </c>
      <c r="CS51" s="16">
        <v>1</v>
      </c>
      <c r="CT51" s="16">
        <v>4</v>
      </c>
      <c r="CU51" s="16">
        <v>1</v>
      </c>
      <c r="CV51" s="16">
        <v>5</v>
      </c>
      <c r="CW51" s="16">
        <v>1</v>
      </c>
    </row>
    <row r="52" spans="1:101" ht="36">
      <c r="A52" s="1">
        <v>51</v>
      </c>
      <c r="B52" s="4" t="s">
        <v>217</v>
      </c>
      <c r="C52" s="4" t="s">
        <v>218</v>
      </c>
      <c r="D52" s="2"/>
      <c r="E52" s="5" t="s">
        <v>219</v>
      </c>
      <c r="F52" s="2"/>
      <c r="G52" s="5" t="s">
        <v>220</v>
      </c>
      <c r="H52" s="6" t="s">
        <v>173</v>
      </c>
      <c r="I52" s="6">
        <v>49341</v>
      </c>
      <c r="J52" s="2" t="s">
        <v>103</v>
      </c>
      <c r="K52" s="4" t="s">
        <v>221</v>
      </c>
      <c r="L52" s="2"/>
      <c r="M52" s="4" t="s">
        <v>222</v>
      </c>
      <c r="N52" s="4" t="s">
        <v>217</v>
      </c>
      <c r="O52" s="4" t="s">
        <v>218</v>
      </c>
      <c r="P52" s="5" t="s">
        <v>219</v>
      </c>
      <c r="Q52" s="5" t="s">
        <v>220</v>
      </c>
      <c r="R52" s="6" t="s">
        <v>173</v>
      </c>
      <c r="S52" s="6">
        <v>49341</v>
      </c>
      <c r="T52" s="6"/>
      <c r="U52" s="102">
        <v>4868960022212680</v>
      </c>
      <c r="V52" s="108"/>
      <c r="W52" s="108" t="s">
        <v>730</v>
      </c>
      <c r="X52" s="6">
        <v>49341</v>
      </c>
      <c r="Y52" s="22">
        <v>41108</v>
      </c>
      <c r="Z52" s="4" t="s">
        <v>222</v>
      </c>
      <c r="AA52" s="4" t="s">
        <v>708</v>
      </c>
      <c r="AB52" s="20" t="s">
        <v>223</v>
      </c>
      <c r="AC52" s="20" t="s">
        <v>656</v>
      </c>
      <c r="AD52" s="21">
        <v>12</v>
      </c>
      <c r="AE52" s="20" t="s">
        <v>210</v>
      </c>
      <c r="AF52" s="20"/>
      <c r="AG52" s="2"/>
      <c r="AH52" s="20" t="s">
        <v>105</v>
      </c>
      <c r="AI52" s="9"/>
      <c r="AJ52" s="9"/>
      <c r="AK52" s="16">
        <v>4</v>
      </c>
      <c r="AL52" s="16"/>
      <c r="AM52" s="16">
        <v>2</v>
      </c>
      <c r="AN52" s="16">
        <v>2</v>
      </c>
      <c r="AO52" s="16">
        <v>2</v>
      </c>
      <c r="AP52" s="16">
        <v>2</v>
      </c>
      <c r="AQ52" s="16">
        <v>4</v>
      </c>
      <c r="AR52" s="16">
        <v>2</v>
      </c>
      <c r="AS52" s="16">
        <v>4</v>
      </c>
      <c r="AT52" s="16">
        <v>2</v>
      </c>
      <c r="AU52" s="16"/>
      <c r="AV52" s="16">
        <v>3</v>
      </c>
      <c r="AW52" s="16"/>
      <c r="AX52" s="16">
        <v>4</v>
      </c>
      <c r="AY52" s="16">
        <v>0</v>
      </c>
      <c r="AZ52" s="16">
        <v>2</v>
      </c>
      <c r="BA52" s="16">
        <v>0</v>
      </c>
      <c r="BB52" s="16">
        <v>2</v>
      </c>
      <c r="BC52" s="16">
        <v>0</v>
      </c>
      <c r="BD52" s="16">
        <v>2</v>
      </c>
      <c r="BE52" s="16">
        <v>0</v>
      </c>
      <c r="BF52" s="16"/>
      <c r="BG52" s="16">
        <v>3</v>
      </c>
      <c r="BH52" s="16"/>
      <c r="BI52" s="16">
        <v>5</v>
      </c>
      <c r="BJ52" s="16">
        <v>2</v>
      </c>
      <c r="BK52" s="16">
        <v>2</v>
      </c>
      <c r="BL52" s="16">
        <v>3</v>
      </c>
      <c r="BM52" s="16">
        <v>1</v>
      </c>
      <c r="BN52" s="16">
        <v>3</v>
      </c>
      <c r="BO52" s="16">
        <v>4</v>
      </c>
      <c r="BP52" s="16">
        <v>3</v>
      </c>
      <c r="BQ52" s="16"/>
      <c r="BR52" s="16">
        <v>3</v>
      </c>
      <c r="BS52" s="16"/>
      <c r="BT52" s="16">
        <v>4</v>
      </c>
      <c r="BU52" s="16">
        <v>1</v>
      </c>
      <c r="BV52" s="16">
        <v>3</v>
      </c>
      <c r="BW52" s="16">
        <v>2</v>
      </c>
      <c r="BX52" s="16">
        <v>3</v>
      </c>
      <c r="BY52" s="16">
        <v>2</v>
      </c>
      <c r="BZ52" s="16">
        <v>3</v>
      </c>
      <c r="CA52" s="16">
        <v>2</v>
      </c>
      <c r="CB52" s="16"/>
      <c r="CC52" s="16">
        <v>4</v>
      </c>
      <c r="CD52" s="16"/>
      <c r="CE52" s="16">
        <v>2</v>
      </c>
      <c r="CF52" s="16">
        <v>3</v>
      </c>
      <c r="CG52" s="16">
        <v>3</v>
      </c>
      <c r="CH52" s="16">
        <v>2</v>
      </c>
      <c r="CI52" s="16">
        <v>4</v>
      </c>
      <c r="CJ52" s="16">
        <v>2</v>
      </c>
      <c r="CK52" s="16">
        <v>4</v>
      </c>
      <c r="CL52" s="16">
        <v>3</v>
      </c>
      <c r="CM52" s="16"/>
      <c r="CN52" s="16">
        <v>4</v>
      </c>
      <c r="CO52" s="16"/>
      <c r="CP52" s="16">
        <v>1</v>
      </c>
      <c r="CQ52" s="16">
        <v>3</v>
      </c>
      <c r="CR52" s="16">
        <v>4</v>
      </c>
      <c r="CS52" s="16">
        <v>3</v>
      </c>
      <c r="CT52" s="16">
        <v>4</v>
      </c>
      <c r="CU52" s="16">
        <v>3</v>
      </c>
      <c r="CV52" s="16">
        <v>4</v>
      </c>
      <c r="CW52" s="16">
        <v>0</v>
      </c>
    </row>
    <row r="53" spans="1:101" ht="36">
      <c r="A53" s="1">
        <v>52</v>
      </c>
      <c r="B53" s="4" t="s">
        <v>224</v>
      </c>
      <c r="C53" s="4" t="s">
        <v>225</v>
      </c>
      <c r="D53" s="2"/>
      <c r="E53" s="5" t="s">
        <v>219</v>
      </c>
      <c r="F53" s="2"/>
      <c r="G53" s="5" t="s">
        <v>220</v>
      </c>
      <c r="H53" s="6" t="s">
        <v>173</v>
      </c>
      <c r="I53" s="6">
        <v>49341</v>
      </c>
      <c r="J53" s="2" t="s">
        <v>103</v>
      </c>
      <c r="K53" s="4" t="s">
        <v>226</v>
      </c>
      <c r="L53" s="2"/>
      <c r="M53" s="4" t="s">
        <v>227</v>
      </c>
      <c r="N53" s="4" t="s">
        <v>224</v>
      </c>
      <c r="O53" s="4" t="s">
        <v>225</v>
      </c>
      <c r="P53" s="5" t="s">
        <v>219</v>
      </c>
      <c r="Q53" s="5" t="s">
        <v>220</v>
      </c>
      <c r="R53" s="6" t="s">
        <v>173</v>
      </c>
      <c r="S53" s="6">
        <v>49341</v>
      </c>
      <c r="T53" s="6"/>
      <c r="U53" s="102"/>
      <c r="V53" s="108"/>
      <c r="W53" s="108"/>
      <c r="X53" s="6"/>
      <c r="Y53" s="22">
        <v>41108</v>
      </c>
      <c r="Z53" s="4" t="s">
        <v>222</v>
      </c>
      <c r="AA53" s="4" t="s">
        <v>708</v>
      </c>
      <c r="AB53" s="2"/>
      <c r="AC53" s="2"/>
      <c r="AD53" s="2"/>
      <c r="AE53" s="2"/>
      <c r="AF53" s="2"/>
      <c r="AG53" s="2"/>
      <c r="AH53" s="20" t="s">
        <v>141</v>
      </c>
      <c r="AI53" s="9"/>
      <c r="AJ53" s="9"/>
      <c r="AK53" s="16">
        <v>4</v>
      </c>
      <c r="AL53" s="16"/>
      <c r="AM53" s="16">
        <v>3</v>
      </c>
      <c r="AN53" s="16">
        <v>2</v>
      </c>
      <c r="AO53" s="16">
        <v>2</v>
      </c>
      <c r="AP53" s="16">
        <v>2</v>
      </c>
      <c r="AQ53" s="16">
        <v>3</v>
      </c>
      <c r="AR53" s="16">
        <v>2</v>
      </c>
      <c r="AS53" s="16">
        <v>1</v>
      </c>
      <c r="AT53" s="16">
        <v>2</v>
      </c>
      <c r="AU53" s="16"/>
      <c r="AV53" s="16">
        <v>3</v>
      </c>
      <c r="AW53" s="16"/>
      <c r="AX53" s="16">
        <v>4</v>
      </c>
      <c r="AY53" s="16">
        <v>2</v>
      </c>
      <c r="AZ53" s="16">
        <v>2</v>
      </c>
      <c r="BA53" s="16">
        <v>2</v>
      </c>
      <c r="BB53" s="16">
        <v>3</v>
      </c>
      <c r="BC53" s="16">
        <v>2</v>
      </c>
      <c r="BD53" s="16">
        <v>1</v>
      </c>
      <c r="BE53" s="16">
        <v>2</v>
      </c>
      <c r="BF53" s="16"/>
      <c r="BG53" s="16">
        <v>2</v>
      </c>
      <c r="BH53" s="16"/>
      <c r="BI53" s="16">
        <v>5</v>
      </c>
      <c r="BJ53" s="16">
        <v>1</v>
      </c>
      <c r="BK53" s="16">
        <v>3</v>
      </c>
      <c r="BL53" s="16">
        <v>0</v>
      </c>
      <c r="BM53" s="16">
        <v>2</v>
      </c>
      <c r="BN53" s="16">
        <v>0</v>
      </c>
      <c r="BO53" s="16">
        <v>1</v>
      </c>
      <c r="BP53" s="16">
        <v>0</v>
      </c>
      <c r="BQ53" s="16"/>
      <c r="BR53" s="16">
        <v>3</v>
      </c>
      <c r="BS53" s="16"/>
      <c r="BT53" s="16">
        <v>4</v>
      </c>
      <c r="BU53" s="16">
        <v>2</v>
      </c>
      <c r="BV53" s="16">
        <v>3</v>
      </c>
      <c r="BW53" s="16">
        <v>2</v>
      </c>
      <c r="BX53" s="16">
        <v>3</v>
      </c>
      <c r="BY53" s="16">
        <v>2</v>
      </c>
      <c r="BZ53" s="16">
        <v>1</v>
      </c>
      <c r="CA53" s="16">
        <v>2</v>
      </c>
      <c r="CB53" s="16"/>
      <c r="CC53" s="16">
        <v>5</v>
      </c>
      <c r="CD53" s="16"/>
      <c r="CE53" s="16">
        <v>1</v>
      </c>
      <c r="CF53" s="16">
        <v>3</v>
      </c>
      <c r="CG53" s="16">
        <v>3</v>
      </c>
      <c r="CH53" s="16">
        <v>3</v>
      </c>
      <c r="CI53" s="16">
        <v>4</v>
      </c>
      <c r="CJ53" s="16">
        <v>3</v>
      </c>
      <c r="CK53" s="16">
        <v>2</v>
      </c>
      <c r="CL53" s="16">
        <v>3</v>
      </c>
      <c r="CM53" s="16"/>
      <c r="CN53" s="16">
        <v>5</v>
      </c>
      <c r="CO53" s="16"/>
      <c r="CP53" s="16">
        <v>2</v>
      </c>
      <c r="CQ53" s="16">
        <v>3</v>
      </c>
      <c r="CR53" s="16">
        <v>3</v>
      </c>
      <c r="CS53" s="16">
        <v>3</v>
      </c>
      <c r="CT53" s="16">
        <v>4</v>
      </c>
      <c r="CU53" s="16">
        <v>3</v>
      </c>
      <c r="CV53" s="16">
        <v>2</v>
      </c>
      <c r="CW53" s="16">
        <v>3</v>
      </c>
    </row>
    <row r="54" spans="1:101" ht="36">
      <c r="A54" s="1">
        <v>53</v>
      </c>
      <c r="B54" s="4" t="s">
        <v>228</v>
      </c>
      <c r="C54" s="4" t="s">
        <v>229</v>
      </c>
      <c r="D54" s="2"/>
      <c r="E54" s="5" t="s">
        <v>219</v>
      </c>
      <c r="F54" s="2"/>
      <c r="G54" s="5" t="s">
        <v>220</v>
      </c>
      <c r="H54" s="6" t="s">
        <v>173</v>
      </c>
      <c r="I54" s="6">
        <v>49341</v>
      </c>
      <c r="J54" s="2" t="s">
        <v>103</v>
      </c>
      <c r="K54" s="4" t="s">
        <v>230</v>
      </c>
      <c r="L54" s="2"/>
      <c r="M54" s="4" t="s">
        <v>231</v>
      </c>
      <c r="N54" s="4" t="s">
        <v>228</v>
      </c>
      <c r="O54" s="4" t="s">
        <v>229</v>
      </c>
      <c r="P54" s="5" t="s">
        <v>219</v>
      </c>
      <c r="Q54" s="5" t="s">
        <v>220</v>
      </c>
      <c r="R54" s="6" t="s">
        <v>173</v>
      </c>
      <c r="S54" s="6">
        <v>49341</v>
      </c>
      <c r="T54" s="6"/>
      <c r="U54" s="102"/>
      <c r="V54" s="108"/>
      <c r="W54" s="108"/>
      <c r="X54" s="6"/>
      <c r="Y54" s="22">
        <v>41108</v>
      </c>
      <c r="Z54" s="4" t="s">
        <v>222</v>
      </c>
      <c r="AA54" s="4" t="s">
        <v>708</v>
      </c>
      <c r="AB54" s="2"/>
      <c r="AC54" s="2"/>
      <c r="AD54" s="2"/>
      <c r="AE54" s="2"/>
      <c r="AF54" s="2"/>
      <c r="AG54" s="2"/>
      <c r="AH54" s="20" t="s">
        <v>105</v>
      </c>
      <c r="AI54" s="9"/>
      <c r="AJ54" s="9"/>
      <c r="AK54" s="16">
        <v>3</v>
      </c>
      <c r="AL54" s="16"/>
      <c r="AM54" s="16">
        <v>3</v>
      </c>
      <c r="AN54" s="16">
        <v>2</v>
      </c>
      <c r="AO54" s="16">
        <v>2</v>
      </c>
      <c r="AP54" s="16">
        <v>2</v>
      </c>
      <c r="AQ54" s="16">
        <v>2</v>
      </c>
      <c r="AR54" s="16">
        <v>3</v>
      </c>
      <c r="AS54" s="16">
        <v>1</v>
      </c>
      <c r="AT54" s="16">
        <v>2</v>
      </c>
      <c r="AU54" s="16"/>
      <c r="AV54" s="16">
        <v>3</v>
      </c>
      <c r="AW54" s="16"/>
      <c r="AX54" s="16">
        <v>4</v>
      </c>
      <c r="AY54" s="16">
        <v>2</v>
      </c>
      <c r="AZ54" s="16">
        <v>1</v>
      </c>
      <c r="BA54" s="16">
        <v>3</v>
      </c>
      <c r="BB54" s="16">
        <v>2</v>
      </c>
      <c r="BC54" s="16">
        <v>2</v>
      </c>
      <c r="BD54" s="16">
        <v>1</v>
      </c>
      <c r="BE54" s="16">
        <v>2</v>
      </c>
      <c r="BF54" s="16"/>
      <c r="BG54" s="16">
        <v>3</v>
      </c>
      <c r="BH54" s="16"/>
      <c r="BI54" s="16">
        <v>5</v>
      </c>
      <c r="BJ54" s="16">
        <v>2</v>
      </c>
      <c r="BK54" s="16">
        <v>3</v>
      </c>
      <c r="BL54" s="16">
        <v>2</v>
      </c>
      <c r="BM54" s="16">
        <v>2</v>
      </c>
      <c r="BN54" s="16">
        <v>2</v>
      </c>
      <c r="BO54" s="16">
        <v>1</v>
      </c>
      <c r="BP54" s="16">
        <v>2</v>
      </c>
      <c r="BQ54" s="16"/>
      <c r="BR54" s="16">
        <v>3</v>
      </c>
      <c r="BS54" s="16"/>
      <c r="BT54" s="16">
        <v>5</v>
      </c>
      <c r="BU54" s="16">
        <v>3</v>
      </c>
      <c r="BV54" s="16">
        <v>2</v>
      </c>
      <c r="BW54" s="16">
        <v>2</v>
      </c>
      <c r="BX54" s="16">
        <v>2</v>
      </c>
      <c r="BY54" s="16">
        <v>2</v>
      </c>
      <c r="BZ54" s="16">
        <v>1</v>
      </c>
      <c r="CA54" s="16">
        <v>2</v>
      </c>
      <c r="CB54" s="16"/>
      <c r="CC54" s="16">
        <v>4</v>
      </c>
      <c r="CD54" s="16"/>
      <c r="CE54" s="16">
        <v>1</v>
      </c>
      <c r="CF54" s="16">
        <v>2</v>
      </c>
      <c r="CG54" s="16">
        <v>4</v>
      </c>
      <c r="CH54" s="16">
        <v>1</v>
      </c>
      <c r="CI54" s="16">
        <v>4</v>
      </c>
      <c r="CJ54" s="16">
        <v>2</v>
      </c>
      <c r="CK54" s="16">
        <v>4</v>
      </c>
      <c r="CL54" s="16">
        <v>2</v>
      </c>
      <c r="CM54" s="16"/>
      <c r="CN54" s="16">
        <v>5</v>
      </c>
      <c r="CO54" s="16"/>
      <c r="CP54" s="16">
        <v>1</v>
      </c>
      <c r="CQ54" s="16">
        <v>3</v>
      </c>
      <c r="CR54" s="16">
        <v>4</v>
      </c>
      <c r="CS54" s="16">
        <v>3</v>
      </c>
      <c r="CT54" s="16">
        <v>5</v>
      </c>
      <c r="CU54" s="16">
        <v>3</v>
      </c>
      <c r="CV54" s="16">
        <v>4</v>
      </c>
      <c r="CW54" s="16">
        <v>3</v>
      </c>
    </row>
    <row r="55" spans="1:101" ht="36">
      <c r="A55" s="1">
        <v>54</v>
      </c>
      <c r="B55" s="4" t="s">
        <v>232</v>
      </c>
      <c r="C55" s="4" t="s">
        <v>233</v>
      </c>
      <c r="D55" s="2"/>
      <c r="E55" s="5" t="s">
        <v>219</v>
      </c>
      <c r="F55" s="2"/>
      <c r="G55" s="5" t="s">
        <v>220</v>
      </c>
      <c r="H55" s="6" t="s">
        <v>173</v>
      </c>
      <c r="I55" s="6">
        <v>49341</v>
      </c>
      <c r="J55" s="2" t="s">
        <v>103</v>
      </c>
      <c r="K55" s="4" t="s">
        <v>234</v>
      </c>
      <c r="L55" s="2"/>
      <c r="M55" s="4" t="s">
        <v>235</v>
      </c>
      <c r="N55" s="4" t="s">
        <v>232</v>
      </c>
      <c r="O55" s="4" t="s">
        <v>233</v>
      </c>
      <c r="P55" s="5" t="s">
        <v>219</v>
      </c>
      <c r="Q55" s="5" t="s">
        <v>220</v>
      </c>
      <c r="R55" s="6" t="s">
        <v>173</v>
      </c>
      <c r="S55" s="6">
        <v>49341</v>
      </c>
      <c r="T55" s="6"/>
      <c r="U55" s="102"/>
      <c r="V55" s="108"/>
      <c r="W55" s="108"/>
      <c r="X55" s="6"/>
      <c r="Y55" s="22">
        <v>41108</v>
      </c>
      <c r="Z55" s="4" t="s">
        <v>222</v>
      </c>
      <c r="AA55" s="4" t="s">
        <v>708</v>
      </c>
      <c r="AB55" s="2"/>
      <c r="AC55" s="2"/>
      <c r="AD55" s="2"/>
      <c r="AE55" s="2"/>
      <c r="AF55" s="2"/>
      <c r="AG55" s="2"/>
      <c r="AH55" s="20" t="s">
        <v>176</v>
      </c>
      <c r="AI55" s="9"/>
      <c r="AJ55" s="9"/>
      <c r="AK55" s="16">
        <v>2</v>
      </c>
      <c r="AL55" s="16"/>
      <c r="AM55" s="16">
        <v>4</v>
      </c>
      <c r="AN55" s="16">
        <v>2</v>
      </c>
      <c r="AO55" s="16">
        <v>2</v>
      </c>
      <c r="AP55" s="16">
        <v>3</v>
      </c>
      <c r="AQ55" s="16">
        <v>2</v>
      </c>
      <c r="AR55" s="16">
        <v>3</v>
      </c>
      <c r="AS55" s="16">
        <v>2</v>
      </c>
      <c r="AT55" s="16">
        <v>2</v>
      </c>
      <c r="AU55" s="16"/>
      <c r="AV55" s="16">
        <v>1</v>
      </c>
      <c r="AW55" s="16"/>
      <c r="AX55" s="16">
        <v>3</v>
      </c>
      <c r="AY55" s="16">
        <v>1</v>
      </c>
      <c r="AZ55" s="16">
        <v>3</v>
      </c>
      <c r="BA55" s="16">
        <v>3</v>
      </c>
      <c r="BB55" s="16">
        <v>3</v>
      </c>
      <c r="BC55" s="16">
        <v>2</v>
      </c>
      <c r="BD55" s="16">
        <v>3</v>
      </c>
      <c r="BE55" s="16">
        <v>3</v>
      </c>
      <c r="BF55" s="16"/>
      <c r="BG55" s="16">
        <v>1</v>
      </c>
      <c r="BH55" s="16"/>
      <c r="BI55" s="16">
        <v>5</v>
      </c>
      <c r="BJ55" s="16">
        <v>1</v>
      </c>
      <c r="BK55" s="16">
        <v>1</v>
      </c>
      <c r="BL55" s="16">
        <v>2</v>
      </c>
      <c r="BM55" s="16">
        <v>1</v>
      </c>
      <c r="BN55" s="16">
        <v>3</v>
      </c>
      <c r="BO55" s="16">
        <v>1</v>
      </c>
      <c r="BP55" s="16">
        <v>1</v>
      </c>
      <c r="BQ55" s="16"/>
      <c r="BR55" s="16">
        <v>4</v>
      </c>
      <c r="BS55" s="16"/>
      <c r="BT55" s="16">
        <v>3</v>
      </c>
      <c r="BU55" s="16">
        <v>2</v>
      </c>
      <c r="BV55" s="16">
        <v>4</v>
      </c>
      <c r="BW55" s="16">
        <v>3</v>
      </c>
      <c r="BX55" s="16">
        <v>4</v>
      </c>
      <c r="BY55" s="16">
        <v>2</v>
      </c>
      <c r="BZ55" s="16">
        <v>3</v>
      </c>
      <c r="CA55" s="16">
        <v>2</v>
      </c>
      <c r="CB55" s="16"/>
      <c r="CC55" s="16">
        <v>4</v>
      </c>
      <c r="CD55" s="16"/>
      <c r="CE55" s="16">
        <v>3</v>
      </c>
      <c r="CF55" s="16">
        <v>2</v>
      </c>
      <c r="CG55" s="16">
        <v>4</v>
      </c>
      <c r="CH55" s="16">
        <v>3</v>
      </c>
      <c r="CI55" s="16">
        <v>4</v>
      </c>
      <c r="CJ55" s="16">
        <v>3</v>
      </c>
      <c r="CK55" s="16">
        <v>5</v>
      </c>
      <c r="CL55" s="16">
        <v>2</v>
      </c>
      <c r="CM55" s="16"/>
      <c r="CN55" s="16">
        <v>4</v>
      </c>
      <c r="CO55" s="16"/>
      <c r="CP55" s="16">
        <v>1</v>
      </c>
      <c r="CQ55" s="16">
        <v>1</v>
      </c>
      <c r="CR55" s="16">
        <v>3</v>
      </c>
      <c r="CS55" s="16">
        <v>3</v>
      </c>
      <c r="CT55" s="16">
        <v>5</v>
      </c>
      <c r="CU55" s="16">
        <v>1</v>
      </c>
      <c r="CV55" s="16">
        <v>5</v>
      </c>
      <c r="CW55" s="16">
        <v>2</v>
      </c>
    </row>
    <row r="56" spans="1:101" ht="36">
      <c r="A56" s="1">
        <v>55</v>
      </c>
      <c r="B56" s="4" t="s">
        <v>236</v>
      </c>
      <c r="C56" s="4" t="s">
        <v>237</v>
      </c>
      <c r="D56" s="2"/>
      <c r="E56" s="5" t="s">
        <v>219</v>
      </c>
      <c r="F56" s="2"/>
      <c r="G56" s="5" t="s">
        <v>220</v>
      </c>
      <c r="H56" s="6" t="s">
        <v>173</v>
      </c>
      <c r="I56" s="6">
        <v>49341</v>
      </c>
      <c r="J56" s="2" t="s">
        <v>103</v>
      </c>
      <c r="K56" s="4" t="s">
        <v>238</v>
      </c>
      <c r="L56" s="2"/>
      <c r="M56" s="4" t="s">
        <v>239</v>
      </c>
      <c r="N56" s="4" t="s">
        <v>236</v>
      </c>
      <c r="O56" s="4" t="s">
        <v>237</v>
      </c>
      <c r="P56" s="5" t="s">
        <v>219</v>
      </c>
      <c r="Q56" s="5" t="s">
        <v>220</v>
      </c>
      <c r="R56" s="6" t="s">
        <v>173</v>
      </c>
      <c r="S56" s="6">
        <v>49341</v>
      </c>
      <c r="T56" s="6"/>
      <c r="U56" s="102"/>
      <c r="V56" s="108"/>
      <c r="W56" s="108"/>
      <c r="X56" s="6"/>
      <c r="Y56" s="22">
        <v>41108</v>
      </c>
      <c r="Z56" s="4" t="s">
        <v>222</v>
      </c>
      <c r="AA56" s="4" t="s">
        <v>708</v>
      </c>
      <c r="AB56" s="2"/>
      <c r="AC56" s="2"/>
      <c r="AD56" s="2"/>
      <c r="AE56" s="2"/>
      <c r="AF56" s="2"/>
      <c r="AG56" s="2"/>
      <c r="AH56" s="2"/>
      <c r="AI56" s="23"/>
      <c r="AJ56" s="23"/>
      <c r="AK56" s="16">
        <v>2</v>
      </c>
      <c r="AL56" s="16"/>
      <c r="AM56" s="16">
        <v>2</v>
      </c>
      <c r="AN56" s="16">
        <v>2</v>
      </c>
      <c r="AO56" s="16">
        <v>4</v>
      </c>
      <c r="AP56" s="16">
        <v>3</v>
      </c>
      <c r="AQ56" s="16">
        <v>2</v>
      </c>
      <c r="AR56" s="16">
        <v>2</v>
      </c>
      <c r="AS56" s="16">
        <v>3</v>
      </c>
      <c r="AT56" s="16">
        <v>2</v>
      </c>
      <c r="AU56" s="16"/>
      <c r="AV56" s="16">
        <v>1</v>
      </c>
      <c r="AW56" s="16"/>
      <c r="AX56" s="16">
        <v>4</v>
      </c>
      <c r="AY56" s="16">
        <v>2</v>
      </c>
      <c r="AZ56" s="16">
        <v>3</v>
      </c>
      <c r="BA56" s="16">
        <v>2</v>
      </c>
      <c r="BB56" s="16">
        <v>2</v>
      </c>
      <c r="BC56" s="16">
        <v>2</v>
      </c>
      <c r="BD56" s="16">
        <v>2</v>
      </c>
      <c r="BE56" s="16">
        <v>2</v>
      </c>
      <c r="BF56" s="16"/>
      <c r="BG56" s="16">
        <v>5</v>
      </c>
      <c r="BH56" s="16"/>
      <c r="BI56" s="16">
        <v>4</v>
      </c>
      <c r="BJ56" s="16">
        <v>3</v>
      </c>
      <c r="BK56" s="16">
        <v>4</v>
      </c>
      <c r="BL56" s="16">
        <v>3</v>
      </c>
      <c r="BM56" s="16">
        <v>2</v>
      </c>
      <c r="BN56" s="16">
        <v>2</v>
      </c>
      <c r="BO56" s="16">
        <v>2</v>
      </c>
      <c r="BP56" s="16">
        <v>3</v>
      </c>
      <c r="BQ56" s="16"/>
      <c r="BR56" s="16">
        <v>2</v>
      </c>
      <c r="BS56" s="16"/>
      <c r="BT56" s="16">
        <v>4</v>
      </c>
      <c r="BU56" s="16">
        <v>1</v>
      </c>
      <c r="BV56" s="16">
        <v>1</v>
      </c>
      <c r="BW56" s="16">
        <v>2</v>
      </c>
      <c r="BX56" s="16">
        <v>4</v>
      </c>
      <c r="BY56" s="16">
        <v>2</v>
      </c>
      <c r="BZ56" s="16">
        <v>3</v>
      </c>
      <c r="CA56" s="16">
        <v>2</v>
      </c>
      <c r="CB56" s="16"/>
      <c r="CC56" s="16">
        <v>5</v>
      </c>
      <c r="CD56" s="16"/>
      <c r="CE56" s="16">
        <v>2</v>
      </c>
      <c r="CF56" s="16">
        <v>2</v>
      </c>
      <c r="CG56" s="16">
        <v>2</v>
      </c>
      <c r="CH56" s="16">
        <v>2</v>
      </c>
      <c r="CI56" s="16">
        <v>3</v>
      </c>
      <c r="CJ56" s="16">
        <v>2</v>
      </c>
      <c r="CK56" s="16">
        <v>4</v>
      </c>
      <c r="CL56" s="16">
        <v>2</v>
      </c>
      <c r="CM56" s="16"/>
      <c r="CN56" s="16">
        <v>4</v>
      </c>
      <c r="CO56" s="16"/>
      <c r="CP56" s="16">
        <v>3</v>
      </c>
      <c r="CQ56" s="16">
        <v>3</v>
      </c>
      <c r="CR56" s="16">
        <v>2</v>
      </c>
      <c r="CS56" s="16">
        <v>2</v>
      </c>
      <c r="CT56" s="16">
        <v>3</v>
      </c>
      <c r="CU56" s="16">
        <v>2</v>
      </c>
      <c r="CV56" s="16">
        <v>3</v>
      </c>
      <c r="CW56" s="16">
        <v>2</v>
      </c>
    </row>
    <row r="57" spans="1:101" ht="36">
      <c r="A57" s="1">
        <v>56</v>
      </c>
      <c r="B57" s="4" t="s">
        <v>240</v>
      </c>
      <c r="C57" s="4" t="s">
        <v>241</v>
      </c>
      <c r="D57" s="2"/>
      <c r="E57" s="5" t="s">
        <v>219</v>
      </c>
      <c r="F57" s="2"/>
      <c r="G57" s="5" t="s">
        <v>220</v>
      </c>
      <c r="H57" s="6" t="s">
        <v>173</v>
      </c>
      <c r="I57" s="6">
        <v>49341</v>
      </c>
      <c r="J57" s="2" t="s">
        <v>103</v>
      </c>
      <c r="K57" s="4" t="s">
        <v>242</v>
      </c>
      <c r="L57" s="2"/>
      <c r="M57" s="4" t="s">
        <v>243</v>
      </c>
      <c r="N57" s="4" t="s">
        <v>240</v>
      </c>
      <c r="O57" s="4" t="s">
        <v>241</v>
      </c>
      <c r="P57" s="5" t="s">
        <v>219</v>
      </c>
      <c r="Q57" s="5" t="s">
        <v>220</v>
      </c>
      <c r="R57" s="6" t="s">
        <v>173</v>
      </c>
      <c r="S57" s="6">
        <v>49341</v>
      </c>
      <c r="T57" s="6"/>
      <c r="U57" s="102"/>
      <c r="V57" s="108"/>
      <c r="W57" s="108"/>
      <c r="X57" s="6"/>
      <c r="Y57" s="22">
        <v>41108</v>
      </c>
      <c r="Z57" s="4" t="s">
        <v>222</v>
      </c>
      <c r="AA57" s="4" t="s">
        <v>708</v>
      </c>
      <c r="AB57" s="2"/>
      <c r="AC57" s="2"/>
      <c r="AD57" s="2"/>
      <c r="AE57" s="2"/>
      <c r="AF57" s="2"/>
      <c r="AG57" s="2"/>
      <c r="AH57" s="2"/>
      <c r="AI57" s="23"/>
      <c r="AJ57" s="23"/>
      <c r="AK57" s="16">
        <v>4</v>
      </c>
      <c r="AL57" s="16"/>
      <c r="AM57" s="16">
        <v>4</v>
      </c>
      <c r="AN57" s="16">
        <v>3</v>
      </c>
      <c r="AO57" s="16">
        <v>1</v>
      </c>
      <c r="AP57" s="16">
        <v>3</v>
      </c>
      <c r="AQ57" s="16">
        <v>1</v>
      </c>
      <c r="AR57" s="16">
        <v>3</v>
      </c>
      <c r="AS57" s="16">
        <v>1</v>
      </c>
      <c r="AT57" s="16">
        <v>3</v>
      </c>
      <c r="AU57" s="16"/>
      <c r="AV57" s="16">
        <v>3</v>
      </c>
      <c r="AW57" s="16"/>
      <c r="AX57" s="16">
        <v>3</v>
      </c>
      <c r="AY57" s="16">
        <v>2</v>
      </c>
      <c r="AZ57" s="16">
        <v>2</v>
      </c>
      <c r="BA57" s="16">
        <v>0</v>
      </c>
      <c r="BB57" s="16">
        <v>2</v>
      </c>
      <c r="BC57" s="16">
        <v>2</v>
      </c>
      <c r="BD57" s="16">
        <v>3</v>
      </c>
      <c r="BE57" s="16">
        <v>0</v>
      </c>
      <c r="BF57" s="16"/>
      <c r="BG57" s="16">
        <v>4</v>
      </c>
      <c r="BH57" s="16"/>
      <c r="BI57" s="16">
        <v>5</v>
      </c>
      <c r="BJ57" s="16">
        <v>2</v>
      </c>
      <c r="BK57" s="16">
        <v>3</v>
      </c>
      <c r="BL57" s="16">
        <v>0</v>
      </c>
      <c r="BM57" s="16">
        <v>2</v>
      </c>
      <c r="BN57" s="16">
        <v>0</v>
      </c>
      <c r="BO57" s="16">
        <v>1</v>
      </c>
      <c r="BP57" s="16">
        <v>0</v>
      </c>
      <c r="BQ57" s="16"/>
      <c r="BR57" s="16">
        <v>4</v>
      </c>
      <c r="BS57" s="16"/>
      <c r="BT57" s="16">
        <v>4</v>
      </c>
      <c r="BU57" s="16">
        <v>2</v>
      </c>
      <c r="BV57" s="16">
        <v>2</v>
      </c>
      <c r="BW57" s="16">
        <v>3</v>
      </c>
      <c r="BX57" s="16">
        <v>3</v>
      </c>
      <c r="BY57" s="16">
        <v>2</v>
      </c>
      <c r="BZ57" s="16">
        <v>1</v>
      </c>
      <c r="CA57" s="16">
        <v>2</v>
      </c>
      <c r="CB57" s="16"/>
      <c r="CC57" s="16">
        <v>3</v>
      </c>
      <c r="CD57" s="16"/>
      <c r="CE57" s="16">
        <v>1</v>
      </c>
      <c r="CF57" s="16">
        <v>1</v>
      </c>
      <c r="CG57" s="16">
        <v>4</v>
      </c>
      <c r="CH57" s="16">
        <v>2</v>
      </c>
      <c r="CI57" s="16">
        <v>5</v>
      </c>
      <c r="CJ57" s="16">
        <v>2</v>
      </c>
      <c r="CK57" s="16">
        <v>4</v>
      </c>
      <c r="CL57" s="16">
        <v>2</v>
      </c>
      <c r="CM57" s="16"/>
      <c r="CN57" s="16">
        <v>2</v>
      </c>
      <c r="CO57" s="16"/>
      <c r="CP57" s="16">
        <v>1</v>
      </c>
      <c r="CQ57" s="16">
        <v>1</v>
      </c>
      <c r="CR57" s="16">
        <v>5</v>
      </c>
      <c r="CS57" s="16">
        <v>1</v>
      </c>
      <c r="CT57" s="16">
        <v>5</v>
      </c>
      <c r="CU57" s="16">
        <v>1</v>
      </c>
      <c r="CV57" s="16">
        <v>5</v>
      </c>
      <c r="CW57" s="16">
        <v>1</v>
      </c>
    </row>
    <row r="58" spans="1:101" ht="36">
      <c r="A58" s="1">
        <v>57</v>
      </c>
      <c r="B58" s="4" t="s">
        <v>244</v>
      </c>
      <c r="C58" s="4" t="s">
        <v>245</v>
      </c>
      <c r="D58" s="2"/>
      <c r="E58" s="5" t="s">
        <v>219</v>
      </c>
      <c r="F58" s="2"/>
      <c r="G58" s="5" t="s">
        <v>220</v>
      </c>
      <c r="H58" s="6" t="s">
        <v>173</v>
      </c>
      <c r="I58" s="6">
        <v>49341</v>
      </c>
      <c r="J58" s="2" t="s">
        <v>103</v>
      </c>
      <c r="K58" s="4" t="s">
        <v>246</v>
      </c>
      <c r="L58" s="2"/>
      <c r="M58" s="4" t="s">
        <v>247</v>
      </c>
      <c r="N58" s="4" t="s">
        <v>244</v>
      </c>
      <c r="O58" s="4" t="s">
        <v>245</v>
      </c>
      <c r="P58" s="5" t="s">
        <v>219</v>
      </c>
      <c r="Q58" s="5" t="s">
        <v>220</v>
      </c>
      <c r="R58" s="6" t="s">
        <v>173</v>
      </c>
      <c r="S58" s="6">
        <v>49341</v>
      </c>
      <c r="T58" s="6"/>
      <c r="U58" s="102"/>
      <c r="V58" s="108"/>
      <c r="W58" s="108"/>
      <c r="X58" s="6"/>
      <c r="Y58" s="22">
        <v>41108</v>
      </c>
      <c r="Z58" s="4" t="s">
        <v>222</v>
      </c>
      <c r="AA58" s="4" t="s">
        <v>708</v>
      </c>
      <c r="AB58" s="20" t="s">
        <v>223</v>
      </c>
      <c r="AC58" s="20" t="s">
        <v>656</v>
      </c>
      <c r="AD58" s="21">
        <v>12</v>
      </c>
      <c r="AE58" s="20" t="s">
        <v>210</v>
      </c>
      <c r="AF58" s="20"/>
      <c r="AG58" s="2"/>
      <c r="AH58" s="13" t="s">
        <v>105</v>
      </c>
      <c r="AI58" s="23"/>
      <c r="AJ58" s="23"/>
      <c r="AK58" s="16">
        <v>5</v>
      </c>
      <c r="AL58" s="16"/>
      <c r="AM58" s="16">
        <v>2</v>
      </c>
      <c r="AN58" s="16">
        <v>3</v>
      </c>
      <c r="AO58" s="16">
        <v>2</v>
      </c>
      <c r="AP58" s="16">
        <v>3</v>
      </c>
      <c r="AQ58" s="16">
        <v>3</v>
      </c>
      <c r="AR58" s="16">
        <v>3</v>
      </c>
      <c r="AS58" s="16">
        <v>4</v>
      </c>
      <c r="AT58" s="16">
        <v>3</v>
      </c>
      <c r="AU58" s="16"/>
      <c r="AV58" s="16">
        <v>3</v>
      </c>
      <c r="AW58" s="16"/>
      <c r="AX58" s="16">
        <v>2</v>
      </c>
      <c r="AY58" s="16">
        <v>2</v>
      </c>
      <c r="AZ58" s="16">
        <v>3</v>
      </c>
      <c r="BA58" s="16">
        <v>2</v>
      </c>
      <c r="BB58" s="16">
        <v>3</v>
      </c>
      <c r="BC58" s="16">
        <v>2</v>
      </c>
      <c r="BD58" s="16"/>
      <c r="BE58" s="16">
        <v>0</v>
      </c>
      <c r="BF58" s="16"/>
      <c r="BG58" s="16">
        <v>4</v>
      </c>
      <c r="BH58" s="16"/>
      <c r="BI58" s="16">
        <v>5</v>
      </c>
      <c r="BJ58" s="16">
        <v>3</v>
      </c>
      <c r="BK58" s="16">
        <v>3</v>
      </c>
      <c r="BL58" s="16">
        <v>2</v>
      </c>
      <c r="BM58" s="16">
        <v>4</v>
      </c>
      <c r="BN58" s="16">
        <v>2</v>
      </c>
      <c r="BO58" s="16">
        <v>1</v>
      </c>
      <c r="BP58" s="16">
        <v>2</v>
      </c>
      <c r="BQ58" s="16"/>
      <c r="BR58" s="16">
        <v>3</v>
      </c>
      <c r="BS58" s="16"/>
      <c r="BT58" s="16">
        <v>4</v>
      </c>
      <c r="BU58" s="16">
        <v>2</v>
      </c>
      <c r="BV58" s="16">
        <v>3</v>
      </c>
      <c r="BW58" s="16">
        <v>2</v>
      </c>
      <c r="BX58" s="16">
        <v>4</v>
      </c>
      <c r="BY58" s="16">
        <v>2</v>
      </c>
      <c r="BZ58" s="16">
        <v>1</v>
      </c>
      <c r="CA58" s="16">
        <v>2</v>
      </c>
      <c r="CB58" s="16"/>
      <c r="CC58" s="16">
        <v>5</v>
      </c>
      <c r="CD58" s="16"/>
      <c r="CE58" s="16">
        <v>2</v>
      </c>
      <c r="CF58" s="16">
        <v>3</v>
      </c>
      <c r="CG58" s="16">
        <v>3</v>
      </c>
      <c r="CH58" s="16">
        <v>3</v>
      </c>
      <c r="CI58" s="16">
        <v>4</v>
      </c>
      <c r="CJ58" s="16">
        <v>3</v>
      </c>
      <c r="CK58" s="16">
        <v>4</v>
      </c>
      <c r="CL58" s="16">
        <v>4</v>
      </c>
      <c r="CM58" s="16"/>
      <c r="CN58" s="16">
        <v>5</v>
      </c>
      <c r="CO58" s="16"/>
      <c r="CP58" s="16">
        <v>1</v>
      </c>
      <c r="CQ58" s="16">
        <v>3</v>
      </c>
      <c r="CR58" s="16">
        <v>4</v>
      </c>
      <c r="CS58" s="16">
        <v>3</v>
      </c>
      <c r="CT58" s="16">
        <v>2</v>
      </c>
      <c r="CU58" s="16">
        <v>3</v>
      </c>
      <c r="CV58" s="16">
        <v>5</v>
      </c>
      <c r="CW58" s="16">
        <v>2</v>
      </c>
    </row>
    <row r="59" spans="1:101" ht="36">
      <c r="A59" s="1">
        <v>58</v>
      </c>
      <c r="B59" s="4" t="s">
        <v>248</v>
      </c>
      <c r="C59" s="4" t="s">
        <v>249</v>
      </c>
      <c r="D59" s="2"/>
      <c r="E59" s="5" t="s">
        <v>219</v>
      </c>
      <c r="F59" s="2"/>
      <c r="G59" s="5" t="s">
        <v>220</v>
      </c>
      <c r="H59" s="6" t="s">
        <v>173</v>
      </c>
      <c r="I59" s="6">
        <v>49341</v>
      </c>
      <c r="J59" s="2" t="s">
        <v>103</v>
      </c>
      <c r="K59" s="4" t="s">
        <v>250</v>
      </c>
      <c r="L59" s="2"/>
      <c r="M59" s="4" t="s">
        <v>251</v>
      </c>
      <c r="N59" s="4" t="s">
        <v>248</v>
      </c>
      <c r="O59" s="4" t="s">
        <v>249</v>
      </c>
      <c r="P59" s="5" t="s">
        <v>219</v>
      </c>
      <c r="Q59" s="5" t="s">
        <v>220</v>
      </c>
      <c r="R59" s="6" t="s">
        <v>173</v>
      </c>
      <c r="S59" s="6">
        <v>49341</v>
      </c>
      <c r="T59" s="6"/>
      <c r="U59" s="102"/>
      <c r="V59" s="108"/>
      <c r="W59" s="108"/>
      <c r="X59" s="6"/>
      <c r="Y59" s="22">
        <v>41108</v>
      </c>
      <c r="Z59" s="4" t="s">
        <v>222</v>
      </c>
      <c r="AA59" s="4" t="s">
        <v>708</v>
      </c>
      <c r="AB59" s="2"/>
      <c r="AC59" s="2"/>
      <c r="AD59" s="2"/>
      <c r="AE59" s="2"/>
      <c r="AF59" s="2"/>
      <c r="AG59" s="2"/>
      <c r="AH59" s="2"/>
      <c r="AI59" s="23"/>
      <c r="AJ59" s="23"/>
      <c r="AK59" s="16">
        <v>4</v>
      </c>
      <c r="AL59" s="16"/>
      <c r="AM59" s="16">
        <v>3</v>
      </c>
      <c r="AN59" s="16">
        <v>2</v>
      </c>
      <c r="AO59" s="16">
        <v>1</v>
      </c>
      <c r="AP59" s="16">
        <v>3</v>
      </c>
      <c r="AQ59" s="16">
        <v>2</v>
      </c>
      <c r="AR59" s="16">
        <v>3</v>
      </c>
      <c r="AS59" s="16">
        <v>2</v>
      </c>
      <c r="AT59" s="16">
        <v>3</v>
      </c>
      <c r="AU59" s="16"/>
      <c r="AV59" s="16">
        <v>3</v>
      </c>
      <c r="AW59" s="16"/>
      <c r="AX59" s="16">
        <v>2</v>
      </c>
      <c r="AY59" s="16">
        <v>2</v>
      </c>
      <c r="AZ59" s="16">
        <v>3</v>
      </c>
      <c r="BA59" s="16">
        <v>2</v>
      </c>
      <c r="BB59" s="16">
        <v>2</v>
      </c>
      <c r="BC59" s="16">
        <v>3</v>
      </c>
      <c r="BD59" s="16">
        <v>1</v>
      </c>
      <c r="BE59" s="16">
        <v>2</v>
      </c>
      <c r="BF59" s="16"/>
      <c r="BG59" s="16">
        <v>4</v>
      </c>
      <c r="BH59" s="16"/>
      <c r="BI59" s="16">
        <v>5</v>
      </c>
      <c r="BJ59" s="16">
        <v>3</v>
      </c>
      <c r="BK59" s="16">
        <v>1</v>
      </c>
      <c r="BL59" s="16">
        <v>2</v>
      </c>
      <c r="BM59" s="16">
        <v>1</v>
      </c>
      <c r="BN59" s="16">
        <v>3</v>
      </c>
      <c r="BO59" s="16">
        <v>1</v>
      </c>
      <c r="BP59" s="16">
        <v>3</v>
      </c>
      <c r="BQ59" s="16"/>
      <c r="BR59" s="16">
        <v>5</v>
      </c>
      <c r="BS59" s="16"/>
      <c r="BT59" s="16">
        <v>3</v>
      </c>
      <c r="BU59" s="16">
        <v>3</v>
      </c>
      <c r="BV59" s="16">
        <v>1</v>
      </c>
      <c r="BW59" s="16">
        <v>3</v>
      </c>
      <c r="BX59" s="16">
        <v>1</v>
      </c>
      <c r="BY59" s="16">
        <v>3</v>
      </c>
      <c r="BZ59" s="16">
        <v>1</v>
      </c>
      <c r="CA59" s="16">
        <v>3</v>
      </c>
      <c r="CB59" s="16"/>
      <c r="CC59" s="16">
        <v>2</v>
      </c>
      <c r="CD59" s="16"/>
      <c r="CE59" s="16">
        <v>2</v>
      </c>
      <c r="CF59" s="16">
        <v>1</v>
      </c>
      <c r="CG59" s="16">
        <v>3</v>
      </c>
      <c r="CH59" s="16">
        <v>2</v>
      </c>
      <c r="CI59" s="16">
        <v>4</v>
      </c>
      <c r="CJ59" s="16">
        <v>1</v>
      </c>
      <c r="CK59" s="16">
        <v>3</v>
      </c>
      <c r="CL59" s="16">
        <v>2</v>
      </c>
      <c r="CM59" s="16"/>
      <c r="CN59" s="16">
        <v>2</v>
      </c>
      <c r="CO59" s="16"/>
      <c r="CP59" s="16">
        <v>1</v>
      </c>
      <c r="CQ59" s="16">
        <v>2</v>
      </c>
      <c r="CR59" s="16">
        <v>3</v>
      </c>
      <c r="CS59" s="16"/>
      <c r="CT59" s="16">
        <v>2</v>
      </c>
      <c r="CU59" s="16">
        <v>2</v>
      </c>
      <c r="CV59" s="16">
        <v>1</v>
      </c>
      <c r="CW59" s="16">
        <v>2</v>
      </c>
    </row>
    <row r="60" spans="1:101" ht="36">
      <c r="A60" s="1">
        <v>59</v>
      </c>
      <c r="B60" s="4" t="s">
        <v>252</v>
      </c>
      <c r="C60" s="4" t="s">
        <v>253</v>
      </c>
      <c r="D60" s="2"/>
      <c r="E60" s="5" t="s">
        <v>219</v>
      </c>
      <c r="F60" s="2"/>
      <c r="G60" s="5" t="s">
        <v>220</v>
      </c>
      <c r="H60" s="6" t="s">
        <v>173</v>
      </c>
      <c r="I60" s="6">
        <v>49341</v>
      </c>
      <c r="J60" s="2" t="s">
        <v>103</v>
      </c>
      <c r="K60" s="4" t="s">
        <v>254</v>
      </c>
      <c r="L60" s="2"/>
      <c r="M60" s="4" t="s">
        <v>255</v>
      </c>
      <c r="N60" s="4" t="s">
        <v>252</v>
      </c>
      <c r="O60" s="4" t="s">
        <v>253</v>
      </c>
      <c r="P60" s="5" t="s">
        <v>219</v>
      </c>
      <c r="Q60" s="5" t="s">
        <v>220</v>
      </c>
      <c r="R60" s="6" t="s">
        <v>173</v>
      </c>
      <c r="S60" s="6">
        <v>49341</v>
      </c>
      <c r="T60" s="6"/>
      <c r="U60" s="102"/>
      <c r="V60" s="108"/>
      <c r="W60" s="108"/>
      <c r="X60" s="6"/>
      <c r="Y60" s="22">
        <v>41108</v>
      </c>
      <c r="Z60" s="4" t="s">
        <v>222</v>
      </c>
      <c r="AA60" s="4" t="s">
        <v>708</v>
      </c>
      <c r="AB60" s="2"/>
      <c r="AC60" s="2"/>
      <c r="AD60" s="2"/>
      <c r="AE60" s="2"/>
      <c r="AF60" s="2"/>
      <c r="AG60" s="2"/>
      <c r="AH60" s="2"/>
      <c r="AI60" s="23"/>
      <c r="AJ60" s="23"/>
      <c r="AK60" s="16">
        <v>4</v>
      </c>
      <c r="AL60" s="16"/>
      <c r="AM60" s="16">
        <v>3</v>
      </c>
      <c r="AN60" s="16">
        <v>3</v>
      </c>
      <c r="AO60" s="16">
        <v>3</v>
      </c>
      <c r="AP60" s="16">
        <v>3</v>
      </c>
      <c r="AQ60" s="16">
        <v>2</v>
      </c>
      <c r="AR60" s="16">
        <v>3</v>
      </c>
      <c r="AS60" s="16">
        <v>2</v>
      </c>
      <c r="AT60" s="16">
        <v>3</v>
      </c>
      <c r="AU60" s="16"/>
      <c r="AV60" s="16">
        <v>3</v>
      </c>
      <c r="AW60" s="16"/>
      <c r="AX60" s="16">
        <v>4</v>
      </c>
      <c r="AY60" s="16">
        <v>3</v>
      </c>
      <c r="AZ60" s="16">
        <v>3</v>
      </c>
      <c r="BA60" s="16">
        <v>2</v>
      </c>
      <c r="BB60" s="16">
        <v>1</v>
      </c>
      <c r="BC60" s="16">
        <v>2</v>
      </c>
      <c r="BD60" s="16">
        <v>3</v>
      </c>
      <c r="BE60" s="16">
        <v>3</v>
      </c>
      <c r="BF60" s="16"/>
      <c r="BG60" s="16">
        <v>2</v>
      </c>
      <c r="BH60" s="16"/>
      <c r="BI60" s="16">
        <v>5</v>
      </c>
      <c r="BJ60" s="16">
        <v>2</v>
      </c>
      <c r="BK60" s="16">
        <v>2</v>
      </c>
      <c r="BL60" s="16">
        <v>3</v>
      </c>
      <c r="BM60" s="16">
        <v>2</v>
      </c>
      <c r="BN60" s="16">
        <v>2</v>
      </c>
      <c r="BO60" s="16">
        <v>2</v>
      </c>
      <c r="BP60" s="16">
        <v>2</v>
      </c>
      <c r="BQ60" s="16"/>
      <c r="BR60" s="16">
        <v>5</v>
      </c>
      <c r="BS60" s="16"/>
      <c r="BT60" s="16">
        <v>3</v>
      </c>
      <c r="BU60" s="16">
        <v>3</v>
      </c>
      <c r="BV60" s="16">
        <v>1</v>
      </c>
      <c r="BW60" s="16">
        <v>3</v>
      </c>
      <c r="BX60" s="16">
        <v>2</v>
      </c>
      <c r="BY60" s="16">
        <v>2</v>
      </c>
      <c r="BZ60" s="16">
        <v>2</v>
      </c>
      <c r="CA60" s="16">
        <v>2</v>
      </c>
      <c r="CB60" s="16"/>
      <c r="CC60" s="16">
        <v>3</v>
      </c>
      <c r="CD60" s="16"/>
      <c r="CE60" s="16">
        <v>1</v>
      </c>
      <c r="CF60" s="16">
        <v>2</v>
      </c>
      <c r="CG60" s="16">
        <v>1</v>
      </c>
      <c r="CH60" s="16">
        <v>3</v>
      </c>
      <c r="CI60" s="16">
        <v>3</v>
      </c>
      <c r="CJ60" s="16">
        <v>2</v>
      </c>
      <c r="CK60" s="16">
        <v>2</v>
      </c>
      <c r="CL60" s="16">
        <v>2</v>
      </c>
      <c r="CM60" s="16"/>
      <c r="CN60" s="16">
        <v>2</v>
      </c>
      <c r="CO60" s="16"/>
      <c r="CP60" s="16">
        <v>1</v>
      </c>
      <c r="CQ60" s="16">
        <v>1</v>
      </c>
      <c r="CR60" s="16">
        <v>1</v>
      </c>
      <c r="CS60" s="16">
        <v>2</v>
      </c>
      <c r="CT60" s="16">
        <v>4</v>
      </c>
      <c r="CU60" s="16">
        <v>2</v>
      </c>
      <c r="CV60" s="16">
        <v>2</v>
      </c>
      <c r="CW60" s="16">
        <v>2</v>
      </c>
    </row>
    <row r="61" spans="1:101" ht="36">
      <c r="A61" s="1">
        <v>60</v>
      </c>
      <c r="B61" s="4" t="s">
        <v>256</v>
      </c>
      <c r="C61" s="4" t="s">
        <v>257</v>
      </c>
      <c r="D61" s="2"/>
      <c r="E61" s="5" t="s">
        <v>219</v>
      </c>
      <c r="F61" s="2"/>
      <c r="G61" s="5" t="s">
        <v>220</v>
      </c>
      <c r="H61" s="6" t="s">
        <v>173</v>
      </c>
      <c r="I61" s="6">
        <v>49341</v>
      </c>
      <c r="J61" s="2" t="s">
        <v>103</v>
      </c>
      <c r="K61" s="4" t="s">
        <v>258</v>
      </c>
      <c r="L61" s="2"/>
      <c r="M61" s="4" t="s">
        <v>259</v>
      </c>
      <c r="N61" s="4" t="s">
        <v>256</v>
      </c>
      <c r="O61" s="4" t="s">
        <v>257</v>
      </c>
      <c r="P61" s="5" t="s">
        <v>219</v>
      </c>
      <c r="Q61" s="5" t="s">
        <v>220</v>
      </c>
      <c r="R61" s="6" t="s">
        <v>173</v>
      </c>
      <c r="S61" s="6">
        <v>49341</v>
      </c>
      <c r="T61" s="6"/>
      <c r="U61" s="102"/>
      <c r="V61" s="108"/>
      <c r="W61" s="108"/>
      <c r="X61" s="6"/>
      <c r="Y61" s="22">
        <v>41108</v>
      </c>
      <c r="Z61" s="4" t="s">
        <v>222</v>
      </c>
      <c r="AA61" s="4" t="s">
        <v>708</v>
      </c>
      <c r="AB61" s="2"/>
      <c r="AC61" s="2"/>
      <c r="AD61" s="2"/>
      <c r="AE61" s="2"/>
      <c r="AF61" s="2"/>
      <c r="AG61" s="2"/>
      <c r="AH61" s="2"/>
      <c r="AI61" s="23"/>
      <c r="AJ61" s="23"/>
      <c r="AK61" s="16">
        <v>3</v>
      </c>
      <c r="AL61" s="16"/>
      <c r="AM61" s="16">
        <v>2</v>
      </c>
      <c r="AN61" s="16">
        <v>2</v>
      </c>
      <c r="AO61" s="16">
        <v>3</v>
      </c>
      <c r="AP61" s="16">
        <v>2</v>
      </c>
      <c r="AQ61" s="16">
        <v>3</v>
      </c>
      <c r="AR61" s="16">
        <v>2</v>
      </c>
      <c r="AS61" s="16">
        <v>4</v>
      </c>
      <c r="AT61" s="16">
        <v>2</v>
      </c>
      <c r="AU61" s="16"/>
      <c r="AV61" s="16">
        <v>2</v>
      </c>
      <c r="AW61" s="16"/>
      <c r="AX61" s="16">
        <v>3</v>
      </c>
      <c r="AY61" s="16">
        <v>2</v>
      </c>
      <c r="AZ61" s="16">
        <v>2</v>
      </c>
      <c r="BA61" s="16">
        <v>2</v>
      </c>
      <c r="BB61" s="16">
        <v>3</v>
      </c>
      <c r="BC61" s="16">
        <v>2</v>
      </c>
      <c r="BD61" s="16">
        <v>4</v>
      </c>
      <c r="BE61" s="16">
        <v>2</v>
      </c>
      <c r="BF61" s="16"/>
      <c r="BG61" s="16">
        <v>3</v>
      </c>
      <c r="BH61" s="16"/>
      <c r="BI61" s="16">
        <v>5</v>
      </c>
      <c r="BJ61" s="16">
        <v>2</v>
      </c>
      <c r="BK61" s="16">
        <v>1</v>
      </c>
      <c r="BL61" s="16">
        <v>2</v>
      </c>
      <c r="BM61" s="16">
        <v>2</v>
      </c>
      <c r="BN61" s="16">
        <v>2</v>
      </c>
      <c r="BO61" s="16">
        <v>1</v>
      </c>
      <c r="BP61" s="16">
        <v>1</v>
      </c>
      <c r="BQ61" s="16"/>
      <c r="BR61" s="16">
        <v>4</v>
      </c>
      <c r="BS61" s="16"/>
      <c r="BT61" s="16">
        <v>4</v>
      </c>
      <c r="BU61" s="16">
        <v>3</v>
      </c>
      <c r="BV61" s="16">
        <v>2</v>
      </c>
      <c r="BW61" s="16">
        <v>3</v>
      </c>
      <c r="BX61" s="16">
        <v>3</v>
      </c>
      <c r="BY61" s="16">
        <v>0</v>
      </c>
      <c r="BZ61" s="16">
        <v>1</v>
      </c>
      <c r="CA61" s="16">
        <v>2</v>
      </c>
      <c r="CB61" s="16"/>
      <c r="CC61" s="16">
        <v>3</v>
      </c>
      <c r="CD61" s="16"/>
      <c r="CE61" s="16">
        <v>2</v>
      </c>
      <c r="CF61" s="16">
        <v>3</v>
      </c>
      <c r="CG61" s="16">
        <v>3</v>
      </c>
      <c r="CH61" s="16">
        <v>0</v>
      </c>
      <c r="CI61" s="16">
        <v>3</v>
      </c>
      <c r="CJ61" s="16">
        <v>2</v>
      </c>
      <c r="CK61" s="16">
        <v>4</v>
      </c>
      <c r="CL61" s="16">
        <v>2</v>
      </c>
      <c r="CM61" s="16"/>
      <c r="CN61" s="16">
        <v>3</v>
      </c>
      <c r="CO61" s="16"/>
      <c r="CP61" s="16">
        <v>1</v>
      </c>
      <c r="CQ61" s="16">
        <v>2</v>
      </c>
      <c r="CR61" s="16">
        <v>3</v>
      </c>
      <c r="CS61" s="16">
        <v>3</v>
      </c>
      <c r="CT61" s="16">
        <v>3</v>
      </c>
      <c r="CU61" s="16">
        <v>2</v>
      </c>
      <c r="CV61" s="16">
        <v>4</v>
      </c>
      <c r="CW61" s="16">
        <v>2</v>
      </c>
    </row>
    <row r="62" spans="1:101" ht="36">
      <c r="A62" s="1">
        <v>61</v>
      </c>
      <c r="B62" s="4" t="s">
        <v>260</v>
      </c>
      <c r="C62" s="4" t="s">
        <v>261</v>
      </c>
      <c r="D62" s="2"/>
      <c r="E62" s="5" t="s">
        <v>219</v>
      </c>
      <c r="F62" s="2"/>
      <c r="G62" s="5" t="s">
        <v>220</v>
      </c>
      <c r="H62" s="6" t="s">
        <v>173</v>
      </c>
      <c r="I62" s="6">
        <v>49341</v>
      </c>
      <c r="J62" s="2" t="s">
        <v>103</v>
      </c>
      <c r="K62" s="4" t="s">
        <v>262</v>
      </c>
      <c r="L62" s="2"/>
      <c r="M62" s="4" t="s">
        <v>263</v>
      </c>
      <c r="N62" s="4" t="s">
        <v>260</v>
      </c>
      <c r="O62" s="4" t="s">
        <v>261</v>
      </c>
      <c r="P62" s="5" t="s">
        <v>219</v>
      </c>
      <c r="Q62" s="5" t="s">
        <v>220</v>
      </c>
      <c r="R62" s="6" t="s">
        <v>173</v>
      </c>
      <c r="S62" s="6">
        <v>49341</v>
      </c>
      <c r="T62" s="6"/>
      <c r="U62" s="102"/>
      <c r="V62" s="108"/>
      <c r="W62" s="108"/>
      <c r="X62" s="6"/>
      <c r="Y62" s="22">
        <v>41108</v>
      </c>
      <c r="Z62" s="4" t="s">
        <v>222</v>
      </c>
      <c r="AA62" s="4" t="s">
        <v>708</v>
      </c>
      <c r="AB62" s="2"/>
      <c r="AC62" s="2"/>
      <c r="AD62" s="2"/>
      <c r="AE62" s="2"/>
      <c r="AF62" s="2"/>
      <c r="AG62" s="2"/>
      <c r="AH62" s="2"/>
      <c r="AI62" s="23"/>
      <c r="AJ62" s="23"/>
      <c r="AK62" s="16">
        <v>4</v>
      </c>
      <c r="AL62" s="16"/>
      <c r="AM62" s="16">
        <v>2</v>
      </c>
      <c r="AN62" s="16">
        <v>2</v>
      </c>
      <c r="AO62" s="16">
        <v>2</v>
      </c>
      <c r="AP62" s="16">
        <v>2</v>
      </c>
      <c r="AQ62" s="16">
        <v>3</v>
      </c>
      <c r="AR62" s="16">
        <v>2</v>
      </c>
      <c r="AS62" s="16">
        <v>3</v>
      </c>
      <c r="AT62" s="16">
        <v>3</v>
      </c>
      <c r="AU62" s="16"/>
      <c r="AV62" s="16">
        <v>4</v>
      </c>
      <c r="AW62" s="16"/>
      <c r="AX62" s="16">
        <v>3</v>
      </c>
      <c r="AY62" s="16">
        <v>2</v>
      </c>
      <c r="AZ62" s="16">
        <v>2</v>
      </c>
      <c r="BA62" s="16">
        <v>2</v>
      </c>
      <c r="BB62" s="16">
        <v>3</v>
      </c>
      <c r="BC62" s="16">
        <v>2</v>
      </c>
      <c r="BD62" s="16">
        <v>2</v>
      </c>
      <c r="BE62" s="16">
        <v>2</v>
      </c>
      <c r="BF62" s="16"/>
      <c r="BG62" s="16">
        <v>1</v>
      </c>
      <c r="BH62" s="16"/>
      <c r="BI62" s="16">
        <v>5</v>
      </c>
      <c r="BJ62" s="16">
        <v>1</v>
      </c>
      <c r="BK62" s="16">
        <v>4</v>
      </c>
      <c r="BL62" s="16">
        <v>1</v>
      </c>
      <c r="BM62" s="16">
        <v>1</v>
      </c>
      <c r="BN62" s="16">
        <v>2</v>
      </c>
      <c r="BO62" s="16">
        <v>1</v>
      </c>
      <c r="BP62" s="16">
        <v>1</v>
      </c>
      <c r="BQ62" s="16"/>
      <c r="BR62" s="16">
        <v>3</v>
      </c>
      <c r="BS62" s="16"/>
      <c r="BT62" s="16">
        <v>4</v>
      </c>
      <c r="BU62" s="16">
        <v>1</v>
      </c>
      <c r="BV62" s="16">
        <v>3</v>
      </c>
      <c r="BW62" s="16">
        <v>2</v>
      </c>
      <c r="BX62" s="16">
        <v>3</v>
      </c>
      <c r="BY62" s="16">
        <v>2</v>
      </c>
      <c r="BZ62" s="16">
        <v>2</v>
      </c>
      <c r="CA62" s="16">
        <v>2</v>
      </c>
      <c r="CB62" s="16"/>
      <c r="CC62" s="16">
        <v>4</v>
      </c>
      <c r="CD62" s="16"/>
      <c r="CE62" s="16">
        <v>2</v>
      </c>
      <c r="CF62" s="16">
        <v>3</v>
      </c>
      <c r="CG62" s="16">
        <v>3</v>
      </c>
      <c r="CH62" s="16">
        <v>2</v>
      </c>
      <c r="CI62" s="16">
        <v>4</v>
      </c>
      <c r="CJ62" s="16">
        <v>3</v>
      </c>
      <c r="CK62" s="16">
        <v>3</v>
      </c>
      <c r="CL62" s="16">
        <v>3</v>
      </c>
      <c r="CM62" s="16"/>
      <c r="CN62" s="16">
        <v>5</v>
      </c>
      <c r="CO62" s="16"/>
      <c r="CP62" s="16">
        <v>2</v>
      </c>
      <c r="CQ62" s="16">
        <v>3</v>
      </c>
      <c r="CR62" s="16">
        <v>2</v>
      </c>
      <c r="CS62" s="16">
        <v>3</v>
      </c>
      <c r="CT62" s="16">
        <v>4</v>
      </c>
      <c r="CU62" s="16">
        <v>3</v>
      </c>
      <c r="CV62" s="16">
        <v>3</v>
      </c>
      <c r="CW62" s="16">
        <v>3</v>
      </c>
    </row>
    <row r="63" spans="1:101" ht="36">
      <c r="A63" s="1">
        <v>62</v>
      </c>
      <c r="B63" s="4" t="s">
        <v>264</v>
      </c>
      <c r="C63" s="4" t="s">
        <v>265</v>
      </c>
      <c r="D63" s="2"/>
      <c r="E63" s="5" t="s">
        <v>266</v>
      </c>
      <c r="F63" s="2"/>
      <c r="G63" s="5" t="s">
        <v>172</v>
      </c>
      <c r="H63" s="6" t="s">
        <v>173</v>
      </c>
      <c r="I63" s="6">
        <v>49506</v>
      </c>
      <c r="J63" s="2" t="s">
        <v>103</v>
      </c>
      <c r="K63" s="4" t="s">
        <v>262</v>
      </c>
      <c r="L63" s="2"/>
      <c r="M63" s="4" t="s">
        <v>267</v>
      </c>
      <c r="N63" s="4" t="s">
        <v>264</v>
      </c>
      <c r="O63" s="4" t="s">
        <v>265</v>
      </c>
      <c r="P63" s="5" t="s">
        <v>266</v>
      </c>
      <c r="Q63" s="5" t="s">
        <v>172</v>
      </c>
      <c r="R63" s="6" t="s">
        <v>173</v>
      </c>
      <c r="S63" s="6">
        <v>49506</v>
      </c>
      <c r="T63" s="6"/>
      <c r="U63" s="102"/>
      <c r="V63" s="108"/>
      <c r="W63" s="108"/>
      <c r="X63" s="6"/>
      <c r="Y63" s="22">
        <v>41108</v>
      </c>
      <c r="Z63" s="12" t="s">
        <v>268</v>
      </c>
      <c r="AA63" s="4" t="s">
        <v>708</v>
      </c>
      <c r="AB63" s="2"/>
      <c r="AC63" s="2"/>
      <c r="AD63" s="2"/>
      <c r="AE63" s="2"/>
      <c r="AF63" s="2"/>
      <c r="AG63" s="2"/>
      <c r="AH63" s="2"/>
      <c r="AI63" s="23"/>
      <c r="AJ63" s="23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>
        <v>1</v>
      </c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>
        <v>1</v>
      </c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>
        <v>1</v>
      </c>
      <c r="CO63" s="16"/>
      <c r="CP63" s="16"/>
      <c r="CQ63" s="16"/>
      <c r="CR63" s="16"/>
      <c r="CS63" s="16"/>
      <c r="CT63" s="16"/>
      <c r="CU63" s="16"/>
      <c r="CV63" s="16"/>
      <c r="CW63" s="16"/>
    </row>
    <row r="64" spans="1:101" ht="36">
      <c r="A64" s="1">
        <v>63</v>
      </c>
      <c r="B64" s="4" t="s">
        <v>269</v>
      </c>
      <c r="C64" s="4" t="s">
        <v>270</v>
      </c>
      <c r="D64" s="2"/>
      <c r="E64" s="5" t="s">
        <v>271</v>
      </c>
      <c r="F64" s="2"/>
      <c r="G64" s="5" t="s">
        <v>172</v>
      </c>
      <c r="H64" s="6" t="s">
        <v>173</v>
      </c>
      <c r="I64" s="6">
        <v>49506</v>
      </c>
      <c r="J64" s="2" t="s">
        <v>103</v>
      </c>
      <c r="K64" s="4" t="s">
        <v>272</v>
      </c>
      <c r="L64" s="2"/>
      <c r="M64" s="4" t="s">
        <v>273</v>
      </c>
      <c r="N64" s="4" t="s">
        <v>269</v>
      </c>
      <c r="O64" s="4" t="s">
        <v>270</v>
      </c>
      <c r="P64" s="5" t="s">
        <v>271</v>
      </c>
      <c r="Q64" s="5" t="s">
        <v>172</v>
      </c>
      <c r="R64" s="6" t="s">
        <v>173</v>
      </c>
      <c r="S64" s="6">
        <v>49506</v>
      </c>
      <c r="T64" s="6"/>
      <c r="U64" s="102">
        <v>4104360000078920</v>
      </c>
      <c r="V64" s="108"/>
      <c r="W64" s="108" t="s">
        <v>731</v>
      </c>
      <c r="X64" s="6">
        <v>49506</v>
      </c>
      <c r="Y64" s="22">
        <v>41108</v>
      </c>
      <c r="Z64" s="12" t="s">
        <v>268</v>
      </c>
      <c r="AA64" s="4" t="s">
        <v>708</v>
      </c>
      <c r="AB64" s="2"/>
      <c r="AC64" s="2"/>
      <c r="AD64" s="2"/>
      <c r="AE64" s="2"/>
      <c r="AF64" s="2"/>
      <c r="AG64" s="2"/>
      <c r="AH64" s="2"/>
      <c r="AI64" s="23"/>
      <c r="AJ64" s="23"/>
      <c r="AK64" s="24">
        <v>4</v>
      </c>
      <c r="AL64" s="24"/>
      <c r="AM64" s="24">
        <v>3</v>
      </c>
      <c r="AN64" s="16"/>
      <c r="AO64" s="24">
        <v>2</v>
      </c>
      <c r="AP64" s="16"/>
      <c r="AQ64" s="24">
        <v>2</v>
      </c>
      <c r="AR64" s="16"/>
      <c r="AS64" s="24">
        <v>1</v>
      </c>
      <c r="AT64" s="16"/>
      <c r="AU64" s="16"/>
      <c r="AV64" s="24">
        <v>3</v>
      </c>
      <c r="AW64" s="24"/>
      <c r="AX64" s="24">
        <v>3</v>
      </c>
      <c r="AY64" s="16"/>
      <c r="AZ64" s="24">
        <v>3</v>
      </c>
      <c r="BA64" s="16"/>
      <c r="BB64" s="24">
        <v>3</v>
      </c>
      <c r="BC64" s="16"/>
      <c r="BD64" s="24">
        <v>3</v>
      </c>
      <c r="BE64" s="16"/>
      <c r="BF64" s="16"/>
      <c r="BG64" s="24">
        <v>2</v>
      </c>
      <c r="BH64" s="24"/>
      <c r="BI64" s="24">
        <v>5</v>
      </c>
      <c r="BJ64" s="24">
        <v>1</v>
      </c>
      <c r="BK64" s="24">
        <v>3</v>
      </c>
      <c r="BL64" s="16"/>
      <c r="BM64" s="24">
        <v>1</v>
      </c>
      <c r="BN64" s="16"/>
      <c r="BO64" s="24">
        <v>2</v>
      </c>
      <c r="BP64" s="16"/>
      <c r="BQ64" s="16"/>
      <c r="BR64" s="24">
        <v>1</v>
      </c>
      <c r="BS64" s="24"/>
      <c r="BT64" s="24">
        <v>5</v>
      </c>
      <c r="BU64" s="24">
        <v>1</v>
      </c>
      <c r="BV64" s="24">
        <v>1</v>
      </c>
      <c r="BW64" s="24">
        <v>2</v>
      </c>
      <c r="BX64" s="24">
        <v>1</v>
      </c>
      <c r="BY64" s="24">
        <v>2</v>
      </c>
      <c r="BZ64" s="24">
        <v>1</v>
      </c>
      <c r="CA64" s="24">
        <v>1</v>
      </c>
      <c r="CB64" s="24"/>
      <c r="CC64" s="24">
        <v>5</v>
      </c>
      <c r="CD64" s="24"/>
      <c r="CE64" s="24">
        <v>3</v>
      </c>
      <c r="CF64" s="16"/>
      <c r="CG64" s="24">
        <v>3</v>
      </c>
      <c r="CH64" s="16"/>
      <c r="CI64" s="24">
        <v>2</v>
      </c>
      <c r="CJ64" s="16"/>
      <c r="CK64" s="24">
        <v>2</v>
      </c>
      <c r="CL64" s="16"/>
      <c r="CM64" s="24"/>
      <c r="CN64" s="24">
        <v>4</v>
      </c>
      <c r="CO64" s="24"/>
      <c r="CP64" s="24">
        <v>1</v>
      </c>
      <c r="CQ64" s="16"/>
      <c r="CR64" s="24">
        <v>3</v>
      </c>
      <c r="CS64" s="16"/>
      <c r="CT64" s="24">
        <v>5</v>
      </c>
      <c r="CU64" s="24">
        <v>2</v>
      </c>
      <c r="CV64" s="24">
        <v>4</v>
      </c>
      <c r="CW64" s="16"/>
    </row>
    <row r="65" spans="1:101" ht="36">
      <c r="A65" s="1">
        <v>64</v>
      </c>
      <c r="B65" s="4" t="s">
        <v>274</v>
      </c>
      <c r="C65" s="4" t="s">
        <v>275</v>
      </c>
      <c r="D65" s="2"/>
      <c r="E65" s="5" t="s">
        <v>276</v>
      </c>
      <c r="F65" s="2"/>
      <c r="G65" s="5" t="s">
        <v>172</v>
      </c>
      <c r="H65" s="6" t="s">
        <v>173</v>
      </c>
      <c r="I65" s="6">
        <v>49506</v>
      </c>
      <c r="J65" s="2" t="s">
        <v>103</v>
      </c>
      <c r="K65" s="4" t="s">
        <v>277</v>
      </c>
      <c r="L65" s="2"/>
      <c r="M65" s="4" t="s">
        <v>278</v>
      </c>
      <c r="N65" s="4" t="s">
        <v>274</v>
      </c>
      <c r="O65" s="4" t="s">
        <v>275</v>
      </c>
      <c r="P65" s="5" t="s">
        <v>276</v>
      </c>
      <c r="Q65" s="5" t="s">
        <v>172</v>
      </c>
      <c r="R65" s="6" t="s">
        <v>173</v>
      </c>
      <c r="S65" s="6">
        <v>49506</v>
      </c>
      <c r="T65" s="6"/>
      <c r="U65" s="102">
        <v>5108751002948060</v>
      </c>
      <c r="V65" s="108"/>
      <c r="W65" s="108" t="s">
        <v>732</v>
      </c>
      <c r="X65" s="6">
        <v>49506</v>
      </c>
      <c r="Y65" s="22">
        <v>41108</v>
      </c>
      <c r="Z65" s="12" t="s">
        <v>268</v>
      </c>
      <c r="AA65" s="4" t="s">
        <v>708</v>
      </c>
      <c r="AB65" s="2"/>
      <c r="AC65" s="2"/>
      <c r="AD65" s="2"/>
      <c r="AE65" s="2"/>
      <c r="AF65" s="2"/>
      <c r="AG65" s="2"/>
      <c r="AH65" s="2"/>
      <c r="AI65" s="23"/>
      <c r="AJ65" s="23"/>
      <c r="AK65" s="24">
        <v>2</v>
      </c>
      <c r="AL65" s="24"/>
      <c r="AM65" s="24">
        <v>2</v>
      </c>
      <c r="AN65" s="24">
        <v>1</v>
      </c>
      <c r="AO65" s="24">
        <v>2</v>
      </c>
      <c r="AP65" s="24">
        <v>1</v>
      </c>
      <c r="AQ65" s="24">
        <v>3</v>
      </c>
      <c r="AR65" s="24">
        <v>1</v>
      </c>
      <c r="AS65" s="24">
        <v>3</v>
      </c>
      <c r="AT65" s="24">
        <v>1</v>
      </c>
      <c r="AU65" s="24"/>
      <c r="AV65" s="24">
        <v>4</v>
      </c>
      <c r="AW65" s="24"/>
      <c r="AX65" s="24">
        <v>3</v>
      </c>
      <c r="AY65" s="24">
        <v>2</v>
      </c>
      <c r="AZ65" s="24">
        <v>1</v>
      </c>
      <c r="BA65" s="24">
        <v>2</v>
      </c>
      <c r="BB65" s="24">
        <v>2</v>
      </c>
      <c r="BC65" s="24">
        <v>2</v>
      </c>
      <c r="BD65" s="24">
        <v>1</v>
      </c>
      <c r="BE65" s="24">
        <v>2</v>
      </c>
      <c r="BF65" s="24"/>
      <c r="BG65" s="24">
        <v>2</v>
      </c>
      <c r="BH65" s="24"/>
      <c r="BI65" s="24">
        <v>5</v>
      </c>
      <c r="BJ65" s="24">
        <v>1</v>
      </c>
      <c r="BK65" s="24">
        <v>3</v>
      </c>
      <c r="BL65" s="24">
        <v>1</v>
      </c>
      <c r="BM65" s="16"/>
      <c r="BN65" s="24">
        <v>1</v>
      </c>
      <c r="BO65" s="24">
        <v>4</v>
      </c>
      <c r="BP65" s="24">
        <v>1</v>
      </c>
      <c r="BQ65" s="24"/>
      <c r="BR65" s="24">
        <v>5</v>
      </c>
      <c r="BS65" s="24"/>
      <c r="BT65" s="24">
        <v>3</v>
      </c>
      <c r="BU65" s="24">
        <v>3</v>
      </c>
      <c r="BV65" s="24">
        <v>3</v>
      </c>
      <c r="BW65" s="24">
        <v>2</v>
      </c>
      <c r="BX65" s="24">
        <v>4</v>
      </c>
      <c r="BY65" s="24">
        <v>2</v>
      </c>
      <c r="BZ65" s="16"/>
      <c r="CA65" s="24">
        <v>3</v>
      </c>
      <c r="CB65" s="24"/>
      <c r="CC65" s="24">
        <v>5</v>
      </c>
      <c r="CD65" s="24"/>
      <c r="CE65" s="24">
        <v>3</v>
      </c>
      <c r="CF65" s="24">
        <v>3</v>
      </c>
      <c r="CG65" s="24">
        <v>3</v>
      </c>
      <c r="CH65" s="24">
        <v>2</v>
      </c>
      <c r="CI65" s="24">
        <v>4</v>
      </c>
      <c r="CJ65" s="24">
        <v>3</v>
      </c>
      <c r="CK65" s="16"/>
      <c r="CL65" s="24">
        <v>3</v>
      </c>
      <c r="CM65" s="24"/>
      <c r="CN65" s="24">
        <v>4</v>
      </c>
      <c r="CO65" s="24"/>
      <c r="CP65" s="24">
        <v>2</v>
      </c>
      <c r="CQ65" s="16"/>
      <c r="CR65" s="24">
        <v>3</v>
      </c>
      <c r="CS65" s="16"/>
      <c r="CT65" s="24">
        <v>5</v>
      </c>
      <c r="CU65" s="16"/>
      <c r="CV65" s="24">
        <v>1</v>
      </c>
      <c r="CW65" s="16"/>
    </row>
    <row r="66" spans="1:101" ht="36">
      <c r="A66" s="1">
        <v>65</v>
      </c>
      <c r="B66" s="4" t="s">
        <v>279</v>
      </c>
      <c r="C66" s="4" t="s">
        <v>280</v>
      </c>
      <c r="D66" s="2"/>
      <c r="E66" s="5" t="s">
        <v>281</v>
      </c>
      <c r="F66" s="2"/>
      <c r="G66" s="5" t="s">
        <v>172</v>
      </c>
      <c r="H66" s="6" t="s">
        <v>173</v>
      </c>
      <c r="I66" s="6">
        <v>49506</v>
      </c>
      <c r="J66" s="2" t="s">
        <v>103</v>
      </c>
      <c r="K66" s="4" t="s">
        <v>282</v>
      </c>
      <c r="L66" s="2"/>
      <c r="M66" s="4" t="s">
        <v>283</v>
      </c>
      <c r="N66" s="4" t="s">
        <v>279</v>
      </c>
      <c r="O66" s="4" t="s">
        <v>280</v>
      </c>
      <c r="P66" s="5" t="s">
        <v>281</v>
      </c>
      <c r="Q66" s="5" t="s">
        <v>172</v>
      </c>
      <c r="R66" s="6" t="s">
        <v>173</v>
      </c>
      <c r="S66" s="6">
        <v>49506</v>
      </c>
      <c r="T66" s="6" t="s">
        <v>718</v>
      </c>
      <c r="U66" s="102">
        <v>5424321677029190</v>
      </c>
      <c r="V66" s="108"/>
      <c r="W66" s="108" t="s">
        <v>733</v>
      </c>
      <c r="X66" s="6">
        <v>49506</v>
      </c>
      <c r="Y66" s="22">
        <v>41108</v>
      </c>
      <c r="Z66" s="12" t="s">
        <v>268</v>
      </c>
      <c r="AA66" s="4" t="s">
        <v>708</v>
      </c>
      <c r="AB66" s="2"/>
      <c r="AC66" s="2"/>
      <c r="AD66" s="2"/>
      <c r="AE66" s="2"/>
      <c r="AF66" s="2"/>
      <c r="AG66" s="2"/>
      <c r="AH66" s="2"/>
      <c r="AI66" s="23"/>
      <c r="AJ66" s="23"/>
      <c r="AK66" s="24">
        <v>3</v>
      </c>
      <c r="AL66" s="24"/>
      <c r="AM66" s="24">
        <v>2</v>
      </c>
      <c r="AN66" s="24">
        <v>2</v>
      </c>
      <c r="AO66" s="24">
        <v>1</v>
      </c>
      <c r="AP66" s="24">
        <v>3</v>
      </c>
      <c r="AQ66" s="24">
        <v>4</v>
      </c>
      <c r="AR66" s="24">
        <v>2</v>
      </c>
      <c r="AS66" s="24">
        <v>3</v>
      </c>
      <c r="AT66" s="24">
        <v>2</v>
      </c>
      <c r="AU66" s="24"/>
      <c r="AV66" s="24">
        <v>5</v>
      </c>
      <c r="AW66" s="24"/>
      <c r="AX66" s="24">
        <v>3</v>
      </c>
      <c r="AY66" s="24">
        <v>3</v>
      </c>
      <c r="AZ66" s="24">
        <v>3</v>
      </c>
      <c r="BA66" s="24">
        <v>3</v>
      </c>
      <c r="BB66" s="24">
        <v>3</v>
      </c>
      <c r="BC66" s="24">
        <v>3</v>
      </c>
      <c r="BD66" s="24">
        <v>3</v>
      </c>
      <c r="BE66" s="24">
        <v>3</v>
      </c>
      <c r="BF66" s="24"/>
      <c r="BG66" s="24">
        <v>1</v>
      </c>
      <c r="BH66" s="24"/>
      <c r="BI66" s="24">
        <v>5</v>
      </c>
      <c r="BJ66" s="24">
        <v>1</v>
      </c>
      <c r="BK66" s="24">
        <v>5</v>
      </c>
      <c r="BL66" s="24">
        <v>1</v>
      </c>
      <c r="BM66" s="24">
        <v>5</v>
      </c>
      <c r="BN66" s="24">
        <v>1</v>
      </c>
      <c r="BO66" s="24">
        <v>1</v>
      </c>
      <c r="BP66" s="24">
        <v>1</v>
      </c>
      <c r="BQ66" s="24"/>
      <c r="BR66" s="24">
        <v>2</v>
      </c>
      <c r="BS66" s="24"/>
      <c r="BT66" s="24">
        <v>5</v>
      </c>
      <c r="BU66" s="24">
        <v>2</v>
      </c>
      <c r="BV66" s="24">
        <v>3</v>
      </c>
      <c r="BW66" s="24">
        <v>2</v>
      </c>
      <c r="BX66" s="24">
        <v>2</v>
      </c>
      <c r="BY66" s="24">
        <v>2</v>
      </c>
      <c r="BZ66" s="24">
        <v>2</v>
      </c>
      <c r="CA66" s="24">
        <v>2</v>
      </c>
      <c r="CB66" s="24"/>
      <c r="CC66" s="24">
        <v>4</v>
      </c>
      <c r="CD66" s="24"/>
      <c r="CE66" s="24">
        <v>3</v>
      </c>
      <c r="CF66" s="24">
        <v>3</v>
      </c>
      <c r="CG66" s="24">
        <v>4</v>
      </c>
      <c r="CH66" s="24">
        <v>3</v>
      </c>
      <c r="CI66" s="24">
        <v>2</v>
      </c>
      <c r="CJ66" s="24">
        <v>2</v>
      </c>
      <c r="CK66" s="24">
        <v>2</v>
      </c>
      <c r="CL66" s="24">
        <v>2</v>
      </c>
      <c r="CM66" s="24"/>
      <c r="CN66" s="24">
        <v>4</v>
      </c>
      <c r="CO66" s="24"/>
      <c r="CP66" s="24">
        <v>2</v>
      </c>
      <c r="CQ66" s="24">
        <v>2</v>
      </c>
      <c r="CR66" s="24">
        <v>4</v>
      </c>
      <c r="CS66" s="24">
        <v>2</v>
      </c>
      <c r="CT66" s="24">
        <v>5</v>
      </c>
      <c r="CU66" s="24">
        <v>2</v>
      </c>
      <c r="CV66" s="24">
        <v>4</v>
      </c>
      <c r="CW66" s="24">
        <v>2</v>
      </c>
    </row>
    <row r="67" spans="1:101" ht="36">
      <c r="A67" s="1">
        <v>66</v>
      </c>
      <c r="B67" s="4" t="s">
        <v>274</v>
      </c>
      <c r="C67" s="4" t="s">
        <v>284</v>
      </c>
      <c r="D67" s="2"/>
      <c r="E67" s="5" t="s">
        <v>285</v>
      </c>
      <c r="F67" s="2"/>
      <c r="G67" s="5" t="s">
        <v>172</v>
      </c>
      <c r="H67" s="6" t="s">
        <v>173</v>
      </c>
      <c r="I67" s="6">
        <v>49506</v>
      </c>
      <c r="J67" s="2" t="s">
        <v>103</v>
      </c>
      <c r="K67" s="4" t="s">
        <v>286</v>
      </c>
      <c r="L67" s="2"/>
      <c r="M67" s="4" t="s">
        <v>287</v>
      </c>
      <c r="N67" s="4" t="s">
        <v>274</v>
      </c>
      <c r="O67" s="4" t="s">
        <v>284</v>
      </c>
      <c r="P67" s="5" t="s">
        <v>285</v>
      </c>
      <c r="Q67" s="5" t="s">
        <v>172</v>
      </c>
      <c r="R67" s="6" t="s">
        <v>173</v>
      </c>
      <c r="S67" s="6">
        <v>49506</v>
      </c>
      <c r="T67" s="6" t="s">
        <v>718</v>
      </c>
      <c r="U67" s="102">
        <v>5424322314050090</v>
      </c>
      <c r="V67" s="108"/>
      <c r="W67" s="108" t="s">
        <v>721</v>
      </c>
      <c r="X67" s="6">
        <v>49506</v>
      </c>
      <c r="Y67" s="22">
        <v>41108</v>
      </c>
      <c r="Z67" s="12" t="s">
        <v>268</v>
      </c>
      <c r="AA67" s="4" t="s">
        <v>708</v>
      </c>
      <c r="AB67" s="2"/>
      <c r="AC67" s="2"/>
      <c r="AD67" s="2"/>
      <c r="AE67" s="2"/>
      <c r="AF67" s="2"/>
      <c r="AG67" s="2"/>
      <c r="AH67" s="2"/>
      <c r="AI67" s="23"/>
      <c r="AJ67" s="23"/>
      <c r="AK67" s="16">
        <v>4</v>
      </c>
      <c r="AL67" s="16"/>
      <c r="AM67" s="16">
        <v>1</v>
      </c>
      <c r="AN67" s="16">
        <v>3</v>
      </c>
      <c r="AO67" s="16">
        <v>1</v>
      </c>
      <c r="AP67" s="16">
        <v>3</v>
      </c>
      <c r="AQ67" s="16">
        <v>1</v>
      </c>
      <c r="AR67" s="16">
        <v>3</v>
      </c>
      <c r="AS67" s="16">
        <v>3</v>
      </c>
      <c r="AT67" s="16">
        <v>3</v>
      </c>
      <c r="AU67" s="16"/>
      <c r="AV67" s="16">
        <v>3</v>
      </c>
      <c r="AW67" s="16"/>
      <c r="AX67" s="16">
        <v>3</v>
      </c>
      <c r="AY67" s="16">
        <v>2</v>
      </c>
      <c r="AZ67" s="16">
        <v>3</v>
      </c>
      <c r="BA67" s="16">
        <v>2</v>
      </c>
      <c r="BB67" s="16">
        <v>3</v>
      </c>
      <c r="BC67" s="16">
        <v>2</v>
      </c>
      <c r="BD67" s="16">
        <v>3</v>
      </c>
      <c r="BE67" s="16">
        <v>2</v>
      </c>
      <c r="BF67" s="16"/>
      <c r="BG67" s="16">
        <v>4</v>
      </c>
      <c r="BH67" s="16"/>
      <c r="BI67" s="16">
        <v>5</v>
      </c>
      <c r="BJ67" s="16">
        <v>2</v>
      </c>
      <c r="BK67" s="16">
        <v>4</v>
      </c>
      <c r="BL67" s="16">
        <v>1</v>
      </c>
      <c r="BM67" s="16">
        <v>3</v>
      </c>
      <c r="BN67" s="16">
        <v>2</v>
      </c>
      <c r="BO67" s="16">
        <v>1</v>
      </c>
      <c r="BP67" s="16">
        <v>3</v>
      </c>
      <c r="BQ67" s="16"/>
      <c r="BR67" s="16">
        <v>3</v>
      </c>
      <c r="BS67" s="16"/>
      <c r="BT67" s="16">
        <v>5</v>
      </c>
      <c r="BU67" s="16">
        <v>1</v>
      </c>
      <c r="BV67" s="16">
        <v>2</v>
      </c>
      <c r="BW67" s="16">
        <v>1</v>
      </c>
      <c r="BX67" s="16">
        <v>2</v>
      </c>
      <c r="BY67" s="16">
        <v>1</v>
      </c>
      <c r="BZ67" s="16">
        <v>1</v>
      </c>
      <c r="CA67" s="16">
        <v>1</v>
      </c>
      <c r="CB67" s="16"/>
      <c r="CC67" s="16">
        <v>4</v>
      </c>
      <c r="CD67" s="16"/>
      <c r="CE67" s="16">
        <v>2</v>
      </c>
      <c r="CF67" s="16">
        <v>3</v>
      </c>
      <c r="CG67" s="16">
        <v>5</v>
      </c>
      <c r="CH67" s="16">
        <v>3</v>
      </c>
      <c r="CI67" s="16">
        <v>4</v>
      </c>
      <c r="CJ67" s="16">
        <v>3</v>
      </c>
      <c r="CK67" s="16">
        <v>4</v>
      </c>
      <c r="CL67" s="16">
        <v>3</v>
      </c>
      <c r="CM67" s="16"/>
      <c r="CN67" s="16">
        <v>5</v>
      </c>
      <c r="CO67" s="16"/>
      <c r="CP67" s="16">
        <v>2</v>
      </c>
      <c r="CQ67" s="16">
        <v>3</v>
      </c>
      <c r="CR67" s="16">
        <v>4</v>
      </c>
      <c r="CS67" s="16">
        <v>3</v>
      </c>
      <c r="CT67" s="16">
        <v>5</v>
      </c>
      <c r="CU67" s="16">
        <v>3</v>
      </c>
      <c r="CV67" s="16">
        <v>2</v>
      </c>
      <c r="CW67" s="16">
        <v>3</v>
      </c>
    </row>
    <row r="68" spans="1:101" ht="36">
      <c r="A68" s="1">
        <v>68</v>
      </c>
      <c r="B68" s="4" t="s">
        <v>288</v>
      </c>
      <c r="C68" s="4" t="s">
        <v>289</v>
      </c>
      <c r="D68" s="2"/>
      <c r="E68" s="5" t="s">
        <v>290</v>
      </c>
      <c r="F68" s="2"/>
      <c r="G68" s="5" t="s">
        <v>172</v>
      </c>
      <c r="H68" s="6" t="s">
        <v>173</v>
      </c>
      <c r="I68" s="6">
        <v>49525</v>
      </c>
      <c r="J68" s="2" t="s">
        <v>103</v>
      </c>
      <c r="K68" s="4" t="s">
        <v>291</v>
      </c>
      <c r="L68" s="2"/>
      <c r="M68" s="4" t="s">
        <v>292</v>
      </c>
      <c r="N68" s="4" t="s">
        <v>288</v>
      </c>
      <c r="O68" s="4" t="s">
        <v>289</v>
      </c>
      <c r="P68" s="5" t="s">
        <v>290</v>
      </c>
      <c r="Q68" s="5" t="s">
        <v>172</v>
      </c>
      <c r="R68" s="6" t="s">
        <v>173</v>
      </c>
      <c r="S68" s="6">
        <v>49525</v>
      </c>
      <c r="T68" s="6"/>
      <c r="U68" s="102"/>
      <c r="V68" s="108"/>
      <c r="W68" s="108"/>
      <c r="X68" s="6"/>
      <c r="Y68" s="22">
        <v>41116</v>
      </c>
      <c r="Z68" s="7" t="s">
        <v>293</v>
      </c>
      <c r="AA68" s="4" t="s">
        <v>708</v>
      </c>
      <c r="AB68" s="20"/>
      <c r="AC68" s="20"/>
      <c r="AD68" s="21"/>
      <c r="AE68" s="20"/>
      <c r="AF68" s="20"/>
      <c r="AG68" s="2"/>
      <c r="AH68" s="23" t="s">
        <v>105</v>
      </c>
      <c r="AI68" s="9"/>
      <c r="AJ68" s="9"/>
      <c r="AK68" s="16">
        <v>4</v>
      </c>
      <c r="AL68" s="16"/>
      <c r="AM68" s="16">
        <v>3</v>
      </c>
      <c r="AN68" s="16">
        <v>2</v>
      </c>
      <c r="AO68" s="16">
        <v>2</v>
      </c>
      <c r="AP68" s="16">
        <v>3</v>
      </c>
      <c r="AQ68" s="16">
        <v>1</v>
      </c>
      <c r="AR68" s="16">
        <v>3</v>
      </c>
      <c r="AS68" s="16">
        <v>2</v>
      </c>
      <c r="AT68" s="16">
        <v>2</v>
      </c>
      <c r="AU68" s="16"/>
      <c r="AV68" s="16">
        <v>3</v>
      </c>
      <c r="AW68" s="16"/>
      <c r="AX68" s="16">
        <v>2</v>
      </c>
      <c r="AY68" s="16">
        <v>2</v>
      </c>
      <c r="AZ68" s="16">
        <v>3</v>
      </c>
      <c r="BA68" s="16">
        <v>3</v>
      </c>
      <c r="BB68" s="16">
        <v>2</v>
      </c>
      <c r="BC68" s="16">
        <v>3</v>
      </c>
      <c r="BD68" s="16">
        <v>3</v>
      </c>
      <c r="BE68" s="16">
        <v>2</v>
      </c>
      <c r="BF68" s="16"/>
      <c r="BG68" s="16">
        <v>2</v>
      </c>
      <c r="BH68" s="16"/>
      <c r="BI68" s="16">
        <v>5</v>
      </c>
      <c r="BJ68" s="16">
        <v>1</v>
      </c>
      <c r="BK68" s="16">
        <v>1</v>
      </c>
      <c r="BL68" s="16">
        <v>0</v>
      </c>
      <c r="BM68" s="16">
        <v>2</v>
      </c>
      <c r="BN68" s="16">
        <v>2</v>
      </c>
      <c r="BO68" s="16">
        <v>1</v>
      </c>
      <c r="BP68" s="16">
        <v>1</v>
      </c>
      <c r="BQ68" s="16"/>
      <c r="BR68" s="16">
        <v>5</v>
      </c>
      <c r="BS68" s="16"/>
      <c r="BT68" s="13">
        <v>4</v>
      </c>
      <c r="BU68" s="16">
        <v>3</v>
      </c>
      <c r="BV68" s="16">
        <v>1</v>
      </c>
      <c r="BW68" s="16">
        <v>3</v>
      </c>
      <c r="BX68" s="16">
        <v>1</v>
      </c>
      <c r="BY68" s="16">
        <v>3</v>
      </c>
      <c r="BZ68" s="16">
        <v>1</v>
      </c>
      <c r="CA68" s="16">
        <v>3</v>
      </c>
      <c r="CB68" s="16"/>
      <c r="CC68" s="16">
        <v>3</v>
      </c>
      <c r="CD68" s="16"/>
      <c r="CE68" s="16">
        <v>1</v>
      </c>
      <c r="CF68" s="16">
        <v>2</v>
      </c>
      <c r="CG68" s="16">
        <v>4</v>
      </c>
      <c r="CH68" s="16">
        <v>2</v>
      </c>
      <c r="CI68" s="16">
        <v>3</v>
      </c>
      <c r="CJ68" s="16">
        <v>2</v>
      </c>
      <c r="CK68" s="16">
        <v>2</v>
      </c>
      <c r="CL68" s="16">
        <v>2</v>
      </c>
      <c r="CM68" s="16"/>
      <c r="CN68" s="16">
        <v>4</v>
      </c>
      <c r="CO68" s="16"/>
      <c r="CP68" s="16">
        <v>2</v>
      </c>
      <c r="CQ68" s="16">
        <v>2</v>
      </c>
      <c r="CR68" s="16">
        <v>3</v>
      </c>
      <c r="CS68" s="16">
        <v>3</v>
      </c>
      <c r="CT68" s="16">
        <v>3</v>
      </c>
      <c r="CU68" s="16">
        <v>2</v>
      </c>
      <c r="CV68" s="16">
        <v>4</v>
      </c>
      <c r="CW68" s="16">
        <v>0</v>
      </c>
    </row>
    <row r="69" spans="1:101" ht="36">
      <c r="A69" s="1">
        <v>69</v>
      </c>
      <c r="B69" s="4" t="s">
        <v>294</v>
      </c>
      <c r="C69" s="4" t="s">
        <v>295</v>
      </c>
      <c r="D69" s="2"/>
      <c r="E69" s="5" t="s">
        <v>296</v>
      </c>
      <c r="F69" s="2"/>
      <c r="G69" s="5" t="s">
        <v>172</v>
      </c>
      <c r="H69" s="6" t="s">
        <v>173</v>
      </c>
      <c r="I69" s="6">
        <v>42512</v>
      </c>
      <c r="J69" s="2" t="s">
        <v>103</v>
      </c>
      <c r="K69" s="4" t="s">
        <v>297</v>
      </c>
      <c r="L69" s="2"/>
      <c r="M69" s="4" t="s">
        <v>298</v>
      </c>
      <c r="N69" s="4" t="s">
        <v>294</v>
      </c>
      <c r="O69" s="4" t="s">
        <v>295</v>
      </c>
      <c r="P69" s="5" t="s">
        <v>296</v>
      </c>
      <c r="Q69" s="5" t="s">
        <v>172</v>
      </c>
      <c r="R69" s="6" t="s">
        <v>173</v>
      </c>
      <c r="S69" s="6">
        <v>42512</v>
      </c>
      <c r="T69" s="6"/>
      <c r="U69" s="102">
        <v>4032640150037810</v>
      </c>
      <c r="V69" s="108"/>
      <c r="W69" s="108" t="s">
        <v>720</v>
      </c>
      <c r="X69" s="6">
        <v>49506</v>
      </c>
      <c r="Y69" s="22">
        <v>41116</v>
      </c>
      <c r="Z69" s="7" t="s">
        <v>293</v>
      </c>
      <c r="AA69" s="4" t="s">
        <v>708</v>
      </c>
      <c r="AB69" s="20"/>
      <c r="AC69" s="20"/>
      <c r="AD69" s="21"/>
      <c r="AE69" s="20"/>
      <c r="AF69" s="20"/>
      <c r="AG69" s="2"/>
      <c r="AH69" s="23" t="s">
        <v>141</v>
      </c>
      <c r="AI69" s="9"/>
      <c r="AJ69" s="9"/>
      <c r="AK69" s="16">
        <v>4</v>
      </c>
      <c r="AL69" s="16"/>
      <c r="AM69" s="16">
        <v>2</v>
      </c>
      <c r="AN69" s="16">
        <v>2</v>
      </c>
      <c r="AO69" s="16">
        <v>1</v>
      </c>
      <c r="AP69" s="16">
        <v>2</v>
      </c>
      <c r="AQ69" s="16">
        <v>1</v>
      </c>
      <c r="AR69" s="16">
        <v>2</v>
      </c>
      <c r="AS69" s="16">
        <v>2</v>
      </c>
      <c r="AT69" s="16">
        <v>2</v>
      </c>
      <c r="AU69" s="16"/>
      <c r="AV69" s="16">
        <v>5</v>
      </c>
      <c r="AW69" s="16"/>
      <c r="AX69" s="16">
        <v>4</v>
      </c>
      <c r="AY69" s="16">
        <v>2</v>
      </c>
      <c r="AZ69" s="16">
        <v>1</v>
      </c>
      <c r="BA69" s="16">
        <v>3</v>
      </c>
      <c r="BB69" s="16">
        <v>1</v>
      </c>
      <c r="BC69" s="16">
        <v>3</v>
      </c>
      <c r="BD69" s="16">
        <v>1</v>
      </c>
      <c r="BE69" s="16">
        <v>2</v>
      </c>
      <c r="BF69" s="16"/>
      <c r="BG69" s="16">
        <v>1</v>
      </c>
      <c r="BH69" s="16"/>
      <c r="BI69" s="16">
        <v>5</v>
      </c>
      <c r="BJ69" s="16">
        <v>1</v>
      </c>
      <c r="BK69" s="16">
        <v>2</v>
      </c>
      <c r="BL69" s="16">
        <v>1</v>
      </c>
      <c r="BM69" s="16">
        <v>3</v>
      </c>
      <c r="BN69" s="16">
        <v>1</v>
      </c>
      <c r="BO69" s="16">
        <v>1</v>
      </c>
      <c r="BP69" s="16">
        <v>1</v>
      </c>
      <c r="BQ69" s="16"/>
      <c r="BR69" s="16">
        <v>4</v>
      </c>
      <c r="BS69" s="16"/>
      <c r="BT69" s="16">
        <v>4</v>
      </c>
      <c r="BU69" s="16">
        <v>2</v>
      </c>
      <c r="BV69" s="16">
        <v>3</v>
      </c>
      <c r="BW69" s="16">
        <v>2</v>
      </c>
      <c r="BX69" s="16">
        <v>2</v>
      </c>
      <c r="BY69" s="16">
        <v>3</v>
      </c>
      <c r="BZ69" s="16">
        <v>3</v>
      </c>
      <c r="CA69" s="16">
        <v>2</v>
      </c>
      <c r="CB69" s="16"/>
      <c r="CC69" s="16">
        <v>5</v>
      </c>
      <c r="CD69" s="16"/>
      <c r="CE69" s="16">
        <v>1</v>
      </c>
      <c r="CF69" s="16">
        <v>3</v>
      </c>
      <c r="CG69" s="16">
        <v>3</v>
      </c>
      <c r="CH69" s="16">
        <v>3</v>
      </c>
      <c r="CI69" s="16">
        <v>4</v>
      </c>
      <c r="CJ69" s="16">
        <v>3</v>
      </c>
      <c r="CK69" s="16">
        <v>4</v>
      </c>
      <c r="CL69" s="16">
        <v>3</v>
      </c>
      <c r="CM69" s="16"/>
      <c r="CN69" s="16">
        <v>2</v>
      </c>
      <c r="CO69" s="16"/>
      <c r="CP69" s="16">
        <v>1</v>
      </c>
      <c r="CQ69" s="16">
        <v>2</v>
      </c>
      <c r="CR69" s="16">
        <v>4</v>
      </c>
      <c r="CS69" s="16">
        <v>2</v>
      </c>
      <c r="CT69" s="16">
        <v>5</v>
      </c>
      <c r="CU69" s="16">
        <v>2</v>
      </c>
      <c r="CV69" s="16">
        <v>5</v>
      </c>
      <c r="CW69" s="16">
        <v>2</v>
      </c>
    </row>
    <row r="70" spans="1:101" ht="36">
      <c r="A70" s="1">
        <v>70</v>
      </c>
      <c r="B70" s="4" t="s">
        <v>299</v>
      </c>
      <c r="C70" s="4" t="s">
        <v>300</v>
      </c>
      <c r="D70" s="2"/>
      <c r="E70" s="5" t="s">
        <v>301</v>
      </c>
      <c r="F70" s="2"/>
      <c r="G70" s="5" t="s">
        <v>302</v>
      </c>
      <c r="H70" s="6" t="s">
        <v>173</v>
      </c>
      <c r="I70" s="6">
        <v>49316</v>
      </c>
      <c r="J70" s="2" t="s">
        <v>103</v>
      </c>
      <c r="K70" s="4" t="s">
        <v>303</v>
      </c>
      <c r="L70" s="2"/>
      <c r="M70" s="4" t="s">
        <v>304</v>
      </c>
      <c r="N70" s="4" t="s">
        <v>299</v>
      </c>
      <c r="O70" s="4" t="s">
        <v>300</v>
      </c>
      <c r="P70" s="5" t="s">
        <v>301</v>
      </c>
      <c r="Q70" s="5" t="s">
        <v>302</v>
      </c>
      <c r="R70" s="6" t="s">
        <v>173</v>
      </c>
      <c r="S70" s="6">
        <v>49316</v>
      </c>
      <c r="T70" s="6"/>
      <c r="U70" s="102">
        <v>5178059762029840</v>
      </c>
      <c r="V70" s="108"/>
      <c r="W70" s="108" t="s">
        <v>734</v>
      </c>
      <c r="X70" s="6">
        <v>49316</v>
      </c>
      <c r="Y70" s="22">
        <v>41116</v>
      </c>
      <c r="Z70" s="7" t="s">
        <v>293</v>
      </c>
      <c r="AA70" s="4" t="s">
        <v>708</v>
      </c>
      <c r="AB70" s="20" t="s">
        <v>305</v>
      </c>
      <c r="AC70" s="20" t="s">
        <v>658</v>
      </c>
      <c r="AD70" s="21">
        <v>6</v>
      </c>
      <c r="AE70" s="20" t="s">
        <v>306</v>
      </c>
      <c r="AF70" s="20"/>
      <c r="AG70" s="2"/>
      <c r="AH70" s="23" t="s">
        <v>141</v>
      </c>
      <c r="AI70" s="9"/>
      <c r="AJ70" s="9"/>
      <c r="AK70" s="16">
        <v>4</v>
      </c>
      <c r="AL70" s="16"/>
      <c r="AM70" s="16">
        <v>3</v>
      </c>
      <c r="AN70" s="16">
        <v>3</v>
      </c>
      <c r="AO70" s="16">
        <v>1</v>
      </c>
      <c r="AP70" s="16">
        <v>3</v>
      </c>
      <c r="AQ70" s="16">
        <v>2</v>
      </c>
      <c r="AR70" s="16">
        <v>3</v>
      </c>
      <c r="AS70" s="16">
        <v>3</v>
      </c>
      <c r="AT70" s="16">
        <v>3</v>
      </c>
      <c r="AU70" s="16"/>
      <c r="AV70" s="16">
        <v>2</v>
      </c>
      <c r="AW70" s="16"/>
      <c r="AX70" s="16">
        <v>3</v>
      </c>
      <c r="AY70" s="16">
        <v>2</v>
      </c>
      <c r="AZ70" s="16">
        <v>3</v>
      </c>
      <c r="BA70" s="16">
        <v>2</v>
      </c>
      <c r="BB70" s="16">
        <v>3</v>
      </c>
      <c r="BC70" s="16">
        <v>2</v>
      </c>
      <c r="BD70" s="16">
        <v>4</v>
      </c>
      <c r="BE70" s="16">
        <v>3</v>
      </c>
      <c r="BF70" s="16"/>
      <c r="BG70" s="16">
        <v>1</v>
      </c>
      <c r="BH70" s="16"/>
      <c r="BI70" s="16">
        <v>5</v>
      </c>
      <c r="BJ70" s="16">
        <v>1</v>
      </c>
      <c r="BK70" s="16">
        <v>5</v>
      </c>
      <c r="BL70" s="16">
        <v>1</v>
      </c>
      <c r="BM70" s="16">
        <v>2</v>
      </c>
      <c r="BN70" s="16">
        <v>1</v>
      </c>
      <c r="BO70" s="16">
        <v>1</v>
      </c>
      <c r="BP70" s="16">
        <v>2</v>
      </c>
      <c r="BQ70" s="16"/>
      <c r="BR70" s="16">
        <v>4</v>
      </c>
      <c r="BS70" s="16"/>
      <c r="BT70" s="16">
        <v>4</v>
      </c>
      <c r="BU70" s="16">
        <v>3</v>
      </c>
      <c r="BV70" s="16">
        <v>4</v>
      </c>
      <c r="BW70" s="16">
        <v>3</v>
      </c>
      <c r="BX70" s="16">
        <v>4</v>
      </c>
      <c r="BY70" s="16">
        <v>3</v>
      </c>
      <c r="BZ70" s="16">
        <v>4</v>
      </c>
      <c r="CA70" s="16">
        <v>3</v>
      </c>
      <c r="CB70" s="16"/>
      <c r="CC70" s="16">
        <v>4</v>
      </c>
      <c r="CD70" s="16"/>
      <c r="CE70" s="16">
        <v>2</v>
      </c>
      <c r="CF70" s="16">
        <v>3</v>
      </c>
      <c r="CG70" s="16">
        <v>3</v>
      </c>
      <c r="CH70" s="16">
        <v>2</v>
      </c>
      <c r="CI70" s="16">
        <v>3</v>
      </c>
      <c r="CJ70" s="16">
        <v>3</v>
      </c>
      <c r="CK70" s="16">
        <v>5</v>
      </c>
      <c r="CL70" s="16">
        <v>3</v>
      </c>
      <c r="CM70" s="16"/>
      <c r="CN70" s="16">
        <v>5</v>
      </c>
      <c r="CO70" s="16"/>
      <c r="CP70" s="16">
        <v>3</v>
      </c>
      <c r="CQ70" s="16">
        <v>3</v>
      </c>
      <c r="CR70" s="16">
        <v>4</v>
      </c>
      <c r="CS70" s="16">
        <v>3</v>
      </c>
      <c r="CT70" s="16">
        <v>5</v>
      </c>
      <c r="CU70" s="16">
        <v>2</v>
      </c>
      <c r="CV70" s="16">
        <v>3</v>
      </c>
      <c r="CW70" s="16">
        <v>3</v>
      </c>
    </row>
    <row r="71" spans="1:101" ht="36">
      <c r="A71" s="1">
        <v>71</v>
      </c>
      <c r="B71" s="4" t="s">
        <v>307</v>
      </c>
      <c r="C71" s="4" t="s">
        <v>308</v>
      </c>
      <c r="D71" s="2"/>
      <c r="E71" s="5" t="s">
        <v>309</v>
      </c>
      <c r="F71" s="2"/>
      <c r="G71" s="5" t="s">
        <v>172</v>
      </c>
      <c r="H71" s="6" t="s">
        <v>173</v>
      </c>
      <c r="I71" s="2"/>
      <c r="J71" s="2" t="s">
        <v>103</v>
      </c>
      <c r="K71" s="4" t="s">
        <v>310</v>
      </c>
      <c r="L71" s="2"/>
      <c r="M71" s="4" t="s">
        <v>311</v>
      </c>
      <c r="N71" s="4" t="s">
        <v>307</v>
      </c>
      <c r="O71" s="4" t="s">
        <v>308</v>
      </c>
      <c r="P71" s="5" t="s">
        <v>309</v>
      </c>
      <c r="Q71" s="5" t="s">
        <v>172</v>
      </c>
      <c r="R71" s="6" t="s">
        <v>173</v>
      </c>
      <c r="S71" s="2"/>
      <c r="T71" s="2"/>
      <c r="U71" s="101"/>
      <c r="V71" s="107"/>
      <c r="W71" s="107"/>
      <c r="X71" s="2"/>
      <c r="Y71" s="22">
        <v>41116</v>
      </c>
      <c r="Z71" s="7" t="s">
        <v>293</v>
      </c>
      <c r="AA71" s="4" t="s">
        <v>708</v>
      </c>
      <c r="AB71" s="2"/>
      <c r="AC71" s="2"/>
      <c r="AD71" s="2"/>
      <c r="AE71" s="2"/>
      <c r="AF71" s="2"/>
      <c r="AG71" s="2"/>
      <c r="AH71" s="2"/>
      <c r="AI71" s="9"/>
      <c r="AJ71" s="9"/>
      <c r="AK71" s="16">
        <v>4</v>
      </c>
      <c r="AL71" s="16"/>
      <c r="AM71" s="16">
        <v>2</v>
      </c>
      <c r="AN71" s="16">
        <v>2</v>
      </c>
      <c r="AO71" s="16">
        <v>1</v>
      </c>
      <c r="AP71" s="16">
        <v>2</v>
      </c>
      <c r="AQ71" s="16">
        <v>3</v>
      </c>
      <c r="AR71" s="16">
        <v>2</v>
      </c>
      <c r="AS71" s="16">
        <v>3</v>
      </c>
      <c r="AT71" s="16">
        <v>2</v>
      </c>
      <c r="AU71" s="16"/>
      <c r="AV71" s="16">
        <v>3</v>
      </c>
      <c r="AW71" s="16"/>
      <c r="AX71" s="16">
        <v>2</v>
      </c>
      <c r="AY71" s="16">
        <v>2</v>
      </c>
      <c r="AZ71" s="16">
        <v>1</v>
      </c>
      <c r="BA71" s="16">
        <v>2</v>
      </c>
      <c r="BB71" s="16">
        <v>2</v>
      </c>
      <c r="BC71" s="16">
        <v>2</v>
      </c>
      <c r="BD71" s="16">
        <v>1</v>
      </c>
      <c r="BE71" s="16">
        <v>2</v>
      </c>
      <c r="BF71" s="16"/>
      <c r="BG71" s="16">
        <v>4</v>
      </c>
      <c r="BH71" s="16"/>
      <c r="BI71" s="16">
        <v>5</v>
      </c>
      <c r="BJ71" s="16">
        <v>3</v>
      </c>
      <c r="BK71" s="16">
        <v>3</v>
      </c>
      <c r="BL71" s="16">
        <v>3</v>
      </c>
      <c r="BM71" s="16">
        <v>1</v>
      </c>
      <c r="BN71" s="16">
        <v>3</v>
      </c>
      <c r="BO71" s="16">
        <v>1</v>
      </c>
      <c r="BP71" s="16">
        <v>2</v>
      </c>
      <c r="BQ71" s="16"/>
      <c r="BR71" s="16">
        <v>5</v>
      </c>
      <c r="BS71" s="16"/>
      <c r="BT71" s="16">
        <v>5</v>
      </c>
      <c r="BU71" s="16">
        <v>3</v>
      </c>
      <c r="BV71" s="16">
        <v>4</v>
      </c>
      <c r="BW71" s="16">
        <v>3</v>
      </c>
      <c r="BX71" s="16">
        <v>1</v>
      </c>
      <c r="BY71" s="16">
        <v>3</v>
      </c>
      <c r="BZ71" s="16">
        <v>1</v>
      </c>
      <c r="CA71" s="16">
        <v>3</v>
      </c>
      <c r="CB71" s="16"/>
      <c r="CC71" s="16">
        <v>3</v>
      </c>
      <c r="CD71" s="16"/>
      <c r="CE71" s="16">
        <v>1</v>
      </c>
      <c r="CF71" s="16">
        <v>2</v>
      </c>
      <c r="CG71" s="16">
        <v>3</v>
      </c>
      <c r="CH71" s="16">
        <v>2</v>
      </c>
      <c r="CI71" s="16">
        <v>2</v>
      </c>
      <c r="CJ71" s="16">
        <v>2</v>
      </c>
      <c r="CK71" s="16">
        <v>4</v>
      </c>
      <c r="CL71" s="16">
        <v>2</v>
      </c>
      <c r="CM71" s="16"/>
      <c r="CN71" s="16">
        <v>4</v>
      </c>
      <c r="CO71" s="16"/>
      <c r="CP71" s="16">
        <v>1</v>
      </c>
      <c r="CQ71" s="16">
        <v>3</v>
      </c>
      <c r="CR71" s="16">
        <v>4</v>
      </c>
      <c r="CS71" s="16">
        <v>3</v>
      </c>
      <c r="CT71" s="16">
        <v>1</v>
      </c>
      <c r="CU71" s="16">
        <v>3</v>
      </c>
      <c r="CV71" s="16">
        <v>3</v>
      </c>
      <c r="CW71" s="16">
        <v>2</v>
      </c>
    </row>
    <row r="72" spans="1:101" ht="36">
      <c r="A72" s="1">
        <v>72</v>
      </c>
      <c r="B72" s="4" t="s">
        <v>312</v>
      </c>
      <c r="C72" s="4" t="s">
        <v>313</v>
      </c>
      <c r="D72" s="2"/>
      <c r="E72" s="2"/>
      <c r="F72" s="2"/>
      <c r="G72" s="2"/>
      <c r="H72" s="6" t="s">
        <v>173</v>
      </c>
      <c r="I72" s="2"/>
      <c r="J72" s="2" t="s">
        <v>103</v>
      </c>
      <c r="K72" s="2"/>
      <c r="L72" s="2"/>
      <c r="M72" s="12" t="s">
        <v>164</v>
      </c>
      <c r="N72" s="4" t="s">
        <v>312</v>
      </c>
      <c r="O72" s="4" t="s">
        <v>313</v>
      </c>
      <c r="P72" s="2"/>
      <c r="Q72" s="2"/>
      <c r="R72" s="2"/>
      <c r="S72" s="2"/>
      <c r="T72" s="2"/>
      <c r="U72" s="101"/>
      <c r="V72" s="107"/>
      <c r="W72" s="107"/>
      <c r="X72" s="2"/>
      <c r="Y72" s="25">
        <v>41102</v>
      </c>
      <c r="Z72" s="12" t="s">
        <v>164</v>
      </c>
      <c r="AA72" s="4" t="s">
        <v>708</v>
      </c>
      <c r="AB72" s="2"/>
      <c r="AC72" s="2"/>
      <c r="AD72" s="2"/>
      <c r="AE72" s="2"/>
      <c r="AF72" s="2"/>
      <c r="AG72" s="2"/>
      <c r="AH72" s="2"/>
      <c r="AI72" s="9"/>
      <c r="AJ72" s="9"/>
      <c r="AK72" s="24">
        <v>4</v>
      </c>
      <c r="AL72" s="24"/>
      <c r="AM72" s="24">
        <v>3</v>
      </c>
      <c r="AN72" s="24">
        <v>2</v>
      </c>
      <c r="AO72" s="24">
        <v>1</v>
      </c>
      <c r="AP72" s="24">
        <v>2</v>
      </c>
      <c r="AQ72" s="24">
        <v>2</v>
      </c>
      <c r="AR72" s="24">
        <v>2</v>
      </c>
      <c r="AS72" s="24">
        <v>2</v>
      </c>
      <c r="AT72" s="24">
        <v>3</v>
      </c>
      <c r="AU72" s="24"/>
      <c r="AV72" s="24">
        <v>3</v>
      </c>
      <c r="AW72" s="24"/>
      <c r="AX72" s="24">
        <v>2</v>
      </c>
      <c r="AY72" s="24">
        <v>2</v>
      </c>
      <c r="AZ72" s="24">
        <v>2</v>
      </c>
      <c r="BA72" s="24">
        <v>2</v>
      </c>
      <c r="BB72" s="24">
        <v>3</v>
      </c>
      <c r="BC72" s="24">
        <v>2</v>
      </c>
      <c r="BD72" s="24">
        <v>3</v>
      </c>
      <c r="BE72" s="24">
        <v>2</v>
      </c>
      <c r="BF72" s="24"/>
      <c r="BG72" s="24">
        <v>4</v>
      </c>
      <c r="BH72" s="24"/>
      <c r="BI72" s="24">
        <v>4</v>
      </c>
      <c r="BJ72" s="24">
        <v>2</v>
      </c>
      <c r="BK72" s="24">
        <v>1</v>
      </c>
      <c r="BL72" s="16"/>
      <c r="BM72" s="24">
        <v>4</v>
      </c>
      <c r="BN72" s="24">
        <v>2</v>
      </c>
      <c r="BO72" s="24">
        <v>3</v>
      </c>
      <c r="BP72" s="24">
        <v>3</v>
      </c>
      <c r="BQ72" s="24"/>
      <c r="BR72" s="24">
        <v>4</v>
      </c>
      <c r="BS72" s="24"/>
      <c r="BT72" s="24">
        <v>4</v>
      </c>
      <c r="BU72" s="24">
        <v>3</v>
      </c>
      <c r="BV72" s="24">
        <v>3</v>
      </c>
      <c r="BW72" s="24">
        <v>2</v>
      </c>
      <c r="BX72" s="24">
        <v>3</v>
      </c>
      <c r="BY72" s="24">
        <v>2</v>
      </c>
      <c r="BZ72" s="24">
        <v>1</v>
      </c>
      <c r="CA72" s="24">
        <v>2</v>
      </c>
      <c r="CB72" s="24"/>
      <c r="CC72" s="24">
        <v>2</v>
      </c>
      <c r="CD72" s="24"/>
      <c r="CE72" s="24">
        <v>1</v>
      </c>
      <c r="CF72" s="24">
        <v>3</v>
      </c>
      <c r="CG72" s="24">
        <v>5</v>
      </c>
      <c r="CH72" s="24">
        <v>3</v>
      </c>
      <c r="CI72" s="24">
        <v>4</v>
      </c>
      <c r="CJ72" s="24">
        <v>2</v>
      </c>
      <c r="CK72" s="24">
        <v>5</v>
      </c>
      <c r="CL72" s="24">
        <v>1</v>
      </c>
      <c r="CM72" s="24"/>
      <c r="CN72" s="24">
        <v>4</v>
      </c>
      <c r="CO72" s="24"/>
      <c r="CP72" s="24">
        <v>3</v>
      </c>
      <c r="CQ72" s="24">
        <v>2</v>
      </c>
      <c r="CR72" s="24">
        <v>3</v>
      </c>
      <c r="CS72" s="24">
        <v>3</v>
      </c>
      <c r="CT72" s="24">
        <v>2</v>
      </c>
      <c r="CU72" s="24">
        <v>3</v>
      </c>
      <c r="CV72" s="24">
        <v>3</v>
      </c>
      <c r="CW72" s="24">
        <v>2</v>
      </c>
    </row>
    <row r="73" spans="1:101" ht="36">
      <c r="A73" s="1">
        <v>73</v>
      </c>
      <c r="B73" s="13" t="s">
        <v>314</v>
      </c>
      <c r="C73" s="13" t="s">
        <v>315</v>
      </c>
      <c r="D73" s="2"/>
      <c r="E73" s="2"/>
      <c r="F73" s="2"/>
      <c r="G73" s="2"/>
      <c r="H73" s="6" t="s">
        <v>173</v>
      </c>
      <c r="I73" s="2"/>
      <c r="J73" s="2" t="s">
        <v>103</v>
      </c>
      <c r="K73" s="2"/>
      <c r="L73" s="2"/>
      <c r="M73" s="12" t="s">
        <v>316</v>
      </c>
      <c r="N73" s="13" t="s">
        <v>314</v>
      </c>
      <c r="O73" s="13" t="s">
        <v>315</v>
      </c>
      <c r="P73" s="2"/>
      <c r="Q73" s="2"/>
      <c r="R73" s="2"/>
      <c r="S73" s="2"/>
      <c r="T73" s="2"/>
      <c r="U73" s="101"/>
      <c r="V73" s="107"/>
      <c r="W73" s="107"/>
      <c r="X73" s="2"/>
      <c r="Y73" s="22">
        <v>41108</v>
      </c>
      <c r="Z73" s="12" t="s">
        <v>268</v>
      </c>
      <c r="AA73" s="4" t="s">
        <v>708</v>
      </c>
      <c r="AB73" s="2"/>
      <c r="AC73" s="2"/>
      <c r="AD73" s="2"/>
      <c r="AE73" s="2"/>
      <c r="AF73" s="2"/>
      <c r="AG73" s="2"/>
      <c r="AH73" s="2"/>
      <c r="AI73" s="9"/>
      <c r="AJ73" s="9"/>
      <c r="AK73" s="16">
        <v>4</v>
      </c>
      <c r="AL73" s="16"/>
      <c r="AM73" s="16">
        <v>1</v>
      </c>
      <c r="AN73" s="16">
        <v>3</v>
      </c>
      <c r="AO73" s="16">
        <v>4</v>
      </c>
      <c r="AP73" s="16">
        <v>3</v>
      </c>
      <c r="AQ73" s="16">
        <v>2</v>
      </c>
      <c r="AR73" s="16">
        <v>2</v>
      </c>
      <c r="AS73" s="16">
        <v>4</v>
      </c>
      <c r="AT73" s="16">
        <v>3</v>
      </c>
      <c r="AU73" s="16"/>
      <c r="AV73" s="16">
        <v>3</v>
      </c>
      <c r="AW73" s="16"/>
      <c r="AX73" s="16">
        <v>3</v>
      </c>
      <c r="AY73" s="16">
        <v>3</v>
      </c>
      <c r="AZ73" s="16">
        <v>2</v>
      </c>
      <c r="BA73" s="16">
        <v>2</v>
      </c>
      <c r="BB73" s="16">
        <v>1</v>
      </c>
      <c r="BC73" s="16">
        <v>2</v>
      </c>
      <c r="BD73" s="16">
        <v>4</v>
      </c>
      <c r="BE73" s="16">
        <v>2</v>
      </c>
      <c r="BF73" s="16"/>
      <c r="BG73" s="16">
        <v>1</v>
      </c>
      <c r="BH73" s="16"/>
      <c r="BI73" s="16">
        <v>5</v>
      </c>
      <c r="BJ73" s="16">
        <v>1</v>
      </c>
      <c r="BK73" s="16">
        <v>2</v>
      </c>
      <c r="BL73" s="16">
        <v>1</v>
      </c>
      <c r="BM73" s="16">
        <v>5</v>
      </c>
      <c r="BN73" s="16">
        <v>1</v>
      </c>
      <c r="BO73" s="16">
        <v>1</v>
      </c>
      <c r="BP73" s="16">
        <v>1</v>
      </c>
      <c r="BQ73" s="16"/>
      <c r="BR73" s="16">
        <v>1</v>
      </c>
      <c r="BS73" s="16"/>
      <c r="BT73" s="16">
        <v>1</v>
      </c>
      <c r="BU73" s="16">
        <v>1</v>
      </c>
      <c r="BV73" s="16">
        <v>1</v>
      </c>
      <c r="BW73" s="16">
        <v>1</v>
      </c>
      <c r="BX73" s="16">
        <v>4</v>
      </c>
      <c r="BY73" s="16">
        <v>1</v>
      </c>
      <c r="BZ73" s="16">
        <v>1</v>
      </c>
      <c r="CA73" s="16">
        <v>1</v>
      </c>
      <c r="CB73" s="16"/>
      <c r="CC73" s="16">
        <v>2</v>
      </c>
      <c r="CD73" s="16"/>
      <c r="CE73" s="16">
        <v>1</v>
      </c>
      <c r="CF73" s="16">
        <v>2</v>
      </c>
      <c r="CG73" s="16">
        <v>4</v>
      </c>
      <c r="CH73" s="16">
        <v>2</v>
      </c>
      <c r="CI73" s="16">
        <v>4</v>
      </c>
      <c r="CJ73" s="16">
        <v>2</v>
      </c>
      <c r="CK73" s="16">
        <v>4</v>
      </c>
      <c r="CL73" s="16">
        <v>2</v>
      </c>
      <c r="CM73" s="16"/>
      <c r="CN73" s="16">
        <v>4</v>
      </c>
      <c r="CO73" s="16"/>
      <c r="CP73" s="16">
        <v>2</v>
      </c>
      <c r="CQ73" s="16">
        <v>2</v>
      </c>
      <c r="CR73" s="16">
        <v>5</v>
      </c>
      <c r="CS73" s="16">
        <v>2</v>
      </c>
      <c r="CT73" s="16">
        <v>5</v>
      </c>
      <c r="CU73" s="16">
        <v>2</v>
      </c>
      <c r="CV73" s="16">
        <v>5</v>
      </c>
      <c r="CW73" s="16">
        <v>2</v>
      </c>
    </row>
    <row r="74" spans="1:101" ht="36">
      <c r="A74" s="1">
        <v>74</v>
      </c>
      <c r="B74" s="13" t="s">
        <v>317</v>
      </c>
      <c r="C74" s="13" t="s">
        <v>157</v>
      </c>
      <c r="D74" s="2"/>
      <c r="E74" s="2"/>
      <c r="F74" s="2"/>
      <c r="G74" s="2"/>
      <c r="H74" s="6" t="s">
        <v>173</v>
      </c>
      <c r="I74" s="2"/>
      <c r="J74" s="2" t="s">
        <v>103</v>
      </c>
      <c r="K74" s="2"/>
      <c r="L74" s="2"/>
      <c r="M74" s="12" t="s">
        <v>268</v>
      </c>
      <c r="N74" s="13" t="s">
        <v>317</v>
      </c>
      <c r="O74" s="13" t="s">
        <v>157</v>
      </c>
      <c r="P74" s="2"/>
      <c r="Q74" s="2"/>
      <c r="R74" s="2"/>
      <c r="S74" s="2"/>
      <c r="T74" s="2"/>
      <c r="U74" s="101"/>
      <c r="V74" s="107"/>
      <c r="W74" s="107"/>
      <c r="X74" s="2"/>
      <c r="Y74" s="22">
        <v>41108</v>
      </c>
      <c r="Z74" s="12" t="s">
        <v>268</v>
      </c>
      <c r="AA74" s="4" t="s">
        <v>708</v>
      </c>
      <c r="AB74" s="2"/>
      <c r="AC74" s="2"/>
      <c r="AD74" s="2"/>
      <c r="AE74" s="2"/>
      <c r="AF74" s="2"/>
      <c r="AG74" s="2"/>
      <c r="AH74" s="2"/>
      <c r="AI74" s="9"/>
      <c r="AJ74" s="9"/>
      <c r="AK74" s="16">
        <v>4</v>
      </c>
      <c r="AL74" s="16"/>
      <c r="AM74" s="16">
        <v>1</v>
      </c>
      <c r="AN74" s="16">
        <v>3</v>
      </c>
      <c r="AO74" s="16">
        <v>2</v>
      </c>
      <c r="AP74" s="16">
        <v>3</v>
      </c>
      <c r="AQ74" s="16">
        <v>4</v>
      </c>
      <c r="AR74" s="16">
        <v>0</v>
      </c>
      <c r="AS74" s="16">
        <v>3</v>
      </c>
      <c r="AT74" s="16">
        <v>0</v>
      </c>
      <c r="AU74" s="16"/>
      <c r="AV74" s="16">
        <v>4</v>
      </c>
      <c r="AW74" s="16"/>
      <c r="AX74" s="16">
        <v>1</v>
      </c>
      <c r="AY74" s="16"/>
      <c r="AZ74" s="16">
        <v>3</v>
      </c>
      <c r="BA74" s="16"/>
      <c r="BB74" s="16">
        <v>4</v>
      </c>
      <c r="BC74" s="16"/>
      <c r="BD74" s="16">
        <v>3</v>
      </c>
      <c r="BE74" s="16"/>
      <c r="BF74" s="16"/>
      <c r="BG74" s="16">
        <v>2</v>
      </c>
      <c r="BH74" s="16"/>
      <c r="BI74" s="16">
        <v>5</v>
      </c>
      <c r="BJ74" s="16"/>
      <c r="BK74" s="16">
        <v>5</v>
      </c>
      <c r="BL74" s="16"/>
      <c r="BM74" s="16">
        <v>1</v>
      </c>
      <c r="BN74" s="16"/>
      <c r="BO74" s="16">
        <v>1</v>
      </c>
      <c r="BP74" s="16"/>
      <c r="BQ74" s="16"/>
      <c r="BR74" s="16">
        <v>2</v>
      </c>
      <c r="BS74" s="16"/>
      <c r="BT74" s="16">
        <v>2</v>
      </c>
      <c r="BU74" s="16"/>
      <c r="BV74" s="16">
        <v>3</v>
      </c>
      <c r="BW74" s="16"/>
      <c r="BX74" s="16">
        <v>2</v>
      </c>
      <c r="BY74" s="16"/>
      <c r="BZ74" s="16">
        <v>3</v>
      </c>
      <c r="CA74" s="16"/>
      <c r="CB74" s="16"/>
      <c r="CC74" s="16">
        <v>3</v>
      </c>
      <c r="CD74" s="16"/>
      <c r="CE74" s="16">
        <v>2</v>
      </c>
      <c r="CF74" s="16"/>
      <c r="CG74" s="16">
        <v>4</v>
      </c>
      <c r="CH74" s="16"/>
      <c r="CI74" s="16">
        <v>4</v>
      </c>
      <c r="CJ74" s="16"/>
      <c r="CK74" s="16">
        <v>4</v>
      </c>
      <c r="CL74" s="16"/>
      <c r="CM74" s="16"/>
      <c r="CN74" s="16">
        <v>3</v>
      </c>
      <c r="CO74" s="16"/>
      <c r="CP74" s="16">
        <v>1</v>
      </c>
      <c r="CQ74" s="16"/>
      <c r="CR74" s="16">
        <v>3</v>
      </c>
      <c r="CS74" s="16"/>
      <c r="CT74" s="16">
        <v>5</v>
      </c>
      <c r="CU74" s="16"/>
      <c r="CV74" s="16">
        <v>4</v>
      </c>
      <c r="CW74" s="16"/>
    </row>
    <row r="75" spans="1:101" ht="36">
      <c r="A75" s="1">
        <v>75</v>
      </c>
      <c r="B75" s="13" t="s">
        <v>202</v>
      </c>
      <c r="C75" s="2" t="s">
        <v>709</v>
      </c>
      <c r="D75" s="2"/>
      <c r="E75" s="2"/>
      <c r="F75" s="2"/>
      <c r="G75" s="2"/>
      <c r="H75" s="6" t="s">
        <v>173</v>
      </c>
      <c r="I75" s="2"/>
      <c r="J75" s="2" t="s">
        <v>103</v>
      </c>
      <c r="K75" s="2"/>
      <c r="L75" s="2"/>
      <c r="M75" s="12" t="s">
        <v>318</v>
      </c>
      <c r="N75" s="13" t="s">
        <v>202</v>
      </c>
      <c r="O75" s="2" t="s">
        <v>709</v>
      </c>
      <c r="P75" s="2"/>
      <c r="Q75" s="2"/>
      <c r="R75" s="2"/>
      <c r="S75" s="2"/>
      <c r="T75" s="2"/>
      <c r="U75" s="101"/>
      <c r="V75" s="107"/>
      <c r="W75" s="107"/>
      <c r="X75" s="2"/>
      <c r="Y75" s="22">
        <v>41108</v>
      </c>
      <c r="Z75" s="12" t="s">
        <v>268</v>
      </c>
      <c r="AA75" s="4" t="s">
        <v>708</v>
      </c>
      <c r="AB75" s="2"/>
      <c r="AC75" s="2"/>
      <c r="AD75" s="2"/>
      <c r="AE75" s="2"/>
      <c r="AF75" s="2"/>
      <c r="AG75" s="2"/>
      <c r="AH75" s="2"/>
      <c r="AI75" s="9"/>
      <c r="AJ75" s="9"/>
      <c r="AK75" s="16">
        <v>2</v>
      </c>
      <c r="AL75" s="16"/>
      <c r="AM75" s="16">
        <v>2</v>
      </c>
      <c r="AN75" s="16">
        <v>1</v>
      </c>
      <c r="AO75" s="16">
        <v>3</v>
      </c>
      <c r="AP75" s="16">
        <v>2</v>
      </c>
      <c r="AQ75" s="16">
        <v>3</v>
      </c>
      <c r="AR75" s="16">
        <v>2</v>
      </c>
      <c r="AS75" s="16">
        <v>3</v>
      </c>
      <c r="AT75" s="16">
        <v>1</v>
      </c>
      <c r="AU75" s="16"/>
      <c r="AV75" s="16">
        <v>4</v>
      </c>
      <c r="AW75" s="16"/>
      <c r="AX75" s="16">
        <v>3</v>
      </c>
      <c r="AY75" s="16">
        <v>3</v>
      </c>
      <c r="AZ75" s="16">
        <v>4</v>
      </c>
      <c r="BA75" s="16">
        <v>3</v>
      </c>
      <c r="BB75" s="16">
        <v>3</v>
      </c>
      <c r="BC75" s="16">
        <v>2</v>
      </c>
      <c r="BD75" s="16">
        <v>2</v>
      </c>
      <c r="BE75" s="16">
        <v>2</v>
      </c>
      <c r="BF75" s="16"/>
      <c r="BG75" s="16">
        <v>1</v>
      </c>
      <c r="BH75" s="16"/>
      <c r="BI75" s="16">
        <v>3</v>
      </c>
      <c r="BJ75" s="16">
        <v>1</v>
      </c>
      <c r="BK75" s="16">
        <v>4</v>
      </c>
      <c r="BL75" s="16">
        <v>1</v>
      </c>
      <c r="BM75" s="16">
        <v>3</v>
      </c>
      <c r="BN75" s="16">
        <v>2</v>
      </c>
      <c r="BO75" s="16">
        <v>1</v>
      </c>
      <c r="BP75" s="16">
        <v>2</v>
      </c>
      <c r="BQ75" s="16"/>
      <c r="BR75" s="16">
        <v>2</v>
      </c>
      <c r="BS75" s="16"/>
      <c r="BT75" s="16">
        <v>4</v>
      </c>
      <c r="BU75" s="16">
        <v>1</v>
      </c>
      <c r="BV75" s="16">
        <v>2</v>
      </c>
      <c r="BW75" s="16">
        <v>2</v>
      </c>
      <c r="BX75" s="16">
        <v>3</v>
      </c>
      <c r="BY75" s="16">
        <v>2</v>
      </c>
      <c r="BZ75" s="16">
        <v>1</v>
      </c>
      <c r="CA75" s="16">
        <v>2</v>
      </c>
      <c r="CB75" s="16"/>
      <c r="CC75" s="16">
        <v>4</v>
      </c>
      <c r="CD75" s="16"/>
      <c r="CE75" s="16">
        <v>3</v>
      </c>
      <c r="CF75" s="16">
        <v>2</v>
      </c>
      <c r="CG75" s="16">
        <v>4</v>
      </c>
      <c r="CH75" s="16">
        <v>2</v>
      </c>
      <c r="CI75" s="16">
        <v>3</v>
      </c>
      <c r="CJ75" s="16">
        <v>2</v>
      </c>
      <c r="CK75" s="16">
        <v>4</v>
      </c>
      <c r="CL75" s="16">
        <v>2</v>
      </c>
      <c r="CM75" s="16"/>
      <c r="CN75" s="16">
        <v>5</v>
      </c>
      <c r="CO75" s="16"/>
      <c r="CP75" s="16">
        <v>2</v>
      </c>
      <c r="CQ75" s="16">
        <v>2</v>
      </c>
      <c r="CR75" s="16"/>
      <c r="CS75" s="16">
        <v>3</v>
      </c>
      <c r="CT75" s="16">
        <v>5</v>
      </c>
      <c r="CU75" s="16">
        <v>3</v>
      </c>
      <c r="CV75" s="16">
        <v>2</v>
      </c>
      <c r="CW75" s="16">
        <v>3</v>
      </c>
    </row>
    <row r="76" spans="1:101" ht="36">
      <c r="A76" s="1">
        <v>76</v>
      </c>
      <c r="B76" s="13" t="s">
        <v>319</v>
      </c>
      <c r="C76" s="13" t="s">
        <v>320</v>
      </c>
      <c r="D76" s="2"/>
      <c r="E76" s="2"/>
      <c r="F76" s="2"/>
      <c r="G76" s="2"/>
      <c r="H76" s="6" t="s">
        <v>173</v>
      </c>
      <c r="I76" s="2"/>
      <c r="J76" s="2" t="s">
        <v>103</v>
      </c>
      <c r="K76" s="2"/>
      <c r="L76" s="2"/>
      <c r="M76" s="13" t="s">
        <v>321</v>
      </c>
      <c r="N76" s="13" t="s">
        <v>319</v>
      </c>
      <c r="O76" s="13" t="s">
        <v>320</v>
      </c>
      <c r="P76" s="2"/>
      <c r="Q76" s="2"/>
      <c r="R76" s="2"/>
      <c r="S76" s="2"/>
      <c r="T76" s="2"/>
      <c r="U76" s="101"/>
      <c r="V76" s="107"/>
      <c r="W76" s="107"/>
      <c r="X76" s="2"/>
      <c r="Y76" s="22">
        <v>41116</v>
      </c>
      <c r="Z76" s="7" t="s">
        <v>293</v>
      </c>
      <c r="AA76" s="4" t="s">
        <v>708</v>
      </c>
      <c r="AB76" s="2"/>
      <c r="AC76" s="2"/>
      <c r="AD76" s="2"/>
      <c r="AE76" s="2"/>
      <c r="AF76" s="2"/>
      <c r="AG76" s="2"/>
      <c r="AH76" s="2"/>
      <c r="AI76" s="9"/>
      <c r="AJ76" s="9"/>
      <c r="AK76" s="16">
        <v>5</v>
      </c>
      <c r="AL76" s="16"/>
      <c r="AM76" s="16">
        <v>3</v>
      </c>
      <c r="AN76" s="16">
        <v>3</v>
      </c>
      <c r="AO76" s="16">
        <v>1</v>
      </c>
      <c r="AP76" s="16">
        <v>3</v>
      </c>
      <c r="AQ76" s="16">
        <v>3</v>
      </c>
      <c r="AR76" s="16">
        <v>1</v>
      </c>
      <c r="AS76" s="16">
        <v>3</v>
      </c>
      <c r="AT76" s="16"/>
      <c r="AU76" s="16"/>
      <c r="AV76" s="16">
        <v>4</v>
      </c>
      <c r="AW76" s="16"/>
      <c r="AX76" s="16">
        <v>3</v>
      </c>
      <c r="AY76" s="16">
        <v>3</v>
      </c>
      <c r="AZ76" s="16">
        <v>2</v>
      </c>
      <c r="BA76" s="16">
        <v>3</v>
      </c>
      <c r="BB76" s="16">
        <v>3</v>
      </c>
      <c r="BC76" s="16">
        <v>3</v>
      </c>
      <c r="BD76" s="16">
        <v>2</v>
      </c>
      <c r="BE76" s="16">
        <v>3</v>
      </c>
      <c r="BF76" s="16"/>
      <c r="BG76" s="16">
        <v>2</v>
      </c>
      <c r="BH76" s="16"/>
      <c r="BI76" s="16">
        <v>5</v>
      </c>
      <c r="BJ76" s="16">
        <v>2</v>
      </c>
      <c r="BK76" s="16">
        <v>5</v>
      </c>
      <c r="BL76" s="16">
        <v>2</v>
      </c>
      <c r="BM76" s="16">
        <v>4</v>
      </c>
      <c r="BN76" s="16">
        <v>2</v>
      </c>
      <c r="BO76" s="16">
        <v>1</v>
      </c>
      <c r="BP76" s="16">
        <v>2</v>
      </c>
      <c r="BQ76" s="16"/>
      <c r="BR76" s="16">
        <v>4</v>
      </c>
      <c r="BS76" s="16"/>
      <c r="BT76" s="16">
        <v>3</v>
      </c>
      <c r="BU76" s="16">
        <v>3</v>
      </c>
      <c r="BV76" s="16">
        <v>3</v>
      </c>
      <c r="BW76" s="16">
        <v>3</v>
      </c>
      <c r="BX76" s="16">
        <v>3</v>
      </c>
      <c r="BY76" s="16">
        <v>3</v>
      </c>
      <c r="BZ76" s="16">
        <v>1</v>
      </c>
      <c r="CA76" s="16">
        <v>3</v>
      </c>
      <c r="CB76" s="16"/>
      <c r="CC76" s="16">
        <v>3</v>
      </c>
      <c r="CD76" s="16"/>
      <c r="CE76" s="16">
        <v>3</v>
      </c>
      <c r="CF76" s="16">
        <v>2</v>
      </c>
      <c r="CG76" s="16">
        <v>3</v>
      </c>
      <c r="CH76" s="16">
        <v>2</v>
      </c>
      <c r="CI76" s="16">
        <v>3</v>
      </c>
      <c r="CJ76" s="16">
        <v>2</v>
      </c>
      <c r="CK76" s="16">
        <v>3</v>
      </c>
      <c r="CL76" s="16">
        <v>2</v>
      </c>
      <c r="CM76" s="16"/>
      <c r="CN76" s="16">
        <v>3</v>
      </c>
      <c r="CO76" s="16"/>
      <c r="CP76" s="16">
        <v>3</v>
      </c>
      <c r="CQ76" s="16">
        <v>2</v>
      </c>
      <c r="CR76" s="16">
        <v>2</v>
      </c>
      <c r="CS76" s="16">
        <v>2</v>
      </c>
      <c r="CT76" s="16">
        <v>4</v>
      </c>
      <c r="CU76" s="16">
        <v>2</v>
      </c>
      <c r="CV76" s="16">
        <v>1</v>
      </c>
      <c r="CW76" s="16">
        <v>2</v>
      </c>
    </row>
    <row r="77" spans="1:101" ht="36">
      <c r="A77" s="1">
        <v>77</v>
      </c>
      <c r="B77" s="13" t="s">
        <v>198</v>
      </c>
      <c r="C77" s="13" t="s">
        <v>322</v>
      </c>
      <c r="D77" s="2"/>
      <c r="E77" s="2"/>
      <c r="F77" s="2"/>
      <c r="G77" s="2"/>
      <c r="H77" s="6" t="s">
        <v>173</v>
      </c>
      <c r="I77" s="2"/>
      <c r="J77" s="2" t="s">
        <v>103</v>
      </c>
      <c r="K77" s="2"/>
      <c r="L77" s="2"/>
      <c r="M77" s="13" t="s">
        <v>323</v>
      </c>
      <c r="N77" s="13" t="s">
        <v>198</v>
      </c>
      <c r="O77" s="13" t="s">
        <v>322</v>
      </c>
      <c r="P77" s="2"/>
      <c r="Q77" s="2"/>
      <c r="R77" s="2"/>
      <c r="S77" s="2"/>
      <c r="T77" s="2"/>
      <c r="U77" s="101"/>
      <c r="V77" s="107"/>
      <c r="W77" s="107"/>
      <c r="X77" s="2"/>
      <c r="Y77" s="22">
        <v>41116</v>
      </c>
      <c r="Z77" s="7" t="s">
        <v>293</v>
      </c>
      <c r="AA77" s="4" t="s">
        <v>708</v>
      </c>
      <c r="AB77" s="2"/>
      <c r="AC77" s="2"/>
      <c r="AD77" s="2"/>
      <c r="AE77" s="2"/>
      <c r="AF77" s="2"/>
      <c r="AG77" s="2"/>
      <c r="AH77" s="2"/>
      <c r="AI77" s="9"/>
      <c r="AJ77" s="9"/>
      <c r="AK77" s="16">
        <v>4</v>
      </c>
      <c r="AL77" s="16"/>
      <c r="AM77" s="16">
        <v>2</v>
      </c>
      <c r="AN77" s="16">
        <v>2</v>
      </c>
      <c r="AO77" s="16">
        <v>1</v>
      </c>
      <c r="AP77" s="16">
        <v>3</v>
      </c>
      <c r="AQ77" s="16">
        <v>2</v>
      </c>
      <c r="AR77" s="16">
        <v>2</v>
      </c>
      <c r="AS77" s="16">
        <v>2</v>
      </c>
      <c r="AT77" s="16">
        <v>2</v>
      </c>
      <c r="AU77" s="16"/>
      <c r="AV77" s="16">
        <v>5</v>
      </c>
      <c r="AW77" s="16"/>
      <c r="AX77" s="16">
        <v>1</v>
      </c>
      <c r="AY77" s="16">
        <v>3</v>
      </c>
      <c r="AZ77" s="16">
        <v>2</v>
      </c>
      <c r="BA77" s="16">
        <v>3</v>
      </c>
      <c r="BB77" s="16">
        <v>2</v>
      </c>
      <c r="BC77" s="16">
        <v>3</v>
      </c>
      <c r="BD77" s="16">
        <v>2</v>
      </c>
      <c r="BE77" s="16">
        <v>3</v>
      </c>
      <c r="BF77" s="16"/>
      <c r="BG77" s="16">
        <v>1</v>
      </c>
      <c r="BH77" s="16"/>
      <c r="BI77" s="16">
        <v>4</v>
      </c>
      <c r="BJ77" s="16">
        <v>1</v>
      </c>
      <c r="BK77" s="16">
        <v>3</v>
      </c>
      <c r="BL77" s="16">
        <v>1</v>
      </c>
      <c r="BM77" s="16">
        <v>3</v>
      </c>
      <c r="BN77" s="16">
        <v>1</v>
      </c>
      <c r="BO77" s="16">
        <v>1</v>
      </c>
      <c r="BP77" s="16">
        <v>1</v>
      </c>
      <c r="BQ77" s="16"/>
      <c r="BR77" s="16">
        <v>2</v>
      </c>
      <c r="BS77" s="16"/>
      <c r="BT77" s="16">
        <v>5</v>
      </c>
      <c r="BU77" s="16">
        <v>1</v>
      </c>
      <c r="BV77" s="16">
        <v>3</v>
      </c>
      <c r="BW77" s="16">
        <v>1</v>
      </c>
      <c r="BX77" s="16">
        <v>3</v>
      </c>
      <c r="BY77" s="16">
        <v>2</v>
      </c>
      <c r="BZ77" s="16">
        <v>2</v>
      </c>
      <c r="CA77" s="16">
        <v>2</v>
      </c>
      <c r="CB77" s="16"/>
      <c r="CC77" s="16">
        <v>4</v>
      </c>
      <c r="CD77" s="16"/>
      <c r="CE77" s="16">
        <v>1</v>
      </c>
      <c r="CF77" s="16">
        <v>3</v>
      </c>
      <c r="CG77" s="16">
        <v>3</v>
      </c>
      <c r="CH77" s="16">
        <v>2</v>
      </c>
      <c r="CI77" s="16">
        <v>3</v>
      </c>
      <c r="CJ77" s="16">
        <v>2</v>
      </c>
      <c r="CK77" s="16">
        <v>3</v>
      </c>
      <c r="CL77" s="16">
        <v>2</v>
      </c>
      <c r="CM77" s="16"/>
      <c r="CN77" s="16">
        <v>4</v>
      </c>
      <c r="CO77" s="16"/>
      <c r="CP77" s="16">
        <v>1</v>
      </c>
      <c r="CQ77" s="16">
        <v>3</v>
      </c>
      <c r="CR77" s="16">
        <v>4</v>
      </c>
      <c r="CS77" s="16">
        <v>2</v>
      </c>
      <c r="CT77" s="16">
        <v>4</v>
      </c>
      <c r="CU77" s="16">
        <v>2</v>
      </c>
      <c r="CV77" s="16">
        <v>3</v>
      </c>
      <c r="CW77" s="16">
        <v>2</v>
      </c>
    </row>
    <row r="78" spans="1:101" ht="36">
      <c r="A78" s="1">
        <v>78</v>
      </c>
      <c r="B78" s="13" t="s">
        <v>324</v>
      </c>
      <c r="C78" s="13" t="s">
        <v>325</v>
      </c>
      <c r="D78" s="2"/>
      <c r="E78" s="2"/>
      <c r="F78" s="2"/>
      <c r="G78" s="2"/>
      <c r="H78" s="6" t="s">
        <v>173</v>
      </c>
      <c r="I78" s="2"/>
      <c r="J78" s="2" t="s">
        <v>103</v>
      </c>
      <c r="K78" s="2"/>
      <c r="L78" s="2"/>
      <c r="M78" s="13" t="s">
        <v>326</v>
      </c>
      <c r="N78" s="13" t="s">
        <v>324</v>
      </c>
      <c r="O78" s="13" t="s">
        <v>325</v>
      </c>
      <c r="P78" s="2"/>
      <c r="Q78" s="2"/>
      <c r="R78" s="2"/>
      <c r="S78" s="2"/>
      <c r="T78" s="2"/>
      <c r="U78" s="101"/>
      <c r="V78" s="107"/>
      <c r="W78" s="107"/>
      <c r="X78" s="2"/>
      <c r="Y78" s="2"/>
      <c r="Z78" s="2"/>
      <c r="AA78" s="4" t="s">
        <v>708</v>
      </c>
      <c r="AB78" s="2"/>
      <c r="AC78" s="2"/>
      <c r="AD78" s="2"/>
      <c r="AE78" s="2"/>
      <c r="AF78" s="2"/>
      <c r="AG78" s="2"/>
      <c r="AH78" s="2"/>
      <c r="AI78" s="9"/>
      <c r="AJ78" s="9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</row>
    <row r="79" spans="1:101" ht="36">
      <c r="A79" s="1">
        <v>79</v>
      </c>
      <c r="B79" s="13" t="s">
        <v>327</v>
      </c>
      <c r="C79" s="13" t="s">
        <v>203</v>
      </c>
      <c r="D79" s="2"/>
      <c r="E79" s="2"/>
      <c r="F79" s="2"/>
      <c r="G79" s="2"/>
      <c r="H79" s="6" t="s">
        <v>173</v>
      </c>
      <c r="I79" s="2"/>
      <c r="J79" s="2" t="s">
        <v>103</v>
      </c>
      <c r="K79" s="2"/>
      <c r="L79" s="2"/>
      <c r="M79" s="13" t="s">
        <v>328</v>
      </c>
      <c r="N79" s="13" t="s">
        <v>327</v>
      </c>
      <c r="O79" s="13" t="s">
        <v>203</v>
      </c>
      <c r="P79" s="2"/>
      <c r="Q79" s="2"/>
      <c r="R79" s="2"/>
      <c r="S79" s="2"/>
      <c r="T79" s="2"/>
      <c r="U79" s="101"/>
      <c r="V79" s="107"/>
      <c r="W79" s="107"/>
      <c r="X79" s="2"/>
      <c r="Y79" s="18">
        <v>41102</v>
      </c>
      <c r="Z79" s="7" t="s">
        <v>211</v>
      </c>
      <c r="AA79" s="4" t="s">
        <v>708</v>
      </c>
      <c r="AB79" s="2"/>
      <c r="AC79" s="2"/>
      <c r="AD79" s="2"/>
      <c r="AE79" s="2"/>
      <c r="AF79" s="2"/>
      <c r="AG79" s="2"/>
      <c r="AH79" s="2"/>
      <c r="AI79" s="9"/>
      <c r="AJ79" s="9"/>
      <c r="AK79" s="16">
        <v>3</v>
      </c>
      <c r="AL79" s="16"/>
      <c r="AM79" s="16">
        <v>4</v>
      </c>
      <c r="AN79" s="16">
        <v>2</v>
      </c>
      <c r="AO79" s="16">
        <v>1</v>
      </c>
      <c r="AP79" s="16">
        <v>2</v>
      </c>
      <c r="AQ79" s="16">
        <v>3</v>
      </c>
      <c r="AR79" s="16">
        <v>2</v>
      </c>
      <c r="AS79" s="16">
        <v>2</v>
      </c>
      <c r="AT79" s="16">
        <v>2</v>
      </c>
      <c r="AU79" s="16"/>
      <c r="AV79" s="16">
        <v>1</v>
      </c>
      <c r="AW79" s="16"/>
      <c r="AX79" s="16">
        <v>5</v>
      </c>
      <c r="AY79" s="16">
        <v>1</v>
      </c>
      <c r="AZ79" s="16">
        <v>3</v>
      </c>
      <c r="BA79" s="16">
        <v>1</v>
      </c>
      <c r="BB79" s="16">
        <v>5</v>
      </c>
      <c r="BC79" s="16">
        <v>1</v>
      </c>
      <c r="BD79" s="16">
        <v>5</v>
      </c>
      <c r="BE79" s="16">
        <v>1</v>
      </c>
      <c r="BF79" s="16"/>
      <c r="BG79" s="16">
        <v>1</v>
      </c>
      <c r="BH79" s="16"/>
      <c r="BI79" s="16">
        <v>5</v>
      </c>
      <c r="BJ79" s="16">
        <v>1</v>
      </c>
      <c r="BK79" s="16">
        <v>1</v>
      </c>
      <c r="BL79" s="16">
        <v>1</v>
      </c>
      <c r="BM79" s="16">
        <v>5</v>
      </c>
      <c r="BN79" s="16">
        <v>1</v>
      </c>
      <c r="BO79" s="16">
        <v>4</v>
      </c>
      <c r="BP79" s="16">
        <v>3</v>
      </c>
      <c r="BQ79" s="16"/>
      <c r="BR79" s="16">
        <v>1</v>
      </c>
      <c r="BS79" s="16"/>
      <c r="BT79" s="16">
        <v>4</v>
      </c>
      <c r="BU79" s="16">
        <v>2</v>
      </c>
      <c r="BV79" s="16">
        <v>3</v>
      </c>
      <c r="BW79" s="16">
        <v>2</v>
      </c>
      <c r="BX79" s="16">
        <v>4</v>
      </c>
      <c r="BY79" s="16">
        <v>3</v>
      </c>
      <c r="BZ79" s="16">
        <v>4</v>
      </c>
      <c r="CA79" s="16">
        <v>3</v>
      </c>
      <c r="CB79" s="16"/>
      <c r="CC79" s="16">
        <v>4</v>
      </c>
      <c r="CD79" s="16"/>
      <c r="CE79" s="16">
        <v>3</v>
      </c>
      <c r="CF79" s="16">
        <v>3</v>
      </c>
      <c r="CG79" s="16">
        <v>3</v>
      </c>
      <c r="CH79" s="16">
        <v>3</v>
      </c>
      <c r="CI79" s="16">
        <v>3</v>
      </c>
      <c r="CJ79" s="16">
        <v>2</v>
      </c>
      <c r="CK79" s="16">
        <v>2</v>
      </c>
      <c r="CL79" s="16">
        <v>2</v>
      </c>
      <c r="CM79" s="16"/>
      <c r="CN79" s="16">
        <v>5</v>
      </c>
      <c r="CO79" s="16"/>
      <c r="CP79" s="16">
        <v>2</v>
      </c>
      <c r="CQ79" s="16">
        <v>3</v>
      </c>
      <c r="CR79" s="16">
        <v>5</v>
      </c>
      <c r="CS79" s="16">
        <v>3</v>
      </c>
      <c r="CT79" s="16">
        <v>2</v>
      </c>
      <c r="CU79" s="16">
        <v>3</v>
      </c>
      <c r="CV79" s="16">
        <v>3</v>
      </c>
      <c r="CW79" s="16">
        <v>1</v>
      </c>
    </row>
    <row r="80" spans="1:101" ht="36">
      <c r="A80" s="1">
        <v>80</v>
      </c>
      <c r="B80" t="s">
        <v>274</v>
      </c>
      <c r="C80" t="s">
        <v>334</v>
      </c>
      <c r="H80" s="6" t="s">
        <v>173</v>
      </c>
      <c r="M80" t="s">
        <v>701</v>
      </c>
      <c r="Y80" s="18">
        <v>41102</v>
      </c>
      <c r="Z80" s="7" t="s">
        <v>211</v>
      </c>
      <c r="AA80" s="4" t="s">
        <v>708</v>
      </c>
    </row>
    <row r="81" spans="1:101" ht="36">
      <c r="A81" s="1">
        <v>81</v>
      </c>
      <c r="B81" t="s">
        <v>704</v>
      </c>
      <c r="C81" t="s">
        <v>203</v>
      </c>
      <c r="H81" s="6" t="s">
        <v>173</v>
      </c>
      <c r="M81" t="s">
        <v>702</v>
      </c>
      <c r="Y81" s="18">
        <v>41102</v>
      </c>
      <c r="Z81" s="7" t="s">
        <v>211</v>
      </c>
      <c r="AA81" s="4" t="s">
        <v>708</v>
      </c>
      <c r="AK81">
        <v>2</v>
      </c>
      <c r="AM81">
        <v>4</v>
      </c>
      <c r="AN81">
        <v>2</v>
      </c>
      <c r="AO81">
        <v>2</v>
      </c>
      <c r="AP81">
        <v>2</v>
      </c>
      <c r="AQ81">
        <v>5</v>
      </c>
      <c r="AR81">
        <v>1</v>
      </c>
      <c r="AS81">
        <v>2</v>
      </c>
      <c r="AT81">
        <v>2</v>
      </c>
      <c r="AV81">
        <v>1</v>
      </c>
      <c r="AX81">
        <v>1</v>
      </c>
      <c r="AY81">
        <v>1</v>
      </c>
      <c r="AZ81">
        <v>2</v>
      </c>
      <c r="BA81">
        <v>1</v>
      </c>
      <c r="BB81">
        <v>3</v>
      </c>
      <c r="BC81">
        <v>1</v>
      </c>
      <c r="BD81">
        <v>5</v>
      </c>
      <c r="BE81">
        <v>0</v>
      </c>
      <c r="BG81">
        <v>3</v>
      </c>
      <c r="BI81">
        <v>5</v>
      </c>
      <c r="BJ81">
        <v>2</v>
      </c>
      <c r="BK81">
        <v>1</v>
      </c>
      <c r="BL81">
        <v>0</v>
      </c>
      <c r="BM81">
        <v>1</v>
      </c>
      <c r="BN81">
        <v>0</v>
      </c>
      <c r="BO81">
        <v>0</v>
      </c>
      <c r="BP81">
        <v>0</v>
      </c>
      <c r="BR81">
        <v>1</v>
      </c>
      <c r="BT81">
        <v>5</v>
      </c>
      <c r="BU81">
        <v>1</v>
      </c>
      <c r="BV81">
        <v>3</v>
      </c>
      <c r="BW81">
        <v>1</v>
      </c>
      <c r="BX81">
        <v>3</v>
      </c>
      <c r="BY81">
        <v>1</v>
      </c>
      <c r="BZ81">
        <v>0</v>
      </c>
      <c r="CA81">
        <v>0</v>
      </c>
      <c r="CC81">
        <v>4</v>
      </c>
      <c r="CE81">
        <v>2</v>
      </c>
      <c r="CF81">
        <v>0</v>
      </c>
      <c r="CG81">
        <v>3</v>
      </c>
      <c r="CH81">
        <v>0</v>
      </c>
      <c r="CI81">
        <v>4</v>
      </c>
      <c r="CJ81">
        <v>0</v>
      </c>
      <c r="CK81">
        <v>4</v>
      </c>
      <c r="CL81">
        <v>0</v>
      </c>
      <c r="CN81">
        <v>4</v>
      </c>
      <c r="CP81">
        <v>3</v>
      </c>
      <c r="CQ81">
        <v>4</v>
      </c>
      <c r="CR81">
        <v>2</v>
      </c>
      <c r="CS81">
        <v>4</v>
      </c>
      <c r="CT81">
        <v>0</v>
      </c>
      <c r="CU81">
        <v>3</v>
      </c>
      <c r="CV81">
        <v>3</v>
      </c>
      <c r="CW81">
        <v>0</v>
      </c>
    </row>
    <row r="82" spans="1:101" ht="36">
      <c r="A82" s="1">
        <v>82</v>
      </c>
      <c r="B82" t="s">
        <v>705</v>
      </c>
      <c r="C82" t="s">
        <v>706</v>
      </c>
      <c r="H82" s="6" t="s">
        <v>173</v>
      </c>
      <c r="M82" t="s">
        <v>703</v>
      </c>
      <c r="Y82" s="18">
        <v>41102</v>
      </c>
      <c r="Z82" s="7" t="s">
        <v>211</v>
      </c>
      <c r="AA82" s="4" t="s">
        <v>708</v>
      </c>
      <c r="AK82">
        <v>3</v>
      </c>
      <c r="AM82">
        <v>3</v>
      </c>
      <c r="AN82">
        <v>1</v>
      </c>
      <c r="AO82">
        <v>2</v>
      </c>
      <c r="AP82">
        <v>2</v>
      </c>
      <c r="AQ82">
        <v>5</v>
      </c>
      <c r="AR82">
        <v>2</v>
      </c>
      <c r="AS82">
        <v>5</v>
      </c>
      <c r="AT82">
        <v>3</v>
      </c>
      <c r="AV82">
        <v>1</v>
      </c>
      <c r="AX82">
        <v>2</v>
      </c>
      <c r="AY82">
        <v>1</v>
      </c>
      <c r="AZ82">
        <v>5</v>
      </c>
      <c r="BA82">
        <v>1</v>
      </c>
      <c r="BB82">
        <v>4</v>
      </c>
      <c r="BC82">
        <v>1</v>
      </c>
      <c r="BD82">
        <v>4</v>
      </c>
      <c r="BE82">
        <v>1</v>
      </c>
      <c r="BG82">
        <v>1</v>
      </c>
      <c r="BI82">
        <v>5</v>
      </c>
      <c r="BJ82">
        <v>1</v>
      </c>
      <c r="BK82">
        <v>3</v>
      </c>
      <c r="BL82">
        <v>2</v>
      </c>
      <c r="BM82">
        <v>4</v>
      </c>
      <c r="BN82">
        <v>1</v>
      </c>
      <c r="BO82">
        <v>3</v>
      </c>
      <c r="BP82">
        <v>1</v>
      </c>
      <c r="BR82">
        <v>3</v>
      </c>
      <c r="BT82">
        <v>3</v>
      </c>
      <c r="BU82">
        <v>2</v>
      </c>
      <c r="BV82">
        <v>1</v>
      </c>
      <c r="BW82">
        <v>2</v>
      </c>
      <c r="BX82">
        <v>3</v>
      </c>
      <c r="BY82">
        <v>2</v>
      </c>
      <c r="BZ82">
        <v>1</v>
      </c>
      <c r="CA82">
        <v>1</v>
      </c>
      <c r="CC82">
        <v>3</v>
      </c>
      <c r="CE82">
        <v>1</v>
      </c>
      <c r="CF82">
        <v>2</v>
      </c>
      <c r="CG82">
        <v>3</v>
      </c>
      <c r="CH82">
        <v>1</v>
      </c>
      <c r="CI82">
        <v>5</v>
      </c>
      <c r="CJ82">
        <v>1</v>
      </c>
      <c r="CK82">
        <v>3</v>
      </c>
      <c r="CL82">
        <v>2</v>
      </c>
      <c r="CN82">
        <v>4</v>
      </c>
      <c r="CP82">
        <v>3</v>
      </c>
      <c r="CQ82">
        <v>3</v>
      </c>
      <c r="CR82">
        <v>3</v>
      </c>
      <c r="CS82">
        <v>3</v>
      </c>
      <c r="CT82">
        <v>1</v>
      </c>
      <c r="CU82">
        <v>3</v>
      </c>
      <c r="CV82">
        <v>1</v>
      </c>
      <c r="CW82">
        <v>3</v>
      </c>
    </row>
    <row r="83" spans="1:101">
      <c r="A83" s="95">
        <v>120</v>
      </c>
      <c r="B83" s="2" t="s">
        <v>635</v>
      </c>
      <c r="C83" s="2" t="s">
        <v>636</v>
      </c>
      <c r="D83" s="2"/>
      <c r="E83" s="2" t="s">
        <v>637</v>
      </c>
      <c r="F83" s="2" t="s">
        <v>638</v>
      </c>
      <c r="G83" s="2" t="s">
        <v>639</v>
      </c>
      <c r="H83" s="2" t="s">
        <v>640</v>
      </c>
      <c r="I83" s="91">
        <v>2138</v>
      </c>
      <c r="J83" s="2" t="s">
        <v>103</v>
      </c>
      <c r="K83" s="92" t="s">
        <v>641</v>
      </c>
      <c r="L83" s="92" t="s">
        <v>641</v>
      </c>
      <c r="M83" s="12" t="s">
        <v>642</v>
      </c>
      <c r="N83" s="2" t="s">
        <v>635</v>
      </c>
      <c r="O83" s="2" t="s">
        <v>636</v>
      </c>
      <c r="P83" s="2" t="s">
        <v>637</v>
      </c>
      <c r="Q83" s="2" t="s">
        <v>639</v>
      </c>
      <c r="R83" s="2" t="s">
        <v>640</v>
      </c>
      <c r="S83" s="91">
        <v>2138</v>
      </c>
      <c r="T83" s="93" t="s">
        <v>684</v>
      </c>
      <c r="U83" s="105" t="s">
        <v>685</v>
      </c>
      <c r="V83" s="111" t="s">
        <v>686</v>
      </c>
      <c r="W83" s="107" t="s">
        <v>707</v>
      </c>
      <c r="X83" s="91"/>
      <c r="Y83" s="94">
        <v>41206</v>
      </c>
      <c r="Z83" s="12" t="s">
        <v>643</v>
      </c>
      <c r="AA83" s="12" t="s">
        <v>644</v>
      </c>
      <c r="AB83" s="2"/>
      <c r="AC83" s="2" t="s">
        <v>656</v>
      </c>
      <c r="AD83" s="2">
        <v>6</v>
      </c>
      <c r="AE83" s="2" t="s">
        <v>306</v>
      </c>
      <c r="AF83" s="2" t="s">
        <v>645</v>
      </c>
      <c r="AG83" s="2"/>
      <c r="AH83" s="2" t="s">
        <v>176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95">
        <v>121</v>
      </c>
      <c r="B84" s="2" t="s">
        <v>646</v>
      </c>
      <c r="C84" s="2" t="s">
        <v>647</v>
      </c>
      <c r="D84" s="2" t="s">
        <v>667</v>
      </c>
      <c r="E84" s="2" t="s">
        <v>668</v>
      </c>
      <c r="F84" s="2" t="s">
        <v>669</v>
      </c>
      <c r="G84" s="2" t="s">
        <v>639</v>
      </c>
      <c r="H84" s="2" t="s">
        <v>640</v>
      </c>
      <c r="I84" s="91">
        <v>2142</v>
      </c>
      <c r="J84" s="2" t="s">
        <v>103</v>
      </c>
      <c r="K84" s="92" t="s">
        <v>670</v>
      </c>
      <c r="L84" s="92" t="s">
        <v>670</v>
      </c>
      <c r="M84" s="12" t="s">
        <v>671</v>
      </c>
      <c r="N84" s="2" t="s">
        <v>646</v>
      </c>
      <c r="O84" s="2" t="s">
        <v>672</v>
      </c>
      <c r="P84" s="2" t="s">
        <v>668</v>
      </c>
      <c r="Q84" s="2" t="s">
        <v>639</v>
      </c>
      <c r="R84" s="2" t="s">
        <v>640</v>
      </c>
      <c r="S84" s="2">
        <v>2142</v>
      </c>
      <c r="T84" s="2" t="s">
        <v>687</v>
      </c>
      <c r="U84" s="101" t="s">
        <v>688</v>
      </c>
      <c r="V84" s="107" t="s">
        <v>689</v>
      </c>
      <c r="W84" s="107" t="s">
        <v>673</v>
      </c>
      <c r="X84" s="91">
        <v>2142</v>
      </c>
      <c r="Y84" s="94">
        <v>41206</v>
      </c>
      <c r="Z84" s="12" t="s">
        <v>643</v>
      </c>
      <c r="AA84" s="12" t="s">
        <v>644</v>
      </c>
      <c r="AB84" s="2" t="s">
        <v>305</v>
      </c>
      <c r="AC84" s="2" t="s">
        <v>658</v>
      </c>
      <c r="AD84" s="2">
        <v>6</v>
      </c>
      <c r="AE84" s="2" t="s">
        <v>210</v>
      </c>
      <c r="AF84" s="2" t="s">
        <v>657</v>
      </c>
      <c r="AG84" s="2"/>
      <c r="AH84" s="2" t="s">
        <v>141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95">
        <v>122</v>
      </c>
      <c r="B85" s="2" t="s">
        <v>648</v>
      </c>
      <c r="C85" s="2" t="s">
        <v>650</v>
      </c>
      <c r="D85" s="2" t="s">
        <v>651</v>
      </c>
      <c r="E85" s="2" t="s">
        <v>652</v>
      </c>
      <c r="F85" s="2" t="s">
        <v>653</v>
      </c>
      <c r="G85" s="2" t="s">
        <v>654</v>
      </c>
      <c r="H85" s="2" t="s">
        <v>640</v>
      </c>
      <c r="I85" s="91">
        <v>2109</v>
      </c>
      <c r="J85" s="2" t="s">
        <v>103</v>
      </c>
      <c r="K85" s="2"/>
      <c r="L85" s="2"/>
      <c r="M85" s="12" t="s">
        <v>655</v>
      </c>
      <c r="N85" s="2" t="s">
        <v>648</v>
      </c>
      <c r="O85" s="2" t="s">
        <v>650</v>
      </c>
      <c r="P85" s="2" t="s">
        <v>652</v>
      </c>
      <c r="Q85" s="2" t="s">
        <v>654</v>
      </c>
      <c r="R85" s="2" t="s">
        <v>640</v>
      </c>
      <c r="S85" s="91">
        <v>2109</v>
      </c>
      <c r="T85" s="2" t="s">
        <v>687</v>
      </c>
      <c r="U85" s="101" t="s">
        <v>690</v>
      </c>
      <c r="V85" s="107" t="s">
        <v>691</v>
      </c>
      <c r="W85" s="107" t="s">
        <v>666</v>
      </c>
      <c r="X85" s="91">
        <v>2129</v>
      </c>
      <c r="Y85" s="94">
        <v>41206</v>
      </c>
      <c r="Z85" s="12" t="s">
        <v>643</v>
      </c>
      <c r="AA85" s="12" t="s">
        <v>644</v>
      </c>
      <c r="AB85" s="2" t="s">
        <v>223</v>
      </c>
      <c r="AC85" s="2" t="s">
        <v>656</v>
      </c>
      <c r="AD85" s="2">
        <v>6</v>
      </c>
      <c r="AE85" s="2" t="s">
        <v>210</v>
      </c>
      <c r="AF85" s="2" t="s">
        <v>657</v>
      </c>
      <c r="AG85" s="2"/>
      <c r="AH85" s="2" t="s">
        <v>141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95">
        <v>123</v>
      </c>
      <c r="B86" s="2" t="s">
        <v>659</v>
      </c>
      <c r="C86" s="2" t="s">
        <v>660</v>
      </c>
      <c r="D86" s="2"/>
      <c r="E86" s="2" t="s">
        <v>661</v>
      </c>
      <c r="F86" s="2" t="s">
        <v>662</v>
      </c>
      <c r="G86" s="2" t="s">
        <v>654</v>
      </c>
      <c r="H86" s="2" t="s">
        <v>640</v>
      </c>
      <c r="I86" s="91">
        <v>2109</v>
      </c>
      <c r="J86" s="2" t="s">
        <v>103</v>
      </c>
      <c r="K86" s="2" t="s">
        <v>664</v>
      </c>
      <c r="L86" s="2" t="s">
        <v>664</v>
      </c>
      <c r="M86" s="12" t="s">
        <v>663</v>
      </c>
      <c r="N86" s="2" t="s">
        <v>649</v>
      </c>
      <c r="O86" s="2" t="s">
        <v>245</v>
      </c>
      <c r="P86" s="2" t="s">
        <v>661</v>
      </c>
      <c r="Q86" s="2" t="s">
        <v>654</v>
      </c>
      <c r="R86" s="2" t="s">
        <v>640</v>
      </c>
      <c r="S86" s="91">
        <v>2109</v>
      </c>
      <c r="T86" s="2" t="s">
        <v>684</v>
      </c>
      <c r="U86" s="101" t="s">
        <v>692</v>
      </c>
      <c r="V86" s="107" t="s">
        <v>693</v>
      </c>
      <c r="W86" s="107" t="s">
        <v>665</v>
      </c>
      <c r="X86" s="91">
        <v>2109</v>
      </c>
      <c r="Y86" s="94">
        <v>41206</v>
      </c>
      <c r="Z86" s="12" t="s">
        <v>643</v>
      </c>
      <c r="AA86" s="12" t="s">
        <v>644</v>
      </c>
      <c r="AB86" s="2" t="s">
        <v>209</v>
      </c>
      <c r="AC86" s="2" t="s">
        <v>656</v>
      </c>
      <c r="AD86" s="2">
        <v>6</v>
      </c>
      <c r="AE86" s="2" t="s">
        <v>306</v>
      </c>
      <c r="AF86" s="2" t="s">
        <v>645</v>
      </c>
      <c r="AG86" s="2"/>
      <c r="AH86" s="2" t="s">
        <v>182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95">
        <v>124</v>
      </c>
      <c r="B87" s="2" t="s">
        <v>674</v>
      </c>
      <c r="C87" s="2" t="s">
        <v>675</v>
      </c>
      <c r="D87" s="2"/>
      <c r="E87" s="2" t="s">
        <v>676</v>
      </c>
      <c r="F87" s="2"/>
      <c r="G87" s="2" t="s">
        <v>677</v>
      </c>
      <c r="H87" s="2" t="s">
        <v>640</v>
      </c>
      <c r="I87" s="91">
        <v>2458</v>
      </c>
      <c r="J87" s="2" t="s">
        <v>103</v>
      </c>
      <c r="K87" s="2"/>
      <c r="L87" s="2"/>
      <c r="M87" s="12" t="s">
        <v>678</v>
      </c>
      <c r="N87" s="2" t="s">
        <v>674</v>
      </c>
      <c r="O87" s="2" t="s">
        <v>675</v>
      </c>
      <c r="P87" s="2" t="s">
        <v>676</v>
      </c>
      <c r="Q87" s="2" t="s">
        <v>677</v>
      </c>
      <c r="R87" s="2" t="s">
        <v>640</v>
      </c>
      <c r="S87" s="91">
        <v>2458</v>
      </c>
      <c r="T87" s="2" t="s">
        <v>684</v>
      </c>
      <c r="U87" s="101" t="s">
        <v>694</v>
      </c>
      <c r="V87" s="107" t="s">
        <v>695</v>
      </c>
      <c r="W87" s="107" t="s">
        <v>679</v>
      </c>
      <c r="X87" s="91">
        <v>2458</v>
      </c>
      <c r="Y87" s="94">
        <v>41205</v>
      </c>
      <c r="Z87" s="12" t="s">
        <v>643</v>
      </c>
      <c r="AA87" s="12" t="s">
        <v>644</v>
      </c>
      <c r="AB87" s="2" t="s">
        <v>223</v>
      </c>
      <c r="AC87" s="2" t="s">
        <v>658</v>
      </c>
      <c r="AD87" s="2">
        <v>12</v>
      </c>
      <c r="AE87" s="2" t="s">
        <v>210</v>
      </c>
      <c r="AF87" s="2" t="s">
        <v>657</v>
      </c>
      <c r="AG87" s="2"/>
      <c r="AH87" s="2" t="s">
        <v>141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1">
        <v>125</v>
      </c>
      <c r="B88" s="2"/>
      <c r="C88" s="2"/>
      <c r="D88" s="2"/>
      <c r="E88" s="2"/>
      <c r="F88" s="2"/>
      <c r="G88" s="2"/>
      <c r="H88" s="2"/>
      <c r="I88" s="91"/>
      <c r="J88" s="2"/>
      <c r="K88" s="2"/>
      <c r="L88" s="2"/>
      <c r="M88" s="2"/>
      <c r="N88" s="2"/>
      <c r="O88" s="2"/>
      <c r="P88" s="2"/>
      <c r="Q88" s="2"/>
      <c r="R88" s="2"/>
      <c r="S88" s="91"/>
      <c r="T88" s="91"/>
      <c r="U88" s="101"/>
      <c r="V88" s="107"/>
      <c r="W88" s="107"/>
      <c r="X88" s="91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1">
        <v>126</v>
      </c>
      <c r="B89" s="2"/>
      <c r="C89" s="2"/>
      <c r="D89" s="2"/>
      <c r="E89" s="2"/>
      <c r="F89" s="2"/>
      <c r="G89" s="2"/>
      <c r="H89" s="2"/>
      <c r="I89" s="91"/>
      <c r="J89" s="2"/>
      <c r="K89" s="2"/>
      <c r="L89" s="2"/>
      <c r="M89" s="2"/>
      <c r="N89" s="2"/>
      <c r="O89" s="2"/>
      <c r="P89" s="2"/>
      <c r="Q89" s="2"/>
      <c r="R89" s="2"/>
      <c r="S89" s="91"/>
      <c r="T89" s="91"/>
      <c r="U89" s="101"/>
      <c r="V89" s="107"/>
      <c r="W89" s="107"/>
      <c r="X89" s="91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1">
        <v>127</v>
      </c>
      <c r="B90" s="2"/>
      <c r="C90" s="2"/>
      <c r="D90" s="2"/>
      <c r="E90" s="2"/>
      <c r="F90" s="2"/>
      <c r="G90" s="2"/>
      <c r="H90" s="2"/>
      <c r="I90" s="91"/>
      <c r="J90" s="2"/>
      <c r="K90" s="2"/>
      <c r="L90" s="2"/>
      <c r="M90" s="2"/>
      <c r="N90" s="2"/>
      <c r="O90" s="2"/>
      <c r="P90" s="2"/>
      <c r="Q90" s="2"/>
      <c r="R90" s="2"/>
      <c r="S90" s="91"/>
      <c r="T90" s="91"/>
      <c r="U90" s="101"/>
      <c r="V90" s="107"/>
      <c r="W90" s="107"/>
      <c r="X90" s="9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1">
        <v>128</v>
      </c>
      <c r="B91" s="2"/>
      <c r="C91" s="2"/>
      <c r="D91" s="2"/>
      <c r="E91" s="2"/>
      <c r="F91" s="2"/>
      <c r="G91" s="2"/>
      <c r="H91" s="2"/>
      <c r="I91" s="91"/>
      <c r="J91" s="2"/>
      <c r="K91" s="2"/>
      <c r="L91" s="2"/>
      <c r="M91" s="2"/>
      <c r="N91" s="2"/>
      <c r="O91" s="2"/>
      <c r="P91" s="2"/>
      <c r="Q91" s="2"/>
      <c r="R91" s="2"/>
      <c r="S91" s="91"/>
      <c r="T91" s="91"/>
      <c r="U91" s="101"/>
      <c r="V91" s="107"/>
      <c r="W91" s="107"/>
      <c r="X91" s="9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1">
        <v>129</v>
      </c>
      <c r="B92" s="2"/>
      <c r="C92" s="2"/>
      <c r="D92" s="2"/>
      <c r="E92" s="2"/>
      <c r="F92" s="2"/>
      <c r="G92" s="2"/>
      <c r="H92" s="2"/>
      <c r="I92" s="91"/>
      <c r="J92" s="2"/>
      <c r="K92" s="2"/>
      <c r="L92" s="2"/>
      <c r="M92" s="2"/>
      <c r="N92" s="2"/>
      <c r="O92" s="2"/>
      <c r="P92" s="2"/>
      <c r="Q92" s="2"/>
      <c r="R92" s="2"/>
      <c r="S92" s="91"/>
      <c r="T92" s="91"/>
      <c r="U92" s="101"/>
      <c r="V92" s="107"/>
      <c r="W92" s="107"/>
      <c r="X92" s="9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1">
        <v>130</v>
      </c>
      <c r="B93" s="2"/>
      <c r="C93" s="2"/>
      <c r="D93" s="2"/>
      <c r="E93" s="2"/>
      <c r="F93" s="2"/>
      <c r="G93" s="2"/>
      <c r="H93" s="2"/>
      <c r="I93" s="91"/>
      <c r="J93" s="2"/>
      <c r="K93" s="2"/>
      <c r="L93" s="2"/>
      <c r="M93" s="2"/>
      <c r="N93" s="2"/>
      <c r="O93" s="2"/>
      <c r="P93" s="2"/>
      <c r="Q93" s="2"/>
      <c r="R93" s="2"/>
      <c r="S93" s="91"/>
      <c r="T93" s="91"/>
      <c r="U93" s="101"/>
      <c r="V93" s="107"/>
      <c r="W93" s="107"/>
      <c r="X93" s="9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1">
        <v>131</v>
      </c>
      <c r="B94" s="2"/>
      <c r="C94" s="2"/>
      <c r="D94" s="2"/>
      <c r="E94" s="2"/>
      <c r="F94" s="2"/>
      <c r="G94" s="2"/>
      <c r="H94" s="2"/>
      <c r="I94" s="91"/>
      <c r="J94" s="2"/>
      <c r="K94" s="2"/>
      <c r="L94" s="2"/>
      <c r="M94" s="2"/>
      <c r="N94" s="2"/>
      <c r="O94" s="2"/>
      <c r="P94" s="2"/>
      <c r="Q94" s="2"/>
      <c r="R94" s="2"/>
      <c r="S94" s="91"/>
      <c r="T94" s="91"/>
      <c r="U94" s="101"/>
      <c r="V94" s="107"/>
      <c r="W94" s="107"/>
      <c r="X94" s="9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1">
        <v>132</v>
      </c>
      <c r="B95" s="2"/>
      <c r="C95" s="2"/>
      <c r="D95" s="2"/>
      <c r="E95" s="2"/>
      <c r="F95" s="2"/>
      <c r="G95" s="2"/>
      <c r="H95" s="2"/>
      <c r="I95" s="91"/>
      <c r="J95" s="2"/>
      <c r="K95" s="2"/>
      <c r="L95" s="2"/>
      <c r="M95" s="2"/>
      <c r="N95" s="2"/>
      <c r="O95" s="2"/>
      <c r="P95" s="2"/>
      <c r="Q95" s="2"/>
      <c r="R95" s="2"/>
      <c r="S95" s="91"/>
      <c r="T95" s="91"/>
      <c r="U95" s="101"/>
      <c r="V95" s="107"/>
      <c r="W95" s="107"/>
      <c r="X95" s="9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>
      <c r="A96" s="1">
        <v>133</v>
      </c>
      <c r="B96" s="2"/>
      <c r="C96" s="2"/>
      <c r="D96" s="2"/>
      <c r="E96" s="2"/>
      <c r="F96" s="2"/>
      <c r="G96" s="2"/>
      <c r="H96" s="2"/>
      <c r="I96" s="91"/>
      <c r="J96" s="2"/>
      <c r="K96" s="2"/>
      <c r="L96" s="2"/>
      <c r="M96" s="2"/>
      <c r="N96" s="2"/>
      <c r="O96" s="2"/>
      <c r="P96" s="2"/>
      <c r="Q96" s="2"/>
      <c r="R96" s="2"/>
      <c r="S96" s="91"/>
      <c r="T96" s="91"/>
      <c r="U96" s="101"/>
      <c r="V96" s="107"/>
      <c r="W96" s="107"/>
      <c r="X96" s="9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>
      <c r="A97" s="1">
        <v>134</v>
      </c>
      <c r="B97" s="2"/>
      <c r="C97" s="2"/>
      <c r="D97" s="2"/>
      <c r="E97" s="2"/>
      <c r="F97" s="2"/>
      <c r="G97" s="2"/>
      <c r="H97" s="2"/>
      <c r="I97" s="91"/>
      <c r="J97" s="2"/>
      <c r="K97" s="2"/>
      <c r="L97" s="2"/>
      <c r="M97" s="2"/>
      <c r="N97" s="2"/>
      <c r="O97" s="2"/>
      <c r="P97" s="2"/>
      <c r="Q97" s="2"/>
      <c r="R97" s="2"/>
      <c r="S97" s="91"/>
      <c r="T97" s="91"/>
      <c r="U97" s="101"/>
      <c r="V97" s="107"/>
      <c r="W97" s="107"/>
      <c r="X97" s="9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>
      <c r="A98" s="1">
        <v>135</v>
      </c>
      <c r="B98" s="2"/>
      <c r="C98" s="2"/>
      <c r="D98" s="2"/>
      <c r="E98" s="2"/>
      <c r="F98" s="2"/>
      <c r="G98" s="2"/>
      <c r="H98" s="2"/>
      <c r="I98" s="91"/>
      <c r="J98" s="2"/>
      <c r="K98" s="2"/>
      <c r="L98" s="2"/>
      <c r="M98" s="2"/>
      <c r="N98" s="2"/>
      <c r="O98" s="2"/>
      <c r="P98" s="2"/>
      <c r="Q98" s="2"/>
      <c r="R98" s="2"/>
      <c r="S98" s="91"/>
      <c r="T98" s="91"/>
      <c r="U98" s="101"/>
      <c r="V98" s="107"/>
      <c r="W98" s="107"/>
      <c r="X98" s="9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</row>
    <row r="99" spans="1:101">
      <c r="A99" s="1">
        <v>136</v>
      </c>
      <c r="B99" s="2"/>
      <c r="C99" s="2"/>
      <c r="D99" s="2"/>
      <c r="E99" s="2"/>
      <c r="F99" s="2"/>
      <c r="G99" s="2"/>
      <c r="H99" s="2"/>
      <c r="I99" s="91"/>
      <c r="J99" s="2"/>
      <c r="K99" s="2"/>
      <c r="L99" s="2"/>
      <c r="M99" s="2"/>
      <c r="N99" s="2"/>
      <c r="O99" s="2"/>
      <c r="P99" s="2"/>
      <c r="Q99" s="2"/>
      <c r="R99" s="2"/>
      <c r="S99" s="91"/>
      <c r="T99" s="91"/>
      <c r="U99" s="101"/>
      <c r="V99" s="107"/>
      <c r="W99" s="107"/>
      <c r="X99" s="9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</row>
    <row r="100" spans="1:101">
      <c r="A100" s="1">
        <v>137</v>
      </c>
      <c r="B100" s="2"/>
      <c r="C100" s="2"/>
      <c r="D100" s="2"/>
      <c r="E100" s="2"/>
      <c r="F100" s="2"/>
      <c r="G100" s="2"/>
      <c r="H100" s="2"/>
      <c r="I100" s="91"/>
      <c r="J100" s="2"/>
      <c r="K100" s="2"/>
      <c r="L100" s="2"/>
      <c r="M100" s="2"/>
      <c r="N100" s="2"/>
      <c r="O100" s="2"/>
      <c r="P100" s="2"/>
      <c r="Q100" s="2"/>
      <c r="R100" s="2"/>
      <c r="S100" s="91"/>
      <c r="T100" s="91"/>
      <c r="U100" s="101"/>
      <c r="V100" s="107"/>
      <c r="W100" s="107"/>
      <c r="X100" s="91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>
      <c r="A101" s="1">
        <v>138</v>
      </c>
      <c r="B101" s="2"/>
      <c r="C101" s="2"/>
      <c r="D101" s="2"/>
      <c r="E101" s="2"/>
      <c r="F101" s="2"/>
      <c r="G101" s="2"/>
      <c r="H101" s="2"/>
      <c r="I101" s="91"/>
      <c r="J101" s="2"/>
      <c r="K101" s="2"/>
      <c r="L101" s="2"/>
      <c r="M101" s="2"/>
      <c r="N101" s="2"/>
      <c r="O101" s="2"/>
      <c r="P101" s="2"/>
      <c r="Q101" s="2"/>
      <c r="R101" s="2"/>
      <c r="S101" s="91"/>
      <c r="T101" s="91"/>
      <c r="U101" s="101"/>
      <c r="V101" s="107"/>
      <c r="W101" s="107"/>
      <c r="X101" s="91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</row>
    <row r="102" spans="1:101">
      <c r="A102" s="1">
        <v>139</v>
      </c>
      <c r="B102" s="2"/>
      <c r="C102" s="2"/>
      <c r="D102" s="2"/>
      <c r="E102" s="2"/>
      <c r="F102" s="2"/>
      <c r="G102" s="2"/>
      <c r="H102" s="2"/>
      <c r="I102" s="91"/>
      <c r="J102" s="2"/>
      <c r="K102" s="2"/>
      <c r="L102" s="2"/>
      <c r="M102" s="2"/>
      <c r="N102" s="2"/>
      <c r="O102" s="2"/>
      <c r="P102" s="2"/>
      <c r="Q102" s="2"/>
      <c r="R102" s="2"/>
      <c r="S102" s="91"/>
      <c r="T102" s="91"/>
      <c r="U102" s="101"/>
      <c r="V102" s="107"/>
      <c r="W102" s="107"/>
      <c r="X102" s="91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</row>
    <row r="103" spans="1:101">
      <c r="A103" s="1">
        <v>140</v>
      </c>
      <c r="B103" s="2"/>
      <c r="C103" s="2"/>
      <c r="D103" s="2"/>
      <c r="E103" s="2"/>
      <c r="F103" s="2"/>
      <c r="G103" s="2"/>
      <c r="H103" s="2"/>
      <c r="I103" s="91"/>
      <c r="J103" s="2"/>
      <c r="K103" s="2"/>
      <c r="L103" s="2"/>
      <c r="M103" s="2"/>
      <c r="N103" s="2"/>
      <c r="O103" s="2"/>
      <c r="P103" s="2"/>
      <c r="Q103" s="2"/>
      <c r="R103" s="2"/>
      <c r="S103" s="91"/>
      <c r="T103" s="91"/>
      <c r="U103" s="101"/>
      <c r="V103" s="107"/>
      <c r="W103" s="107"/>
      <c r="X103" s="91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</row>
    <row r="104" spans="1:101">
      <c r="A104" s="1">
        <v>141</v>
      </c>
      <c r="B104" s="2"/>
      <c r="C104" s="2"/>
      <c r="D104" s="2"/>
      <c r="E104" s="2"/>
      <c r="F104" s="2"/>
      <c r="G104" s="2"/>
      <c r="H104" s="2"/>
      <c r="I104" s="9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01"/>
      <c r="V104" s="107"/>
      <c r="W104" s="107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</row>
    <row r="105" spans="1:101">
      <c r="A105" s="1">
        <v>142</v>
      </c>
      <c r="B105" s="2"/>
      <c r="C105" s="2"/>
      <c r="D105" s="2"/>
      <c r="E105" s="2"/>
      <c r="F105" s="2"/>
      <c r="G105" s="2"/>
      <c r="H105" s="2"/>
      <c r="I105" s="9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101"/>
      <c r="V105" s="107"/>
      <c r="W105" s="107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</row>
    <row r="106" spans="1:101">
      <c r="A106" s="1">
        <v>143</v>
      </c>
      <c r="B106" s="2"/>
      <c r="C106" s="2"/>
      <c r="D106" s="2"/>
      <c r="E106" s="2"/>
      <c r="F106" s="2"/>
      <c r="G106" s="2"/>
      <c r="H106" s="2"/>
      <c r="I106" s="9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101"/>
      <c r="V106" s="107"/>
      <c r="W106" s="107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</row>
    <row r="107" spans="1:101">
      <c r="A107" s="1">
        <v>144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101"/>
      <c r="V107" s="107"/>
      <c r="W107" s="107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</row>
    <row r="108" spans="1:101">
      <c r="A108" s="1">
        <v>145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101"/>
      <c r="V108" s="107"/>
      <c r="W108" s="107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</row>
    <row r="109" spans="1:101">
      <c r="A109" s="1">
        <v>146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101"/>
      <c r="V109" s="107"/>
      <c r="W109" s="107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</row>
    <row r="110" spans="1:101">
      <c r="A110" s="1">
        <v>147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101"/>
      <c r="V110" s="107"/>
      <c r="W110" s="107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</row>
    <row r="111" spans="1:101">
      <c r="A111" s="1">
        <v>148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101"/>
      <c r="V111" s="107"/>
      <c r="W111" s="107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</row>
    <row r="112" spans="1:101">
      <c r="A112" s="1">
        <v>149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101"/>
      <c r="V112" s="107"/>
      <c r="W112" s="107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</row>
    <row r="113" spans="1:101">
      <c r="A113" s="1">
        <v>150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101"/>
      <c r="V113" s="107"/>
      <c r="W113" s="107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</row>
    <row r="114" spans="1:101">
      <c r="A114" s="1">
        <v>151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101"/>
      <c r="V114" s="107"/>
      <c r="W114" s="107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</row>
    <row r="115" spans="1:101">
      <c r="A115" s="1">
        <v>152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101"/>
      <c r="V115" s="107"/>
      <c r="W115" s="107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</row>
    <row r="116" spans="1:101">
      <c r="A116" s="1">
        <v>153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101"/>
      <c r="V116" s="107"/>
      <c r="W116" s="107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</row>
    <row r="117" spans="1:101">
      <c r="A117" s="1">
        <v>154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101"/>
      <c r="V117" s="107"/>
      <c r="W117" s="107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</row>
    <row r="118" spans="1:101">
      <c r="A118" s="1">
        <v>155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101"/>
      <c r="V118" s="107"/>
      <c r="W118" s="107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</row>
    <row r="119" spans="1:101">
      <c r="A119" s="1">
        <v>156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101"/>
      <c r="V119" s="107"/>
      <c r="W119" s="107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</row>
    <row r="120" spans="1:101">
      <c r="A120" s="1">
        <v>157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101"/>
      <c r="V120" s="107"/>
      <c r="W120" s="107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</row>
    <row r="121" spans="1:101">
      <c r="A121" s="1">
        <v>158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101"/>
      <c r="V121" s="107"/>
      <c r="W121" s="107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</row>
    <row r="122" spans="1:101">
      <c r="A122" s="1">
        <v>159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101"/>
      <c r="V122" s="107"/>
      <c r="W122" s="107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</row>
    <row r="123" spans="1:101">
      <c r="A123" s="1">
        <v>160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101"/>
      <c r="V123" s="107"/>
      <c r="W123" s="107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</row>
    <row r="124" spans="1:101">
      <c r="A124" s="1">
        <v>161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101"/>
      <c r="V124" s="107"/>
      <c r="W124" s="107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</row>
    <row r="125" spans="1:101">
      <c r="A125" s="1">
        <v>162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101"/>
      <c r="V125" s="107"/>
      <c r="W125" s="107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</row>
    <row r="126" spans="1:101">
      <c r="A126" s="1">
        <v>163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101"/>
      <c r="V126" s="107"/>
      <c r="W126" s="107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</row>
    <row r="127" spans="1:101">
      <c r="A127" s="1">
        <v>164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01"/>
      <c r="V127" s="107"/>
      <c r="W127" s="107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</row>
    <row r="128" spans="1:101">
      <c r="A128" s="1">
        <v>165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01"/>
      <c r="V128" s="107"/>
      <c r="W128" s="107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</row>
    <row r="129" spans="1:101">
      <c r="A129" s="1">
        <v>166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01"/>
      <c r="V129" s="107"/>
      <c r="W129" s="107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>
      <c r="A130" s="1">
        <v>167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01"/>
      <c r="V130" s="107"/>
      <c r="W130" s="107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>
      <c r="A131" s="1">
        <v>168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01"/>
      <c r="V131" s="107"/>
      <c r="W131" s="107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>
      <c r="A132" s="1">
        <v>169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01"/>
      <c r="V132" s="107"/>
      <c r="W132" s="107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>
      <c r="A133" s="1">
        <v>170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01"/>
      <c r="V133" s="107"/>
      <c r="W133" s="107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>
      <c r="A134" s="1">
        <v>171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01"/>
      <c r="V134" s="107"/>
      <c r="W134" s="107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>
      <c r="A135" s="1">
        <v>172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01"/>
      <c r="V135" s="107"/>
      <c r="W135" s="107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>
      <c r="A136" s="1">
        <v>173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01"/>
      <c r="V136" s="107"/>
      <c r="W136" s="107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>
      <c r="A137" s="1">
        <v>174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01"/>
      <c r="V137" s="107"/>
      <c r="W137" s="107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>
      <c r="A138" s="1">
        <v>175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01"/>
      <c r="V138" s="107"/>
      <c r="W138" s="107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>
      <c r="A139" s="1">
        <v>176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01"/>
      <c r="V139" s="107"/>
      <c r="W139" s="107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>
      <c r="A140" s="1">
        <v>177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01"/>
      <c r="V140" s="107"/>
      <c r="W140" s="107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>
      <c r="A141" s="1">
        <v>178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01"/>
      <c r="V141" s="107"/>
      <c r="W141" s="107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>
      <c r="A142" s="1">
        <v>179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01"/>
      <c r="V142" s="107"/>
      <c r="W142" s="107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>
      <c r="A143" s="1">
        <v>180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01"/>
      <c r="V143" s="107"/>
      <c r="W143" s="107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>
      <c r="A144" s="1">
        <v>181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01"/>
      <c r="V144" s="107"/>
      <c r="W144" s="107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</row>
    <row r="145" spans="1:101">
      <c r="A145" s="1">
        <v>182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01"/>
      <c r="V145" s="107"/>
      <c r="W145" s="107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</row>
    <row r="146" spans="1:101">
      <c r="A146" s="1">
        <v>183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01"/>
      <c r="V146" s="107"/>
      <c r="W146" s="107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</row>
    <row r="147" spans="1:101">
      <c r="A147" s="1">
        <v>184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01"/>
      <c r="V147" s="107"/>
      <c r="W147" s="107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</row>
    <row r="148" spans="1:101">
      <c r="A148" s="1">
        <v>185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01"/>
      <c r="V148" s="107"/>
      <c r="W148" s="107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>
      <c r="A149" s="1">
        <v>186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01"/>
      <c r="V149" s="107"/>
      <c r="W149" s="107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>
      <c r="A150" s="1">
        <v>187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01"/>
      <c r="V150" s="107"/>
      <c r="W150" s="107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>
      <c r="A151" s="1">
        <v>188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01"/>
      <c r="V151" s="107"/>
      <c r="W151" s="107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>
      <c r="A152" s="1">
        <v>189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01"/>
      <c r="V152" s="107"/>
      <c r="W152" s="107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>
      <c r="A153" s="1">
        <v>190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01"/>
      <c r="V153" s="107"/>
      <c r="W153" s="107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>
      <c r="A154" s="1">
        <v>191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01"/>
      <c r="V154" s="107"/>
      <c r="W154" s="107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</row>
    <row r="155" spans="1:101">
      <c r="A155" s="1">
        <v>192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01"/>
      <c r="V155" s="107"/>
      <c r="W155" s="107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</row>
    <row r="156" spans="1:101">
      <c r="A156" s="1">
        <v>193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01"/>
      <c r="V156" s="107"/>
      <c r="W156" s="107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</row>
    <row r="157" spans="1:101">
      <c r="A157" s="1">
        <v>194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01"/>
      <c r="V157" s="107"/>
      <c r="W157" s="107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</row>
    <row r="158" spans="1:101">
      <c r="A158" s="1">
        <v>195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01"/>
      <c r="V158" s="107"/>
      <c r="W158" s="107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</row>
    <row r="159" spans="1:101">
      <c r="A159" s="1">
        <v>196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01"/>
      <c r="V159" s="107"/>
      <c r="W159" s="107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</row>
    <row r="160" spans="1:101">
      <c r="A160" s="1">
        <v>197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01"/>
      <c r="V160" s="107"/>
      <c r="W160" s="107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</row>
    <row r="161" spans="1:101">
      <c r="A161" s="1">
        <v>198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01"/>
      <c r="V161" s="107"/>
      <c r="W161" s="107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</row>
    <row r="162" spans="1:101">
      <c r="A162" s="1">
        <v>199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01"/>
      <c r="V162" s="107"/>
      <c r="W162" s="107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</row>
    <row r="163" spans="1:101">
      <c r="A163" s="1">
        <v>200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01"/>
      <c r="V163" s="107"/>
      <c r="W163" s="107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</row>
    <row r="164" spans="1:101">
      <c r="A164" s="1">
        <v>201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01"/>
      <c r="V164" s="107"/>
      <c r="W164" s="107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</row>
    <row r="165" spans="1:101">
      <c r="A165" s="1">
        <v>202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01"/>
      <c r="V165" s="107"/>
      <c r="W165" s="107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</row>
    <row r="166" spans="1:101">
      <c r="A166" s="1">
        <v>203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01"/>
      <c r="V166" s="107"/>
      <c r="W166" s="107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>
      <c r="A167" s="1">
        <v>204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01"/>
      <c r="V167" s="107"/>
      <c r="W167" s="107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</row>
    <row r="168" spans="1:101">
      <c r="A168" s="1">
        <v>205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01"/>
      <c r="V168" s="107"/>
      <c r="W168" s="107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>
      <c r="A169" s="1">
        <v>206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01"/>
      <c r="V169" s="107"/>
      <c r="W169" s="107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>
      <c r="A170" s="1">
        <v>207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01"/>
      <c r="V170" s="107"/>
      <c r="W170" s="107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>
      <c r="A171" s="1">
        <v>208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01"/>
      <c r="V171" s="107"/>
      <c r="W171" s="107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>
      <c r="A172" s="1">
        <v>209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01"/>
      <c r="V172" s="107"/>
      <c r="W172" s="107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>
      <c r="A173" s="1">
        <v>210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01"/>
      <c r="V173" s="107"/>
      <c r="W173" s="107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>
      <c r="A174" s="1">
        <v>211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01"/>
      <c r="V174" s="107"/>
      <c r="W174" s="107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</row>
    <row r="175" spans="1:101">
      <c r="A175" s="1">
        <v>212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01"/>
      <c r="V175" s="107"/>
      <c r="W175" s="107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</row>
    <row r="176" spans="1:101">
      <c r="A176" s="1">
        <v>213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01"/>
      <c r="V176" s="107"/>
      <c r="W176" s="107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</row>
    <row r="177" spans="1:101">
      <c r="A177" s="1">
        <v>214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01"/>
      <c r="V177" s="107"/>
      <c r="W177" s="107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>
      <c r="A178" s="1">
        <v>215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01"/>
      <c r="V178" s="107"/>
      <c r="W178" s="107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>
      <c r="A179" s="1">
        <v>216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01"/>
      <c r="V179" s="107"/>
      <c r="W179" s="107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>
      <c r="A180" s="1">
        <v>217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01"/>
      <c r="V180" s="107"/>
      <c r="W180" s="107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>
      <c r="A181" s="1">
        <v>218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01"/>
      <c r="V181" s="107"/>
      <c r="W181" s="107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>
      <c r="A182" s="1">
        <v>219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01"/>
      <c r="V182" s="107"/>
      <c r="W182" s="107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>
      <c r="A183" s="1">
        <v>220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01"/>
      <c r="V183" s="107"/>
      <c r="W183" s="107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4" spans="1:101">
      <c r="A184" s="1">
        <v>221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01"/>
      <c r="V184" s="107"/>
      <c r="W184" s="107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</row>
    <row r="185" spans="1:101">
      <c r="A185" s="1">
        <v>222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01"/>
      <c r="V185" s="107"/>
      <c r="W185" s="107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>
      <c r="A186" s="1">
        <v>223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01"/>
      <c r="V186" s="107"/>
      <c r="W186" s="107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>
      <c r="A187" s="1">
        <v>224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01"/>
      <c r="V187" s="107"/>
      <c r="W187" s="107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>
      <c r="A188" s="1">
        <v>225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01"/>
      <c r="V188" s="107"/>
      <c r="W188" s="107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>
      <c r="A189" s="1">
        <v>226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01"/>
      <c r="V189" s="107"/>
      <c r="W189" s="107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>
      <c r="A190" s="1">
        <v>227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01"/>
      <c r="V190" s="107"/>
      <c r="W190" s="107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</row>
    <row r="191" spans="1:101">
      <c r="A191" s="1">
        <v>228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01"/>
      <c r="V191" s="107"/>
      <c r="W191" s="107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</row>
    <row r="192" spans="1:101">
      <c r="A192" s="1">
        <v>229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01"/>
      <c r="V192" s="107"/>
      <c r="W192" s="107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</row>
    <row r="193" spans="1:101">
      <c r="A193" s="1">
        <v>230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01"/>
      <c r="V193" s="107"/>
      <c r="W193" s="107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</row>
    <row r="194" spans="1:101">
      <c r="A194" s="1">
        <v>231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01"/>
      <c r="V194" s="107"/>
      <c r="W194" s="107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</row>
    <row r="195" spans="1:101">
      <c r="A195" s="1">
        <v>232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01"/>
      <c r="V195" s="107"/>
      <c r="W195" s="107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</row>
    <row r="196" spans="1:101">
      <c r="A196" s="1">
        <v>233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01"/>
      <c r="V196" s="107"/>
      <c r="W196" s="107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</row>
    <row r="197" spans="1:101">
      <c r="A197" s="1">
        <v>234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01"/>
      <c r="V197" s="107"/>
      <c r="W197" s="107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</row>
    <row r="198" spans="1:101">
      <c r="A198" s="1">
        <v>235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01"/>
      <c r="V198" s="107"/>
      <c r="W198" s="107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</row>
    <row r="199" spans="1:101">
      <c r="A199" s="1">
        <v>236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01"/>
      <c r="V199" s="107"/>
      <c r="W199" s="107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</row>
    <row r="200" spans="1:101">
      <c r="A200" s="1">
        <v>237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01"/>
      <c r="V200" s="107"/>
      <c r="W200" s="107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</row>
    <row r="201" spans="1:101">
      <c r="A201" s="1">
        <v>238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01"/>
      <c r="V201" s="107"/>
      <c r="W201" s="107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</row>
    <row r="202" spans="1:101">
      <c r="A202" s="1">
        <v>239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01"/>
      <c r="V202" s="107"/>
      <c r="W202" s="107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</row>
    <row r="203" spans="1:101">
      <c r="A203" s="1">
        <v>240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01"/>
      <c r="V203" s="107"/>
      <c r="W203" s="107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</row>
    <row r="204" spans="1:101">
      <c r="A204" s="1">
        <v>241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01"/>
      <c r="V204" s="107"/>
      <c r="W204" s="107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</row>
    <row r="205" spans="1:101">
      <c r="A205" s="1">
        <v>242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01"/>
      <c r="V205" s="107"/>
      <c r="W205" s="107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</row>
    <row r="206" spans="1:101">
      <c r="A206" s="1">
        <v>243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01"/>
      <c r="V206" s="107"/>
      <c r="W206" s="107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</row>
    <row r="207" spans="1:101">
      <c r="A207" s="1">
        <v>244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01"/>
      <c r="V207" s="107"/>
      <c r="W207" s="107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</row>
    <row r="208" spans="1:101">
      <c r="A208" s="1">
        <v>245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01"/>
      <c r="V208" s="107"/>
      <c r="W208" s="107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</row>
    <row r="209" spans="1:101">
      <c r="A209" s="1">
        <v>246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01"/>
      <c r="V209" s="107"/>
      <c r="W209" s="107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</row>
    <row r="210" spans="1:101">
      <c r="A210" s="1">
        <v>247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01"/>
      <c r="V210" s="107"/>
      <c r="W210" s="107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</row>
    <row r="211" spans="1:101">
      <c r="A211" s="1">
        <v>248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01"/>
      <c r="V211" s="107"/>
      <c r="W211" s="107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</row>
    <row r="212" spans="1:101">
      <c r="A212" s="1">
        <v>249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01"/>
      <c r="V212" s="107"/>
      <c r="W212" s="107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</row>
    <row r="213" spans="1:101">
      <c r="A213" s="1">
        <v>250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01"/>
      <c r="V213" s="107"/>
      <c r="W213" s="107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</row>
    <row r="214" spans="1:101">
      <c r="A214" s="1">
        <v>251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01"/>
      <c r="V214" s="107"/>
      <c r="W214" s="107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</row>
    <row r="215" spans="1:101">
      <c r="A215" s="1">
        <v>252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01"/>
      <c r="V215" s="107"/>
      <c r="W215" s="107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</row>
    <row r="216" spans="1:101">
      <c r="A216" s="1">
        <v>253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01"/>
      <c r="V216" s="107"/>
      <c r="W216" s="107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</row>
    <row r="217" spans="1:101">
      <c r="A217" s="1">
        <v>254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01"/>
      <c r="V217" s="107"/>
      <c r="W217" s="107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</row>
    <row r="218" spans="1:101">
      <c r="A218" s="1">
        <v>255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01"/>
      <c r="V218" s="107"/>
      <c r="W218" s="107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</row>
    <row r="219" spans="1:101">
      <c r="A219" s="1">
        <v>256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01"/>
      <c r="V219" s="107"/>
      <c r="W219" s="107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</row>
    <row r="220" spans="1:101">
      <c r="A220" s="1">
        <v>257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01"/>
      <c r="V220" s="107"/>
      <c r="W220" s="107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</row>
    <row r="221" spans="1:101">
      <c r="A221" s="1">
        <v>258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01"/>
      <c r="V221" s="107"/>
      <c r="W221" s="107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</row>
    <row r="222" spans="1:101">
      <c r="A222" s="1">
        <v>259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01"/>
      <c r="V222" s="107"/>
      <c r="W222" s="107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</row>
    <row r="223" spans="1:101">
      <c r="A223" s="1">
        <v>260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01"/>
      <c r="V223" s="107"/>
      <c r="W223" s="107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</row>
    <row r="224" spans="1:101">
      <c r="A224" s="1">
        <v>261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01"/>
      <c r="V224" s="107"/>
      <c r="W224" s="107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</row>
    <row r="225" spans="1:101">
      <c r="A225" s="1">
        <v>262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01"/>
      <c r="V225" s="107"/>
      <c r="W225" s="107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</row>
    <row r="226" spans="1:101">
      <c r="A226" s="1">
        <v>263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01"/>
      <c r="V226" s="107"/>
      <c r="W226" s="107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</row>
    <row r="227" spans="1:101">
      <c r="A227" s="1">
        <v>264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01"/>
      <c r="V227" s="107"/>
      <c r="W227" s="107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</row>
    <row r="228" spans="1:101">
      <c r="A228" s="1">
        <v>265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01"/>
      <c r="V228" s="107"/>
      <c r="W228" s="107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</row>
    <row r="229" spans="1:101">
      <c r="A229" s="1">
        <v>266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01"/>
      <c r="V229" s="107"/>
      <c r="W229" s="107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</row>
    <row r="230" spans="1:101">
      <c r="A230" s="1">
        <v>267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01"/>
      <c r="V230" s="107"/>
      <c r="W230" s="107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</row>
    <row r="231" spans="1:101">
      <c r="A231" s="1">
        <v>268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101"/>
      <c r="V231" s="107"/>
      <c r="W231" s="107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</row>
    <row r="232" spans="1:101">
      <c r="A232" s="1">
        <v>269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101"/>
      <c r="V232" s="107"/>
      <c r="W232" s="107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</row>
    <row r="233" spans="1:101">
      <c r="A233" s="1">
        <v>270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101"/>
      <c r="V233" s="107"/>
      <c r="W233" s="107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</row>
    <row r="234" spans="1:101">
      <c r="A234" s="1">
        <v>271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101"/>
      <c r="V234" s="107"/>
      <c r="W234" s="107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</row>
    <row r="235" spans="1:101">
      <c r="A235" s="1">
        <v>272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101"/>
      <c r="V235" s="107"/>
      <c r="W235" s="107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</row>
    <row r="236" spans="1:101">
      <c r="A236" s="1">
        <v>273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101"/>
      <c r="V236" s="107"/>
      <c r="W236" s="107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</row>
    <row r="237" spans="1:101">
      <c r="A237" s="1">
        <v>274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101"/>
      <c r="V237" s="107"/>
      <c r="W237" s="107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</row>
    <row r="238" spans="1:101">
      <c r="A238" s="1">
        <v>275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101"/>
      <c r="V238" s="107"/>
      <c r="W238" s="107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</row>
    <row r="239" spans="1:101">
      <c r="A239" s="1">
        <v>276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101"/>
      <c r="V239" s="107"/>
      <c r="W239" s="107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</row>
    <row r="240" spans="1:101">
      <c r="A240" s="1">
        <v>277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101"/>
      <c r="V240" s="107"/>
      <c r="W240" s="107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</row>
    <row r="241" spans="1:101">
      <c r="A241" s="1">
        <v>278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101"/>
      <c r="V241" s="107"/>
      <c r="W241" s="107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</row>
    <row r="242" spans="1:101">
      <c r="A242" s="1">
        <v>279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101"/>
      <c r="V242" s="107"/>
      <c r="W242" s="107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</row>
    <row r="243" spans="1:101">
      <c r="A243" s="1">
        <v>280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101"/>
      <c r="V243" s="107"/>
      <c r="W243" s="107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</row>
    <row r="244" spans="1:101">
      <c r="A244" s="1">
        <v>281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101"/>
      <c r="V244" s="107"/>
      <c r="W244" s="107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</row>
    <row r="245" spans="1:101">
      <c r="A245" s="1">
        <v>282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101"/>
      <c r="V245" s="107"/>
      <c r="W245" s="107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</row>
    <row r="246" spans="1:101">
      <c r="A246" s="1">
        <v>283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101"/>
      <c r="V246" s="107"/>
      <c r="W246" s="107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</row>
    <row r="247" spans="1:101">
      <c r="A247" s="1">
        <v>284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101"/>
      <c r="V247" s="107"/>
      <c r="W247" s="107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</row>
    <row r="248" spans="1:101">
      <c r="A248" s="1">
        <v>285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101"/>
      <c r="V248" s="107"/>
      <c r="W248" s="107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</row>
    <row r="249" spans="1:101">
      <c r="A249" s="1">
        <v>286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101"/>
      <c r="V249" s="107"/>
      <c r="W249" s="107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</row>
    <row r="250" spans="1:101">
      <c r="A250" s="1">
        <v>287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101"/>
      <c r="V250" s="107"/>
      <c r="W250" s="107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</row>
    <row r="251" spans="1:101">
      <c r="A251" s="1">
        <v>288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101"/>
      <c r="V251" s="107"/>
      <c r="W251" s="107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</row>
    <row r="252" spans="1:101">
      <c r="A252" s="1">
        <v>289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101"/>
      <c r="V252" s="107"/>
      <c r="W252" s="107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</row>
    <row r="253" spans="1:101">
      <c r="A253" s="1">
        <v>290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101"/>
      <c r="V253" s="107"/>
      <c r="W253" s="107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</row>
    <row r="254" spans="1:101">
      <c r="A254" s="1">
        <v>291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101"/>
      <c r="V254" s="107"/>
      <c r="W254" s="107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</row>
    <row r="255" spans="1:101">
      <c r="A255" s="1">
        <v>292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101"/>
      <c r="V255" s="107"/>
      <c r="W255" s="107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</row>
    <row r="256" spans="1:101">
      <c r="A256" s="1">
        <v>293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101"/>
      <c r="V256" s="107"/>
      <c r="W256" s="107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</row>
    <row r="257" spans="1:101">
      <c r="A257" s="1">
        <v>294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101"/>
      <c r="V257" s="107"/>
      <c r="W257" s="107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</row>
    <row r="258" spans="1:101">
      <c r="A258" s="1">
        <v>295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101"/>
      <c r="V258" s="107"/>
      <c r="W258" s="107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</row>
    <row r="259" spans="1:101">
      <c r="A259" s="1">
        <v>296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101"/>
      <c r="V259" s="107"/>
      <c r="W259" s="107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</row>
    <row r="260" spans="1:101">
      <c r="A260" s="1">
        <v>297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101"/>
      <c r="V260" s="107"/>
      <c r="W260" s="107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</row>
    <row r="261" spans="1:101">
      <c r="A261" s="1">
        <v>298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101"/>
      <c r="V261" s="107"/>
      <c r="W261" s="107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</row>
    <row r="262" spans="1:101">
      <c r="A262" s="1">
        <v>299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101"/>
      <c r="V262" s="107"/>
      <c r="W262" s="107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</row>
    <row r="263" spans="1:101">
      <c r="A263" s="1">
        <v>300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101"/>
      <c r="V263" s="107"/>
      <c r="W263" s="107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</row>
    <row r="264" spans="1:101">
      <c r="A264" s="1">
        <v>301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101"/>
      <c r="V264" s="107"/>
      <c r="W264" s="107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</row>
    <row r="265" spans="1:101">
      <c r="A265" s="1">
        <v>302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101"/>
      <c r="V265" s="107"/>
      <c r="W265" s="107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</row>
    <row r="266" spans="1:101">
      <c r="A266" s="1">
        <v>303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101"/>
      <c r="V266" s="107"/>
      <c r="W266" s="107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</row>
    <row r="267" spans="1:101">
      <c r="A267" s="1">
        <v>304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101"/>
      <c r="V267" s="107"/>
      <c r="W267" s="107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</row>
    <row r="268" spans="1:101">
      <c r="A268" s="1">
        <v>305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101"/>
      <c r="V268" s="107"/>
      <c r="W268" s="107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</row>
    <row r="269" spans="1:101">
      <c r="A269" s="1">
        <v>306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101"/>
      <c r="V269" s="107"/>
      <c r="W269" s="107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</row>
    <row r="270" spans="1:101">
      <c r="A270" s="1">
        <v>307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101"/>
      <c r="V270" s="107"/>
      <c r="W270" s="107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</row>
    <row r="271" spans="1:101">
      <c r="A271" s="1">
        <v>308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101"/>
      <c r="V271" s="107"/>
      <c r="W271" s="107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</row>
    <row r="272" spans="1:101">
      <c r="A272" s="1">
        <v>309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101"/>
      <c r="V272" s="107"/>
      <c r="W272" s="107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</row>
    <row r="273" spans="1:101">
      <c r="A273" s="1">
        <v>310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101"/>
      <c r="V273" s="107"/>
      <c r="W273" s="107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</row>
    <row r="274" spans="1:101">
      <c r="A274" s="1">
        <v>311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101"/>
      <c r="V274" s="107"/>
      <c r="W274" s="107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</row>
    <row r="275" spans="1:101">
      <c r="A275" s="1">
        <v>312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101"/>
      <c r="V275" s="107"/>
      <c r="W275" s="107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</row>
    <row r="276" spans="1:101">
      <c r="A276" s="1">
        <v>313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101"/>
      <c r="V276" s="107"/>
      <c r="W276" s="107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</row>
    <row r="277" spans="1:101">
      <c r="A277" s="1">
        <v>314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101"/>
      <c r="V277" s="107"/>
      <c r="W277" s="107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</row>
    <row r="278" spans="1:101">
      <c r="A278" s="1">
        <v>315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101"/>
      <c r="V278" s="107"/>
      <c r="W278" s="107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</row>
    <row r="279" spans="1:101">
      <c r="A279" s="1">
        <v>316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101"/>
      <c r="V279" s="107"/>
      <c r="W279" s="107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</row>
    <row r="280" spans="1:101">
      <c r="A280" s="1">
        <v>317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101"/>
      <c r="V280" s="107"/>
      <c r="W280" s="107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</row>
    <row r="281" spans="1:101">
      <c r="A281" s="1">
        <v>318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101"/>
      <c r="V281" s="107"/>
      <c r="W281" s="107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</row>
    <row r="282" spans="1:101">
      <c r="A282" s="1">
        <v>319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101"/>
      <c r="V282" s="107"/>
      <c r="W282" s="107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</row>
    <row r="283" spans="1:101">
      <c r="A283" s="1">
        <v>320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101"/>
      <c r="V283" s="107"/>
      <c r="W283" s="107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</row>
    <row r="284" spans="1:101">
      <c r="A284" s="1">
        <v>321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101"/>
      <c r="V284" s="107"/>
      <c r="W284" s="107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</row>
    <row r="285" spans="1:101">
      <c r="A285" s="1">
        <v>322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101"/>
      <c r="V285" s="107"/>
      <c r="W285" s="107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</row>
    <row r="286" spans="1:101">
      <c r="A286" s="1">
        <v>323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101"/>
      <c r="V286" s="107"/>
      <c r="W286" s="107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</row>
    <row r="287" spans="1:101">
      <c r="A287" s="1">
        <v>324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101"/>
      <c r="V287" s="107"/>
      <c r="W287" s="107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</row>
    <row r="288" spans="1:101">
      <c r="A288" s="1">
        <v>325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101"/>
      <c r="V288" s="107"/>
      <c r="W288" s="107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</row>
    <row r="289" spans="1:101">
      <c r="A289" s="1">
        <v>326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101"/>
      <c r="V289" s="107"/>
      <c r="W289" s="107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</row>
    <row r="290" spans="1:101">
      <c r="A290" s="1">
        <v>327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101"/>
      <c r="V290" s="107"/>
      <c r="W290" s="107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</row>
    <row r="291" spans="1:101">
      <c r="A291" s="1">
        <v>328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101"/>
      <c r="V291" s="107"/>
      <c r="W291" s="107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</row>
    <row r="292" spans="1:101">
      <c r="A292" s="1">
        <v>329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101"/>
      <c r="V292" s="107"/>
      <c r="W292" s="107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</row>
    <row r="293" spans="1:101">
      <c r="A293" s="1">
        <v>330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101"/>
      <c r="V293" s="107"/>
      <c r="W293" s="107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</row>
    <row r="294" spans="1:101">
      <c r="A294" s="1">
        <v>331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101"/>
      <c r="V294" s="107"/>
      <c r="W294" s="107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</row>
    <row r="295" spans="1:101">
      <c r="A295" s="1">
        <v>332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101"/>
      <c r="V295" s="107"/>
      <c r="W295" s="107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</row>
    <row r="296" spans="1:101">
      <c r="A296" s="1">
        <v>333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101"/>
      <c r="V296" s="107"/>
      <c r="W296" s="107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</row>
    <row r="297" spans="1:101">
      <c r="A297" s="1">
        <v>334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101"/>
      <c r="V297" s="107"/>
      <c r="W297" s="107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</row>
    <row r="298" spans="1:101">
      <c r="A298" s="1">
        <v>335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101"/>
      <c r="V298" s="107"/>
      <c r="W298" s="107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</row>
    <row r="299" spans="1:101">
      <c r="A299" s="1">
        <v>336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101"/>
      <c r="V299" s="107"/>
      <c r="W299" s="107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</row>
    <row r="300" spans="1:101">
      <c r="A300" s="1">
        <v>337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101"/>
      <c r="V300" s="107"/>
      <c r="W300" s="107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</row>
    <row r="301" spans="1:101">
      <c r="A301" s="1">
        <v>338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101"/>
      <c r="V301" s="107"/>
      <c r="W301" s="107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</row>
    <row r="302" spans="1:101">
      <c r="A302" s="1">
        <v>339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101"/>
      <c r="V302" s="107"/>
      <c r="W302" s="107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</row>
    <row r="303" spans="1:101">
      <c r="A303" s="1">
        <v>340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101"/>
      <c r="V303" s="107"/>
      <c r="W303" s="107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</row>
    <row r="304" spans="1:101">
      <c r="A304" s="1">
        <v>341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101"/>
      <c r="V304" s="107"/>
      <c r="W304" s="107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</row>
    <row r="305" spans="1:101">
      <c r="A305" s="1">
        <v>342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101"/>
      <c r="V305" s="107"/>
      <c r="W305" s="107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</row>
    <row r="306" spans="1:101">
      <c r="A306" s="1">
        <v>343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101"/>
      <c r="V306" s="107"/>
      <c r="W306" s="107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</row>
    <row r="307" spans="1:101">
      <c r="A307" s="1">
        <v>344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101"/>
      <c r="V307" s="107"/>
      <c r="W307" s="107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</row>
    <row r="308" spans="1:101">
      <c r="A308" s="1">
        <v>345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101"/>
      <c r="V308" s="107"/>
      <c r="W308" s="107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</row>
    <row r="309" spans="1:101">
      <c r="A309" s="1">
        <v>346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101"/>
      <c r="V309" s="107"/>
      <c r="W309" s="107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</row>
    <row r="310" spans="1:101">
      <c r="A310" s="1">
        <v>347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101"/>
      <c r="V310" s="107"/>
      <c r="W310" s="107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</row>
    <row r="311" spans="1:101">
      <c r="A311" s="1">
        <v>348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101"/>
      <c r="V311" s="107"/>
      <c r="W311" s="107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</row>
    <row r="312" spans="1:101">
      <c r="A312" s="1">
        <v>349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101"/>
      <c r="V312" s="107"/>
      <c r="W312" s="107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</row>
    <row r="313" spans="1:101">
      <c r="A313" s="1">
        <v>350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101"/>
      <c r="V313" s="107"/>
      <c r="W313" s="107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</row>
    <row r="314" spans="1:101">
      <c r="A314" s="1">
        <v>351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101"/>
      <c r="V314" s="107"/>
      <c r="W314" s="107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</row>
    <row r="315" spans="1:101">
      <c r="A315" s="1">
        <v>352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101"/>
      <c r="V315" s="107"/>
      <c r="W315" s="107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</row>
    <row r="316" spans="1:101">
      <c r="A316" s="1">
        <v>353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101"/>
      <c r="V316" s="107"/>
      <c r="W316" s="107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</row>
    <row r="317" spans="1:101">
      <c r="A317" s="1">
        <v>354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101"/>
      <c r="V317" s="107"/>
      <c r="W317" s="107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</row>
    <row r="318" spans="1:101">
      <c r="A318" s="1">
        <v>355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101"/>
      <c r="V318" s="107"/>
      <c r="W318" s="107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</row>
    <row r="319" spans="1:101">
      <c r="A319" s="1">
        <v>356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101"/>
      <c r="V319" s="107"/>
      <c r="W319" s="107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</row>
    <row r="320" spans="1:101">
      <c r="A320" s="1">
        <v>357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101"/>
      <c r="V320" s="107"/>
      <c r="W320" s="107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</row>
    <row r="321" spans="1:101">
      <c r="A321" s="1">
        <v>358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101"/>
      <c r="V321" s="107"/>
      <c r="W321" s="107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</row>
    <row r="322" spans="1:101">
      <c r="A322" s="1">
        <v>359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101"/>
      <c r="V322" s="107"/>
      <c r="W322" s="107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</row>
    <row r="323" spans="1:101">
      <c r="A323" s="1">
        <v>360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101"/>
      <c r="V323" s="107"/>
      <c r="W323" s="107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</row>
    <row r="324" spans="1:101">
      <c r="A324" s="1">
        <v>361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101"/>
      <c r="V324" s="107"/>
      <c r="W324" s="107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</row>
    <row r="325" spans="1:101">
      <c r="A325" s="1">
        <v>362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101"/>
      <c r="V325" s="107"/>
      <c r="W325" s="107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</row>
    <row r="326" spans="1:101">
      <c r="A326" s="1">
        <v>363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101"/>
      <c r="V326" s="107"/>
      <c r="W326" s="107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</row>
    <row r="327" spans="1:101">
      <c r="A327" s="1">
        <v>364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101"/>
      <c r="V327" s="107"/>
      <c r="W327" s="107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</row>
    <row r="328" spans="1:101">
      <c r="A328" s="1">
        <v>365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101"/>
      <c r="V328" s="107"/>
      <c r="W328" s="107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</row>
    <row r="329" spans="1:101">
      <c r="A329" s="1">
        <v>366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101"/>
      <c r="V329" s="107"/>
      <c r="W329" s="107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</row>
    <row r="330" spans="1:101">
      <c r="A330" s="1">
        <v>367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101"/>
      <c r="V330" s="107"/>
      <c r="W330" s="107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</row>
    <row r="331" spans="1:101">
      <c r="A331" s="1">
        <v>368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101"/>
      <c r="V331" s="107"/>
      <c r="W331" s="107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</row>
    <row r="332" spans="1:101">
      <c r="A332" s="1">
        <v>369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101"/>
      <c r="V332" s="107"/>
      <c r="W332" s="107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</row>
    <row r="333" spans="1:101">
      <c r="A333" s="1">
        <v>370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101"/>
      <c r="V333" s="107"/>
      <c r="W333" s="107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</row>
    <row r="334" spans="1:101">
      <c r="A334" s="1">
        <v>371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101"/>
      <c r="V334" s="107"/>
      <c r="W334" s="107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</row>
    <row r="335" spans="1:101">
      <c r="A335" s="1">
        <v>372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101"/>
      <c r="V335" s="107"/>
      <c r="W335" s="107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</row>
    <row r="336" spans="1:101">
      <c r="A336" s="1">
        <v>373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101"/>
      <c r="V336" s="107"/>
      <c r="W336" s="107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</row>
    <row r="337" spans="1:101">
      <c r="A337" s="1">
        <v>374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101"/>
      <c r="V337" s="107"/>
      <c r="W337" s="107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</row>
    <row r="338" spans="1:101">
      <c r="A338" s="1">
        <v>375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101"/>
      <c r="V338" s="107"/>
      <c r="W338" s="107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</row>
    <row r="339" spans="1:101">
      <c r="A339" s="1">
        <v>376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101"/>
      <c r="V339" s="107"/>
      <c r="W339" s="107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</row>
    <row r="340" spans="1:101">
      <c r="A340" s="1">
        <v>377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101"/>
      <c r="V340" s="107"/>
      <c r="W340" s="107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</row>
    <row r="341" spans="1:101">
      <c r="A341" s="1">
        <v>378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101"/>
      <c r="V341" s="107"/>
      <c r="W341" s="107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</row>
    <row r="342" spans="1:101">
      <c r="A342" s="1">
        <v>379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101"/>
      <c r="V342" s="107"/>
      <c r="W342" s="107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</row>
    <row r="343" spans="1:101">
      <c r="A343" s="1">
        <v>380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101"/>
      <c r="V343" s="107"/>
      <c r="W343" s="107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</row>
    <row r="344" spans="1:101">
      <c r="A344" s="1">
        <v>381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101"/>
      <c r="V344" s="107"/>
      <c r="W344" s="107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</row>
    <row r="345" spans="1:101">
      <c r="A345" s="1">
        <v>382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101"/>
      <c r="V345" s="107"/>
      <c r="W345" s="107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</row>
    <row r="346" spans="1:101">
      <c r="A346" s="1">
        <v>383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101"/>
      <c r="V346" s="107"/>
      <c r="W346" s="107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</row>
    <row r="347" spans="1:101">
      <c r="A347" s="1">
        <v>384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101"/>
      <c r="V347" s="107"/>
      <c r="W347" s="107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</row>
    <row r="348" spans="1:101">
      <c r="A348" s="1">
        <v>385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101"/>
      <c r="V348" s="107"/>
      <c r="W348" s="107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</row>
    <row r="349" spans="1:101">
      <c r="A349" s="1">
        <v>386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101"/>
      <c r="V349" s="107"/>
      <c r="W349" s="107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</row>
    <row r="350" spans="1:101">
      <c r="A350" s="1">
        <v>387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101"/>
      <c r="V350" s="107"/>
      <c r="W350" s="107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</row>
    <row r="351" spans="1:101">
      <c r="A351" s="1">
        <v>388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101"/>
      <c r="V351" s="107"/>
      <c r="W351" s="107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</row>
    <row r="352" spans="1:101">
      <c r="A352" s="1">
        <v>389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101"/>
      <c r="V352" s="107"/>
      <c r="W352" s="107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</row>
    <row r="353" spans="1:101">
      <c r="A353" s="1">
        <v>390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101"/>
      <c r="V353" s="107"/>
      <c r="W353" s="107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</row>
    <row r="354" spans="1:101">
      <c r="A354" s="1">
        <v>391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101"/>
      <c r="V354" s="107"/>
      <c r="W354" s="107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</row>
    <row r="355" spans="1:101">
      <c r="A355" s="1">
        <v>392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101"/>
      <c r="V355" s="107"/>
      <c r="W355" s="107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</row>
    <row r="356" spans="1:101">
      <c r="A356" s="1">
        <v>393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101"/>
      <c r="V356" s="107"/>
      <c r="W356" s="107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</row>
    <row r="357" spans="1:101">
      <c r="A357" s="1">
        <v>394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101"/>
      <c r="V357" s="107"/>
      <c r="W357" s="107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</row>
    <row r="358" spans="1:101">
      <c r="A358" s="1">
        <v>395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101"/>
      <c r="V358" s="107"/>
      <c r="W358" s="107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</row>
    <row r="359" spans="1:101">
      <c r="A359" s="1">
        <v>396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101"/>
      <c r="V359" s="107"/>
      <c r="W359" s="107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</row>
    <row r="360" spans="1:101">
      <c r="A360" s="1">
        <v>397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101"/>
      <c r="V360" s="107"/>
      <c r="W360" s="107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</row>
    <row r="361" spans="1:101">
      <c r="A361" s="1">
        <v>398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101"/>
      <c r="V361" s="107"/>
      <c r="W361" s="107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</row>
    <row r="362" spans="1:101">
      <c r="A362" s="1">
        <v>399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101"/>
      <c r="V362" s="107"/>
      <c r="W362" s="107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</row>
    <row r="363" spans="1:101">
      <c r="A363" s="1">
        <v>400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101"/>
      <c r="V363" s="107"/>
      <c r="W363" s="107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</row>
    <row r="364" spans="1:101">
      <c r="A364" s="1">
        <v>401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101"/>
      <c r="V364" s="107"/>
      <c r="W364" s="107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</row>
    <row r="365" spans="1:101">
      <c r="A365" s="1">
        <v>402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101"/>
      <c r="V365" s="107"/>
      <c r="W365" s="107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</row>
    <row r="366" spans="1:101">
      <c r="A366" s="1">
        <v>403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101"/>
      <c r="V366" s="107"/>
      <c r="W366" s="107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</row>
    <row r="367" spans="1:101">
      <c r="A367" s="1">
        <v>404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101"/>
      <c r="V367" s="107"/>
      <c r="W367" s="107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</row>
    <row r="368" spans="1:101">
      <c r="A368" s="1">
        <v>405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101"/>
      <c r="V368" s="107"/>
      <c r="W368" s="107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</row>
    <row r="369" spans="1:101">
      <c r="A369" s="1">
        <v>406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101"/>
      <c r="V369" s="107"/>
      <c r="W369" s="107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</row>
    <row r="370" spans="1:101">
      <c r="A370" s="1">
        <v>407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101"/>
      <c r="V370" s="107"/>
      <c r="W370" s="107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</row>
    <row r="371" spans="1:101">
      <c r="A371" s="1">
        <v>408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101"/>
      <c r="V371" s="107"/>
      <c r="W371" s="107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</row>
    <row r="372" spans="1:101">
      <c r="A372" s="1">
        <v>409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101"/>
      <c r="V372" s="107"/>
      <c r="W372" s="107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</row>
    <row r="373" spans="1:101">
      <c r="A373" s="1">
        <v>410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101"/>
      <c r="V373" s="107"/>
      <c r="W373" s="107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</row>
    <row r="374" spans="1:101">
      <c r="A374" s="1">
        <v>411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101"/>
      <c r="V374" s="107"/>
      <c r="W374" s="107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</row>
    <row r="375" spans="1:101">
      <c r="A375" s="1">
        <v>412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101"/>
      <c r="V375" s="107"/>
      <c r="W375" s="107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</row>
    <row r="376" spans="1:101">
      <c r="A376" s="1">
        <v>413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101"/>
      <c r="V376" s="107"/>
      <c r="W376" s="107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</row>
    <row r="377" spans="1:101">
      <c r="A377" s="1">
        <v>414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101"/>
      <c r="V377" s="107"/>
      <c r="W377" s="107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</row>
    <row r="378" spans="1:101">
      <c r="A378" s="1">
        <v>415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101"/>
      <c r="V378" s="107"/>
      <c r="W378" s="107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</row>
    <row r="379" spans="1:101">
      <c r="A379" s="1">
        <v>416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101"/>
      <c r="V379" s="107"/>
      <c r="W379" s="107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</row>
    <row r="380" spans="1:101">
      <c r="A380" s="1">
        <v>417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101"/>
      <c r="V380" s="107"/>
      <c r="W380" s="107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</row>
    <row r="381" spans="1:101">
      <c r="A381" s="1">
        <v>418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101"/>
      <c r="V381" s="107"/>
      <c r="W381" s="107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</row>
    <row r="382" spans="1:101">
      <c r="A382" s="1">
        <v>419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101"/>
      <c r="V382" s="107"/>
      <c r="W382" s="107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</row>
    <row r="383" spans="1:101">
      <c r="A383" s="1">
        <v>420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101"/>
      <c r="V383" s="107"/>
      <c r="W383" s="107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</row>
    <row r="384" spans="1:101">
      <c r="A384" s="1">
        <v>421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101"/>
      <c r="V384" s="107"/>
      <c r="W384" s="107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</row>
    <row r="385" spans="1:101">
      <c r="A385" s="1">
        <v>422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101"/>
      <c r="V385" s="107"/>
      <c r="W385" s="107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</row>
    <row r="386" spans="1:101">
      <c r="A386" s="1">
        <v>423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101"/>
      <c r="V386" s="107"/>
      <c r="W386" s="107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</row>
    <row r="387" spans="1:101">
      <c r="A387" s="1">
        <v>424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101"/>
      <c r="V387" s="107"/>
      <c r="W387" s="107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</row>
    <row r="388" spans="1:101">
      <c r="A388" s="1">
        <v>425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101"/>
      <c r="V388" s="107"/>
      <c r="W388" s="107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</row>
    <row r="389" spans="1:101">
      <c r="A389" s="1">
        <v>426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101"/>
      <c r="V389" s="107"/>
      <c r="W389" s="107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</row>
    <row r="390" spans="1:101">
      <c r="A390" s="1">
        <v>427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101"/>
      <c r="V390" s="107"/>
      <c r="W390" s="107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</row>
    <row r="391" spans="1:101">
      <c r="A391" s="1">
        <v>428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101"/>
      <c r="V391" s="107"/>
      <c r="W391" s="107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</row>
    <row r="392" spans="1:101">
      <c r="A392" s="1">
        <v>429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101"/>
      <c r="V392" s="107"/>
      <c r="W392" s="107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</row>
    <row r="393" spans="1:101">
      <c r="A393" s="1">
        <v>430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101"/>
      <c r="V393" s="107"/>
      <c r="W393" s="107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</row>
    <row r="394" spans="1:101">
      <c r="A394" s="1">
        <v>431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101"/>
      <c r="V394" s="107"/>
      <c r="W394" s="107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</row>
    <row r="395" spans="1:101">
      <c r="A395" s="1">
        <v>432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101"/>
      <c r="V395" s="107"/>
      <c r="W395" s="107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</row>
    <row r="396" spans="1:101">
      <c r="A396" s="1">
        <v>433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101"/>
      <c r="V396" s="107"/>
      <c r="W396" s="107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</row>
    <row r="397" spans="1:101">
      <c r="A397" s="1">
        <v>434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101"/>
      <c r="V397" s="107"/>
      <c r="W397" s="107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</row>
    <row r="398" spans="1:101">
      <c r="A398" s="1">
        <v>435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101"/>
      <c r="V398" s="107"/>
      <c r="W398" s="107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</row>
    <row r="399" spans="1:101">
      <c r="A399" s="1">
        <v>436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101"/>
      <c r="V399" s="107"/>
      <c r="W399" s="107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</row>
    <row r="400" spans="1:101">
      <c r="A400" s="1">
        <v>437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101"/>
      <c r="V400" s="107"/>
      <c r="W400" s="107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</row>
    <row r="401" spans="1:101">
      <c r="A401" s="1">
        <v>438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101"/>
      <c r="V401" s="107"/>
      <c r="W401" s="107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</row>
    <row r="402" spans="1:101">
      <c r="A402" s="1">
        <v>439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101"/>
      <c r="V402" s="107"/>
      <c r="W402" s="107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</row>
    <row r="403" spans="1:101">
      <c r="A403" s="1">
        <v>440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101"/>
      <c r="V403" s="107"/>
      <c r="W403" s="107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</row>
    <row r="404" spans="1:101">
      <c r="A404" s="1">
        <v>441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101"/>
      <c r="V404" s="107"/>
      <c r="W404" s="107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</row>
    <row r="405" spans="1:101">
      <c r="A405" s="1">
        <v>442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101"/>
      <c r="V405" s="107"/>
      <c r="W405" s="107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</row>
    <row r="406" spans="1:101">
      <c r="A406" s="1">
        <v>443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101"/>
      <c r="V406" s="107"/>
      <c r="W406" s="107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</row>
    <row r="407" spans="1:101">
      <c r="A407" s="1">
        <v>444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101"/>
      <c r="V407" s="107"/>
      <c r="W407" s="107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</row>
    <row r="408" spans="1:101">
      <c r="A408" s="1">
        <v>445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101"/>
      <c r="V408" s="107"/>
      <c r="W408" s="107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</row>
    <row r="409" spans="1:101">
      <c r="A409" s="1">
        <v>446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101"/>
      <c r="V409" s="107"/>
      <c r="W409" s="107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</row>
    <row r="410" spans="1:101">
      <c r="A410" s="1">
        <v>447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101"/>
      <c r="V410" s="107"/>
      <c r="W410" s="107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</row>
    <row r="411" spans="1:101">
      <c r="A411" s="1">
        <v>448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101"/>
      <c r="V411" s="107"/>
      <c r="W411" s="107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</row>
    <row r="412" spans="1:101">
      <c r="A412" s="1">
        <v>449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101"/>
      <c r="V412" s="107"/>
      <c r="W412" s="107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</row>
    <row r="413" spans="1:101">
      <c r="A413" s="1">
        <v>450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101"/>
      <c r="V413" s="107"/>
      <c r="W413" s="107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</row>
    <row r="414" spans="1:101">
      <c r="A414" s="1">
        <v>451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101"/>
      <c r="V414" s="107"/>
      <c r="W414" s="107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</row>
    <row r="415" spans="1:101">
      <c r="A415" s="1">
        <v>452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101"/>
      <c r="V415" s="107"/>
      <c r="W415" s="107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</row>
    <row r="416" spans="1:101">
      <c r="A416" s="1">
        <v>453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101"/>
      <c r="V416" s="107"/>
      <c r="W416" s="107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</row>
    <row r="417" spans="1:101">
      <c r="A417" s="1">
        <v>454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101"/>
      <c r="V417" s="107"/>
      <c r="W417" s="107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</row>
    <row r="418" spans="1:101">
      <c r="A418" s="1">
        <v>455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101"/>
      <c r="V418" s="107"/>
      <c r="W418" s="107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</row>
    <row r="419" spans="1:101">
      <c r="A419" s="1">
        <v>456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101"/>
      <c r="V419" s="107"/>
      <c r="W419" s="107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</row>
    <row r="420" spans="1:101">
      <c r="A420" s="1">
        <v>457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101"/>
      <c r="V420" s="107"/>
      <c r="W420" s="107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</row>
    <row r="421" spans="1:101">
      <c r="A421" s="1">
        <v>458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101"/>
      <c r="V421" s="107"/>
      <c r="W421" s="107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</row>
    <row r="422" spans="1:101">
      <c r="A422" s="1">
        <v>459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101"/>
      <c r="V422" s="107"/>
      <c r="W422" s="107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</row>
    <row r="423" spans="1:101">
      <c r="A423" s="1">
        <v>460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101"/>
      <c r="V423" s="107"/>
      <c r="W423" s="107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</row>
    <row r="424" spans="1:101">
      <c r="A424" s="1">
        <v>461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101"/>
      <c r="V424" s="107"/>
      <c r="W424" s="107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</row>
    <row r="425" spans="1:101">
      <c r="A425" s="1">
        <v>462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101"/>
      <c r="V425" s="107"/>
      <c r="W425" s="107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</row>
    <row r="426" spans="1:101">
      <c r="A426" s="1">
        <v>463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101"/>
      <c r="V426" s="107"/>
      <c r="W426" s="107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</row>
    <row r="427" spans="1:101">
      <c r="A427" s="1">
        <v>464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101"/>
      <c r="V427" s="107"/>
      <c r="W427" s="107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</row>
    <row r="428" spans="1:101">
      <c r="A428" s="1">
        <v>465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101"/>
      <c r="V428" s="107"/>
      <c r="W428" s="107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</row>
    <row r="429" spans="1:101">
      <c r="A429" s="1">
        <v>466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101"/>
      <c r="V429" s="107"/>
      <c r="W429" s="107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</row>
    <row r="430" spans="1:101">
      <c r="A430" s="1">
        <v>467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101"/>
      <c r="V430" s="107"/>
      <c r="W430" s="107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</row>
    <row r="431" spans="1:101">
      <c r="A431" s="1">
        <v>468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101"/>
      <c r="V431" s="107"/>
      <c r="W431" s="107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</row>
    <row r="432" spans="1:101">
      <c r="A432" s="1">
        <v>469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101"/>
      <c r="V432" s="107"/>
      <c r="W432" s="107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</row>
    <row r="433" spans="1:101">
      <c r="A433" s="1">
        <v>470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101"/>
      <c r="V433" s="107"/>
      <c r="W433" s="107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</row>
    <row r="434" spans="1:101">
      <c r="A434" s="1">
        <v>471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101"/>
      <c r="V434" s="107"/>
      <c r="W434" s="107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</row>
    <row r="435" spans="1:101">
      <c r="A435" s="1">
        <v>472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101"/>
      <c r="V435" s="107"/>
      <c r="W435" s="107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</row>
    <row r="436" spans="1:101">
      <c r="A436" s="1">
        <v>473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101"/>
      <c r="V436" s="107"/>
      <c r="W436" s="107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</row>
    <row r="437" spans="1:101">
      <c r="A437" s="1">
        <v>474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101"/>
      <c r="V437" s="107"/>
      <c r="W437" s="107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</row>
    <row r="438" spans="1:101">
      <c r="A438" s="1">
        <v>475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101"/>
      <c r="V438" s="107"/>
      <c r="W438" s="107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</row>
    <row r="439" spans="1:101">
      <c r="A439" s="1">
        <v>476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101"/>
      <c r="V439" s="107"/>
      <c r="W439" s="107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</row>
    <row r="440" spans="1:101">
      <c r="A440" s="1">
        <v>477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101"/>
      <c r="V440" s="107"/>
      <c r="W440" s="107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</row>
    <row r="441" spans="1:101">
      <c r="A441" s="1">
        <v>478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101"/>
      <c r="V441" s="107"/>
      <c r="W441" s="107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</row>
    <row r="442" spans="1:101">
      <c r="A442" s="1">
        <v>479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101"/>
      <c r="V442" s="107"/>
      <c r="W442" s="107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</row>
    <row r="443" spans="1:101">
      <c r="A443" s="1">
        <v>480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101"/>
      <c r="V443" s="107"/>
      <c r="W443" s="107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</row>
    <row r="444" spans="1:101">
      <c r="A444" s="1">
        <v>481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101"/>
      <c r="V444" s="107"/>
      <c r="W444" s="107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</row>
    <row r="445" spans="1:101">
      <c r="A445" s="1">
        <v>482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101"/>
      <c r="V445" s="107"/>
      <c r="W445" s="107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</row>
    <row r="446" spans="1:101">
      <c r="A446" s="1">
        <v>483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101"/>
      <c r="V446" s="107"/>
      <c r="W446" s="107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</row>
    <row r="447" spans="1:101">
      <c r="A447" s="1">
        <v>484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101"/>
      <c r="V447" s="107"/>
      <c r="W447" s="107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</row>
    <row r="448" spans="1:101">
      <c r="A448" s="1">
        <v>485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101"/>
      <c r="V448" s="107"/>
      <c r="W448" s="107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</row>
    <row r="449" spans="1:101">
      <c r="A449" s="1">
        <v>486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101"/>
      <c r="V449" s="107"/>
      <c r="W449" s="107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</row>
    <row r="450" spans="1:101">
      <c r="A450" s="1">
        <v>487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101"/>
      <c r="V450" s="107"/>
      <c r="W450" s="107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</row>
    <row r="451" spans="1:101">
      <c r="A451" s="1">
        <v>488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101"/>
      <c r="V451" s="107"/>
      <c r="W451" s="107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</row>
    <row r="452" spans="1:101">
      <c r="A452" s="1">
        <v>489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101"/>
      <c r="V452" s="107"/>
      <c r="W452" s="107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</row>
    <row r="453" spans="1:101">
      <c r="A453" s="1">
        <v>490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101"/>
      <c r="V453" s="107"/>
      <c r="W453" s="107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</row>
    <row r="454" spans="1:101">
      <c r="A454" s="1">
        <v>491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101"/>
      <c r="V454" s="107"/>
      <c r="W454" s="107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</row>
    <row r="455" spans="1:101">
      <c r="A455" s="1">
        <v>492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101"/>
      <c r="V455" s="107"/>
      <c r="W455" s="107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</row>
    <row r="456" spans="1:101">
      <c r="A456" s="1">
        <v>493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101"/>
      <c r="V456" s="107"/>
      <c r="W456" s="107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</row>
    <row r="457" spans="1:101">
      <c r="A457" s="1">
        <v>494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101"/>
      <c r="V457" s="107"/>
      <c r="W457" s="107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</row>
    <row r="458" spans="1:101">
      <c r="A458" s="1">
        <v>495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101"/>
      <c r="V458" s="107"/>
      <c r="W458" s="107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</row>
    <row r="459" spans="1:101">
      <c r="A459" s="1">
        <v>496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101"/>
      <c r="V459" s="107"/>
      <c r="W459" s="107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</row>
    <row r="460" spans="1:101">
      <c r="A460" s="1">
        <v>497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101"/>
      <c r="V460" s="107"/>
      <c r="W460" s="107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</row>
    <row r="461" spans="1:101">
      <c r="A461" s="1">
        <v>498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101"/>
      <c r="V461" s="107"/>
      <c r="W461" s="107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</row>
    <row r="462" spans="1:101">
      <c r="A462" s="1">
        <v>499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101"/>
      <c r="V462" s="107"/>
      <c r="W462" s="107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</row>
    <row r="463" spans="1:101">
      <c r="A463" s="1">
        <v>500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101"/>
      <c r="V463" s="107"/>
      <c r="W463" s="107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</row>
    <row r="464" spans="1:101">
      <c r="A464" s="1">
        <v>501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101"/>
      <c r="V464" s="107"/>
      <c r="W464" s="107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</row>
    <row r="465" spans="1:101">
      <c r="A465" s="1">
        <v>502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101"/>
      <c r="V465" s="107"/>
      <c r="W465" s="107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</row>
    <row r="466" spans="1:101">
      <c r="A466" s="1">
        <v>503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101"/>
      <c r="V466" s="107"/>
      <c r="W466" s="107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</row>
    <row r="467" spans="1:101">
      <c r="A467" s="1">
        <v>504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101"/>
      <c r="V467" s="107"/>
      <c r="W467" s="107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</row>
    <row r="468" spans="1:101">
      <c r="A468" s="1">
        <v>505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101"/>
      <c r="V468" s="107"/>
      <c r="W468" s="107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</row>
    <row r="469" spans="1:101">
      <c r="A469" s="1">
        <v>506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101"/>
      <c r="V469" s="107"/>
      <c r="W469" s="107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</row>
    <row r="470" spans="1:101">
      <c r="A470" s="1">
        <v>507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101"/>
      <c r="V470" s="107"/>
      <c r="W470" s="107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</row>
    <row r="471" spans="1:101">
      <c r="A471" s="1">
        <v>508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101"/>
      <c r="V471" s="107"/>
      <c r="W471" s="107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</row>
    <row r="472" spans="1:101">
      <c r="A472" s="1">
        <v>509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101"/>
      <c r="V472" s="107"/>
      <c r="W472" s="107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</row>
    <row r="473" spans="1:101">
      <c r="A473" s="1">
        <v>510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101"/>
      <c r="V473" s="107"/>
      <c r="W473" s="107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</row>
    <row r="474" spans="1:101">
      <c r="A474" s="1">
        <v>511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101"/>
      <c r="V474" s="107"/>
      <c r="W474" s="107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</row>
    <row r="475" spans="1:101">
      <c r="A475" s="1">
        <v>512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101"/>
      <c r="V475" s="107"/>
      <c r="W475" s="107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</row>
    <row r="476" spans="1:101">
      <c r="A476" s="1">
        <v>513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101"/>
      <c r="V476" s="107"/>
      <c r="W476" s="107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</row>
    <row r="477" spans="1:101">
      <c r="A477" s="1">
        <v>514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101"/>
      <c r="V477" s="107"/>
      <c r="W477" s="107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</row>
    <row r="478" spans="1:101">
      <c r="A478" s="1">
        <v>515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101"/>
      <c r="V478" s="107"/>
      <c r="W478" s="107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</row>
    <row r="479" spans="1:101">
      <c r="A479" s="1">
        <v>516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101"/>
      <c r="V479" s="107"/>
      <c r="W479" s="107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</row>
    <row r="480" spans="1:101">
      <c r="A480" s="1">
        <v>517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101"/>
      <c r="V480" s="107"/>
      <c r="W480" s="107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</row>
    <row r="481" spans="1:101">
      <c r="A481" s="1">
        <v>518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101"/>
      <c r="V481" s="107"/>
      <c r="W481" s="107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</row>
    <row r="482" spans="1:101">
      <c r="A482" s="1">
        <v>519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101"/>
      <c r="V482" s="107"/>
      <c r="W482" s="107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</row>
    <row r="483" spans="1:101">
      <c r="A483" s="1">
        <v>520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101"/>
      <c r="V483" s="107"/>
      <c r="W483" s="107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</row>
    <row r="484" spans="1:101">
      <c r="A484" s="1">
        <v>521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101"/>
      <c r="V484" s="107"/>
      <c r="W484" s="107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</row>
    <row r="485" spans="1:101">
      <c r="A485" s="1">
        <v>522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101"/>
      <c r="V485" s="107"/>
      <c r="W485" s="107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</row>
    <row r="486" spans="1:101">
      <c r="A486" s="1">
        <v>523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101"/>
      <c r="V486" s="107"/>
      <c r="W486" s="107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</row>
    <row r="487" spans="1:101">
      <c r="A487" s="1">
        <v>524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101"/>
      <c r="V487" s="107"/>
      <c r="W487" s="107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</row>
    <row r="488" spans="1:101">
      <c r="A488" s="1">
        <v>525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101"/>
      <c r="V488" s="107"/>
      <c r="W488" s="107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</row>
    <row r="489" spans="1:101">
      <c r="A489" s="1">
        <v>526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101"/>
      <c r="V489" s="107"/>
      <c r="W489" s="107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</row>
    <row r="490" spans="1:101">
      <c r="A490" s="1">
        <v>527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101"/>
      <c r="V490" s="107"/>
      <c r="W490" s="107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</row>
    <row r="491" spans="1:101">
      <c r="A491" s="1">
        <v>528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101"/>
      <c r="V491" s="107"/>
      <c r="W491" s="107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</row>
    <row r="492" spans="1:101">
      <c r="A492" s="1">
        <v>529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101"/>
      <c r="V492" s="107"/>
      <c r="W492" s="107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</row>
    <row r="493" spans="1:101">
      <c r="A493" s="1">
        <v>530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101"/>
      <c r="V493" s="107"/>
      <c r="W493" s="107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</row>
    <row r="494" spans="1:101">
      <c r="A494" s="1">
        <v>531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101"/>
      <c r="V494" s="107"/>
      <c r="W494" s="107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</row>
    <row r="495" spans="1:101">
      <c r="A495" s="1">
        <v>532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101"/>
      <c r="V495" s="107"/>
      <c r="W495" s="107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</row>
    <row r="496" spans="1:101">
      <c r="A496" s="1">
        <v>533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101"/>
      <c r="V496" s="107"/>
      <c r="W496" s="107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</row>
    <row r="497" spans="1:101">
      <c r="A497" s="1">
        <v>534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101"/>
      <c r="V497" s="107"/>
      <c r="W497" s="107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</row>
    <row r="498" spans="1:101">
      <c r="A498" s="1">
        <v>535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101"/>
      <c r="V498" s="107"/>
      <c r="W498" s="107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</row>
    <row r="499" spans="1:101">
      <c r="A499" s="1">
        <v>536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101"/>
      <c r="V499" s="107"/>
      <c r="W499" s="107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</row>
    <row r="500" spans="1:101">
      <c r="A500" s="1">
        <v>537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101"/>
      <c r="V500" s="107"/>
      <c r="W500" s="107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</row>
    <row r="501" spans="1:101">
      <c r="A501" s="1">
        <v>538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101"/>
      <c r="V501" s="107"/>
      <c r="W501" s="107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</row>
    <row r="502" spans="1:101">
      <c r="A502" s="1">
        <v>539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101"/>
      <c r="V502" s="107"/>
      <c r="W502" s="107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</row>
    <row r="503" spans="1:101">
      <c r="A503" s="1">
        <v>540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101"/>
      <c r="V503" s="107"/>
      <c r="W503" s="107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</row>
    <row r="504" spans="1:101">
      <c r="A504" s="1">
        <v>541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101"/>
      <c r="V504" s="107"/>
      <c r="W504" s="107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</row>
    <row r="505" spans="1:101">
      <c r="A505" s="1">
        <v>542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101"/>
      <c r="V505" s="107"/>
      <c r="W505" s="107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</row>
    <row r="506" spans="1:101">
      <c r="A506" s="1">
        <v>543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101"/>
      <c r="V506" s="107"/>
      <c r="W506" s="107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</row>
    <row r="507" spans="1:101">
      <c r="A507" s="1">
        <v>544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101"/>
      <c r="V507" s="107"/>
      <c r="W507" s="107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</row>
    <row r="508" spans="1:101">
      <c r="A508" s="1">
        <v>545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101"/>
      <c r="V508" s="107"/>
      <c r="W508" s="107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</row>
    <row r="509" spans="1:101">
      <c r="A509" s="1">
        <v>546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101"/>
      <c r="V509" s="107"/>
      <c r="W509" s="107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</row>
    <row r="510" spans="1:101">
      <c r="A510" s="1">
        <v>547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101"/>
      <c r="V510" s="107"/>
      <c r="W510" s="107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</row>
    <row r="511" spans="1:101">
      <c r="A511" s="1">
        <v>548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101"/>
      <c r="V511" s="107"/>
      <c r="W511" s="107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</row>
    <row r="512" spans="1:101">
      <c r="A512" s="1">
        <v>549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101"/>
      <c r="V512" s="107"/>
      <c r="W512" s="107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</row>
    <row r="513" spans="1:101">
      <c r="A513" s="1">
        <v>550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101"/>
      <c r="V513" s="107"/>
      <c r="W513" s="107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</row>
    <row r="514" spans="1:101">
      <c r="A514" s="1">
        <v>551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101"/>
      <c r="V514" s="107"/>
      <c r="W514" s="107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</row>
    <row r="515" spans="1:101">
      <c r="A515" s="1">
        <v>552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101"/>
      <c r="V515" s="107"/>
      <c r="W515" s="107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</row>
    <row r="516" spans="1:101">
      <c r="A516" s="1">
        <v>553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101"/>
      <c r="V516" s="107"/>
      <c r="W516" s="107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</row>
    <row r="517" spans="1:101">
      <c r="A517" s="1">
        <v>554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101"/>
      <c r="V517" s="107"/>
      <c r="W517" s="107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</row>
    <row r="518" spans="1:101">
      <c r="A518" s="1">
        <v>555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101"/>
      <c r="V518" s="107"/>
      <c r="W518" s="107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</row>
    <row r="519" spans="1:101">
      <c r="A519" s="1">
        <v>556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101"/>
      <c r="V519" s="107"/>
      <c r="W519" s="107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</row>
    <row r="520" spans="1:101">
      <c r="A520" s="1">
        <v>557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101"/>
      <c r="V520" s="107"/>
      <c r="W520" s="107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</row>
    <row r="521" spans="1:101">
      <c r="A521" s="1">
        <v>558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101"/>
      <c r="V521" s="107"/>
      <c r="W521" s="107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</row>
    <row r="522" spans="1:101">
      <c r="A522" s="1">
        <v>559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101"/>
      <c r="V522" s="107"/>
      <c r="W522" s="107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</row>
    <row r="523" spans="1:101">
      <c r="A523" s="1">
        <v>560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101"/>
      <c r="V523" s="107"/>
      <c r="W523" s="107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</row>
    <row r="524" spans="1:101">
      <c r="A524" s="1">
        <v>561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101"/>
      <c r="V524" s="107"/>
      <c r="W524" s="107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</row>
    <row r="525" spans="1:101">
      <c r="A525" s="1">
        <v>562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101"/>
      <c r="V525" s="107"/>
      <c r="W525" s="107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</row>
    <row r="526" spans="1:101">
      <c r="A526" s="1">
        <v>563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101"/>
      <c r="V526" s="107"/>
      <c r="W526" s="107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</row>
    <row r="527" spans="1:101">
      <c r="A527" s="1">
        <v>564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101"/>
      <c r="V527" s="107"/>
      <c r="W527" s="107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</row>
    <row r="528" spans="1:101">
      <c r="A528" s="1">
        <v>565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101"/>
      <c r="V528" s="107"/>
      <c r="W528" s="107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</row>
    <row r="529" spans="1:101">
      <c r="A529" s="1">
        <v>566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101"/>
      <c r="V529" s="107"/>
      <c r="W529" s="107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</row>
    <row r="530" spans="1:101">
      <c r="A530" s="1">
        <v>567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101"/>
      <c r="V530" s="107"/>
      <c r="W530" s="107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</row>
    <row r="531" spans="1:101">
      <c r="A531" s="1">
        <v>568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101"/>
      <c r="V531" s="107"/>
      <c r="W531" s="107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</row>
    <row r="532" spans="1:101">
      <c r="A532" s="1">
        <v>569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101"/>
      <c r="V532" s="107"/>
      <c r="W532" s="107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</row>
    <row r="533" spans="1:101">
      <c r="A533" s="1">
        <v>570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101"/>
      <c r="V533" s="107"/>
      <c r="W533" s="107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</row>
    <row r="534" spans="1:101">
      <c r="A534" s="1">
        <v>571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101"/>
      <c r="V534" s="107"/>
      <c r="W534" s="107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</row>
    <row r="535" spans="1:101">
      <c r="A535" s="1">
        <v>572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101"/>
      <c r="V535" s="107"/>
      <c r="W535" s="107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</row>
    <row r="536" spans="1:101">
      <c r="A536" s="1">
        <v>573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101"/>
      <c r="V536" s="107"/>
      <c r="W536" s="107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</row>
    <row r="537" spans="1:101">
      <c r="A537" s="1">
        <v>574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101"/>
      <c r="V537" s="107"/>
      <c r="W537" s="107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</row>
    <row r="538" spans="1:101">
      <c r="A538" s="1">
        <v>575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101"/>
      <c r="V538" s="107"/>
      <c r="W538" s="107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</row>
    <row r="539" spans="1:101">
      <c r="A539" s="1">
        <v>576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101"/>
      <c r="V539" s="107"/>
      <c r="W539" s="107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</row>
    <row r="540" spans="1:101">
      <c r="A540" s="1">
        <v>577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101"/>
      <c r="V540" s="107"/>
      <c r="W540" s="107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</row>
    <row r="541" spans="1:101">
      <c r="A541" s="1">
        <v>578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101"/>
      <c r="V541" s="107"/>
      <c r="W541" s="107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</row>
    <row r="542" spans="1:101">
      <c r="A542" s="1">
        <v>579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101"/>
      <c r="V542" s="107"/>
      <c r="W542" s="107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</row>
    <row r="543" spans="1:101">
      <c r="A543" s="1">
        <v>580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101"/>
      <c r="V543" s="107"/>
      <c r="W543" s="107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</row>
    <row r="544" spans="1:101">
      <c r="A544" s="1">
        <v>581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101"/>
      <c r="V544" s="107"/>
      <c r="W544" s="107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</row>
    <row r="545" spans="1:101">
      <c r="A545" s="1">
        <v>582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101"/>
      <c r="V545" s="107"/>
      <c r="W545" s="107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</row>
    <row r="546" spans="1:101">
      <c r="A546" s="1">
        <v>583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101"/>
      <c r="V546" s="107"/>
      <c r="W546" s="107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</row>
    <row r="547" spans="1:101">
      <c r="A547" s="1">
        <v>584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101"/>
      <c r="V547" s="107"/>
      <c r="W547" s="107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</row>
    <row r="548" spans="1:101">
      <c r="A548" s="1">
        <v>585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101"/>
      <c r="V548" s="107"/>
      <c r="W548" s="107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</row>
    <row r="549" spans="1:101">
      <c r="A549" s="1">
        <v>586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101"/>
      <c r="V549" s="107"/>
      <c r="W549" s="107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</row>
    <row r="550" spans="1:101">
      <c r="A550" s="1">
        <v>587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101"/>
      <c r="V550" s="107"/>
      <c r="W550" s="107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</row>
    <row r="551" spans="1:101">
      <c r="A551" s="1">
        <v>588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101"/>
      <c r="V551" s="107"/>
      <c r="W551" s="107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</row>
    <row r="552" spans="1:101">
      <c r="A552" s="1">
        <v>589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101"/>
      <c r="V552" s="107"/>
      <c r="W552" s="107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</row>
    <row r="553" spans="1:101">
      <c r="A553" s="1">
        <v>590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101"/>
      <c r="V553" s="107"/>
      <c r="W553" s="107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</row>
    <row r="554" spans="1:101">
      <c r="A554" s="1">
        <v>591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101"/>
      <c r="V554" s="107"/>
      <c r="W554" s="107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</row>
    <row r="555" spans="1:101">
      <c r="A555" s="1">
        <v>592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101"/>
      <c r="V555" s="107"/>
      <c r="W555" s="107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</row>
    <row r="556" spans="1:101">
      <c r="A556" s="1">
        <v>593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101"/>
      <c r="V556" s="107"/>
      <c r="W556" s="107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</row>
    <row r="557" spans="1:101">
      <c r="A557" s="1">
        <v>594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101"/>
      <c r="V557" s="107"/>
      <c r="W557" s="107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</row>
    <row r="558" spans="1:101">
      <c r="A558" s="1">
        <v>595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101"/>
      <c r="V558" s="107"/>
      <c r="W558" s="107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</row>
    <row r="559" spans="1:101">
      <c r="A559" s="1">
        <v>596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101"/>
      <c r="V559" s="107"/>
      <c r="W559" s="107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</row>
    <row r="560" spans="1:101">
      <c r="A560" s="1">
        <v>597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101"/>
      <c r="V560" s="107"/>
      <c r="W560" s="107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</row>
    <row r="561" spans="1:101">
      <c r="A561" s="1">
        <v>598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101"/>
      <c r="V561" s="107"/>
      <c r="W561" s="107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</row>
    <row r="562" spans="1:101">
      <c r="A562" s="1">
        <v>599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101"/>
      <c r="V562" s="107"/>
      <c r="W562" s="107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</row>
    <row r="563" spans="1:101">
      <c r="A563" s="1">
        <v>600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101"/>
      <c r="V563" s="107"/>
      <c r="W563" s="107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</row>
    <row r="564" spans="1:101">
      <c r="A564" s="1">
        <v>601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101"/>
      <c r="V564" s="107"/>
      <c r="W564" s="107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</row>
    <row r="565" spans="1:101">
      <c r="A565" s="1">
        <v>602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101"/>
      <c r="V565" s="107"/>
      <c r="W565" s="107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</row>
    <row r="566" spans="1:101">
      <c r="A566" s="1">
        <v>603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101"/>
      <c r="V566" s="107"/>
      <c r="W566" s="107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</row>
    <row r="567" spans="1:101">
      <c r="A567" s="1">
        <v>604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101"/>
      <c r="V567" s="107"/>
      <c r="W567" s="107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</row>
    <row r="568" spans="1:101">
      <c r="A568" s="1">
        <v>605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101"/>
      <c r="V568" s="107"/>
      <c r="W568" s="107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</row>
    <row r="569" spans="1:101">
      <c r="A569" s="1">
        <v>606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101"/>
      <c r="V569" s="107"/>
      <c r="W569" s="107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</row>
    <row r="570" spans="1:101">
      <c r="A570" s="1">
        <v>607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101"/>
      <c r="V570" s="107"/>
      <c r="W570" s="107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</row>
    <row r="571" spans="1:101">
      <c r="A571" s="1">
        <v>608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101"/>
      <c r="V571" s="107"/>
      <c r="W571" s="107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</row>
    <row r="572" spans="1:101">
      <c r="A572" s="1">
        <v>609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101"/>
      <c r="V572" s="107"/>
      <c r="W572" s="107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</row>
    <row r="573" spans="1:101">
      <c r="A573" s="1">
        <v>610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101"/>
      <c r="V573" s="107"/>
      <c r="W573" s="107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</row>
    <row r="574" spans="1:101">
      <c r="A574" s="1">
        <v>611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101"/>
      <c r="V574" s="107"/>
      <c r="W574" s="107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</row>
    <row r="575" spans="1:101">
      <c r="A575" s="1">
        <v>612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101"/>
      <c r="V575" s="107"/>
      <c r="W575" s="107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</row>
    <row r="576" spans="1:101">
      <c r="A576" s="1">
        <v>613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101"/>
      <c r="V576" s="107"/>
      <c r="W576" s="107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</row>
    <row r="577" spans="1:101">
      <c r="A577" s="1">
        <v>614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101"/>
      <c r="V577" s="107"/>
      <c r="W577" s="107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</row>
    <row r="578" spans="1:101">
      <c r="A578" s="1">
        <v>615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101"/>
      <c r="V578" s="107"/>
      <c r="W578" s="107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</row>
    <row r="579" spans="1:101">
      <c r="A579" s="1">
        <v>616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101"/>
      <c r="V579" s="107"/>
      <c r="W579" s="107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</row>
    <row r="580" spans="1:101">
      <c r="A580" s="1">
        <v>617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101"/>
      <c r="V580" s="107"/>
      <c r="W580" s="107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</row>
    <row r="581" spans="1:101">
      <c r="A581" s="1">
        <v>618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101"/>
      <c r="V581" s="107"/>
      <c r="W581" s="107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</row>
    <row r="582" spans="1:101">
      <c r="A582" s="1">
        <v>619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101"/>
      <c r="V582" s="107"/>
      <c r="W582" s="107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</row>
    <row r="583" spans="1:101">
      <c r="A583" s="1">
        <v>620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101"/>
      <c r="V583" s="107"/>
      <c r="W583" s="107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</row>
    <row r="584" spans="1:101">
      <c r="A584" s="1">
        <v>621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101"/>
      <c r="V584" s="107"/>
      <c r="W584" s="107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</row>
    <row r="585" spans="1:101">
      <c r="A585" s="1">
        <v>622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101"/>
      <c r="V585" s="107"/>
      <c r="W585" s="107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</row>
    <row r="586" spans="1:101">
      <c r="A586" s="1">
        <v>623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101"/>
      <c r="V586" s="107"/>
      <c r="W586" s="107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</row>
    <row r="587" spans="1:101">
      <c r="A587" s="1">
        <v>624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101"/>
      <c r="V587" s="107"/>
      <c r="W587" s="107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</row>
    <row r="588" spans="1:101">
      <c r="A588" s="1">
        <v>625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101"/>
      <c r="V588" s="107"/>
      <c r="W588" s="107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</row>
    <row r="589" spans="1:101">
      <c r="A589" s="1">
        <v>626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101"/>
      <c r="V589" s="107"/>
      <c r="W589" s="107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</row>
    <row r="590" spans="1:101">
      <c r="A590" s="1">
        <v>627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101"/>
      <c r="V590" s="107"/>
      <c r="W590" s="107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</row>
    <row r="591" spans="1:101">
      <c r="A591" s="1">
        <v>628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101"/>
      <c r="V591" s="107"/>
      <c r="W591" s="107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</row>
    <row r="592" spans="1:101">
      <c r="A592" s="1">
        <v>629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101"/>
      <c r="V592" s="107"/>
      <c r="W592" s="107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</row>
    <row r="593" spans="1:101">
      <c r="A593" s="1">
        <v>630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101"/>
      <c r="V593" s="107"/>
      <c r="W593" s="107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</row>
    <row r="594" spans="1:101">
      <c r="A594" s="1">
        <v>631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101"/>
      <c r="V594" s="107"/>
      <c r="W594" s="107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</row>
    <row r="595" spans="1:101">
      <c r="A595" s="1">
        <v>632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101"/>
      <c r="V595" s="107"/>
      <c r="W595" s="107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</row>
    <row r="596" spans="1:101">
      <c r="A596" s="1">
        <v>633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101"/>
      <c r="V596" s="107"/>
      <c r="W596" s="107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</row>
    <row r="597" spans="1:101">
      <c r="A597" s="1">
        <v>634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101"/>
      <c r="V597" s="107"/>
      <c r="W597" s="107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</row>
    <row r="598" spans="1:101">
      <c r="A598" s="1">
        <v>635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101"/>
      <c r="V598" s="107"/>
      <c r="W598" s="107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</row>
    <row r="599" spans="1:101">
      <c r="A599" s="1">
        <v>636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101"/>
      <c r="V599" s="107"/>
      <c r="W599" s="107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</row>
    <row r="600" spans="1:101">
      <c r="A600" s="1">
        <v>637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101"/>
      <c r="V600" s="107"/>
      <c r="W600" s="107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</row>
    <row r="601" spans="1:101">
      <c r="A601" s="1">
        <v>638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101"/>
      <c r="V601" s="107"/>
      <c r="W601" s="107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</row>
    <row r="602" spans="1:101">
      <c r="A602" s="1">
        <v>639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101"/>
      <c r="V602" s="107"/>
      <c r="W602" s="107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</row>
    <row r="603" spans="1:101">
      <c r="A603" s="1">
        <v>640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101"/>
      <c r="V603" s="107"/>
      <c r="W603" s="107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</row>
    <row r="604" spans="1:101">
      <c r="A604" s="1">
        <v>641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101"/>
      <c r="V604" s="107"/>
      <c r="W604" s="107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</row>
    <row r="605" spans="1:101">
      <c r="A605" s="1">
        <v>642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101"/>
      <c r="V605" s="107"/>
      <c r="W605" s="107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</row>
    <row r="606" spans="1:101">
      <c r="A606" s="1">
        <v>643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101"/>
      <c r="V606" s="107"/>
      <c r="W606" s="107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</row>
    <row r="607" spans="1:101">
      <c r="A607" s="1">
        <v>644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101"/>
      <c r="V607" s="107"/>
      <c r="W607" s="107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</row>
    <row r="608" spans="1:101">
      <c r="A608" s="1">
        <v>645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101"/>
      <c r="V608" s="107"/>
      <c r="W608" s="107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</row>
    <row r="609" spans="1:101">
      <c r="A609" s="1">
        <v>646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101"/>
      <c r="V609" s="107"/>
      <c r="W609" s="107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</row>
    <row r="610" spans="1:101">
      <c r="A610" s="1">
        <v>647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101"/>
      <c r="V610" s="107"/>
      <c r="W610" s="107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</row>
    <row r="611" spans="1:101">
      <c r="A611" s="1">
        <v>648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101"/>
      <c r="V611" s="107"/>
      <c r="W611" s="107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</row>
    <row r="612" spans="1:101">
      <c r="A612" s="1">
        <v>649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101"/>
      <c r="V612" s="107"/>
      <c r="W612" s="107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</row>
    <row r="613" spans="1:101">
      <c r="A613" s="1">
        <v>650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101"/>
      <c r="V613" s="107"/>
      <c r="W613" s="107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</row>
    <row r="614" spans="1:101">
      <c r="A614" s="1">
        <v>651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101"/>
      <c r="V614" s="107"/>
      <c r="W614" s="107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</row>
    <row r="615" spans="1:101">
      <c r="A615" s="1">
        <v>652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101"/>
      <c r="V615" s="107"/>
      <c r="W615" s="107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</row>
    <row r="616" spans="1:101">
      <c r="A616" s="1">
        <v>653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101"/>
      <c r="V616" s="107"/>
      <c r="W616" s="107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</row>
    <row r="617" spans="1:101">
      <c r="A617" s="1">
        <v>654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101"/>
      <c r="V617" s="107"/>
      <c r="W617" s="107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</row>
    <row r="618" spans="1:101">
      <c r="A618" s="1">
        <v>655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101"/>
      <c r="V618" s="107"/>
      <c r="W618" s="107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</row>
    <row r="619" spans="1:101">
      <c r="A619" s="1">
        <v>656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101"/>
      <c r="V619" s="107"/>
      <c r="W619" s="107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</row>
    <row r="620" spans="1:101">
      <c r="A620" s="1">
        <v>657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101"/>
      <c r="V620" s="107"/>
      <c r="W620" s="107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</row>
    <row r="621" spans="1:101">
      <c r="A621" s="1">
        <v>658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101"/>
      <c r="V621" s="107"/>
      <c r="W621" s="107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</row>
    <row r="622" spans="1:101">
      <c r="A622" s="1">
        <v>659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101"/>
      <c r="V622" s="107"/>
      <c r="W622" s="107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</row>
    <row r="623" spans="1:101">
      <c r="A623" s="1">
        <v>660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101"/>
      <c r="V623" s="107"/>
      <c r="W623" s="107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</row>
    <row r="624" spans="1:101">
      <c r="A624" s="1">
        <v>661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101"/>
      <c r="V624" s="107"/>
      <c r="W624" s="107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</row>
    <row r="625" spans="1:101">
      <c r="A625" s="1">
        <v>662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101"/>
      <c r="V625" s="107"/>
      <c r="W625" s="107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</row>
    <row r="626" spans="1:101">
      <c r="A626" s="1">
        <v>663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101"/>
      <c r="V626" s="107"/>
      <c r="W626" s="107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</row>
    <row r="627" spans="1:101">
      <c r="A627" s="1">
        <v>664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101"/>
      <c r="V627" s="107"/>
      <c r="W627" s="107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</row>
    <row r="628" spans="1:101">
      <c r="A628" s="1">
        <v>665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101"/>
      <c r="V628" s="107"/>
      <c r="W628" s="107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</row>
    <row r="629" spans="1:101">
      <c r="A629" s="1">
        <v>666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101"/>
      <c r="V629" s="107"/>
      <c r="W629" s="107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</row>
    <row r="630" spans="1:101">
      <c r="A630" s="1">
        <v>667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101"/>
      <c r="V630" s="107"/>
      <c r="W630" s="107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</row>
    <row r="631" spans="1:101">
      <c r="A631" s="1">
        <v>668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101"/>
      <c r="V631" s="107"/>
      <c r="W631" s="107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</row>
    <row r="632" spans="1:101">
      <c r="A632" s="1">
        <v>669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101"/>
      <c r="V632" s="107"/>
      <c r="W632" s="107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</row>
    <row r="633" spans="1:101">
      <c r="A633" s="1">
        <v>670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101"/>
      <c r="V633" s="107"/>
      <c r="W633" s="107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</row>
    <row r="634" spans="1:101">
      <c r="A634" s="1">
        <v>671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101"/>
      <c r="V634" s="107"/>
      <c r="W634" s="107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</row>
    <row r="635" spans="1:101">
      <c r="A635" s="1">
        <v>672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101"/>
      <c r="V635" s="107"/>
      <c r="W635" s="107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</row>
    <row r="636" spans="1:101">
      <c r="A636" s="1">
        <v>673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101"/>
      <c r="V636" s="107"/>
      <c r="W636" s="107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</row>
    <row r="637" spans="1:101">
      <c r="A637" s="1">
        <v>674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101"/>
      <c r="V637" s="107"/>
      <c r="W637" s="107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</row>
    <row r="638" spans="1:101">
      <c r="A638" s="1">
        <v>675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101"/>
      <c r="V638" s="107"/>
      <c r="W638" s="107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</row>
    <row r="639" spans="1:101">
      <c r="A639" s="1">
        <v>676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101"/>
      <c r="V639" s="107"/>
      <c r="W639" s="107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</row>
    <row r="640" spans="1:101">
      <c r="A640" s="1">
        <v>677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101"/>
      <c r="V640" s="107"/>
      <c r="W640" s="107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</row>
    <row r="641" spans="1:101">
      <c r="A641" s="1">
        <v>678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101"/>
      <c r="V641" s="107"/>
      <c r="W641" s="107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</row>
    <row r="642" spans="1:101">
      <c r="A642" s="1">
        <v>679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101"/>
      <c r="V642" s="107"/>
      <c r="W642" s="107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</row>
    <row r="643" spans="1:101">
      <c r="A643" s="1">
        <v>680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101"/>
      <c r="V643" s="107"/>
      <c r="W643" s="107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</row>
    <row r="644" spans="1:101">
      <c r="A644" s="1">
        <v>681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101"/>
      <c r="V644" s="107"/>
      <c r="W644" s="107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</row>
    <row r="645" spans="1:101">
      <c r="A645" s="1">
        <v>682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101"/>
      <c r="V645" s="107"/>
      <c r="W645" s="107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</row>
    <row r="646" spans="1:101">
      <c r="A646" s="1">
        <v>683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101"/>
      <c r="V646" s="107"/>
      <c r="W646" s="107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</row>
    <row r="647" spans="1:101">
      <c r="A647" s="1">
        <v>684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101"/>
      <c r="V647" s="107"/>
      <c r="W647" s="107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</row>
    <row r="648" spans="1:101">
      <c r="A648" s="1">
        <v>685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101"/>
      <c r="V648" s="107"/>
      <c r="W648" s="107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</row>
    <row r="649" spans="1:101">
      <c r="A649" s="1">
        <v>686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101"/>
      <c r="V649" s="107"/>
      <c r="W649" s="107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</row>
    <row r="650" spans="1:101">
      <c r="A650" s="1">
        <v>687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101"/>
      <c r="V650" s="107"/>
      <c r="W650" s="107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</row>
    <row r="651" spans="1:101">
      <c r="A651" s="1">
        <v>688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101"/>
      <c r="V651" s="107"/>
      <c r="W651" s="107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</row>
    <row r="652" spans="1:101">
      <c r="A652" s="1">
        <v>689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101"/>
      <c r="V652" s="107"/>
      <c r="W652" s="107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</row>
    <row r="653" spans="1:101">
      <c r="A653" s="1">
        <v>690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101"/>
      <c r="V653" s="107"/>
      <c r="W653" s="107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</row>
    <row r="654" spans="1:101">
      <c r="A654" s="1">
        <v>691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101"/>
      <c r="V654" s="107"/>
      <c r="W654" s="107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</row>
    <row r="655" spans="1:101">
      <c r="A655" s="1">
        <v>692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101"/>
      <c r="V655" s="107"/>
      <c r="W655" s="107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</row>
    <row r="656" spans="1:101">
      <c r="A656" s="1">
        <v>693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101"/>
      <c r="V656" s="107"/>
      <c r="W656" s="107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</row>
    <row r="657" spans="1:101">
      <c r="A657" s="1">
        <v>694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101"/>
      <c r="V657" s="107"/>
      <c r="W657" s="107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</row>
    <row r="658" spans="1:101">
      <c r="A658" s="1">
        <v>695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101"/>
      <c r="V658" s="107"/>
      <c r="W658" s="107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</row>
    <row r="659" spans="1:101">
      <c r="A659" s="1">
        <v>696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101"/>
      <c r="V659" s="107"/>
      <c r="W659" s="107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</row>
    <row r="660" spans="1:101">
      <c r="A660" s="1">
        <v>697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101"/>
      <c r="V660" s="107"/>
      <c r="W660" s="107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</row>
    <row r="661" spans="1:101">
      <c r="A661" s="1">
        <v>698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101"/>
      <c r="V661" s="107"/>
      <c r="W661" s="107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</row>
    <row r="662" spans="1:101">
      <c r="A662" s="1">
        <v>699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101"/>
      <c r="V662" s="107"/>
      <c r="W662" s="107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</row>
    <row r="663" spans="1:101">
      <c r="A663" s="1">
        <v>700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101"/>
      <c r="V663" s="107"/>
      <c r="W663" s="107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</row>
    <row r="664" spans="1:101">
      <c r="A664" s="1">
        <v>701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101"/>
      <c r="V664" s="107"/>
      <c r="W664" s="107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</row>
    <row r="665" spans="1:101">
      <c r="A665" s="1">
        <v>702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101"/>
      <c r="V665" s="107"/>
      <c r="W665" s="107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</row>
    <row r="666" spans="1:101">
      <c r="A666" s="1">
        <v>703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101"/>
      <c r="V666" s="107"/>
      <c r="W666" s="107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</row>
    <row r="667" spans="1:101">
      <c r="A667" s="1">
        <v>704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101"/>
      <c r="V667" s="107"/>
      <c r="W667" s="107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</row>
    <row r="668" spans="1:101">
      <c r="A668" s="1">
        <v>705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101"/>
      <c r="V668" s="107"/>
      <c r="W668" s="107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</row>
    <row r="669" spans="1:101">
      <c r="A669" s="1">
        <v>706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101"/>
      <c r="V669" s="107"/>
      <c r="W669" s="107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</row>
    <row r="670" spans="1:101">
      <c r="A670" s="1">
        <v>707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101"/>
      <c r="V670" s="107"/>
      <c r="W670" s="107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</row>
    <row r="671" spans="1:101">
      <c r="A671" s="1">
        <v>708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101"/>
      <c r="V671" s="107"/>
      <c r="W671" s="107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</row>
    <row r="672" spans="1:101">
      <c r="A672" s="1">
        <v>709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101"/>
      <c r="V672" s="107"/>
      <c r="W672" s="107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</row>
    <row r="673" spans="1:101">
      <c r="A673" s="1">
        <v>710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101"/>
      <c r="V673" s="107"/>
      <c r="W673" s="107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</row>
    <row r="674" spans="1:101">
      <c r="A674" s="1">
        <v>711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101"/>
      <c r="V674" s="107"/>
      <c r="W674" s="107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</row>
    <row r="675" spans="1:101">
      <c r="A675" s="1">
        <v>712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101"/>
      <c r="V675" s="107"/>
      <c r="W675" s="107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</row>
    <row r="676" spans="1:101">
      <c r="A676" s="1">
        <v>713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101"/>
      <c r="V676" s="107"/>
      <c r="W676" s="107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</row>
    <row r="677" spans="1:101">
      <c r="A677" s="1">
        <v>714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101"/>
      <c r="V677" s="107"/>
      <c r="W677" s="107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</row>
    <row r="678" spans="1:101">
      <c r="A678" s="1">
        <v>715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101"/>
      <c r="V678" s="107"/>
      <c r="W678" s="107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</row>
    <row r="679" spans="1:101">
      <c r="A679" s="1">
        <v>716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101"/>
      <c r="V679" s="107"/>
      <c r="W679" s="107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</row>
    <row r="680" spans="1:101">
      <c r="A680" s="1">
        <v>717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101"/>
      <c r="V680" s="107"/>
      <c r="W680" s="107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</row>
    <row r="681" spans="1:101">
      <c r="A681" s="1">
        <v>718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101"/>
      <c r="V681" s="107"/>
      <c r="W681" s="107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</row>
    <row r="682" spans="1:101">
      <c r="A682" s="1">
        <v>719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101"/>
      <c r="V682" s="107"/>
      <c r="W682" s="107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</row>
    <row r="683" spans="1:101">
      <c r="A683" s="1">
        <v>720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101"/>
      <c r="V683" s="107"/>
      <c r="W683" s="107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</row>
    <row r="684" spans="1:101">
      <c r="A684" s="1">
        <v>721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101"/>
      <c r="V684" s="107"/>
      <c r="W684" s="107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</row>
    <row r="685" spans="1:101">
      <c r="A685" s="1">
        <v>722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101"/>
      <c r="V685" s="107"/>
      <c r="W685" s="107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</row>
    <row r="686" spans="1:101">
      <c r="A686" s="1">
        <v>723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101"/>
      <c r="V686" s="107"/>
      <c r="W686" s="107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</row>
    <row r="687" spans="1:101">
      <c r="A687" s="1">
        <v>724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101"/>
      <c r="V687" s="107"/>
      <c r="W687" s="107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</row>
    <row r="688" spans="1:101">
      <c r="A688" s="1">
        <v>725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101"/>
      <c r="V688" s="107"/>
      <c r="W688" s="107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</row>
    <row r="689" spans="1:101">
      <c r="A689" s="1">
        <v>726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101"/>
      <c r="V689" s="107"/>
      <c r="W689" s="107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</row>
    <row r="690" spans="1:101">
      <c r="A690" s="1">
        <v>727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101"/>
      <c r="V690" s="107"/>
      <c r="W690" s="107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</row>
    <row r="691" spans="1:101">
      <c r="A691" s="1">
        <v>728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101"/>
      <c r="V691" s="107"/>
      <c r="W691" s="107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</row>
    <row r="692" spans="1:101">
      <c r="A692" s="1">
        <v>729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101"/>
      <c r="V692" s="107"/>
      <c r="W692" s="107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</row>
    <row r="693" spans="1:101">
      <c r="A693" s="1">
        <v>730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101"/>
      <c r="V693" s="107"/>
      <c r="W693" s="107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</row>
    <row r="694" spans="1:101">
      <c r="A694" s="1">
        <v>731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101"/>
      <c r="V694" s="107"/>
      <c r="W694" s="107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</row>
    <row r="695" spans="1:101">
      <c r="A695" s="1">
        <v>732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101"/>
      <c r="V695" s="107"/>
      <c r="W695" s="107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</row>
    <row r="696" spans="1:101">
      <c r="A696" s="1">
        <v>733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101"/>
      <c r="V696" s="107"/>
      <c r="W696" s="107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</row>
    <row r="697" spans="1:101">
      <c r="A697" s="1">
        <v>734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101"/>
      <c r="V697" s="107"/>
      <c r="W697" s="107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</row>
    <row r="698" spans="1:101">
      <c r="A698" s="1">
        <v>735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101"/>
      <c r="V698" s="107"/>
      <c r="W698" s="107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</row>
    <row r="699" spans="1:101">
      <c r="A699" s="1">
        <v>736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101"/>
      <c r="V699" s="107"/>
      <c r="W699" s="107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</row>
    <row r="700" spans="1:101">
      <c r="A700" s="1">
        <v>737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101"/>
      <c r="V700" s="107"/>
      <c r="W700" s="107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</row>
    <row r="701" spans="1:101">
      <c r="A701" s="1">
        <v>738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101"/>
      <c r="V701" s="107"/>
      <c r="W701" s="107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</row>
    <row r="702" spans="1:101">
      <c r="A702" s="1">
        <v>739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101"/>
      <c r="V702" s="107"/>
      <c r="W702" s="107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</row>
    <row r="703" spans="1:101">
      <c r="A703" s="1">
        <v>740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101"/>
      <c r="V703" s="107"/>
      <c r="W703" s="107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</row>
    <row r="704" spans="1:101">
      <c r="A704" s="1">
        <v>741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101"/>
      <c r="V704" s="107"/>
      <c r="W704" s="107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</row>
    <row r="705" spans="1:101">
      <c r="A705" s="1">
        <v>742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101"/>
      <c r="V705" s="107"/>
      <c r="W705" s="107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</row>
    <row r="706" spans="1:101">
      <c r="A706" s="1">
        <v>743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101"/>
      <c r="V706" s="107"/>
      <c r="W706" s="107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</row>
    <row r="707" spans="1:101">
      <c r="A707" s="1">
        <v>744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101"/>
      <c r="V707" s="107"/>
      <c r="W707" s="107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</row>
    <row r="708" spans="1:101">
      <c r="A708" s="1">
        <v>745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101"/>
      <c r="V708" s="107"/>
      <c r="W708" s="107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</row>
    <row r="709" spans="1:101">
      <c r="A709" s="1">
        <v>746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101"/>
      <c r="V709" s="107"/>
      <c r="W709" s="107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</row>
    <row r="710" spans="1:101">
      <c r="A710" s="1">
        <v>747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101"/>
      <c r="V710" s="107"/>
      <c r="W710" s="107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</row>
    <row r="711" spans="1:101">
      <c r="A711" s="1">
        <v>748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101"/>
      <c r="V711" s="107"/>
      <c r="W711" s="107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</row>
    <row r="712" spans="1:101">
      <c r="A712" s="1">
        <v>749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101"/>
      <c r="V712" s="107"/>
      <c r="W712" s="107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</row>
    <row r="713" spans="1:101">
      <c r="A713" s="1">
        <v>750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101"/>
      <c r="V713" s="107"/>
      <c r="W713" s="107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</row>
    <row r="714" spans="1:101">
      <c r="A714" s="1">
        <v>751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101"/>
      <c r="V714" s="107"/>
      <c r="W714" s="107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</row>
    <row r="715" spans="1:101">
      <c r="A715" s="1">
        <v>752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101"/>
      <c r="V715" s="107"/>
      <c r="W715" s="107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</row>
    <row r="716" spans="1:101">
      <c r="A716" s="1">
        <v>753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101"/>
      <c r="V716" s="107"/>
      <c r="W716" s="107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</row>
    <row r="717" spans="1:101">
      <c r="A717" s="1">
        <v>754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101"/>
      <c r="V717" s="107"/>
      <c r="W717" s="107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</row>
    <row r="718" spans="1:101">
      <c r="A718" s="1">
        <v>755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101"/>
      <c r="V718" s="107"/>
      <c r="W718" s="107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</row>
    <row r="719" spans="1:101">
      <c r="A719" s="1">
        <v>756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101"/>
      <c r="V719" s="107"/>
      <c r="W719" s="107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</row>
    <row r="720" spans="1:101">
      <c r="A720" s="1">
        <v>757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101"/>
      <c r="V720" s="107"/>
      <c r="W720" s="107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</row>
    <row r="721" spans="1:101">
      <c r="A721" s="1">
        <v>758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101"/>
      <c r="V721" s="107"/>
      <c r="W721" s="107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</row>
    <row r="722" spans="1:101">
      <c r="A722" s="1">
        <v>759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101"/>
      <c r="V722" s="107"/>
      <c r="W722" s="107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</row>
    <row r="723" spans="1:101">
      <c r="A723" s="1">
        <v>760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101"/>
      <c r="V723" s="107"/>
      <c r="W723" s="107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</row>
    <row r="724" spans="1:101">
      <c r="A724" s="1">
        <v>761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101"/>
      <c r="V724" s="107"/>
      <c r="W724" s="107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</row>
    <row r="725" spans="1:101">
      <c r="A725" s="1">
        <v>762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101"/>
      <c r="V725" s="107"/>
      <c r="W725" s="107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</row>
    <row r="726" spans="1:101">
      <c r="A726" s="1">
        <v>763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101"/>
      <c r="V726" s="107"/>
      <c r="W726" s="107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</row>
    <row r="727" spans="1:101">
      <c r="A727" s="1">
        <v>764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101"/>
      <c r="V727" s="107"/>
      <c r="W727" s="107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</row>
    <row r="728" spans="1:101">
      <c r="A728" s="1">
        <v>765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101"/>
      <c r="V728" s="107"/>
      <c r="W728" s="107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</row>
    <row r="729" spans="1:101">
      <c r="A729" s="1">
        <v>766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101"/>
      <c r="V729" s="107"/>
      <c r="W729" s="107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</row>
    <row r="730" spans="1:101">
      <c r="A730" s="1">
        <v>767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101"/>
      <c r="V730" s="107"/>
      <c r="W730" s="107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</row>
    <row r="731" spans="1:101">
      <c r="A731" s="1">
        <v>768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101"/>
      <c r="V731" s="107"/>
      <c r="W731" s="107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</row>
    <row r="732" spans="1:101">
      <c r="A732" s="1">
        <v>769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101"/>
      <c r="V732" s="107"/>
      <c r="W732" s="107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</row>
    <row r="733" spans="1:101">
      <c r="A733" s="1">
        <v>770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101"/>
      <c r="V733" s="107"/>
      <c r="W733" s="107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</row>
    <row r="734" spans="1:101">
      <c r="A734" s="1">
        <v>771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101"/>
      <c r="V734" s="107"/>
      <c r="W734" s="107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</row>
    <row r="735" spans="1:101">
      <c r="A735" s="1">
        <v>772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101"/>
      <c r="V735" s="107"/>
      <c r="W735" s="107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</row>
    <row r="736" spans="1:101">
      <c r="A736" s="1">
        <v>773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101"/>
      <c r="V736" s="107"/>
      <c r="W736" s="107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</row>
    <row r="737" spans="1:101">
      <c r="A737" s="1">
        <v>774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101"/>
      <c r="V737" s="107"/>
      <c r="W737" s="107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</row>
    <row r="738" spans="1:101">
      <c r="A738" s="1">
        <v>775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101"/>
      <c r="V738" s="107"/>
      <c r="W738" s="107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</row>
    <row r="739" spans="1:101">
      <c r="A739" s="1">
        <v>776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101"/>
      <c r="V739" s="107"/>
      <c r="W739" s="107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</row>
    <row r="740" spans="1:101">
      <c r="A740" s="1">
        <v>777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101"/>
      <c r="V740" s="107"/>
      <c r="W740" s="107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</row>
    <row r="741" spans="1:101">
      <c r="A741" s="1">
        <v>778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101"/>
      <c r="V741" s="107"/>
      <c r="W741" s="107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</row>
    <row r="742" spans="1:101">
      <c r="A742" s="1">
        <v>779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101"/>
      <c r="V742" s="107"/>
      <c r="W742" s="107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</row>
    <row r="743" spans="1:101">
      <c r="A743" s="1">
        <v>780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101"/>
      <c r="V743" s="107"/>
      <c r="W743" s="107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</row>
    <row r="744" spans="1:101">
      <c r="A744" s="1">
        <v>781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101"/>
      <c r="V744" s="107"/>
      <c r="W744" s="107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</row>
    <row r="745" spans="1:101">
      <c r="A745" s="1">
        <v>782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101"/>
      <c r="V745" s="107"/>
      <c r="W745" s="107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</row>
    <row r="746" spans="1:101">
      <c r="A746" s="1">
        <v>783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101"/>
      <c r="V746" s="107"/>
      <c r="W746" s="107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</row>
    <row r="747" spans="1:101">
      <c r="A747" s="1">
        <v>784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101"/>
      <c r="V747" s="107"/>
      <c r="W747" s="107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</row>
    <row r="748" spans="1:101">
      <c r="A748" s="1">
        <v>785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101"/>
      <c r="V748" s="107"/>
      <c r="W748" s="107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</row>
    <row r="749" spans="1:101">
      <c r="A749" s="1">
        <v>786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101"/>
      <c r="V749" s="107"/>
      <c r="W749" s="107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</row>
    <row r="750" spans="1:101">
      <c r="A750" s="1">
        <v>787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101"/>
      <c r="V750" s="107"/>
      <c r="W750" s="107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</row>
    <row r="751" spans="1:101">
      <c r="A751" s="1">
        <v>788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101"/>
      <c r="V751" s="107"/>
      <c r="W751" s="107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</row>
    <row r="752" spans="1:101">
      <c r="A752" s="1">
        <v>789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101"/>
      <c r="V752" s="107"/>
      <c r="W752" s="107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</row>
    <row r="753" spans="1:101">
      <c r="A753" s="1">
        <v>790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101"/>
      <c r="V753" s="107"/>
      <c r="W753" s="107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</row>
    <row r="754" spans="1:101">
      <c r="A754" s="1">
        <v>791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101"/>
      <c r="V754" s="107"/>
      <c r="W754" s="107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</row>
    <row r="755" spans="1:101">
      <c r="A755" s="1">
        <v>792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101"/>
      <c r="V755" s="107"/>
      <c r="W755" s="107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</row>
    <row r="756" spans="1:101">
      <c r="A756" s="1">
        <v>793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101"/>
      <c r="V756" s="107"/>
      <c r="W756" s="107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</row>
    <row r="757" spans="1:101">
      <c r="A757" s="1">
        <v>794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101"/>
      <c r="V757" s="107"/>
      <c r="W757" s="107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</row>
    <row r="758" spans="1:101">
      <c r="A758" s="1">
        <v>795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101"/>
      <c r="V758" s="107"/>
      <c r="W758" s="107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</row>
    <row r="759" spans="1:101">
      <c r="A759" s="1">
        <v>796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101"/>
      <c r="V759" s="107"/>
      <c r="W759" s="107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</row>
    <row r="760" spans="1:101">
      <c r="A760" s="1">
        <v>797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101"/>
      <c r="V760" s="107"/>
      <c r="W760" s="107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</row>
    <row r="761" spans="1:101">
      <c r="A761" s="1">
        <v>798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101"/>
      <c r="V761" s="107"/>
      <c r="W761" s="107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</row>
    <row r="762" spans="1:101">
      <c r="A762" s="1">
        <v>799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101"/>
      <c r="V762" s="107"/>
      <c r="W762" s="107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</row>
    <row r="763" spans="1:101">
      <c r="A763" s="1">
        <v>800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101"/>
      <c r="V763" s="107"/>
      <c r="W763" s="107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</row>
    <row r="764" spans="1:101">
      <c r="A764" s="1">
        <v>801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101"/>
      <c r="V764" s="107"/>
      <c r="W764" s="107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</row>
    <row r="765" spans="1:101">
      <c r="A765" s="1">
        <v>802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101"/>
      <c r="V765" s="107"/>
      <c r="W765" s="107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</row>
    <row r="766" spans="1:101">
      <c r="A766" s="1">
        <v>803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101"/>
      <c r="V766" s="107"/>
      <c r="W766" s="107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</row>
    <row r="767" spans="1:101">
      <c r="A767" s="1">
        <v>804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101"/>
      <c r="V767" s="107"/>
      <c r="W767" s="107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</row>
    <row r="768" spans="1:101">
      <c r="A768" s="1">
        <v>805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101"/>
      <c r="V768" s="107"/>
      <c r="W768" s="107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</row>
    <row r="769" spans="1:101">
      <c r="A769" s="1">
        <v>806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101"/>
      <c r="V769" s="107"/>
      <c r="W769" s="107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</row>
    <row r="770" spans="1:101">
      <c r="A770" s="1">
        <v>807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101"/>
      <c r="V770" s="107"/>
      <c r="W770" s="107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</row>
    <row r="771" spans="1:101">
      <c r="A771" s="1">
        <v>808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101"/>
      <c r="V771" s="107"/>
      <c r="W771" s="107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</row>
    <row r="772" spans="1:101">
      <c r="A772" s="1">
        <v>809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101"/>
      <c r="V772" s="107"/>
      <c r="W772" s="107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</row>
    <row r="773" spans="1:101">
      <c r="A773" s="1">
        <v>810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101"/>
      <c r="V773" s="107"/>
      <c r="W773" s="107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</row>
    <row r="774" spans="1:101">
      <c r="A774" s="1">
        <v>811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101"/>
      <c r="V774" s="107"/>
      <c r="W774" s="107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</row>
    <row r="775" spans="1:101">
      <c r="A775" s="1">
        <v>812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101"/>
      <c r="V775" s="107"/>
      <c r="W775" s="107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</row>
    <row r="776" spans="1:101">
      <c r="A776" s="1">
        <v>813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101"/>
      <c r="V776" s="107"/>
      <c r="W776" s="107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</row>
    <row r="777" spans="1:101">
      <c r="A777" s="1">
        <v>814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101"/>
      <c r="V777" s="107"/>
      <c r="W777" s="107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</row>
    <row r="778" spans="1:101">
      <c r="A778" s="1">
        <v>815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101"/>
      <c r="V778" s="107"/>
      <c r="W778" s="107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</row>
    <row r="779" spans="1:101">
      <c r="A779" s="1">
        <v>816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101"/>
      <c r="V779" s="107"/>
      <c r="W779" s="107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</row>
    <row r="780" spans="1:101">
      <c r="A780" s="1">
        <v>817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101"/>
      <c r="V780" s="107"/>
      <c r="W780" s="107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</row>
    <row r="781" spans="1:101">
      <c r="A781" s="1">
        <v>818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101"/>
      <c r="V781" s="107"/>
      <c r="W781" s="107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</row>
    <row r="782" spans="1:101">
      <c r="A782" s="1">
        <v>819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101"/>
      <c r="V782" s="107"/>
      <c r="W782" s="107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</row>
    <row r="783" spans="1:101">
      <c r="A783" s="1">
        <v>820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101"/>
      <c r="V783" s="107"/>
      <c r="W783" s="107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</row>
    <row r="784" spans="1:101">
      <c r="A784" s="1">
        <v>821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101"/>
      <c r="V784" s="107"/>
      <c r="W784" s="107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</row>
    <row r="785" spans="1:101">
      <c r="A785" s="1">
        <v>822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101"/>
      <c r="V785" s="107"/>
      <c r="W785" s="107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</row>
    <row r="786" spans="1:101">
      <c r="A786" s="1">
        <v>823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101"/>
      <c r="V786" s="107"/>
      <c r="W786" s="107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</row>
    <row r="787" spans="1:101">
      <c r="A787" s="1">
        <v>824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101"/>
      <c r="V787" s="107"/>
      <c r="W787" s="107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</row>
    <row r="788" spans="1:101">
      <c r="A788" s="1">
        <v>825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101"/>
      <c r="V788" s="107"/>
      <c r="W788" s="107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</row>
    <row r="789" spans="1:101">
      <c r="A789" s="1">
        <v>826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101"/>
      <c r="V789" s="107"/>
      <c r="W789" s="107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</row>
    <row r="790" spans="1:101">
      <c r="A790" s="1">
        <v>827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101"/>
      <c r="V790" s="107"/>
      <c r="W790" s="107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</row>
    <row r="791" spans="1:101">
      <c r="A791" s="1">
        <v>828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101"/>
      <c r="V791" s="107"/>
      <c r="W791" s="107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</row>
    <row r="792" spans="1:101">
      <c r="A792" s="1">
        <v>829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101"/>
      <c r="V792" s="107"/>
      <c r="W792" s="107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</row>
    <row r="793" spans="1:101">
      <c r="A793" s="1">
        <v>830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101"/>
      <c r="V793" s="107"/>
      <c r="W793" s="107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</row>
    <row r="794" spans="1:101">
      <c r="A794" s="1">
        <v>831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101"/>
      <c r="V794" s="107"/>
      <c r="W794" s="107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</row>
    <row r="795" spans="1:101">
      <c r="A795" s="1">
        <v>832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101"/>
      <c r="V795" s="107"/>
      <c r="W795" s="107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</row>
    <row r="796" spans="1:101">
      <c r="A796" s="1">
        <v>833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101"/>
      <c r="V796" s="107"/>
      <c r="W796" s="107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</row>
    <row r="797" spans="1:101">
      <c r="A797" s="1">
        <v>834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101"/>
      <c r="V797" s="107"/>
      <c r="W797" s="107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</row>
    <row r="798" spans="1:101">
      <c r="A798" s="1">
        <v>835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101"/>
      <c r="V798" s="107"/>
      <c r="W798" s="107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</row>
    <row r="799" spans="1:101">
      <c r="A799" s="1">
        <v>836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101"/>
      <c r="V799" s="107"/>
      <c r="W799" s="107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</row>
    <row r="800" spans="1:101">
      <c r="A800" s="1">
        <v>837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101"/>
      <c r="V800" s="107"/>
      <c r="W800" s="107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</row>
    <row r="801" spans="1:101">
      <c r="A801" s="1">
        <v>838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101"/>
      <c r="V801" s="107"/>
      <c r="W801" s="107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</row>
    <row r="802" spans="1:101">
      <c r="A802" s="1">
        <v>839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101"/>
      <c r="V802" s="107"/>
      <c r="W802" s="107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</row>
    <row r="803" spans="1:101">
      <c r="A803" s="1">
        <v>840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101"/>
      <c r="V803" s="107"/>
      <c r="W803" s="107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</row>
    <row r="804" spans="1:101">
      <c r="A804" s="1">
        <v>841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101"/>
      <c r="V804" s="107"/>
      <c r="W804" s="107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</row>
    <row r="805" spans="1:101">
      <c r="A805" s="1">
        <v>842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101"/>
      <c r="V805" s="107"/>
      <c r="W805" s="107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</row>
    <row r="806" spans="1:101">
      <c r="A806" s="1">
        <v>843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101"/>
      <c r="V806" s="107"/>
      <c r="W806" s="107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</row>
    <row r="807" spans="1:101">
      <c r="A807" s="1">
        <v>844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101"/>
      <c r="V807" s="107"/>
      <c r="W807" s="107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</row>
    <row r="808" spans="1:101">
      <c r="A808" s="1">
        <v>845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101"/>
      <c r="V808" s="107"/>
      <c r="W808" s="107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</row>
    <row r="809" spans="1:101">
      <c r="A809" s="1">
        <v>846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101"/>
      <c r="V809" s="107"/>
      <c r="W809" s="107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</row>
    <row r="810" spans="1:101">
      <c r="A810" s="1">
        <v>847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101"/>
      <c r="V810" s="107"/>
      <c r="W810" s="107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</row>
    <row r="811" spans="1:101">
      <c r="A811" s="1">
        <v>848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101"/>
      <c r="V811" s="107"/>
      <c r="W811" s="107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</row>
    <row r="812" spans="1:101">
      <c r="A812" s="1">
        <v>849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101"/>
      <c r="V812" s="107"/>
      <c r="W812" s="107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</row>
    <row r="813" spans="1:101">
      <c r="A813" s="1">
        <v>850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101"/>
      <c r="V813" s="107"/>
      <c r="W813" s="107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</row>
    <row r="814" spans="1:101">
      <c r="A814" s="1">
        <v>851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101"/>
      <c r="V814" s="107"/>
      <c r="W814" s="107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</row>
    <row r="815" spans="1:101">
      <c r="A815" s="1">
        <v>852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101"/>
      <c r="V815" s="107"/>
      <c r="W815" s="107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</row>
    <row r="816" spans="1:101">
      <c r="A816" s="1">
        <v>853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101"/>
      <c r="V816" s="107"/>
      <c r="W816" s="107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</row>
    <row r="817" spans="1:101">
      <c r="A817" s="1">
        <v>854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101"/>
      <c r="V817" s="107"/>
      <c r="W817" s="107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</row>
    <row r="818" spans="1:101">
      <c r="A818" s="1">
        <v>855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101"/>
      <c r="V818" s="107"/>
      <c r="W818" s="107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</row>
    <row r="819" spans="1:101">
      <c r="A819" s="1">
        <v>856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101"/>
      <c r="V819" s="107"/>
      <c r="W819" s="107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</row>
    <row r="820" spans="1:101">
      <c r="A820" s="1">
        <v>857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101"/>
      <c r="V820" s="107"/>
      <c r="W820" s="107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</row>
    <row r="821" spans="1:101">
      <c r="A821" s="1">
        <v>858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101"/>
      <c r="V821" s="107"/>
      <c r="W821" s="107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</row>
    <row r="822" spans="1:101">
      <c r="A822" s="1">
        <v>859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101"/>
      <c r="V822" s="107"/>
      <c r="W822" s="107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</row>
    <row r="823" spans="1:101">
      <c r="A823" s="1">
        <v>860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101"/>
      <c r="V823" s="107"/>
      <c r="W823" s="107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</row>
    <row r="824" spans="1:101">
      <c r="A824" s="1">
        <v>861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101"/>
      <c r="V824" s="107"/>
      <c r="W824" s="107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</row>
    <row r="825" spans="1:101">
      <c r="A825" s="1">
        <v>862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101"/>
      <c r="V825" s="107"/>
      <c r="W825" s="107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</row>
    <row r="826" spans="1:101">
      <c r="A826" s="1">
        <v>863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101"/>
      <c r="V826" s="107"/>
      <c r="W826" s="107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</row>
    <row r="827" spans="1:101">
      <c r="A827" s="1">
        <v>864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101"/>
      <c r="V827" s="107"/>
      <c r="W827" s="107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</row>
    <row r="828" spans="1:101">
      <c r="A828" s="1">
        <v>865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101"/>
      <c r="V828" s="107"/>
      <c r="W828" s="107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</row>
    <row r="829" spans="1:101">
      <c r="A829" s="1">
        <v>866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101"/>
      <c r="V829" s="107"/>
      <c r="W829" s="107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</row>
    <row r="830" spans="1:101">
      <c r="A830" s="1">
        <v>867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101"/>
      <c r="V830" s="107"/>
      <c r="W830" s="107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</row>
    <row r="831" spans="1:101">
      <c r="A831" s="1">
        <v>868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101"/>
      <c r="V831" s="107"/>
      <c r="W831" s="107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</row>
    <row r="832" spans="1:101">
      <c r="A832" s="1">
        <v>869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101"/>
      <c r="V832" s="107"/>
      <c r="W832" s="107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</row>
    <row r="833" spans="1:101">
      <c r="A833" s="1">
        <v>870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101"/>
      <c r="V833" s="107"/>
      <c r="W833" s="107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</row>
    <row r="834" spans="1:101">
      <c r="A834" s="1">
        <v>871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101"/>
      <c r="V834" s="107"/>
      <c r="W834" s="107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</row>
    <row r="835" spans="1:101">
      <c r="A835" s="1">
        <v>872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101"/>
      <c r="V835" s="107"/>
      <c r="W835" s="107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</row>
    <row r="836" spans="1:101">
      <c r="A836" s="1">
        <v>873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101"/>
      <c r="V836" s="107"/>
      <c r="W836" s="107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</row>
    <row r="837" spans="1:101">
      <c r="A837" s="1">
        <v>874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101"/>
      <c r="V837" s="107"/>
      <c r="W837" s="107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</row>
    <row r="838" spans="1:101">
      <c r="A838" s="1">
        <v>875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101"/>
      <c r="V838" s="107"/>
      <c r="W838" s="107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</row>
    <row r="839" spans="1:101">
      <c r="A839" s="1">
        <v>876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101"/>
      <c r="V839" s="107"/>
      <c r="W839" s="107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</row>
    <row r="840" spans="1:101">
      <c r="A840" s="1">
        <v>877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101"/>
      <c r="V840" s="107"/>
      <c r="W840" s="107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</row>
    <row r="841" spans="1:101">
      <c r="A841" s="1">
        <v>878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101"/>
      <c r="V841" s="107"/>
      <c r="W841" s="107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</row>
    <row r="842" spans="1:101">
      <c r="A842" s="1">
        <v>879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101"/>
      <c r="V842" s="107"/>
      <c r="W842" s="107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</row>
    <row r="843" spans="1:101">
      <c r="A843" s="1">
        <v>880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101"/>
      <c r="V843" s="107"/>
      <c r="W843" s="107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</row>
    <row r="844" spans="1:101">
      <c r="A844" s="1">
        <v>881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101"/>
      <c r="V844" s="107"/>
      <c r="W844" s="107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</row>
    <row r="845" spans="1:101">
      <c r="A845" s="1">
        <v>882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101"/>
      <c r="V845" s="107"/>
      <c r="W845" s="107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</row>
    <row r="846" spans="1:101">
      <c r="A846" s="1">
        <v>883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101"/>
      <c r="V846" s="107"/>
      <c r="W846" s="107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</row>
    <row r="847" spans="1:101">
      <c r="A847" s="1">
        <v>884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101"/>
      <c r="V847" s="107"/>
      <c r="W847" s="107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</row>
    <row r="848" spans="1:101">
      <c r="A848" s="1">
        <v>885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101"/>
      <c r="V848" s="107"/>
      <c r="W848" s="107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</row>
    <row r="849" spans="1:101">
      <c r="A849" s="1">
        <v>886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101"/>
      <c r="V849" s="107"/>
      <c r="W849" s="107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</row>
    <row r="850" spans="1:101">
      <c r="A850" s="1">
        <v>887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101"/>
      <c r="V850" s="107"/>
      <c r="W850" s="107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</row>
    <row r="851" spans="1:101">
      <c r="A851" s="1">
        <v>888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101"/>
      <c r="V851" s="107"/>
      <c r="W851" s="107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</row>
    <row r="852" spans="1:101">
      <c r="A852" s="1">
        <v>889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101"/>
      <c r="V852" s="107"/>
      <c r="W852" s="107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</row>
    <row r="853" spans="1:101">
      <c r="A853" s="1">
        <v>890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101"/>
      <c r="V853" s="107"/>
      <c r="W853" s="107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</row>
    <row r="854" spans="1:101">
      <c r="A854" s="1">
        <v>891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101"/>
      <c r="V854" s="107"/>
      <c r="W854" s="107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</row>
    <row r="855" spans="1:101">
      <c r="A855" s="1">
        <v>892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101"/>
      <c r="V855" s="107"/>
      <c r="W855" s="107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</row>
    <row r="856" spans="1:101">
      <c r="A856" s="1">
        <v>893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101"/>
      <c r="V856" s="107"/>
      <c r="W856" s="107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</row>
    <row r="857" spans="1:101">
      <c r="A857" s="1">
        <v>894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101"/>
      <c r="V857" s="107"/>
      <c r="W857" s="107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</row>
    <row r="858" spans="1:101">
      <c r="A858" s="1">
        <v>895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101"/>
      <c r="V858" s="107"/>
      <c r="W858" s="107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</row>
    <row r="859" spans="1:101">
      <c r="A859" s="1">
        <v>896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101"/>
      <c r="V859" s="107"/>
      <c r="W859" s="107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</row>
    <row r="860" spans="1:101">
      <c r="A860" s="1">
        <v>897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101"/>
      <c r="V860" s="107"/>
      <c r="W860" s="107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</row>
    <row r="861" spans="1:101">
      <c r="A861" s="1">
        <v>898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101"/>
      <c r="V861" s="107"/>
      <c r="W861" s="107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</row>
    <row r="862" spans="1:101">
      <c r="A862" s="1">
        <v>899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101"/>
      <c r="V862" s="107"/>
      <c r="W862" s="107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</row>
    <row r="863" spans="1:101">
      <c r="A863" s="1">
        <v>900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101"/>
      <c r="V863" s="107"/>
      <c r="W863" s="107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</row>
    <row r="864" spans="1:101">
      <c r="A864" s="1">
        <v>901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101"/>
      <c r="V864" s="107"/>
      <c r="W864" s="107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</row>
    <row r="865" spans="1:101">
      <c r="A865" s="1">
        <v>902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101"/>
      <c r="V865" s="107"/>
      <c r="W865" s="107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</row>
    <row r="866" spans="1:101">
      <c r="A866" s="1">
        <v>903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101"/>
      <c r="V866" s="107"/>
      <c r="W866" s="10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</row>
    <row r="867" spans="1:101">
      <c r="A867" s="1">
        <v>904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101"/>
      <c r="V867" s="107"/>
      <c r="W867" s="107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</row>
    <row r="868" spans="1:101">
      <c r="A868" s="1">
        <v>905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101"/>
      <c r="V868" s="107"/>
      <c r="W868" s="107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</row>
    <row r="869" spans="1:101">
      <c r="A869" s="1">
        <v>906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101"/>
      <c r="V869" s="107"/>
      <c r="W869" s="107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</row>
    <row r="870" spans="1:101">
      <c r="A870" s="1">
        <v>907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101"/>
      <c r="V870" s="107"/>
      <c r="W870" s="107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</row>
    <row r="871" spans="1:101">
      <c r="A871" s="1">
        <v>908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101"/>
      <c r="V871" s="107"/>
      <c r="W871" s="107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</row>
    <row r="872" spans="1:101">
      <c r="A872" s="1">
        <v>909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101"/>
      <c r="V872" s="107"/>
      <c r="W872" s="107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</row>
    <row r="873" spans="1:101">
      <c r="A873" s="1">
        <v>910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101"/>
      <c r="V873" s="107"/>
      <c r="W873" s="107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</row>
    <row r="874" spans="1:101">
      <c r="A874" s="1">
        <v>911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101"/>
      <c r="V874" s="107"/>
      <c r="W874" s="107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</row>
    <row r="875" spans="1:101">
      <c r="A875" s="1">
        <v>912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101"/>
      <c r="V875" s="107"/>
      <c r="W875" s="107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</row>
    <row r="876" spans="1:101">
      <c r="A876" s="1">
        <v>913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101"/>
      <c r="V876" s="107"/>
      <c r="W876" s="107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</row>
    <row r="877" spans="1:101">
      <c r="A877" s="1">
        <v>914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101"/>
      <c r="V877" s="107"/>
      <c r="W877" s="107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</row>
    <row r="878" spans="1:101">
      <c r="A878" s="1">
        <v>915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101"/>
      <c r="V878" s="107"/>
      <c r="W878" s="107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</row>
    <row r="879" spans="1:101">
      <c r="A879" s="1">
        <v>916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101"/>
      <c r="V879" s="107"/>
      <c r="W879" s="107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</row>
    <row r="880" spans="1:101">
      <c r="A880" s="1">
        <v>917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101"/>
      <c r="V880" s="107"/>
      <c r="W880" s="107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</row>
    <row r="881" spans="1:101">
      <c r="A881" s="1">
        <v>918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101"/>
      <c r="V881" s="107"/>
      <c r="W881" s="107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</row>
    <row r="882" spans="1:101">
      <c r="A882" s="1">
        <v>919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101"/>
      <c r="V882" s="107"/>
      <c r="W882" s="107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</row>
    <row r="883" spans="1:101">
      <c r="A883" s="1">
        <v>920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101"/>
      <c r="V883" s="107"/>
      <c r="W883" s="107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</row>
    <row r="884" spans="1:101">
      <c r="A884" s="1">
        <v>921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101"/>
      <c r="V884" s="107"/>
      <c r="W884" s="107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</row>
    <row r="885" spans="1:101">
      <c r="A885" s="1">
        <v>922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101"/>
      <c r="V885" s="107"/>
      <c r="W885" s="107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</row>
    <row r="886" spans="1:101">
      <c r="A886" s="1">
        <v>923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101"/>
      <c r="V886" s="107"/>
      <c r="W886" s="107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</row>
    <row r="887" spans="1:101">
      <c r="A887" s="1">
        <v>924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101"/>
      <c r="V887" s="107"/>
      <c r="W887" s="107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</row>
    <row r="888" spans="1:101">
      <c r="A888" s="1">
        <v>925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101"/>
      <c r="V888" s="107"/>
      <c r="W888" s="107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</row>
    <row r="889" spans="1:101">
      <c r="A889" s="1">
        <v>926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101"/>
      <c r="V889" s="107"/>
      <c r="W889" s="107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</row>
    <row r="890" spans="1:101">
      <c r="A890" s="1">
        <v>927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101"/>
      <c r="V890" s="107"/>
      <c r="W890" s="107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</row>
    <row r="891" spans="1:101">
      <c r="A891" s="1">
        <v>928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101"/>
      <c r="V891" s="107"/>
      <c r="W891" s="107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</row>
    <row r="892" spans="1:101">
      <c r="A892" s="1">
        <v>929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101"/>
      <c r="V892" s="107"/>
      <c r="W892" s="107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</row>
    <row r="893" spans="1:101">
      <c r="A893" s="1">
        <v>930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101"/>
      <c r="V893" s="107"/>
      <c r="W893" s="107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</row>
    <row r="894" spans="1:101">
      <c r="A894" s="1">
        <v>931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101"/>
      <c r="V894" s="107"/>
      <c r="W894" s="107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</row>
    <row r="895" spans="1:101">
      <c r="A895" s="1">
        <v>932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101"/>
      <c r="V895" s="107"/>
      <c r="W895" s="107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</row>
    <row r="896" spans="1:101">
      <c r="A896" s="1">
        <v>933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101"/>
      <c r="V896" s="107"/>
      <c r="W896" s="107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</row>
    <row r="897" spans="1:101">
      <c r="A897" s="1">
        <v>934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101"/>
      <c r="V897" s="107"/>
      <c r="W897" s="107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</row>
    <row r="898" spans="1:101">
      <c r="A898" s="1">
        <v>935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101"/>
      <c r="V898" s="107"/>
      <c r="W898" s="107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</row>
    <row r="899" spans="1:101">
      <c r="A899" s="1">
        <v>936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101"/>
      <c r="V899" s="107"/>
      <c r="W899" s="107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</row>
    <row r="900" spans="1:101">
      <c r="A900" s="1">
        <v>937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101"/>
      <c r="V900" s="107"/>
      <c r="W900" s="107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</row>
    <row r="901" spans="1:101">
      <c r="A901" s="1">
        <v>938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101"/>
      <c r="V901" s="107"/>
      <c r="W901" s="107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</row>
    <row r="902" spans="1:101">
      <c r="A902" s="1">
        <v>939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101"/>
      <c r="V902" s="107"/>
      <c r="W902" s="107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</row>
    <row r="903" spans="1:101">
      <c r="A903" s="1">
        <v>940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101"/>
      <c r="V903" s="107"/>
      <c r="W903" s="107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</row>
    <row r="904" spans="1:101">
      <c r="A904" s="1">
        <v>941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101"/>
      <c r="V904" s="107"/>
      <c r="W904" s="107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</row>
    <row r="905" spans="1:101">
      <c r="A905" s="1">
        <v>942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101"/>
      <c r="V905" s="107"/>
      <c r="W905" s="107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</row>
    <row r="906" spans="1:101">
      <c r="A906" s="1">
        <v>943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101"/>
      <c r="V906" s="107"/>
      <c r="W906" s="107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</row>
    <row r="907" spans="1:101">
      <c r="A907" s="1">
        <v>944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101"/>
      <c r="V907" s="107"/>
      <c r="W907" s="107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</row>
    <row r="908" spans="1:101">
      <c r="A908" s="1">
        <v>945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101"/>
      <c r="V908" s="107"/>
      <c r="W908" s="107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</row>
    <row r="909" spans="1:101">
      <c r="A909" s="1">
        <v>946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101"/>
      <c r="V909" s="107"/>
      <c r="W909" s="107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</row>
    <row r="910" spans="1:101">
      <c r="A910" s="1">
        <v>947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101"/>
      <c r="V910" s="107"/>
      <c r="W910" s="107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</row>
    <row r="911" spans="1:101">
      <c r="A911" s="1">
        <v>948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101"/>
      <c r="V911" s="107"/>
      <c r="W911" s="107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</row>
    <row r="912" spans="1:101">
      <c r="A912" s="1">
        <v>949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101"/>
      <c r="V912" s="107"/>
      <c r="W912" s="107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</row>
    <row r="913" spans="1:101">
      <c r="A913" s="1">
        <v>950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101"/>
      <c r="V913" s="107"/>
      <c r="W913" s="107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</row>
    <row r="914" spans="1:101">
      <c r="A914" s="1">
        <v>951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101"/>
      <c r="V914" s="107"/>
      <c r="W914" s="107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</row>
    <row r="915" spans="1:101">
      <c r="A915" s="1">
        <v>952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101"/>
      <c r="V915" s="107"/>
      <c r="W915" s="107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</row>
    <row r="916" spans="1:101">
      <c r="A916" s="1">
        <v>953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101"/>
      <c r="V916" s="107"/>
      <c r="W916" s="107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</row>
    <row r="917" spans="1:101">
      <c r="A917" s="1">
        <v>954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101"/>
      <c r="V917" s="107"/>
      <c r="W917" s="107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</row>
    <row r="918" spans="1:101">
      <c r="A918" s="1">
        <v>955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101"/>
      <c r="V918" s="107"/>
      <c r="W918" s="107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</row>
    <row r="919" spans="1:101">
      <c r="A919" s="1">
        <v>956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101"/>
      <c r="V919" s="107"/>
      <c r="W919" s="107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</row>
    <row r="920" spans="1:101">
      <c r="A920" s="1">
        <v>957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101"/>
      <c r="V920" s="107"/>
      <c r="W920" s="107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</row>
    <row r="921" spans="1:101">
      <c r="A921" s="1">
        <v>958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101"/>
      <c r="V921" s="107"/>
      <c r="W921" s="107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</row>
    <row r="922" spans="1:101">
      <c r="A922" s="1">
        <v>959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101"/>
      <c r="V922" s="107"/>
      <c r="W922" s="107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</row>
    <row r="923" spans="1:101">
      <c r="A923" s="1">
        <v>960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101"/>
      <c r="V923" s="107"/>
      <c r="W923" s="107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</row>
    <row r="924" spans="1:101">
      <c r="A924" s="1">
        <v>961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101"/>
      <c r="V924" s="107"/>
      <c r="W924" s="107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</row>
    <row r="925" spans="1:101">
      <c r="A925" s="1">
        <v>962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101"/>
      <c r="V925" s="107"/>
      <c r="W925" s="107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</row>
    <row r="926" spans="1:101">
      <c r="A926" s="1">
        <v>963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101"/>
      <c r="V926" s="107"/>
      <c r="W926" s="107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</row>
    <row r="927" spans="1:101">
      <c r="A927" s="1">
        <v>964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101"/>
      <c r="V927" s="107"/>
      <c r="W927" s="107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</row>
    <row r="928" spans="1:101">
      <c r="A928" s="1">
        <v>965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101"/>
      <c r="V928" s="107"/>
      <c r="W928" s="107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</row>
    <row r="929" spans="1:101">
      <c r="A929" s="1">
        <v>966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101"/>
      <c r="V929" s="107"/>
      <c r="W929" s="107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</row>
    <row r="930" spans="1:101">
      <c r="A930" s="1">
        <v>967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101"/>
      <c r="V930" s="107"/>
      <c r="W930" s="107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</row>
    <row r="931" spans="1:101">
      <c r="A931" s="1">
        <v>968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101"/>
      <c r="V931" s="107"/>
      <c r="W931" s="107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</row>
    <row r="932" spans="1:101">
      <c r="A932" s="1">
        <v>969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101"/>
      <c r="V932" s="107"/>
      <c r="W932" s="107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</row>
    <row r="933" spans="1:101">
      <c r="A933" s="1">
        <v>970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101"/>
      <c r="V933" s="107"/>
      <c r="W933" s="107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</row>
    <row r="934" spans="1:101">
      <c r="A934" s="1">
        <v>971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101"/>
      <c r="V934" s="107"/>
      <c r="W934" s="107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</row>
    <row r="935" spans="1:101">
      <c r="A935" s="1">
        <v>972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101"/>
      <c r="V935" s="107"/>
      <c r="W935" s="107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</row>
    <row r="936" spans="1:101">
      <c r="A936" s="1">
        <v>973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101"/>
      <c r="V936" s="107"/>
      <c r="W936" s="107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</row>
    <row r="937" spans="1:101">
      <c r="A937" s="1">
        <v>974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101"/>
      <c r="V937" s="107"/>
      <c r="W937" s="107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</row>
    <row r="938" spans="1:101">
      <c r="A938" s="1">
        <v>975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101"/>
      <c r="V938" s="107"/>
      <c r="W938" s="107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</row>
    <row r="939" spans="1:101">
      <c r="A939" s="1">
        <v>976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101"/>
      <c r="V939" s="107"/>
      <c r="W939" s="107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</row>
    <row r="940" spans="1:101">
      <c r="A940" s="1">
        <v>977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101"/>
      <c r="V940" s="107"/>
      <c r="W940" s="107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</row>
    <row r="941" spans="1:101">
      <c r="A941" s="1">
        <v>978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101"/>
      <c r="V941" s="107"/>
      <c r="W941" s="107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</row>
    <row r="942" spans="1:101">
      <c r="A942" s="1">
        <v>979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101"/>
      <c r="V942" s="107"/>
      <c r="W942" s="107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</row>
    <row r="943" spans="1:101">
      <c r="A943" s="1">
        <v>980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101"/>
      <c r="V943" s="107"/>
      <c r="W943" s="107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</row>
    <row r="944" spans="1:101">
      <c r="A944" s="1">
        <v>981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101"/>
      <c r="V944" s="107"/>
      <c r="W944" s="107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</row>
    <row r="945" spans="1:101">
      <c r="A945" s="1">
        <v>982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101"/>
      <c r="V945" s="107"/>
      <c r="W945" s="107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</row>
    <row r="946" spans="1:101">
      <c r="A946" s="1">
        <v>983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101"/>
      <c r="V946" s="107"/>
      <c r="W946" s="107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</row>
    <row r="947" spans="1:101">
      <c r="A947" s="1">
        <v>984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101"/>
      <c r="V947" s="107"/>
      <c r="W947" s="107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</row>
    <row r="948" spans="1:101">
      <c r="A948" s="1">
        <v>985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101"/>
      <c r="V948" s="107"/>
      <c r="W948" s="107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</row>
    <row r="949" spans="1:101">
      <c r="A949" s="1">
        <v>986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101"/>
      <c r="V949" s="107"/>
      <c r="W949" s="107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</row>
    <row r="950" spans="1:101">
      <c r="A950" s="1">
        <v>987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101"/>
      <c r="V950" s="107"/>
      <c r="W950" s="107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</row>
    <row r="951" spans="1:101">
      <c r="A951" s="1">
        <v>988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101"/>
      <c r="V951" s="107"/>
      <c r="W951" s="107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</row>
    <row r="952" spans="1:101">
      <c r="A952" s="1">
        <v>989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101"/>
      <c r="V952" s="107"/>
      <c r="W952" s="107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</row>
    <row r="953" spans="1:101">
      <c r="A953" s="1">
        <v>990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101"/>
      <c r="V953" s="107"/>
      <c r="W953" s="107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</row>
    <row r="954" spans="1:101">
      <c r="A954" s="1">
        <v>991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101"/>
      <c r="V954" s="107"/>
      <c r="W954" s="107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</row>
    <row r="955" spans="1:101">
      <c r="A955" s="1">
        <v>992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101"/>
      <c r="V955" s="107"/>
      <c r="W955" s="107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</row>
    <row r="956" spans="1:101">
      <c r="A956" s="1">
        <v>993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101"/>
      <c r="V956" s="107"/>
      <c r="W956" s="107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</row>
    <row r="957" spans="1:101">
      <c r="A957" s="1">
        <v>994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101"/>
      <c r="V957" s="107"/>
      <c r="W957" s="107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</row>
    <row r="958" spans="1:101">
      <c r="A958" s="1">
        <v>995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101"/>
      <c r="V958" s="107"/>
      <c r="W958" s="107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</row>
    <row r="959" spans="1:101">
      <c r="A959" s="1">
        <v>996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101"/>
      <c r="V959" s="107"/>
      <c r="W959" s="107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</row>
    <row r="960" spans="1:101">
      <c r="A960" s="1">
        <v>997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101"/>
      <c r="V960" s="107"/>
      <c r="W960" s="107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</row>
    <row r="961" spans="1:101">
      <c r="A961" s="1">
        <v>998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101"/>
      <c r="V961" s="107"/>
      <c r="W961" s="107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</row>
    <row r="962" spans="1:101">
      <c r="A962" s="1">
        <v>999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101"/>
      <c r="V962" s="107"/>
      <c r="W962" s="107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</row>
    <row r="963" spans="1:101">
      <c r="A963" s="1">
        <v>1000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101"/>
      <c r="V963" s="107"/>
      <c r="W963" s="107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</row>
  </sheetData>
  <hyperlinks>
    <hyperlink ref="Z30" r:id="rId1"/>
    <hyperlink ref="Z31" r:id="rId2"/>
    <hyperlink ref="Z32" r:id="rId3"/>
    <hyperlink ref="Z33" r:id="rId4"/>
    <hyperlink ref="Z34" r:id="rId5"/>
    <hyperlink ref="Z35" r:id="rId6"/>
    <hyperlink ref="Z40" r:id="rId7"/>
    <hyperlink ref="Z39" r:id="rId8"/>
    <hyperlink ref="Z38" r:id="rId9"/>
    <hyperlink ref="Z37" r:id="rId10"/>
    <hyperlink ref="Z36" r:id="rId11"/>
    <hyperlink ref="Z72" r:id="rId12"/>
    <hyperlink ref="Z41" r:id="rId13"/>
    <hyperlink ref="Z42:Z49" r:id="rId14" display="egrhockeylaxmom@att.net"/>
    <hyperlink ref="Z2" r:id="rId15"/>
    <hyperlink ref="Z3:Z13" r:id="rId16" display="jlfowler1@gmail.com"/>
    <hyperlink ref="Z73" r:id="rId17"/>
    <hyperlink ref="Z74" r:id="rId18"/>
    <hyperlink ref="Z75" r:id="rId19"/>
    <hyperlink ref="Z63" r:id="rId20"/>
    <hyperlink ref="Z64:Z67" r:id="rId21" display="annmbell@comcast.net"/>
    <hyperlink ref="M83" r:id="rId22"/>
    <hyperlink ref="Z83" r:id="rId23"/>
    <hyperlink ref="AA83" r:id="rId24"/>
    <hyperlink ref="M85" r:id="rId25"/>
    <hyperlink ref="Z84" r:id="rId26"/>
    <hyperlink ref="Z85" r:id="rId27"/>
    <hyperlink ref="AA84" r:id="rId28"/>
    <hyperlink ref="AA85" r:id="rId29"/>
    <hyperlink ref="M86" r:id="rId30"/>
    <hyperlink ref="Z86" r:id="rId31"/>
    <hyperlink ref="AA86" r:id="rId32"/>
    <hyperlink ref="M84" r:id="rId33"/>
    <hyperlink ref="M87" r:id="rId34"/>
    <hyperlink ref="Z87" r:id="rId35"/>
    <hyperlink ref="AA87" r:id="rId36"/>
    <hyperlink ref="M10" r:id="rId37"/>
    <hyperlink ref="M9" r:id="rId38"/>
    <hyperlink ref="M6" r:id="rId39"/>
    <hyperlink ref="M33" r:id="rId40"/>
    <hyperlink ref="M42" r:id="rId41"/>
    <hyperlink ref="M73" r:id="rId42"/>
    <hyperlink ref="M72" r:id="rId43"/>
    <hyperlink ref="M74" r:id="rId44"/>
    <hyperlink ref="M50" r:id="rId45"/>
    <hyperlink ref="M75" r:id="rId46"/>
    <hyperlink ref="M37" r:id="rId47" display="mailto:shaug@waterstonegroup.com"/>
    <hyperlink ref="M35" r:id="rId48" display="mailto:erik.haug@xsgear.com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99"/>
  <sheetViews>
    <sheetView workbookViewId="0">
      <selection activeCell="F11" sqref="F11"/>
    </sheetView>
  </sheetViews>
  <sheetFormatPr baseColWidth="10" defaultColWidth="8.83203125" defaultRowHeight="14" x14ac:dyDescent="0"/>
  <cols>
    <col min="6" max="6" width="23.33203125" customWidth="1"/>
    <col min="27" max="27" width="10.6640625" customWidth="1"/>
    <col min="92" max="93" width="10.6640625" customWidth="1"/>
    <col min="94" max="94" width="11.6640625" customWidth="1"/>
    <col min="95" max="102" width="10.6640625" customWidth="1"/>
  </cols>
  <sheetData>
    <row r="1" spans="1:102" s="33" customFormat="1" ht="37">
      <c r="A1" s="74" t="s">
        <v>388</v>
      </c>
      <c r="B1" s="35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36" t="s">
        <v>22</v>
      </c>
      <c r="J1" s="36" t="s">
        <v>23</v>
      </c>
      <c r="K1" s="36" t="s">
        <v>24</v>
      </c>
      <c r="L1" s="36" t="s">
        <v>25</v>
      </c>
      <c r="M1" s="36" t="s">
        <v>26</v>
      </c>
      <c r="N1" s="36" t="s">
        <v>27</v>
      </c>
      <c r="O1" s="36" t="s">
        <v>28</v>
      </c>
      <c r="P1" s="36" t="s">
        <v>29</v>
      </c>
      <c r="Q1" s="36" t="s">
        <v>30</v>
      </c>
      <c r="R1" s="36" t="s">
        <v>31</v>
      </c>
      <c r="S1" s="36" t="s">
        <v>32</v>
      </c>
      <c r="T1" s="36" t="s">
        <v>33</v>
      </c>
      <c r="U1" s="36" t="s">
        <v>696</v>
      </c>
      <c r="V1" s="36" t="s">
        <v>680</v>
      </c>
      <c r="W1" s="31" t="s">
        <v>681</v>
      </c>
      <c r="X1" s="31" t="s">
        <v>682</v>
      </c>
      <c r="Y1" s="31" t="s">
        <v>34</v>
      </c>
      <c r="Z1" s="31" t="s">
        <v>683</v>
      </c>
      <c r="AA1" s="38" t="s">
        <v>389</v>
      </c>
      <c r="AB1" s="38" t="s">
        <v>390</v>
      </c>
      <c r="AC1" s="38" t="s">
        <v>391</v>
      </c>
      <c r="AD1" s="38" t="s">
        <v>392</v>
      </c>
      <c r="AE1" s="38" t="s">
        <v>393</v>
      </c>
      <c r="AF1" s="38" t="s">
        <v>394</v>
      </c>
      <c r="AG1" s="38" t="s">
        <v>395</v>
      </c>
      <c r="AH1" s="38" t="s">
        <v>396</v>
      </c>
      <c r="AI1" s="38" t="s">
        <v>397</v>
      </c>
      <c r="AJ1" s="38" t="s">
        <v>398</v>
      </c>
      <c r="AK1" s="38" t="s">
        <v>399</v>
      </c>
      <c r="AL1" s="38" t="s">
        <v>400</v>
      </c>
      <c r="AM1" s="38" t="s">
        <v>401</v>
      </c>
      <c r="AN1" s="38" t="s">
        <v>402</v>
      </c>
      <c r="AO1" s="38" t="s">
        <v>398</v>
      </c>
      <c r="AP1" s="38" t="s">
        <v>403</v>
      </c>
      <c r="AQ1" s="38" t="s">
        <v>404</v>
      </c>
      <c r="AR1" s="38" t="s">
        <v>405</v>
      </c>
      <c r="AS1" s="38" t="s">
        <v>406</v>
      </c>
      <c r="AT1" s="38" t="s">
        <v>407</v>
      </c>
      <c r="AU1" s="38" t="s">
        <v>408</v>
      </c>
      <c r="AV1" s="38" t="s">
        <v>409</v>
      </c>
      <c r="AW1" s="38" t="s">
        <v>410</v>
      </c>
      <c r="AX1" s="38" t="s">
        <v>411</v>
      </c>
      <c r="AY1" s="38" t="s">
        <v>412</v>
      </c>
      <c r="AZ1" s="38" t="s">
        <v>413</v>
      </c>
      <c r="BA1" s="38" t="s">
        <v>414</v>
      </c>
      <c r="BB1" s="38" t="s">
        <v>415</v>
      </c>
      <c r="BC1" s="38" t="s">
        <v>416</v>
      </c>
      <c r="BD1" s="38" t="s">
        <v>417</v>
      </c>
      <c r="BE1" s="38" t="s">
        <v>418</v>
      </c>
      <c r="BF1" s="38" t="s">
        <v>419</v>
      </c>
      <c r="BG1" s="38" t="s">
        <v>420</v>
      </c>
      <c r="BH1" s="38" t="s">
        <v>421</v>
      </c>
      <c r="BI1" s="38" t="s">
        <v>422</v>
      </c>
      <c r="BJ1" s="38" t="s">
        <v>423</v>
      </c>
      <c r="BK1" s="38" t="s">
        <v>424</v>
      </c>
      <c r="BL1" s="38" t="s">
        <v>425</v>
      </c>
      <c r="BM1" s="38" t="s">
        <v>426</v>
      </c>
      <c r="BN1" s="38" t="s">
        <v>427</v>
      </c>
      <c r="BO1" s="38" t="s">
        <v>428</v>
      </c>
      <c r="BP1" s="38" t="s">
        <v>429</v>
      </c>
      <c r="BQ1" s="38" t="s">
        <v>430</v>
      </c>
      <c r="BR1" s="38" t="s">
        <v>431</v>
      </c>
      <c r="BS1" s="38" t="s">
        <v>432</v>
      </c>
      <c r="BT1" s="38" t="s">
        <v>433</v>
      </c>
      <c r="BU1" s="38" t="s">
        <v>434</v>
      </c>
      <c r="BV1" s="38" t="s">
        <v>435</v>
      </c>
      <c r="BW1" s="38" t="s">
        <v>436</v>
      </c>
      <c r="BX1" s="38" t="s">
        <v>437</v>
      </c>
      <c r="BY1" s="38" t="s">
        <v>534</v>
      </c>
      <c r="BZ1" s="38" t="s">
        <v>535</v>
      </c>
      <c r="CA1" s="38" t="s">
        <v>536</v>
      </c>
      <c r="CB1" s="38" t="s">
        <v>537</v>
      </c>
      <c r="CC1" s="38" t="s">
        <v>538</v>
      </c>
      <c r="CD1" s="38" t="s">
        <v>438</v>
      </c>
      <c r="CE1" s="38" t="s">
        <v>439</v>
      </c>
      <c r="CF1" s="38" t="s">
        <v>440</v>
      </c>
      <c r="CG1" s="38" t="s">
        <v>441</v>
      </c>
      <c r="CH1" s="38" t="s">
        <v>442</v>
      </c>
      <c r="CI1" s="38" t="s">
        <v>443</v>
      </c>
      <c r="CJ1" s="38" t="s">
        <v>444</v>
      </c>
      <c r="CK1" s="38" t="s">
        <v>445</v>
      </c>
      <c r="CL1" s="38" t="s">
        <v>446</v>
      </c>
      <c r="CM1" s="38" t="s">
        <v>447</v>
      </c>
      <c r="CN1" s="37" t="s">
        <v>532</v>
      </c>
      <c r="CO1" s="37" t="s">
        <v>533</v>
      </c>
      <c r="CP1" s="32" t="s">
        <v>35</v>
      </c>
      <c r="CQ1" s="32" t="s">
        <v>36</v>
      </c>
      <c r="CR1" s="32" t="s">
        <v>37</v>
      </c>
      <c r="CS1" s="32" t="s">
        <v>38</v>
      </c>
      <c r="CT1" s="32" t="s">
        <v>448</v>
      </c>
      <c r="CU1" s="32" t="s">
        <v>39</v>
      </c>
      <c r="CV1" s="32" t="s">
        <v>40</v>
      </c>
      <c r="CW1" s="32" t="s">
        <v>41</v>
      </c>
      <c r="CX1" s="32" t="s">
        <v>42</v>
      </c>
    </row>
    <row r="2" spans="1:102">
      <c r="A2" s="29">
        <v>1</v>
      </c>
      <c r="B2" s="29">
        <v>82</v>
      </c>
      <c r="C2" s="2" t="str">
        <f>VLOOKUP(B2,Customers!$A$1:$AK$963,2,0)</f>
        <v>Shelby</v>
      </c>
      <c r="D2" s="2" t="str">
        <f>VLOOKUP(B2,Customers!$A$1:$AK$963,3,0)</f>
        <v>Reno</v>
      </c>
      <c r="E2" s="2">
        <f>VLOOKUP(B2,Customers!$A$1:$AK$963,4,0)</f>
        <v>0</v>
      </c>
      <c r="F2" s="2" t="str">
        <f>VLOOKUP(B2,Customers!$A$1:$AK$963,5,0)</f>
        <v>6777 Cascades Lake Ct</v>
      </c>
      <c r="G2" s="2">
        <f>VLOOKUP(B2,Customers!$A$1:$AK$963,6,0)</f>
        <v>0</v>
      </c>
      <c r="H2" s="2" t="str">
        <f>VLOOKUP(B2,Customers!$A$1:$AK$963,7,0)</f>
        <v>Grand Rapids</v>
      </c>
      <c r="I2" s="2" t="str">
        <f>VLOOKUP(B2,Customers!$A$1:$AK$963,8,0)</f>
        <v>MI</v>
      </c>
      <c r="J2" s="2">
        <f>VLOOKUP(B2,Customers!$A$1:$AK$963,9,0)</f>
        <v>49546</v>
      </c>
      <c r="K2" s="2" t="str">
        <f>VLOOKUP(B2,Customers!$A$1:$AK$963,10,0)</f>
        <v>US</v>
      </c>
      <c r="L2" s="2" t="str">
        <f>VLOOKUP(B2,Customers!$A$1:$AK$963,11,0)</f>
        <v>616-540-8216</v>
      </c>
      <c r="M2" s="2">
        <f>VLOOKUP(B2,Customers!$A$1:$AK$963,12,0)</f>
        <v>0</v>
      </c>
      <c r="N2" s="2" t="str">
        <f>VLOOKUP(B2,Customers!$A$1:$AK$963,13,0)</f>
        <v>shelby.reno@twomen.com</v>
      </c>
      <c r="O2" s="2" t="str">
        <f>VLOOKUP(B2,Customers!$A$1:$AK$963,14,0)</f>
        <v>Shelby</v>
      </c>
      <c r="P2" s="2" t="str">
        <f>VLOOKUP(B2,Customers!$A$1:$AK$963,15,0)</f>
        <v>Reno</v>
      </c>
      <c r="Q2" s="2" t="str">
        <f>VLOOKUP(B2,Customers!$A$1:$AK$963,16,0)</f>
        <v>6777 Cascades Lake Ct</v>
      </c>
      <c r="R2" s="2" t="str">
        <f>VLOOKUP(B2,Customers!$A$1:$AK$963,17,0)</f>
        <v>Grand Rapids</v>
      </c>
      <c r="S2" s="2" t="str">
        <f>VLOOKUP(B2,Customers!$A$1:$AK$963,18,0)</f>
        <v>MI</v>
      </c>
      <c r="T2" s="2">
        <f>VLOOKUP(B2,Customers!$A$1:$AK$963,19,0)</f>
        <v>49546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</row>
    <row r="3" spans="1:102">
      <c r="A3" s="29">
        <v>2</v>
      </c>
      <c r="B3" s="29">
        <v>49</v>
      </c>
      <c r="C3" s="2" t="str">
        <f>VLOOKUP(B3,Customers!$A$1:$AK$963,2,0)</f>
        <v>Megan</v>
      </c>
      <c r="D3" s="2" t="str">
        <f>VLOOKUP(B3,[1]Customers202!$A$1:$AH$1001,3,0)</f>
        <v>Ratliff</v>
      </c>
      <c r="E3" s="2" t="e">
        <f>VLOOKUP(B3,[1]Customers202!$A$1:$AH$1001,4,0)</f>
        <v>#REF!</v>
      </c>
      <c r="F3" s="2" t="str">
        <f>VLOOKUP(B3,[1]Customers202!$A$1:$AH$1001,5,0)</f>
        <v>111 E. Chestnut St., #30DE</v>
      </c>
      <c r="G3" s="2" t="e">
        <f>VLOOKUP(B3,[1]Customers202!$A$1:$AH$1001,6,0)</f>
        <v>#REF!</v>
      </c>
      <c r="H3" s="2" t="str">
        <f>VLOOKUP(B3,[1]Customers202!$A$1:$AH$1001,7,0)</f>
        <v>Chicago</v>
      </c>
      <c r="I3" s="2" t="str">
        <f>VLOOKUP(B3,[1]Customers202!$A$1:$AH$1001,8,0)</f>
        <v>IL</v>
      </c>
      <c r="J3" s="2">
        <f>VLOOKUP(B3,[1]Customers202!$A$1:$AH$1001,9,0)</f>
        <v>60611</v>
      </c>
      <c r="K3" s="2" t="str">
        <f>VLOOKUP(B3,[1]Customers202!$A$1:$AH$1001,10,0)</f>
        <v>US</v>
      </c>
      <c r="L3" s="2" t="str">
        <f>VLOOKUP(B3,[1]Customers202!$A$1:$AH$1001,11,0)</f>
        <v>312-286-7654</v>
      </c>
      <c r="M3" s="2" t="e">
        <f>VLOOKUP(B3,[1]Customers202!$A$1:$AH$1001,12,0)</f>
        <v>#REF!</v>
      </c>
      <c r="N3" s="2" t="str">
        <f>VLOOKUP(B3,[1]Customers202!$A$1:$AH$1001,13,0)</f>
        <v>megan.ratliff@gmail.com</v>
      </c>
      <c r="O3" s="2" t="str">
        <f>VLOOKUP(B3,[1]Customers202!$A$1:$AH$1001,14,0)</f>
        <v>Megan</v>
      </c>
      <c r="P3" s="2" t="str">
        <f>VLOOKUP(B3,[1]Customers202!$A$1:$AH$1001,15,0)</f>
        <v>Ratliff</v>
      </c>
      <c r="Q3" s="2" t="str">
        <f>VLOOKUP(B3,[1]Customers202!$A$1:$AH$1001,16,0)</f>
        <v>111 E. Chestnut St., #30DE</v>
      </c>
      <c r="R3" s="2" t="str">
        <f>VLOOKUP(B3,[1]Customers202!$A$1:$AH$1001,17,0)</f>
        <v>Chicago</v>
      </c>
      <c r="S3" s="2" t="str">
        <f>VLOOKUP(B3,[1]Customers202!$A$1:$AH$1001,18,0)</f>
        <v>IL</v>
      </c>
      <c r="T3" s="2">
        <f>VLOOKUP(B3,[1]Customers202!$A$1:$AH$1001,19,0)</f>
        <v>60611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</row>
    <row r="4" spans="1:102">
      <c r="A4" s="29">
        <v>3</v>
      </c>
      <c r="B4" s="29">
        <v>88</v>
      </c>
      <c r="C4" s="2" t="str">
        <f>VLOOKUP(B4,Customers!$A$1:$AK$963,2,0)</f>
        <v>Jennifer</v>
      </c>
      <c r="D4" s="2" t="str">
        <f>VLOOKUP(B4,[1]Customers202!$A$1:$AH$1001,3,0)</f>
        <v>Fowler</v>
      </c>
      <c r="E4" s="2" t="e">
        <f>VLOOKUP(B4,[1]Customers202!$A$1:$AH$1001,4,0)</f>
        <v>#REF!</v>
      </c>
      <c r="F4" s="2" t="str">
        <f>VLOOKUP(B4,[1]Customers202!$A$1:$AH$1001,5,0)</f>
        <v>2549 Egypt Creek Ct</v>
      </c>
      <c r="G4" s="2" t="e">
        <f>VLOOKUP(B4,[1]Customers202!$A$1:$AH$1001,6,0)</f>
        <v>#REF!</v>
      </c>
      <c r="H4" s="2" t="str">
        <f>VLOOKUP(B4,[1]Customers202!$A$1:$AH$1001,7,0)</f>
        <v>Ada</v>
      </c>
      <c r="I4" s="2" t="str">
        <f>VLOOKUP(B4,[1]Customers202!$A$1:$AH$1001,8,0)</f>
        <v>MI</v>
      </c>
      <c r="J4" s="2">
        <f>VLOOKUP(B4,[1]Customers202!$A$1:$AH$1001,9,0)</f>
        <v>49301</v>
      </c>
      <c r="K4" s="2" t="str">
        <f>VLOOKUP(B4,[1]Customers202!$A$1:$AH$1001,10,0)</f>
        <v>US</v>
      </c>
      <c r="L4" s="2" t="str">
        <f>VLOOKUP(B4,[1]Customers202!$A$1:$AH$1001,11,0)</f>
        <v>616-295-2373</v>
      </c>
      <c r="M4" s="2" t="e">
        <f>VLOOKUP(B4,[1]Customers202!$A$1:$AH$1001,12,0)</f>
        <v>#REF!</v>
      </c>
      <c r="N4" s="2" t="str">
        <f>VLOOKUP(B4,[1]Customers202!$A$1:$AH$1001,13,0)</f>
        <v>jlfowler1@gmail.com</v>
      </c>
      <c r="O4" s="2" t="str">
        <f>VLOOKUP(B4,[1]Customers202!$A$1:$AH$1001,14,0)</f>
        <v>Jennifer</v>
      </c>
      <c r="P4" s="2" t="str">
        <f>VLOOKUP(B4,[1]Customers202!$A$1:$AH$1001,15,0)</f>
        <v>Fowler</v>
      </c>
      <c r="Q4" s="2" t="str">
        <f>VLOOKUP(B4,[1]Customers202!$A$1:$AH$1001,16,0)</f>
        <v>2549 Egypt Creek Ct</v>
      </c>
      <c r="R4" s="2" t="str">
        <f>VLOOKUP(B4,[1]Customers202!$A$1:$AH$1001,17,0)</f>
        <v>Ada</v>
      </c>
      <c r="S4" s="2" t="str">
        <f>VLOOKUP(B4,[1]Customers202!$A$1:$AH$1001,18,0)</f>
        <v>MI</v>
      </c>
      <c r="T4" s="2">
        <f>VLOOKUP(B4,[1]Customers202!$A$1:$AH$1001,19,0)</f>
        <v>49301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</row>
    <row r="5" spans="1:102">
      <c r="A5" s="29">
        <v>4</v>
      </c>
      <c r="B5" s="29">
        <v>91</v>
      </c>
      <c r="C5" s="2" t="str">
        <f>VLOOKUP(B5,Customers!$A$1:$AK$963,2,0)</f>
        <v>Kasie</v>
      </c>
      <c r="D5" s="2" t="str">
        <f>VLOOKUP(B5,[1]Customers202!$A$1:$AH$1001,3,0)</f>
        <v>Smith</v>
      </c>
      <c r="E5" s="2" t="e">
        <f>VLOOKUP(B5,[1]Customers202!$A$1:$AH$1001,4,0)</f>
        <v>#REF!</v>
      </c>
      <c r="F5" s="2" t="str">
        <f>VLOOKUP(B5,[1]Customers202!$A$1:$AH$1001,5,0)</f>
        <v>5453 Egypt Creek Blvd</v>
      </c>
      <c r="G5" s="2" t="e">
        <f>VLOOKUP(B5,[1]Customers202!$A$1:$AH$1001,6,0)</f>
        <v>#REF!</v>
      </c>
      <c r="H5" s="2" t="str">
        <f>VLOOKUP(B5,[1]Customers202!$A$1:$AH$1001,7,0)</f>
        <v>Ada</v>
      </c>
      <c r="I5" s="2" t="s">
        <v>173</v>
      </c>
      <c r="J5" s="2">
        <f>VLOOKUP(B5,[1]Customers202!$A$1:$AH$1001,9,0)</f>
        <v>49301</v>
      </c>
      <c r="K5" s="2" t="str">
        <f>VLOOKUP(B5,[1]Customers202!$A$1:$AH$1001,10,0)</f>
        <v>US</v>
      </c>
      <c r="L5" s="2" t="str">
        <f>VLOOKUP(B5,[1]Customers202!$A$1:$AH$1001,11,0)</f>
        <v>616-682-4952</v>
      </c>
      <c r="M5" s="2" t="e">
        <f>VLOOKUP(B5,[1]Customers202!$A$1:$AH$1001,12,0)</f>
        <v>#REF!</v>
      </c>
      <c r="N5" s="2" t="str">
        <f>VLOOKUP(B5,[1]Customers202!$A$1:$AH$1001,13,0)</f>
        <v>kasie@mac.com</v>
      </c>
      <c r="O5" s="2" t="str">
        <f>VLOOKUP(B5,[1]Customers202!$A$1:$AH$1001,14,0)</f>
        <v>Kasie</v>
      </c>
      <c r="P5" s="2" t="str">
        <f>VLOOKUP(B5,[1]Customers202!$A$1:$AH$1001,15,0)</f>
        <v>Smith</v>
      </c>
      <c r="Q5" s="2" t="str">
        <f>VLOOKUP(B5,[1]Customers202!$A$1:$AH$1001,16,0)</f>
        <v>5453 Egypt Creek Blvd</v>
      </c>
      <c r="R5" s="2" t="str">
        <f>VLOOKUP(B5,[1]Customers202!$A$1:$AH$1001,17,0)</f>
        <v>Ada</v>
      </c>
      <c r="S5" s="2" t="s">
        <v>173</v>
      </c>
      <c r="T5" s="2">
        <f>VLOOKUP(B5,[1]Customers202!$A$1:$AH$1001,19,0)</f>
        <v>49301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</row>
    <row r="6" spans="1:102">
      <c r="A6" s="29">
        <v>5</v>
      </c>
      <c r="B6" s="29">
        <v>88</v>
      </c>
      <c r="C6" s="2" t="str">
        <f>VLOOKUP(B6,Customers!$A$1:$AK$963,2,0)</f>
        <v>Jennifer</v>
      </c>
      <c r="D6" s="2" t="str">
        <f>VLOOKUP(B6,[1]Customers202!$A$1:$AH$1001,3,0)</f>
        <v>Fowler</v>
      </c>
      <c r="E6" s="2" t="e">
        <f>VLOOKUP(B6,[1]Customers202!$A$1:$AH$1001,4,0)</f>
        <v>#REF!</v>
      </c>
      <c r="F6" s="2" t="str">
        <f>VLOOKUP(B6,[1]Customers202!$A$1:$AH$1001,5,0)</f>
        <v>2549 Egypt Creek Ct</v>
      </c>
      <c r="G6" s="2" t="e">
        <f>VLOOKUP(B6,[1]Customers202!$A$1:$AH$1001,6,0)</f>
        <v>#REF!</v>
      </c>
      <c r="H6" s="2" t="str">
        <f>VLOOKUP(B6,[1]Customers202!$A$1:$AH$1001,7,0)</f>
        <v>Ada</v>
      </c>
      <c r="I6" s="2" t="str">
        <f>VLOOKUP(B6,[1]Customers202!$A$1:$AH$1001,8,0)</f>
        <v>MI</v>
      </c>
      <c r="J6" s="2">
        <f>VLOOKUP(B6,[1]Customers202!$A$1:$AH$1001,9,0)</f>
        <v>49301</v>
      </c>
      <c r="K6" s="2" t="str">
        <f>VLOOKUP(B6,[1]Customers202!$A$1:$AH$1001,10,0)</f>
        <v>US</v>
      </c>
      <c r="L6" s="2" t="str">
        <f>VLOOKUP(B6,[1]Customers202!$A$1:$AH$1001,11,0)</f>
        <v>616-295-2373</v>
      </c>
      <c r="M6" s="2" t="e">
        <f>VLOOKUP(B6,[1]Customers202!$A$1:$AH$1001,12,0)</f>
        <v>#REF!</v>
      </c>
      <c r="N6" s="2" t="str">
        <f>VLOOKUP(B6,[1]Customers202!$A$1:$AH$1001,13,0)</f>
        <v>jlfowler1@gmail.com</v>
      </c>
      <c r="O6" s="2" t="str">
        <f>VLOOKUP(B6,[1]Customers202!$A$1:$AH$1001,14,0)</f>
        <v>Jennifer</v>
      </c>
      <c r="P6" s="2" t="str">
        <f>VLOOKUP(B6,[1]Customers202!$A$1:$AH$1001,15,0)</f>
        <v>Fowler</v>
      </c>
      <c r="Q6" s="2" t="str">
        <f>VLOOKUP(B6,[1]Customers202!$A$1:$AH$1001,16,0)</f>
        <v>2549 Egypt Creek Ct</v>
      </c>
      <c r="R6" s="2" t="str">
        <f>VLOOKUP(B6,[1]Customers202!$A$1:$AH$1001,17,0)</f>
        <v>Ada</v>
      </c>
      <c r="S6" s="2" t="str">
        <f>VLOOKUP(B6,[1]Customers202!$A$1:$AH$1001,18,0)</f>
        <v>MI</v>
      </c>
      <c r="T6" s="2">
        <f>VLOOKUP(B6,[1]Customers202!$A$1:$AH$1001,19,0)</f>
        <v>49301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</row>
    <row r="7" spans="1:102">
      <c r="A7" s="29">
        <v>6</v>
      </c>
      <c r="B7" s="29">
        <v>95</v>
      </c>
      <c r="C7" s="2" t="str">
        <f>VLOOKUP(B7,Customers!$A$1:$AK$963,2,0)</f>
        <v>Jennifer</v>
      </c>
      <c r="D7" s="2" t="str">
        <f>VLOOKUP(B7,[1]Customers202!$A$1:$AH$1001,3,0)</f>
        <v>McManus</v>
      </c>
      <c r="E7" s="2" t="e">
        <f>VLOOKUP(B7,[1]Customers202!$A$1:$AH$1001,4,0)</f>
        <v>#REF!</v>
      </c>
      <c r="F7" s="2" t="e">
        <f>VLOOKUP(B7,[1]Customers202!$A$1:$AH$1001,5,0)</f>
        <v>#REF!</v>
      </c>
      <c r="G7" s="2" t="e">
        <f>VLOOKUP(B7,[1]Customers202!$A$1:$AH$1001,6,0)</f>
        <v>#REF!</v>
      </c>
      <c r="H7" s="2" t="e">
        <f>VLOOKUP(B7,[1]Customers202!$A$1:$AH$1001,7,0)</f>
        <v>#REF!</v>
      </c>
      <c r="I7" s="2" t="e">
        <f>VLOOKUP(B7,[1]Customers202!$A$1:$AH$1001,8,0)</f>
        <v>#REF!</v>
      </c>
      <c r="J7" s="2" t="e">
        <f>VLOOKUP(B7,[1]Customers202!$A$1:$AH$1001,9,0)</f>
        <v>#REF!</v>
      </c>
      <c r="K7" s="2" t="str">
        <f>VLOOKUP(B7,[1]Customers202!$A$1:$AH$1001,10,0)</f>
        <v>US</v>
      </c>
      <c r="L7" s="2" t="e">
        <f>VLOOKUP(B7,[1]Customers202!$A$1:$AH$1001,11,0)</f>
        <v>#REF!</v>
      </c>
      <c r="M7" s="2" t="e">
        <f>VLOOKUP(B7,[1]Customers202!$A$1:$AH$1001,12,0)</f>
        <v>#REF!</v>
      </c>
      <c r="N7" s="2" t="str">
        <f>VLOOKUP(B7,[1]Customers202!$A$1:$AH$1001,13,0)</f>
        <v>jenlmcmanus@yahoo.com</v>
      </c>
      <c r="O7" s="2" t="str">
        <f>VLOOKUP(B7,[1]Customers202!$A$1:$AH$1001,14,0)</f>
        <v>Jennifer</v>
      </c>
      <c r="P7" s="2" t="str">
        <f>VLOOKUP(B7,[1]Customers202!$A$1:$AH$1001,15,0)</f>
        <v>McManus</v>
      </c>
      <c r="Q7" s="2" t="e">
        <f>VLOOKUP(B7,[1]Customers202!$A$1:$AH$1001,16,0)</f>
        <v>#REF!</v>
      </c>
      <c r="R7" s="2" t="e">
        <f>VLOOKUP(B7,[1]Customers202!$A$1:$AH$1001,17,0)</f>
        <v>#REF!</v>
      </c>
      <c r="S7" s="2" t="e">
        <f>VLOOKUP(B7,[1]Customers202!$A$1:$AH$1001,18,0)</f>
        <v>#REF!</v>
      </c>
      <c r="T7" s="2" t="e">
        <f>VLOOKUP(B7,[1]Customers202!$A$1:$AH$1001,19,0)</f>
        <v>#REF!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</row>
    <row r="8" spans="1:102">
      <c r="A8" s="29">
        <v>7</v>
      </c>
      <c r="B8" s="29">
        <v>89</v>
      </c>
      <c r="C8" s="2" t="str">
        <f>VLOOKUP(B8,Customers!$A$1:$AK$963,2,0)</f>
        <v>John</v>
      </c>
      <c r="D8" s="2" t="str">
        <f>VLOOKUP(B8,[1]Customers202!$A$1:$AH$1001,3,0)</f>
        <v>Stecco</v>
      </c>
      <c r="E8" s="2" t="e">
        <f>VLOOKUP(B8,[1]Customers202!$A$1:$AH$1001,4,0)</f>
        <v>#REF!</v>
      </c>
      <c r="F8" s="2" t="str">
        <f>VLOOKUP(B8,[1]Customers202!$A$1:$AH$1001,5,0)</f>
        <v>2130 Wilshire</v>
      </c>
      <c r="G8" s="2" t="e">
        <f>VLOOKUP(B8,[1]Customers202!$A$1:$AH$1001,6,0)</f>
        <v>#REF!</v>
      </c>
      <c r="H8" s="2" t="str">
        <f>VLOOKUP(B8,[1]Customers202!$A$1:$AH$1001,7,0)</f>
        <v>Grand Rapids</v>
      </c>
      <c r="I8" s="2" t="str">
        <f>VLOOKUP(B8,[1]Customers202!$A$1:$AH$1001,8,0)</f>
        <v>MI</v>
      </c>
      <c r="J8" s="2">
        <f>VLOOKUP(B8,[1]Customers202!$A$1:$AH$1001,9,0)</f>
        <v>49506</v>
      </c>
      <c r="K8" s="2" t="str">
        <f>VLOOKUP(B8,[1]Customers202!$A$1:$AH$1001,10,0)</f>
        <v>US</v>
      </c>
      <c r="L8" s="2" t="e">
        <f>VLOOKUP(B8,[1]Customers202!$A$1:$AH$1001,11,0)</f>
        <v>#REF!</v>
      </c>
      <c r="M8" s="2" t="e">
        <f>VLOOKUP(B8,[1]Customers202!$A$1:$AH$1001,12,0)</f>
        <v>#REF!</v>
      </c>
      <c r="N8" s="2" t="str">
        <f>VLOOKUP(B8,[1]Customers202!$A$1:$AH$1001,13,0)</f>
        <v>johnstecco@gmail.com</v>
      </c>
      <c r="O8" s="2" t="str">
        <f>VLOOKUP(B8,[1]Customers202!$A$1:$AH$1001,14,0)</f>
        <v>John</v>
      </c>
      <c r="P8" s="2" t="str">
        <f>VLOOKUP(B8,[1]Customers202!$A$1:$AH$1001,15,0)</f>
        <v>Stecco</v>
      </c>
      <c r="Q8" s="2" t="str">
        <f>VLOOKUP(B8,[1]Customers202!$A$1:$AH$1001,16,0)</f>
        <v>2130 Wilshire</v>
      </c>
      <c r="R8" s="2" t="str">
        <f>VLOOKUP(B8,[1]Customers202!$A$1:$AH$1001,17,0)</f>
        <v>Grand Rapids</v>
      </c>
      <c r="S8" s="2" t="str">
        <f>VLOOKUP(B8,[1]Customers202!$A$1:$AH$1001,18,0)</f>
        <v>MI</v>
      </c>
      <c r="T8" s="2">
        <f>VLOOKUP(B8,[1]Customers202!$A$1:$AH$1001,19,0)</f>
        <v>49506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</row>
    <row r="9" spans="1:102">
      <c r="A9" s="29">
        <v>8</v>
      </c>
      <c r="B9" s="29">
        <v>92</v>
      </c>
      <c r="C9" s="2" t="str">
        <f>VLOOKUP(B9,Customers!$A$1:$AK$963,2,0)</f>
        <v>Whitney</v>
      </c>
      <c r="D9" s="2" t="str">
        <f>VLOOKUP(B9,[1]Customers202!$A$1:$AH$1001,3,0)</f>
        <v>Vydareny</v>
      </c>
      <c r="E9" s="2" t="e">
        <f>VLOOKUP(B9,[1]Customers202!$A$1:$AH$1001,4,0)</f>
        <v>#REF!</v>
      </c>
      <c r="F9" s="2" t="e">
        <f>VLOOKUP(B9,[1]Customers202!$A$1:$AH$1001,5,0)</f>
        <v>#REF!</v>
      </c>
      <c r="G9" s="2" t="e">
        <f>VLOOKUP(B9,[1]Customers202!$A$1:$AH$1001,6,0)</f>
        <v>#REF!</v>
      </c>
      <c r="H9" s="2" t="e">
        <f>VLOOKUP(B9,[1]Customers202!$A$1:$AH$1001,7,0)</f>
        <v>#REF!</v>
      </c>
      <c r="I9" s="2" t="e">
        <f>VLOOKUP(B9,[1]Customers202!$A$1:$AH$1001,8,0)</f>
        <v>#REF!</v>
      </c>
      <c r="J9" s="2" t="e">
        <f>VLOOKUP(B9,[1]Customers202!$A$1:$AH$1001,9,0)</f>
        <v>#REF!</v>
      </c>
      <c r="K9" s="2" t="str">
        <f>VLOOKUP(B9,[1]Customers202!$A$1:$AH$1001,10,0)</f>
        <v>US</v>
      </c>
      <c r="L9" s="2" t="e">
        <f>VLOOKUP(B9,[1]Customers202!$A$1:$AH$1001,11,0)</f>
        <v>#REF!</v>
      </c>
      <c r="M9" s="2" t="e">
        <f>VLOOKUP(B9,[1]Customers202!$A$1:$AH$1001,12,0)</f>
        <v>#REF!</v>
      </c>
      <c r="N9" s="2" t="str">
        <f>VLOOKUP(B9,[1]Customers202!$A$1:$AH$1001,13,0)</f>
        <v>theyoungny@yahoo.com</v>
      </c>
      <c r="O9" s="2" t="str">
        <f>VLOOKUP(B9,[1]Customers202!$A$1:$AH$1001,14,0)</f>
        <v>Whitney</v>
      </c>
      <c r="P9" s="2" t="str">
        <f>VLOOKUP(B9,[1]Customers202!$A$1:$AH$1001,15,0)</f>
        <v>Vydareny</v>
      </c>
      <c r="Q9" s="2" t="e">
        <f>VLOOKUP(B9,[1]Customers202!$A$1:$AH$1001,16,0)</f>
        <v>#REF!</v>
      </c>
      <c r="R9" s="2" t="e">
        <f>VLOOKUP(B9,[1]Customers202!$A$1:$AH$1001,17,0)</f>
        <v>#REF!</v>
      </c>
      <c r="S9" s="2" t="e">
        <f>VLOOKUP(B9,[1]Customers202!$A$1:$AH$1001,18,0)</f>
        <v>#REF!</v>
      </c>
      <c r="T9" s="2" t="e">
        <f>VLOOKUP(B9,[1]Customers202!$A$1:$AH$1001,19,0)</f>
        <v>#REF!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</row>
    <row r="10" spans="1:102">
      <c r="A10" s="29">
        <v>9</v>
      </c>
      <c r="B10" s="29">
        <v>31</v>
      </c>
      <c r="C10" s="2" t="str">
        <f>VLOOKUP(B10,Customers!$A$1:$AK$963,2,0)</f>
        <v>David</v>
      </c>
      <c r="D10" s="2" t="str">
        <f>VLOOKUP(B10,[1]Customers202!$A$1:$AH$1001,3,0)</f>
        <v>Vanderveen</v>
      </c>
      <c r="E10" s="2" t="e">
        <f>VLOOKUP(B10,[1]Customers202!$A$1:$AH$1001,4,0)</f>
        <v>#REF!</v>
      </c>
      <c r="F10" s="2" t="str">
        <f>VLOOKUP(B10,[1]Customers202!$A$1:$AH$1001,5,0)</f>
        <v>1074 Flamingo Road</v>
      </c>
      <c r="G10" s="2" t="e">
        <f>VLOOKUP(B10,[1]Customers202!$A$1:$AH$1001,6,0)</f>
        <v>#REF!</v>
      </c>
      <c r="H10" s="2" t="str">
        <f>VLOOKUP(B10,[1]Customers202!$A$1:$AH$1001,7,0)</f>
        <v>Laguna Beach</v>
      </c>
      <c r="I10" s="2" t="str">
        <f>VLOOKUP(B10,[1]Customers202!$A$1:$AH$1001,8,0)</f>
        <v>CA</v>
      </c>
      <c r="J10" s="2">
        <f>VLOOKUP(B10,[1]Customers202!$A$1:$AH$1001,9,0)</f>
        <v>92651</v>
      </c>
      <c r="K10" s="2" t="str">
        <f>VLOOKUP(B10,[1]Customers202!$A$1:$AH$1001,10,0)</f>
        <v>US</v>
      </c>
      <c r="L10" s="2" t="str">
        <f>VLOOKUP(B10,[1]Customers202!$A$1:$AH$1001,11,0)</f>
        <v>949-637-7759</v>
      </c>
      <c r="M10" s="2" t="e">
        <f>VLOOKUP(B10,[1]Customers202!$A$1:$AH$1001,12,0)</f>
        <v>#REF!</v>
      </c>
      <c r="N10" s="2" t="str">
        <f>VLOOKUP(B10,[1]Customers202!$A$1:$AH$1001,13,0)</f>
        <v>david@incfarm.com</v>
      </c>
      <c r="O10" s="2" t="str">
        <f>VLOOKUP(B10,[1]Customers202!$A$1:$AH$1001,14,0)</f>
        <v>David</v>
      </c>
      <c r="P10" s="2" t="str">
        <f>VLOOKUP(B10,[1]Customers202!$A$1:$AH$1001,15,0)</f>
        <v>Vanderveen</v>
      </c>
      <c r="Q10" s="2" t="str">
        <f>VLOOKUP(B10,[1]Customers202!$A$1:$AH$1001,16,0)</f>
        <v>1074 Flamingo Road</v>
      </c>
      <c r="R10" s="2" t="str">
        <f>VLOOKUP(B10,[1]Customers202!$A$1:$AH$1001,17,0)</f>
        <v>Laguna Beach</v>
      </c>
      <c r="S10" s="2" t="str">
        <f>VLOOKUP(B10,[1]Customers202!$A$1:$AH$1001,18,0)</f>
        <v>CA</v>
      </c>
      <c r="T10" s="2">
        <f>VLOOKUP(B10,[1]Customers202!$A$1:$AH$1001,19,0)</f>
        <v>92651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</row>
    <row r="11" spans="1:102">
      <c r="A11" s="29">
        <v>10</v>
      </c>
      <c r="B11" s="29">
        <v>33</v>
      </c>
      <c r="C11" s="2" t="str">
        <f>VLOOKUP(B11,Customers!$A$1:$AK$963,2,0)</f>
        <v>Glenn</v>
      </c>
      <c r="D11" s="2" t="str">
        <f>VLOOKUP(B11,[1]Customers202!$A$1:$AH$1001,3,0)</f>
        <v>Rogers</v>
      </c>
      <c r="E11" s="2" t="e">
        <f>VLOOKUP(B11,[1]Customers202!$A$1:$AH$1001,4,0)</f>
        <v>#REF!</v>
      </c>
      <c r="F11" s="2" t="str">
        <f>VLOOKUP(B11,[1]Customers202!$A$1:$AH$1001,5,0)</f>
        <v>1832 Oceanway</v>
      </c>
      <c r="G11" s="2" t="e">
        <f>VLOOKUP(B11,[1]Customers202!$A$1:$AH$1001,6,0)</f>
        <v>#REF!</v>
      </c>
      <c r="H11" s="2" t="str">
        <f>VLOOKUP(B11,[1]Customers202!$A$1:$AH$1001,7,0)</f>
        <v>Laguna Beach</v>
      </c>
      <c r="I11" s="2" t="str">
        <f>VLOOKUP(B11,[1]Customers202!$A$1:$AH$1001,8,0)</f>
        <v>CA</v>
      </c>
      <c r="J11" s="2">
        <f>VLOOKUP(B11,[1]Customers202!$A$1:$AH$1001,9,0)</f>
        <v>92651</v>
      </c>
      <c r="K11" s="2" t="str">
        <f>VLOOKUP(B11,[1]Customers202!$A$1:$AH$1001,10,0)</f>
        <v>US</v>
      </c>
      <c r="L11" s="2" t="str">
        <f>VLOOKUP(B11,[1]Customers202!$A$1:$AH$1001,11,0)</f>
        <v>949-887-9790</v>
      </c>
      <c r="M11" s="2" t="e">
        <f>VLOOKUP(B11,[1]Customers202!$A$1:$AH$1001,12,0)</f>
        <v>#REF!</v>
      </c>
      <c r="N11" s="2" t="str">
        <f>VLOOKUP(B11,[1]Customers202!$A$1:$AH$1001,13,0)</f>
        <v>glennrogers@me.com</v>
      </c>
      <c r="O11" s="2" t="str">
        <f>VLOOKUP(B11,[1]Customers202!$A$1:$AH$1001,14,0)</f>
        <v>Glen</v>
      </c>
      <c r="P11" s="2" t="str">
        <f>VLOOKUP(B11,[1]Customers202!$A$1:$AH$1001,15,0)</f>
        <v>Rogers</v>
      </c>
      <c r="Q11" s="2" t="str">
        <f>VLOOKUP(B11,[1]Customers202!$A$1:$AH$1001,16,0)</f>
        <v>1832 Oceanway</v>
      </c>
      <c r="R11" s="2" t="str">
        <f>VLOOKUP(B11,[1]Customers202!$A$1:$AH$1001,17,0)</f>
        <v>Laguna Beach</v>
      </c>
      <c r="S11" s="2" t="str">
        <f>VLOOKUP(B11,[1]Customers202!$A$1:$AH$1001,18,0)</f>
        <v>CA</v>
      </c>
      <c r="T11" s="2">
        <f>VLOOKUP(B11,[1]Customers202!$A$1:$AH$1001,19,0)</f>
        <v>92651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</row>
    <row r="12" spans="1:102">
      <c r="A12" s="29">
        <v>11</v>
      </c>
      <c r="B12" s="29">
        <v>20</v>
      </c>
      <c r="C12" s="2" t="str">
        <f>VLOOKUP(B12,Customers!$A$1:$AK$963,2,0)</f>
        <v>Gary</v>
      </c>
      <c r="D12" s="2" t="str">
        <f>VLOOKUP(B12,[1]Customers202!$A$1:$AH$1001,3,0)</f>
        <v>Ware</v>
      </c>
      <c r="E12" s="2" t="e">
        <f>VLOOKUP(B12,[1]Customers202!$A$1:$AH$1001,4,0)</f>
        <v>#REF!</v>
      </c>
      <c r="F12" s="2" t="str">
        <f>VLOOKUP(B12,[1]Customers202!$A$1:$AH$1001,5,0)</f>
        <v>2755 Cornelius Place</v>
      </c>
      <c r="G12" s="2" t="e">
        <f>VLOOKUP(B12,[1]Customers202!$A$1:$AH$1001,6,0)</f>
        <v>#REF!</v>
      </c>
      <c r="H12" s="2" t="str">
        <f>VLOOKUP(B12,[1]Customers202!$A$1:$AH$1001,7,0)</f>
        <v>Lemon Grove</v>
      </c>
      <c r="I12" s="2" t="str">
        <f>VLOOKUP(B12,[1]Customers202!$A$1:$AH$1001,8,0)</f>
        <v>CA</v>
      </c>
      <c r="J12" s="2">
        <f>VLOOKUP(B12,[1]Customers202!$A$1:$AH$1001,9,0)</f>
        <v>91945</v>
      </c>
      <c r="K12" s="2" t="str">
        <f>VLOOKUP(B12,[1]Customers202!$A$1:$AH$1001,10,0)</f>
        <v>US</v>
      </c>
      <c r="L12" s="2" t="e">
        <f>VLOOKUP(B12,[1]Customers202!$A$1:$AH$1001,11,0)</f>
        <v>#REF!</v>
      </c>
      <c r="M12" s="2" t="e">
        <f>VLOOKUP(B12,[1]Customers202!$A$1:$AH$1001,12,0)</f>
        <v>#REF!</v>
      </c>
      <c r="N12" s="2" t="str">
        <f>VLOOKUP(B12,[1]Customers202!$A$1:$AH$1001,13,0)</f>
        <v>gary.ware@gmail.com</v>
      </c>
      <c r="O12" s="2" t="str">
        <f>VLOOKUP(B12,[1]Customers202!$A$1:$AH$1001,14,0)</f>
        <v>Gary</v>
      </c>
      <c r="P12" s="2" t="str">
        <f>VLOOKUP(B12,[1]Customers202!$A$1:$AH$1001,15,0)</f>
        <v>Ware</v>
      </c>
      <c r="Q12" s="2" t="str">
        <f>VLOOKUP(B12,[1]Customers202!$A$1:$AH$1001,16,0)</f>
        <v>2755 Cornelius Place</v>
      </c>
      <c r="R12" s="2" t="str">
        <f>VLOOKUP(B12,[1]Customers202!$A$1:$AH$1001,17,0)</f>
        <v>Lemon Grove</v>
      </c>
      <c r="S12" s="2" t="str">
        <f>VLOOKUP(B12,[1]Customers202!$A$1:$AH$1001,18,0)</f>
        <v>CA</v>
      </c>
      <c r="T12" s="2">
        <f>VLOOKUP(B12,[1]Customers202!$A$1:$AH$1001,19,0)</f>
        <v>91945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</row>
    <row r="13" spans="1:102">
      <c r="A13" s="29">
        <v>12</v>
      </c>
      <c r="B13" s="29">
        <v>43</v>
      </c>
      <c r="C13" s="2" t="str">
        <f>VLOOKUP(B13,Customers!$A$1:$AK$963,2,0)</f>
        <v>Rebecca</v>
      </c>
      <c r="D13" s="2" t="str">
        <f>VLOOKUP(B13,[1]Customers202!$A$1:$AH$1001,3,0)</f>
        <v>Robson</v>
      </c>
      <c r="E13" s="2" t="e">
        <f>VLOOKUP(B13,[1]Customers202!$A$1:$AH$1001,4,0)</f>
        <v>#REF!</v>
      </c>
      <c r="F13" s="2" t="str">
        <f>VLOOKUP(B13,[1]Customers202!$A$1:$AH$1001,5,0)</f>
        <v>2544 Indian Trail</v>
      </c>
      <c r="G13" s="2" t="e">
        <f>VLOOKUP(B13,[1]Customers202!$A$1:$AH$1001,6,0)</f>
        <v>#REF!</v>
      </c>
      <c r="H13" s="2" t="str">
        <f>VLOOKUP(B13,[1]Customers202!$A$1:$AH$1001,7,0)</f>
        <v>Grand Rapids</v>
      </c>
      <c r="I13" s="2" t="str">
        <f>VLOOKUP(B13,[1]Customers202!$A$1:$AH$1001,8,0)</f>
        <v>MI</v>
      </c>
      <c r="J13" s="2">
        <f>VLOOKUP(B13,[1]Customers202!$A$1:$AH$1001,9,0)</f>
        <v>49506</v>
      </c>
      <c r="K13" s="2" t="str">
        <f>VLOOKUP(B13,[1]Customers202!$A$1:$AH$1001,10,0)</f>
        <v>US</v>
      </c>
      <c r="L13" s="2" t="str">
        <f>VLOOKUP(B13,[1]Customers202!$A$1:$AH$1001,11,0)</f>
        <v>616-975-0025</v>
      </c>
      <c r="M13" s="2" t="e">
        <f>VLOOKUP(B13,[1]Customers202!$A$1:$AH$1001,12,0)</f>
        <v>#REF!</v>
      </c>
      <c r="N13" s="2" t="str">
        <f>VLOOKUP(B13,[1]Customers202!$A$1:$AH$1001,13,0)</f>
        <v>rlrobson@comcast.net</v>
      </c>
      <c r="O13" s="2" t="str">
        <f>VLOOKUP(B13,[1]Customers202!$A$1:$AH$1001,14,0)</f>
        <v>Rebecca</v>
      </c>
      <c r="P13" s="2" t="str">
        <f>VLOOKUP(B13,[1]Customers202!$A$1:$AH$1001,15,0)</f>
        <v>Robson</v>
      </c>
      <c r="Q13" s="2" t="str">
        <f>VLOOKUP(B13,[1]Customers202!$A$1:$AH$1001,16,0)</f>
        <v>2544 Indian Trail</v>
      </c>
      <c r="R13" s="2" t="str">
        <f>VLOOKUP(B13,[1]Customers202!$A$1:$AH$1001,17,0)</f>
        <v>Grand Rapids</v>
      </c>
      <c r="S13" s="2" t="str">
        <f>VLOOKUP(B13,[1]Customers202!$A$1:$AH$1001,18,0)</f>
        <v>MI</v>
      </c>
      <c r="T13" s="2">
        <f>VLOOKUP(B13,[1]Customers202!$A$1:$AH$1001,19,0)</f>
        <v>49506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</row>
    <row r="14" spans="1:102">
      <c r="A14" s="29">
        <v>13</v>
      </c>
      <c r="B14" s="29">
        <v>45</v>
      </c>
      <c r="C14" s="2" t="str">
        <f>VLOOKUP(B14,Customers!$A$1:$AK$963,2,0)</f>
        <v>Beth</v>
      </c>
      <c r="D14" s="2" t="str">
        <f>VLOOKUP(B14,[1]Customers202!$A$1:$AH$1001,3,0)</f>
        <v>Hollerbach</v>
      </c>
      <c r="E14" s="2" t="e">
        <f>VLOOKUP(B14,[1]Customers202!$A$1:$AH$1001,4,0)</f>
        <v>#REF!</v>
      </c>
      <c r="F14" s="2" t="str">
        <f>VLOOKUP(B14,[1]Customers202!$A$1:$AH$1001,5,0)</f>
        <v>315 Gracewood Drive SE</v>
      </c>
      <c r="G14" s="2" t="e">
        <f>VLOOKUP(B14,[1]Customers202!$A$1:$AH$1001,6,0)</f>
        <v>#REF!</v>
      </c>
      <c r="H14" s="2" t="str">
        <f>VLOOKUP(B14,[1]Customers202!$A$1:$AH$1001,7,0)</f>
        <v>Grand Rapids</v>
      </c>
      <c r="I14" s="2" t="str">
        <f>VLOOKUP(B14,[1]Customers202!$A$1:$AH$1001,8,0)</f>
        <v>MI</v>
      </c>
      <c r="J14" s="2">
        <f>VLOOKUP(B14,[1]Customers202!$A$1:$AH$1001,9,0)</f>
        <v>49506</v>
      </c>
      <c r="K14" s="2" t="str">
        <f>VLOOKUP(B14,[1]Customers202!$A$1:$AH$1001,10,0)</f>
        <v>US</v>
      </c>
      <c r="L14" s="2" t="e">
        <f>VLOOKUP(B14,[1]Customers202!$A$1:$AH$1001,11,0)</f>
        <v>#REF!</v>
      </c>
      <c r="M14" s="2" t="e">
        <f>VLOOKUP(B14,[1]Customers202!$A$1:$AH$1001,12,0)</f>
        <v>#REF!</v>
      </c>
      <c r="N14" s="2" t="str">
        <f>VLOOKUP(B14,[1]Customers202!$A$1:$AH$1001,13,0)</f>
        <v>hollerbach@gmail.com</v>
      </c>
      <c r="O14" s="2" t="str">
        <f>VLOOKUP(B14,[1]Customers202!$A$1:$AH$1001,14,0)</f>
        <v>Beth</v>
      </c>
      <c r="P14" s="2" t="str">
        <f>VLOOKUP(B14,[1]Customers202!$A$1:$AH$1001,15,0)</f>
        <v>Hollerbach</v>
      </c>
      <c r="Q14" s="2" t="str">
        <f>VLOOKUP(B14,[1]Customers202!$A$1:$AH$1001,16,0)</f>
        <v>315 Gracewood Drive SE</v>
      </c>
      <c r="R14" s="2" t="str">
        <f>VLOOKUP(B14,[1]Customers202!$A$1:$AH$1001,17,0)</f>
        <v>Grand Rapids</v>
      </c>
      <c r="S14" s="2" t="str">
        <f>VLOOKUP(B14,[1]Customers202!$A$1:$AH$1001,18,0)</f>
        <v>MI</v>
      </c>
      <c r="T14" s="2">
        <f>VLOOKUP(B14,[1]Customers202!$A$1:$AH$1001,19,0)</f>
        <v>49506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</row>
    <row r="15" spans="1:102">
      <c r="A15" s="29">
        <v>14</v>
      </c>
      <c r="B15" s="29">
        <v>46</v>
      </c>
      <c r="C15" s="2" t="str">
        <f>VLOOKUP(B15,Customers!$A$1:$AK$963,2,0)</f>
        <v>Marcia</v>
      </c>
      <c r="D15" s="2" t="str">
        <f>VLOOKUP(B15,[1]Customers202!$A$1:$AH$1001,3,0)</f>
        <v>Zanko</v>
      </c>
      <c r="E15" s="2" t="e">
        <f>VLOOKUP(B15,[1]Customers202!$A$1:$AH$1001,4,0)</f>
        <v>#REF!</v>
      </c>
      <c r="F15" s="2" t="str">
        <f>VLOOKUP(B15,[1]Customers202!$A$1:$AH$1001,5,0)</f>
        <v>35 Kingswood Drive SE</v>
      </c>
      <c r="G15" s="2" t="e">
        <f>VLOOKUP(B15,[1]Customers202!$A$1:$AH$1001,6,0)</f>
        <v>#REF!</v>
      </c>
      <c r="H15" s="2" t="str">
        <f>VLOOKUP(B15,[1]Customers202!$A$1:$AH$1001,7,0)</f>
        <v>Grand Rapids</v>
      </c>
      <c r="I15" s="2" t="str">
        <f>VLOOKUP(B15,[1]Customers202!$A$1:$AH$1001,8,0)</f>
        <v>MI</v>
      </c>
      <c r="J15" s="2">
        <f>VLOOKUP(B15,[1]Customers202!$A$1:$AH$1001,9,0)</f>
        <v>49506</v>
      </c>
      <c r="K15" s="2" t="str">
        <f>VLOOKUP(B15,[1]Customers202!$A$1:$AH$1001,10,0)</f>
        <v>US</v>
      </c>
      <c r="L15" s="2" t="str">
        <f>VLOOKUP(B15,[1]Customers202!$A$1:$AH$1001,11,0)</f>
        <v>616-464-1542</v>
      </c>
      <c r="M15" s="2" t="e">
        <f>VLOOKUP(B15,[1]Customers202!$A$1:$AH$1001,12,0)</f>
        <v>#REF!</v>
      </c>
      <c r="N15" s="2" t="str">
        <f>VLOOKUP(B15,[1]Customers202!$A$1:$AH$1001,13,0)</f>
        <v>marzanko@comcast.net</v>
      </c>
      <c r="O15" s="2" t="str">
        <f>VLOOKUP(B15,[1]Customers202!$A$1:$AH$1001,14,0)</f>
        <v>Marcia</v>
      </c>
      <c r="P15" s="2" t="str">
        <f>VLOOKUP(B15,[1]Customers202!$A$1:$AH$1001,15,0)</f>
        <v>Zanko</v>
      </c>
      <c r="Q15" s="2" t="str">
        <f>VLOOKUP(B15,[1]Customers202!$A$1:$AH$1001,16,0)</f>
        <v>35 Kingswood Drive SE</v>
      </c>
      <c r="R15" s="2" t="str">
        <f>VLOOKUP(B15,[1]Customers202!$A$1:$AH$1001,17,0)</f>
        <v>Grand Rapids</v>
      </c>
      <c r="S15" s="2" t="str">
        <f>VLOOKUP(B15,[1]Customers202!$A$1:$AH$1001,18,0)</f>
        <v>MI</v>
      </c>
      <c r="T15" s="2">
        <f>VLOOKUP(B15,[1]Customers202!$A$1:$AH$1001,19,0)</f>
        <v>49506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</row>
    <row r="16" spans="1:102">
      <c r="A16" s="29">
        <v>15</v>
      </c>
      <c r="B16" s="29">
        <v>44</v>
      </c>
      <c r="C16" s="2" t="str">
        <f>VLOOKUP(B16,Customers!$A$1:$AK$963,2,0)</f>
        <v>Pam</v>
      </c>
      <c r="D16" s="2" t="str">
        <f>VLOOKUP(B16,[1]Customers202!$A$1:$AH$1001,3,0)</f>
        <v>McMaster</v>
      </c>
      <c r="E16" s="2" t="e">
        <f>VLOOKUP(B16,[1]Customers202!$A$1:$AH$1001,4,0)</f>
        <v>#REF!</v>
      </c>
      <c r="F16" s="2" t="str">
        <f>VLOOKUP(B16,[1]Customers202!$A$1:$AH$1001,5,0)</f>
        <v>11390 Oak Drive</v>
      </c>
      <c r="G16" s="2" t="e">
        <f>VLOOKUP(B16,[1]Customers202!$A$1:$AH$1001,6,0)</f>
        <v>#REF!</v>
      </c>
      <c r="H16" s="2" t="str">
        <f>VLOOKUP(B16,[1]Customers202!$A$1:$AH$1001,7,0)</f>
        <v>Shelbyville</v>
      </c>
      <c r="I16" s="2" t="str">
        <f>VLOOKUP(B16,[1]Customers202!$A$1:$AH$1001,8,0)</f>
        <v>MI</v>
      </c>
      <c r="J16" s="2">
        <f>VLOOKUP(B16,[1]Customers202!$A$1:$AH$1001,9,0)</f>
        <v>49343</v>
      </c>
      <c r="K16" s="2" t="str">
        <f>VLOOKUP(B16,[1]Customers202!$A$1:$AH$1001,10,0)</f>
        <v>US</v>
      </c>
      <c r="L16" s="2" t="str">
        <f>VLOOKUP(B16,[1]Customers202!$A$1:$AH$1001,11,0)</f>
        <v>616-293-6026</v>
      </c>
      <c r="M16" s="2" t="e">
        <f>VLOOKUP(B16,[1]Customers202!$A$1:$AH$1001,12,0)</f>
        <v>#REF!</v>
      </c>
      <c r="N16" s="2" t="str">
        <f>VLOOKUP(B16,[1]Customers202!$A$1:$AH$1001,13,0)</f>
        <v>pmcmaster@skytron.us</v>
      </c>
      <c r="O16" s="2" t="str">
        <f>VLOOKUP(B16,[1]Customers202!$A$1:$AH$1001,14,0)</f>
        <v>Pam</v>
      </c>
      <c r="P16" s="2" t="str">
        <f>VLOOKUP(B16,[1]Customers202!$A$1:$AH$1001,15,0)</f>
        <v>McMaster</v>
      </c>
      <c r="Q16" s="2" t="str">
        <f>VLOOKUP(B16,[1]Customers202!$A$1:$AH$1001,16,0)</f>
        <v>11390 Oak Drive</v>
      </c>
      <c r="R16" s="2" t="str">
        <f>VLOOKUP(B16,[1]Customers202!$A$1:$AH$1001,17,0)</f>
        <v>Shelbyville</v>
      </c>
      <c r="S16" s="2" t="str">
        <f>VLOOKUP(B16,[1]Customers202!$A$1:$AH$1001,18,0)</f>
        <v>MI</v>
      </c>
      <c r="T16" s="2">
        <f>VLOOKUP(B16,[1]Customers202!$A$1:$AH$1001,19,0)</f>
        <v>49343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</row>
    <row r="17" spans="1:102">
      <c r="A17" s="29">
        <v>16</v>
      </c>
      <c r="B17" s="29">
        <v>42</v>
      </c>
      <c r="C17" s="2" t="str">
        <f>VLOOKUP(B17,Customers!$A$1:$AK$963,2,0)</f>
        <v xml:space="preserve">Tracey </v>
      </c>
      <c r="D17" s="2" t="str">
        <f>VLOOKUP(B17,[1]Customers202!$A$1:$AH$1001,3,0)</f>
        <v>Burke</v>
      </c>
      <c r="E17" s="2" t="e">
        <f>VLOOKUP(B17,[1]Customers202!$A$1:$AH$1001,4,0)</f>
        <v>#REF!</v>
      </c>
      <c r="F17" s="2" t="str">
        <f>VLOOKUP(B17,[1]Customers202!$A$1:$AH$1001,5,0)</f>
        <v>2405 Maplewood</v>
      </c>
      <c r="G17" s="2" t="e">
        <f>VLOOKUP(B17,[1]Customers202!$A$1:$AH$1001,6,0)</f>
        <v>#REF!</v>
      </c>
      <c r="H17" s="2" t="str">
        <f>VLOOKUP(B17,[1]Customers202!$A$1:$AH$1001,7,0)</f>
        <v>Grand Rapids</v>
      </c>
      <c r="I17" s="2" t="str">
        <f>VLOOKUP(B17,[1]Customers202!$A$1:$AH$1001,8,0)</f>
        <v>MI</v>
      </c>
      <c r="J17" s="2">
        <f>VLOOKUP(B17,[1]Customers202!$A$1:$AH$1001,9,0)</f>
        <v>49506</v>
      </c>
      <c r="K17" s="2" t="str">
        <f>VLOOKUP(B17,[1]Customers202!$A$1:$AH$1001,10,0)</f>
        <v>US</v>
      </c>
      <c r="L17" s="2" t="str">
        <f>VLOOKUP(B17,[1]Customers202!$A$1:$AH$1001,11,0)</f>
        <v>616-295-7595</v>
      </c>
      <c r="M17" s="2" t="e">
        <f>VLOOKUP(B17,[1]Customers202!$A$1:$AH$1001,12,0)</f>
        <v>#REF!</v>
      </c>
      <c r="N17" s="2" t="str">
        <f>VLOOKUP(B17,[1]Customers202!$A$1:$AH$1001,13,0)</f>
        <v>tracey.burke@comcast.net</v>
      </c>
      <c r="O17" s="2" t="str">
        <f>VLOOKUP(B17,[1]Customers202!$A$1:$AH$1001,14,0)</f>
        <v xml:space="preserve">Tracey </v>
      </c>
      <c r="P17" s="2" t="str">
        <f>VLOOKUP(B17,[1]Customers202!$A$1:$AH$1001,15,0)</f>
        <v>Burke</v>
      </c>
      <c r="Q17" s="2" t="str">
        <f>VLOOKUP(B17,[1]Customers202!$A$1:$AH$1001,16,0)</f>
        <v>2405 Maplewood</v>
      </c>
      <c r="R17" s="2" t="str">
        <f>VLOOKUP(B17,[1]Customers202!$A$1:$AH$1001,17,0)</f>
        <v>Grand Rapids</v>
      </c>
      <c r="S17" s="2" t="str">
        <f>VLOOKUP(B17,[1]Customers202!$A$1:$AH$1001,18,0)</f>
        <v>MI</v>
      </c>
      <c r="T17" s="2">
        <f>VLOOKUP(B17,[1]Customers202!$A$1:$AH$1001,19,0)</f>
        <v>49506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</row>
    <row r="18" spans="1:102">
      <c r="A18" s="29">
        <v>17</v>
      </c>
      <c r="B18" s="29">
        <v>47</v>
      </c>
      <c r="C18" s="2" t="str">
        <f>VLOOKUP(B18,Customers!$A$1:$AK$963,2,0)</f>
        <v>Susan</v>
      </c>
      <c r="D18" s="2" t="str">
        <f>VLOOKUP(B18,[1]Customers202!$A$1:$AH$1001,3,0)</f>
        <v>Rea</v>
      </c>
      <c r="E18" s="2" t="e">
        <f>VLOOKUP(B18,[1]Customers202!$A$1:$AH$1001,4,0)</f>
        <v>#REF!</v>
      </c>
      <c r="F18" s="2" t="str">
        <f>VLOOKUP(B18,[1]Customers202!$A$1:$AH$1001,5,0)</f>
        <v>625 Cambridge</v>
      </c>
      <c r="G18" s="2" t="e">
        <f>VLOOKUP(B18,[1]Customers202!$A$1:$AH$1001,6,0)</f>
        <v>#REF!</v>
      </c>
      <c r="H18" s="2" t="str">
        <f>VLOOKUP(B18,[1]Customers202!$A$1:$AH$1001,7,0)</f>
        <v>Grand Rapids</v>
      </c>
      <c r="I18" s="2" t="str">
        <f>VLOOKUP(B18,[1]Customers202!$A$1:$AH$1001,8,0)</f>
        <v>MI</v>
      </c>
      <c r="J18" s="2">
        <f>VLOOKUP(B18,[1]Customers202!$A$1:$AH$1001,9,0)</f>
        <v>49506</v>
      </c>
      <c r="K18" s="2" t="str">
        <f>VLOOKUP(B18,[1]Customers202!$A$1:$AH$1001,10,0)</f>
        <v>US</v>
      </c>
      <c r="L18" s="2" t="e">
        <f>VLOOKUP(B18,[1]Customers202!$A$1:$AH$1001,11,0)</f>
        <v>#REF!</v>
      </c>
      <c r="M18" s="2" t="e">
        <f>VLOOKUP(B18,[1]Customers202!$A$1:$AH$1001,12,0)</f>
        <v>#REF!</v>
      </c>
      <c r="N18" s="2" t="str">
        <f>VLOOKUP(B18,[1]Customers202!$A$1:$AH$1001,13,0)</f>
        <v>susan.n.rea@gmail.com</v>
      </c>
      <c r="O18" s="2" t="str">
        <f>VLOOKUP(B18,[1]Customers202!$A$1:$AH$1001,14,0)</f>
        <v>Susan</v>
      </c>
      <c r="P18" s="2" t="str">
        <f>VLOOKUP(B18,[1]Customers202!$A$1:$AH$1001,15,0)</f>
        <v>Rea</v>
      </c>
      <c r="Q18" s="2" t="str">
        <f>VLOOKUP(B18,[1]Customers202!$A$1:$AH$1001,16,0)</f>
        <v>625 Cambridge</v>
      </c>
      <c r="R18" s="2" t="str">
        <f>VLOOKUP(B18,[1]Customers202!$A$1:$AH$1001,17,0)</f>
        <v>Grand Rapids</v>
      </c>
      <c r="S18" s="2" t="str">
        <f>VLOOKUP(B18,[1]Customers202!$A$1:$AH$1001,18,0)</f>
        <v>MI</v>
      </c>
      <c r="T18" s="2">
        <f>VLOOKUP(B18,[1]Customers202!$A$1:$AH$1001,19,0)</f>
        <v>49506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</row>
    <row r="19" spans="1:102">
      <c r="A19" s="29">
        <v>18</v>
      </c>
      <c r="B19" s="29">
        <v>50</v>
      </c>
      <c r="C19" s="2" t="str">
        <f>VLOOKUP(B19,Customers!$A$1:$AK$963,2,0)</f>
        <v>Ronald</v>
      </c>
      <c r="D19" s="2" t="str">
        <f>VLOOKUP(B19,[1]Customers202!$A$1:$AH$1001,3,0)</f>
        <v>Sulewski</v>
      </c>
      <c r="E19" s="2" t="e">
        <f>VLOOKUP(B19,[1]Customers202!$A$1:$AH$1001,4,0)</f>
        <v>#REF!</v>
      </c>
      <c r="F19" s="2" t="str">
        <f>VLOOKUP(B19,[1]Customers202!$A$1:$AH$1001,5,0)</f>
        <v>10 E. Ontario Street, Apt 4103</v>
      </c>
      <c r="G19" s="2" t="e">
        <f>VLOOKUP(B19,[1]Customers202!$A$1:$AH$1001,6,0)</f>
        <v>#REF!</v>
      </c>
      <c r="H19" s="2" t="str">
        <f>VLOOKUP(B19,[1]Customers202!$A$1:$AH$1001,7,0)</f>
        <v>Chicago</v>
      </c>
      <c r="I19" s="2" t="str">
        <f>VLOOKUP(B19,[1]Customers202!$A$1:$AH$1001,8,0)</f>
        <v>IL</v>
      </c>
      <c r="J19" s="2">
        <f>VLOOKUP(B19,[1]Customers202!$A$1:$AH$1001,9,0)</f>
        <v>60611</v>
      </c>
      <c r="K19" s="2" t="str">
        <f>VLOOKUP(B19,[1]Customers202!$A$1:$AH$1001,10,0)</f>
        <v>US</v>
      </c>
      <c r="L19" s="2" t="str">
        <f>VLOOKUP(B19,[1]Customers202!$A$1:$AH$1001,11,0)</f>
        <v>314-800-59959</v>
      </c>
      <c r="M19" s="2" t="e">
        <f>VLOOKUP(B19,[1]Customers202!$A$1:$AH$1001,12,0)</f>
        <v>#REF!</v>
      </c>
      <c r="N19" s="2" t="str">
        <f>VLOOKUP(B19,[1]Customers202!$A$1:$AH$1001,13,0)</f>
        <v>rsulewski@gmail.com</v>
      </c>
      <c r="O19" s="2" t="str">
        <f>VLOOKUP(B19,[1]Customers202!$A$1:$AH$1001,14,0)</f>
        <v>Ronald</v>
      </c>
      <c r="P19" s="2" t="str">
        <f>VLOOKUP(B19,[1]Customers202!$A$1:$AH$1001,15,0)</f>
        <v>Sulewski</v>
      </c>
      <c r="Q19" s="2" t="str">
        <f>VLOOKUP(B19,[1]Customers202!$A$1:$AH$1001,16,0)</f>
        <v>10 E. Ontario Street, Apt 4103</v>
      </c>
      <c r="R19" s="2" t="str">
        <f>VLOOKUP(B19,[1]Customers202!$A$1:$AH$1001,17,0)</f>
        <v>Chicago</v>
      </c>
      <c r="S19" s="2" t="str">
        <f>VLOOKUP(B19,[1]Customers202!$A$1:$AH$1001,18,0)</f>
        <v>IL</v>
      </c>
      <c r="T19" s="2">
        <f>VLOOKUP(B19,[1]Customers202!$A$1:$AH$1001,19,0)</f>
        <v>60611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</row>
    <row r="20" spans="1:102">
      <c r="A20" s="29">
        <v>19</v>
      </c>
      <c r="B20" s="29">
        <v>49</v>
      </c>
      <c r="C20" s="2" t="str">
        <f>VLOOKUP(B20,Customers!$A$1:$AK$963,2,0)</f>
        <v>Megan</v>
      </c>
      <c r="D20" s="2" t="str">
        <f>VLOOKUP(B20,[1]Customers202!$A$1:$AH$1001,3,0)</f>
        <v>Ratliff</v>
      </c>
      <c r="E20" s="2" t="e">
        <f>VLOOKUP(B20,[1]Customers202!$A$1:$AH$1001,4,0)</f>
        <v>#REF!</v>
      </c>
      <c r="F20" s="2" t="str">
        <f>VLOOKUP(B20,[1]Customers202!$A$1:$AH$1001,5,0)</f>
        <v>111 E. Chestnut St., #30DE</v>
      </c>
      <c r="G20" s="2" t="e">
        <f>VLOOKUP(B20,[1]Customers202!$A$1:$AH$1001,6,0)</f>
        <v>#REF!</v>
      </c>
      <c r="H20" s="2" t="str">
        <f>VLOOKUP(B20,[1]Customers202!$A$1:$AH$1001,7,0)</f>
        <v>Chicago</v>
      </c>
      <c r="I20" s="2" t="str">
        <f>VLOOKUP(B20,[1]Customers202!$A$1:$AH$1001,8,0)</f>
        <v>IL</v>
      </c>
      <c r="J20" s="2">
        <f>VLOOKUP(B20,[1]Customers202!$A$1:$AH$1001,9,0)</f>
        <v>60611</v>
      </c>
      <c r="K20" s="2" t="str">
        <f>VLOOKUP(B20,[1]Customers202!$A$1:$AH$1001,10,0)</f>
        <v>US</v>
      </c>
      <c r="L20" s="2" t="str">
        <f>VLOOKUP(B20,[1]Customers202!$A$1:$AH$1001,11,0)</f>
        <v>312-286-7654</v>
      </c>
      <c r="M20" s="2" t="e">
        <f>VLOOKUP(B20,[1]Customers202!$A$1:$AH$1001,12,0)</f>
        <v>#REF!</v>
      </c>
      <c r="N20" s="2" t="str">
        <f>VLOOKUP(B20,[1]Customers202!$A$1:$AH$1001,13,0)</f>
        <v>megan.ratliff@gmail.com</v>
      </c>
      <c r="O20" s="2" t="str">
        <f>VLOOKUP(B20,[1]Customers202!$A$1:$AH$1001,14,0)</f>
        <v>Megan</v>
      </c>
      <c r="P20" s="2" t="str">
        <f>VLOOKUP(B20,[1]Customers202!$A$1:$AH$1001,15,0)</f>
        <v>Ratliff</v>
      </c>
      <c r="Q20" s="2" t="str">
        <f>VLOOKUP(B20,[1]Customers202!$A$1:$AH$1001,16,0)</f>
        <v>111 E. Chestnut St., #30DE</v>
      </c>
      <c r="R20" s="2" t="str">
        <f>VLOOKUP(B20,[1]Customers202!$A$1:$AH$1001,17,0)</f>
        <v>Chicago</v>
      </c>
      <c r="S20" s="2" t="str">
        <f>VLOOKUP(B20,[1]Customers202!$A$1:$AH$1001,18,0)</f>
        <v>IL</v>
      </c>
      <c r="T20" s="2">
        <f>VLOOKUP(B20,[1]Customers202!$A$1:$AH$1001,19,0)</f>
        <v>60611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</row>
    <row r="21" spans="1:102">
      <c r="A21" s="29">
        <v>20</v>
      </c>
      <c r="B21" s="29">
        <v>51</v>
      </c>
      <c r="C21" s="2" t="str">
        <f>VLOOKUP(B21,Customers!$A$1:$AK$963,2,0)</f>
        <v>Thomas</v>
      </c>
      <c r="D21" s="2" t="str">
        <f>VLOOKUP(B21,[1]Customers202!$A$1:$AH$1001,3,0)</f>
        <v>Crimp</v>
      </c>
      <c r="E21" s="2" t="e">
        <f>VLOOKUP(B21,[1]Customers202!$A$1:$AH$1001,4,0)</f>
        <v>#REF!</v>
      </c>
      <c r="F21" s="2" t="str">
        <f>VLOOKUP(B21,[1]Customers202!$A$1:$AH$1001,5,0)</f>
        <v>29 N. Main Street</v>
      </c>
      <c r="G21" s="2" t="e">
        <f>VLOOKUP(B21,[1]Customers202!$A$1:$AH$1001,6,0)</f>
        <v>#REF!</v>
      </c>
      <c r="H21" s="2" t="str">
        <f>VLOOKUP(B21,[1]Customers202!$A$1:$AH$1001,7,0)</f>
        <v>Rockford</v>
      </c>
      <c r="I21" s="2" t="str">
        <f>VLOOKUP(B21,[1]Customers202!$A$1:$AH$1001,8,0)</f>
        <v>MI</v>
      </c>
      <c r="J21" s="2">
        <f>VLOOKUP(B21,[1]Customers202!$A$1:$AH$1001,9,0)</f>
        <v>49341</v>
      </c>
      <c r="K21" s="2" t="str">
        <f>VLOOKUP(B21,[1]Customers202!$A$1:$AH$1001,10,0)</f>
        <v>US</v>
      </c>
      <c r="L21" s="2" t="str">
        <f>VLOOKUP(B21,[1]Customers202!$A$1:$AH$1001,11,0)</f>
        <v>616-460-0400</v>
      </c>
      <c r="M21" s="2" t="e">
        <f>VLOOKUP(B21,[1]Customers202!$A$1:$AH$1001,12,0)</f>
        <v>#REF!</v>
      </c>
      <c r="N21" s="2" t="str">
        <f>VLOOKUP(B21,[1]Customers202!$A$1:$AH$1001,13,0)</f>
        <v>tom@auxiliaryinc.com</v>
      </c>
      <c r="O21" s="2" t="str">
        <f>VLOOKUP(B21,[1]Customers202!$A$1:$AH$1001,14,0)</f>
        <v>Thomas</v>
      </c>
      <c r="P21" s="2" t="str">
        <f>VLOOKUP(B21,[1]Customers202!$A$1:$AH$1001,15,0)</f>
        <v>Crimp</v>
      </c>
      <c r="Q21" s="2" t="str">
        <f>VLOOKUP(B21,[1]Customers202!$A$1:$AH$1001,16,0)</f>
        <v>29 N. Main Street</v>
      </c>
      <c r="R21" s="2" t="str">
        <f>VLOOKUP(B21,[1]Customers202!$A$1:$AH$1001,17,0)</f>
        <v>Rockford</v>
      </c>
      <c r="S21" s="2" t="str">
        <f>VLOOKUP(B21,[1]Customers202!$A$1:$AH$1001,18,0)</f>
        <v>MI</v>
      </c>
      <c r="T21" s="2">
        <f>VLOOKUP(B21,[1]Customers202!$A$1:$AH$1001,19,0)</f>
        <v>49341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</row>
    <row r="22" spans="1:102">
      <c r="A22" s="29">
        <v>21</v>
      </c>
      <c r="B22" s="29">
        <v>52</v>
      </c>
      <c r="C22" s="2" t="str">
        <f>VLOOKUP(B22,Customers!$A$1:$AK$963,2,0)</f>
        <v>Zachary</v>
      </c>
      <c r="D22" s="2" t="str">
        <f>VLOOKUP(B22,[1]Customers202!$A$1:$AH$1001,3,0)</f>
        <v>Boswell</v>
      </c>
      <c r="E22" s="2" t="e">
        <f>VLOOKUP(B22,[1]Customers202!$A$1:$AH$1001,4,0)</f>
        <v>#REF!</v>
      </c>
      <c r="F22" s="2" t="str">
        <f>VLOOKUP(B22,[1]Customers202!$A$1:$AH$1001,5,0)</f>
        <v>29 N. Main Street</v>
      </c>
      <c r="G22" s="2" t="e">
        <f>VLOOKUP(B22,[1]Customers202!$A$1:$AH$1001,6,0)</f>
        <v>#REF!</v>
      </c>
      <c r="H22" s="2" t="str">
        <f>VLOOKUP(B22,[1]Customers202!$A$1:$AH$1001,7,0)</f>
        <v>Rockford</v>
      </c>
      <c r="I22" s="2" t="str">
        <f>VLOOKUP(B22,[1]Customers202!$A$1:$AH$1001,8,0)</f>
        <v>MI</v>
      </c>
      <c r="J22" s="2">
        <f>VLOOKUP(B22,[1]Customers202!$A$1:$AH$1001,9,0)</f>
        <v>49341</v>
      </c>
      <c r="K22" s="2" t="str">
        <f>VLOOKUP(B22,[1]Customers202!$A$1:$AH$1001,10,0)</f>
        <v>US</v>
      </c>
      <c r="L22" s="2" t="str">
        <f>VLOOKUP(B22,[1]Customers202!$A$1:$AH$1001,11,0)</f>
        <v>616-914-5716</v>
      </c>
      <c r="M22" s="2" t="e">
        <f>VLOOKUP(B22,[1]Customers202!$A$1:$AH$1001,12,0)</f>
        <v>#REF!</v>
      </c>
      <c r="N22" s="2" t="str">
        <f>VLOOKUP(B22,[1]Customers202!$A$1:$AH$1001,13,0)</f>
        <v>zacboswell@gmail.com</v>
      </c>
      <c r="O22" s="2" t="str">
        <f>VLOOKUP(B22,[1]Customers202!$A$1:$AH$1001,14,0)</f>
        <v>Zachary</v>
      </c>
      <c r="P22" s="2" t="str">
        <f>VLOOKUP(B22,[1]Customers202!$A$1:$AH$1001,15,0)</f>
        <v>Boswell</v>
      </c>
      <c r="Q22" s="2" t="str">
        <f>VLOOKUP(B22,[1]Customers202!$A$1:$AH$1001,16,0)</f>
        <v>29 N. Main Street</v>
      </c>
      <c r="R22" s="2" t="str">
        <f>VLOOKUP(B22,[1]Customers202!$A$1:$AH$1001,17,0)</f>
        <v>Rockford</v>
      </c>
      <c r="S22" s="2" t="str">
        <f>VLOOKUP(B22,[1]Customers202!$A$1:$AH$1001,18,0)</f>
        <v>MI</v>
      </c>
      <c r="T22" s="2">
        <f>VLOOKUP(B22,[1]Customers202!$A$1:$AH$1001,19,0)</f>
        <v>49341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</row>
    <row r="23" spans="1:102">
      <c r="A23" s="29">
        <v>22</v>
      </c>
      <c r="B23" s="29">
        <v>53</v>
      </c>
      <c r="C23" s="2" t="str">
        <f>VLOOKUP(B23,Customers!$A$1:$AK$963,2,0)</f>
        <v>Benjamin</v>
      </c>
      <c r="D23" s="2" t="str">
        <f>VLOOKUP(B23,[1]Customers202!$A$1:$AH$1001,3,0)</f>
        <v>Peterson</v>
      </c>
      <c r="E23" s="2" t="e">
        <f>VLOOKUP(B23,[1]Customers202!$A$1:$AH$1001,4,0)</f>
        <v>#REF!</v>
      </c>
      <c r="F23" s="2" t="str">
        <f>VLOOKUP(B23,[1]Customers202!$A$1:$AH$1001,5,0)</f>
        <v>29 N. Main Street</v>
      </c>
      <c r="G23" s="2" t="e">
        <f>VLOOKUP(B23,[1]Customers202!$A$1:$AH$1001,6,0)</f>
        <v>#REF!</v>
      </c>
      <c r="H23" s="2" t="str">
        <f>VLOOKUP(B23,[1]Customers202!$A$1:$AH$1001,7,0)</f>
        <v>Rockford</v>
      </c>
      <c r="I23" s="2" t="str">
        <f>VLOOKUP(B23,[1]Customers202!$A$1:$AH$1001,8,0)</f>
        <v>MI</v>
      </c>
      <c r="J23" s="2">
        <f>VLOOKUP(B23,[1]Customers202!$A$1:$AH$1001,9,0)</f>
        <v>49341</v>
      </c>
      <c r="K23" s="2" t="str">
        <f>VLOOKUP(B23,[1]Customers202!$A$1:$AH$1001,10,0)</f>
        <v>US</v>
      </c>
      <c r="L23" s="2" t="str">
        <f>VLOOKUP(B23,[1]Customers202!$A$1:$AH$1001,11,0)</f>
        <v>616-304-0661</v>
      </c>
      <c r="M23" s="2" t="e">
        <f>VLOOKUP(B23,[1]Customers202!$A$1:$AH$1001,12,0)</f>
        <v>#REF!</v>
      </c>
      <c r="N23" s="2" t="str">
        <f>VLOOKUP(B23,[1]Customers202!$A$1:$AH$1001,13,0)</f>
        <v>benpetersen4@gmail.com</v>
      </c>
      <c r="O23" s="2" t="str">
        <f>VLOOKUP(B23,[1]Customers202!$A$1:$AH$1001,14,0)</f>
        <v>Benjamin</v>
      </c>
      <c r="P23" s="2" t="str">
        <f>VLOOKUP(B23,[1]Customers202!$A$1:$AH$1001,15,0)</f>
        <v>Peterson</v>
      </c>
      <c r="Q23" s="2" t="str">
        <f>VLOOKUP(B23,[1]Customers202!$A$1:$AH$1001,16,0)</f>
        <v>29 N. Main Street</v>
      </c>
      <c r="R23" s="2" t="str">
        <f>VLOOKUP(B23,[1]Customers202!$A$1:$AH$1001,17,0)</f>
        <v>Rockford</v>
      </c>
      <c r="S23" s="2" t="str">
        <f>VLOOKUP(B23,[1]Customers202!$A$1:$AH$1001,18,0)</f>
        <v>MI</v>
      </c>
      <c r="T23" s="2">
        <f>VLOOKUP(B23,[1]Customers202!$A$1:$AH$1001,19,0)</f>
        <v>49341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</row>
    <row r="24" spans="1:102">
      <c r="A24" s="29">
        <v>23</v>
      </c>
      <c r="B24" s="29">
        <v>55</v>
      </c>
      <c r="C24" s="2" t="str">
        <f>VLOOKUP(B24,Customers!$A$1:$AK$963,2,0)</f>
        <v>Neil</v>
      </c>
      <c r="D24" s="2" t="str">
        <f>VLOOKUP(B24,[1]Customers202!$A$1:$AH$1001,3,0)</f>
        <v>Hubert</v>
      </c>
      <c r="E24" s="2" t="e">
        <f>VLOOKUP(B24,[1]Customers202!$A$1:$AH$1001,4,0)</f>
        <v>#REF!</v>
      </c>
      <c r="F24" s="2" t="str">
        <f>VLOOKUP(B24,[1]Customers202!$A$1:$AH$1001,5,0)</f>
        <v>29 N. Main Street</v>
      </c>
      <c r="G24" s="2" t="e">
        <f>VLOOKUP(B24,[1]Customers202!$A$1:$AH$1001,6,0)</f>
        <v>#REF!</v>
      </c>
      <c r="H24" s="2" t="str">
        <f>VLOOKUP(B24,[1]Customers202!$A$1:$AH$1001,7,0)</f>
        <v>Rockford</v>
      </c>
      <c r="I24" s="2" t="str">
        <f>VLOOKUP(B24,[1]Customers202!$A$1:$AH$1001,8,0)</f>
        <v>MI</v>
      </c>
      <c r="J24" s="2">
        <f>VLOOKUP(B24,[1]Customers202!$A$1:$AH$1001,9,0)</f>
        <v>49341</v>
      </c>
      <c r="K24" s="2" t="str">
        <f>VLOOKUP(B24,[1]Customers202!$A$1:$AH$1001,10,0)</f>
        <v>US</v>
      </c>
      <c r="L24" s="2" t="str">
        <f>VLOOKUP(B24,[1]Customers202!$A$1:$AH$1001,11,0)</f>
        <v>586-899-8752</v>
      </c>
      <c r="M24" s="2" t="e">
        <f>VLOOKUP(B24,[1]Customers202!$A$1:$AH$1001,12,0)</f>
        <v>#REF!</v>
      </c>
      <c r="N24" s="2" t="str">
        <f>VLOOKUP(B24,[1]Customers202!$A$1:$AH$1001,13,0)</f>
        <v>neil@neilhubert.com</v>
      </c>
      <c r="O24" s="2" t="str">
        <f>VLOOKUP(B24,[1]Customers202!$A$1:$AH$1001,14,0)</f>
        <v>Neil</v>
      </c>
      <c r="P24" s="2" t="str">
        <f>VLOOKUP(B24,[1]Customers202!$A$1:$AH$1001,15,0)</f>
        <v>Hubert</v>
      </c>
      <c r="Q24" s="2" t="str">
        <f>VLOOKUP(B24,[1]Customers202!$A$1:$AH$1001,16,0)</f>
        <v>29 N. Main Street</v>
      </c>
      <c r="R24" s="2" t="str">
        <f>VLOOKUP(B24,[1]Customers202!$A$1:$AH$1001,17,0)</f>
        <v>Rockford</v>
      </c>
      <c r="S24" s="2" t="str">
        <f>VLOOKUP(B24,[1]Customers202!$A$1:$AH$1001,18,0)</f>
        <v>MI</v>
      </c>
      <c r="T24" s="2">
        <f>VLOOKUP(B24,[1]Customers202!$A$1:$AH$1001,19,0)</f>
        <v>49341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</row>
    <row r="25" spans="1:102">
      <c r="A25" s="29">
        <v>24</v>
      </c>
      <c r="B25" s="29">
        <v>56</v>
      </c>
      <c r="C25" s="2" t="str">
        <f>VLOOKUP(B25,Customers!$A$1:$AK$963,2,0)</f>
        <v>Sarah</v>
      </c>
      <c r="D25" s="2" t="str">
        <f>VLOOKUP(B25,[1]Customers202!$A$1:$AH$1001,3,0)</f>
        <v>Mier</v>
      </c>
      <c r="E25" s="2" t="e">
        <f>VLOOKUP(B25,[1]Customers202!$A$1:$AH$1001,4,0)</f>
        <v>#REF!</v>
      </c>
      <c r="F25" s="2" t="str">
        <f>VLOOKUP(B25,[1]Customers202!$A$1:$AH$1001,5,0)</f>
        <v>29 N. Main Street</v>
      </c>
      <c r="G25" s="2" t="e">
        <f>VLOOKUP(B25,[1]Customers202!$A$1:$AH$1001,6,0)</f>
        <v>#REF!</v>
      </c>
      <c r="H25" s="2" t="str">
        <f>VLOOKUP(B25,[1]Customers202!$A$1:$AH$1001,7,0)</f>
        <v>Rockford</v>
      </c>
      <c r="I25" s="2" t="str">
        <f>VLOOKUP(B25,[1]Customers202!$A$1:$AH$1001,8,0)</f>
        <v>MI</v>
      </c>
      <c r="J25" s="2">
        <f>VLOOKUP(B25,[1]Customers202!$A$1:$AH$1001,9,0)</f>
        <v>49341</v>
      </c>
      <c r="K25" s="2" t="str">
        <f>VLOOKUP(B25,[1]Customers202!$A$1:$AH$1001,10,0)</f>
        <v>US</v>
      </c>
      <c r="L25" s="2" t="str">
        <f>VLOOKUP(B25,[1]Customers202!$A$1:$AH$1001,11,0)</f>
        <v>616-515-5588</v>
      </c>
      <c r="M25" s="2" t="e">
        <f>VLOOKUP(B25,[1]Customers202!$A$1:$AH$1001,12,0)</f>
        <v>#REF!</v>
      </c>
      <c r="N25" s="2" t="str">
        <f>VLOOKUP(B25,[1]Customers202!$A$1:$AH$1001,13,0)</f>
        <v>Sarah@auxiliaryinc.com</v>
      </c>
      <c r="O25" s="2" t="str">
        <f>VLOOKUP(B25,[1]Customers202!$A$1:$AH$1001,14,0)</f>
        <v>Sarah</v>
      </c>
      <c r="P25" s="2" t="str">
        <f>VLOOKUP(B25,[1]Customers202!$A$1:$AH$1001,15,0)</f>
        <v>Mier</v>
      </c>
      <c r="Q25" s="2" t="str">
        <f>VLOOKUP(B25,[1]Customers202!$A$1:$AH$1001,16,0)</f>
        <v>29 N. Main Street</v>
      </c>
      <c r="R25" s="2" t="str">
        <f>VLOOKUP(B25,[1]Customers202!$A$1:$AH$1001,17,0)</f>
        <v>Rockford</v>
      </c>
      <c r="S25" s="2" t="str">
        <f>VLOOKUP(B25,[1]Customers202!$A$1:$AH$1001,18,0)</f>
        <v>MI</v>
      </c>
      <c r="T25" s="2">
        <f>VLOOKUP(B25,[1]Customers202!$A$1:$AH$1001,19,0)</f>
        <v>49341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</row>
    <row r="26" spans="1:102">
      <c r="A26" s="29">
        <v>25</v>
      </c>
      <c r="B26" s="29">
        <v>57</v>
      </c>
      <c r="C26" s="2" t="str">
        <f>VLOOKUP(B26,Customers!$A$1:$AK$963,2,0)</f>
        <v>Christa</v>
      </c>
      <c r="D26" s="2" t="str">
        <f>VLOOKUP(B26,[1]Customers202!$A$1:$AH$1001,3,0)</f>
        <v>Brenner</v>
      </c>
      <c r="E26" s="2" t="e">
        <f>VLOOKUP(B26,[1]Customers202!$A$1:$AH$1001,4,0)</f>
        <v>#REF!</v>
      </c>
      <c r="F26" s="2" t="str">
        <f>VLOOKUP(B26,[1]Customers202!$A$1:$AH$1001,5,0)</f>
        <v>29 N. Main Street</v>
      </c>
      <c r="G26" s="2" t="e">
        <f>VLOOKUP(B26,[1]Customers202!$A$1:$AH$1001,6,0)</f>
        <v>#REF!</v>
      </c>
      <c r="H26" s="2" t="str">
        <f>VLOOKUP(B26,[1]Customers202!$A$1:$AH$1001,7,0)</f>
        <v>Rockford</v>
      </c>
      <c r="I26" s="2" t="str">
        <f>VLOOKUP(B26,[1]Customers202!$A$1:$AH$1001,8,0)</f>
        <v>MI</v>
      </c>
      <c r="J26" s="2">
        <f>VLOOKUP(B26,[1]Customers202!$A$1:$AH$1001,9,0)</f>
        <v>49341</v>
      </c>
      <c r="K26" s="2" t="str">
        <f>VLOOKUP(B26,[1]Customers202!$A$1:$AH$1001,10,0)</f>
        <v>US</v>
      </c>
      <c r="L26" s="2" t="str">
        <f>VLOOKUP(B26,[1]Customers202!$A$1:$AH$1001,11,0)</f>
        <v>616-890-1531</v>
      </c>
      <c r="M26" s="2" t="e">
        <f>VLOOKUP(B26,[1]Customers202!$A$1:$AH$1001,12,0)</f>
        <v>#REF!</v>
      </c>
      <c r="N26" s="2" t="str">
        <f>VLOOKUP(B26,[1]Customers202!$A$1:$AH$1001,13,0)</f>
        <v>therapiddriver@gmail.com</v>
      </c>
      <c r="O26" s="2" t="str">
        <f>VLOOKUP(B26,[1]Customers202!$A$1:$AH$1001,14,0)</f>
        <v>Christa</v>
      </c>
      <c r="P26" s="2" t="str">
        <f>VLOOKUP(B26,[1]Customers202!$A$1:$AH$1001,15,0)</f>
        <v>Brenner</v>
      </c>
      <c r="Q26" s="2" t="str">
        <f>VLOOKUP(B26,[1]Customers202!$A$1:$AH$1001,16,0)</f>
        <v>29 N. Main Street</v>
      </c>
      <c r="R26" s="2" t="str">
        <f>VLOOKUP(B26,[1]Customers202!$A$1:$AH$1001,17,0)</f>
        <v>Rockford</v>
      </c>
      <c r="S26" s="2" t="str">
        <f>VLOOKUP(B26,[1]Customers202!$A$1:$AH$1001,18,0)</f>
        <v>MI</v>
      </c>
      <c r="T26" s="2">
        <f>VLOOKUP(B26,[1]Customers202!$A$1:$AH$1001,19,0)</f>
        <v>49341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</row>
    <row r="27" spans="1:102">
      <c r="A27" s="29">
        <v>26</v>
      </c>
      <c r="B27" s="29">
        <v>58</v>
      </c>
      <c r="C27" s="2" t="str">
        <f>VLOOKUP(B27,Customers!$A$1:$AK$963,2,0)</f>
        <v>Leslie</v>
      </c>
      <c r="D27" s="2" t="str">
        <f>VLOOKUP(B27,[1]Customers202!$A$1:$AH$1001,3,0)</f>
        <v>Parks</v>
      </c>
      <c r="E27" s="2" t="e">
        <f>VLOOKUP(B27,[1]Customers202!$A$1:$AH$1001,4,0)</f>
        <v>#REF!</v>
      </c>
      <c r="F27" s="2" t="str">
        <f>VLOOKUP(B27,[1]Customers202!$A$1:$AH$1001,5,0)</f>
        <v>29 N. Main Street</v>
      </c>
      <c r="G27" s="2" t="e">
        <f>VLOOKUP(B27,[1]Customers202!$A$1:$AH$1001,6,0)</f>
        <v>#REF!</v>
      </c>
      <c r="H27" s="2" t="str">
        <f>VLOOKUP(B27,[1]Customers202!$A$1:$AH$1001,7,0)</f>
        <v>Rockford</v>
      </c>
      <c r="I27" s="2" t="str">
        <f>VLOOKUP(B27,[1]Customers202!$A$1:$AH$1001,8,0)</f>
        <v>MI</v>
      </c>
      <c r="J27" s="2">
        <f>VLOOKUP(B27,[1]Customers202!$A$1:$AH$1001,9,0)</f>
        <v>49341</v>
      </c>
      <c r="K27" s="2" t="str">
        <f>VLOOKUP(B27,[1]Customers202!$A$1:$AH$1001,10,0)</f>
        <v>US</v>
      </c>
      <c r="L27" s="2" t="str">
        <f>VLOOKUP(B27,[1]Customers202!$A$1:$AH$1001,11,0)</f>
        <v>616-560-6689</v>
      </c>
      <c r="M27" s="2" t="e">
        <f>VLOOKUP(B27,[1]Customers202!$A$1:$AH$1001,12,0)</f>
        <v>#REF!</v>
      </c>
      <c r="N27" s="2" t="str">
        <f>VLOOKUP(B27,[1]Customers202!$A$1:$AH$1001,13,0)</f>
        <v>leslieparks123@yahoo.com</v>
      </c>
      <c r="O27" s="2" t="str">
        <f>VLOOKUP(B27,[1]Customers202!$A$1:$AH$1001,14,0)</f>
        <v>Leslie</v>
      </c>
      <c r="P27" s="2" t="str">
        <f>VLOOKUP(B27,[1]Customers202!$A$1:$AH$1001,15,0)</f>
        <v>Parks</v>
      </c>
      <c r="Q27" s="2" t="str">
        <f>VLOOKUP(B27,[1]Customers202!$A$1:$AH$1001,16,0)</f>
        <v>29 N. Main Street</v>
      </c>
      <c r="R27" s="2" t="str">
        <f>VLOOKUP(B27,[1]Customers202!$A$1:$AH$1001,17,0)</f>
        <v>Rockford</v>
      </c>
      <c r="S27" s="2" t="str">
        <f>VLOOKUP(B27,[1]Customers202!$A$1:$AH$1001,18,0)</f>
        <v>MI</v>
      </c>
      <c r="T27" s="2">
        <f>VLOOKUP(B27,[1]Customers202!$A$1:$AH$1001,19,0)</f>
        <v>49341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</row>
    <row r="28" spans="1:102">
      <c r="A28" s="29">
        <v>27</v>
      </c>
      <c r="B28" s="29">
        <v>59</v>
      </c>
      <c r="C28" s="2" t="str">
        <f>VLOOKUP(B28,Customers!$A$1:$AK$963,2,0)</f>
        <v>Dana</v>
      </c>
      <c r="D28" s="2" t="str">
        <f>VLOOKUP(B28,[1]Customers202!$A$1:$AH$1001,3,0)</f>
        <v>Postma</v>
      </c>
      <c r="E28" s="2" t="e">
        <f>VLOOKUP(B28,[1]Customers202!$A$1:$AH$1001,4,0)</f>
        <v>#REF!</v>
      </c>
      <c r="F28" s="2" t="str">
        <f>VLOOKUP(B28,[1]Customers202!$A$1:$AH$1001,5,0)</f>
        <v>29 N. Main Street</v>
      </c>
      <c r="G28" s="2" t="e">
        <f>VLOOKUP(B28,[1]Customers202!$A$1:$AH$1001,6,0)</f>
        <v>#REF!</v>
      </c>
      <c r="H28" s="2" t="str">
        <f>VLOOKUP(B28,[1]Customers202!$A$1:$AH$1001,7,0)</f>
        <v>Rockford</v>
      </c>
      <c r="I28" s="2" t="str">
        <f>VLOOKUP(B28,[1]Customers202!$A$1:$AH$1001,8,0)</f>
        <v>MI</v>
      </c>
      <c r="J28" s="2">
        <f>VLOOKUP(B28,[1]Customers202!$A$1:$AH$1001,9,0)</f>
        <v>49341</v>
      </c>
      <c r="K28" s="2" t="str">
        <f>VLOOKUP(B28,[1]Customers202!$A$1:$AH$1001,10,0)</f>
        <v>US</v>
      </c>
      <c r="L28" s="2" t="str">
        <f>VLOOKUP(B28,[1]Customers202!$A$1:$AH$1001,11,0)</f>
        <v>616-916-3496</v>
      </c>
      <c r="M28" s="2" t="e">
        <f>VLOOKUP(B28,[1]Customers202!$A$1:$AH$1001,12,0)</f>
        <v>#REF!</v>
      </c>
      <c r="N28" s="2" t="str">
        <f>VLOOKUP(B28,[1]Customers202!$A$1:$AH$1001,13,0)</f>
        <v>dpostma@aol.com</v>
      </c>
      <c r="O28" s="2" t="str">
        <f>VLOOKUP(B28,[1]Customers202!$A$1:$AH$1001,14,0)</f>
        <v>Dana</v>
      </c>
      <c r="P28" s="2" t="str">
        <f>VLOOKUP(B28,[1]Customers202!$A$1:$AH$1001,15,0)</f>
        <v>Postma</v>
      </c>
      <c r="Q28" s="2" t="str">
        <f>VLOOKUP(B28,[1]Customers202!$A$1:$AH$1001,16,0)</f>
        <v>29 N. Main Street</v>
      </c>
      <c r="R28" s="2" t="str">
        <f>VLOOKUP(B28,[1]Customers202!$A$1:$AH$1001,17,0)</f>
        <v>Rockford</v>
      </c>
      <c r="S28" s="2" t="str">
        <f>VLOOKUP(B28,[1]Customers202!$A$1:$AH$1001,18,0)</f>
        <v>MI</v>
      </c>
      <c r="T28" s="2">
        <f>VLOOKUP(B28,[1]Customers202!$A$1:$AH$1001,19,0)</f>
        <v>49341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</row>
    <row r="29" spans="1:102">
      <c r="A29" s="29">
        <v>28</v>
      </c>
      <c r="B29" s="29">
        <v>60</v>
      </c>
      <c r="C29" s="2" t="str">
        <f>VLOOKUP(B29,Customers!$A$1:$AK$963,2,0)</f>
        <v>Jeremy</v>
      </c>
      <c r="D29" s="2" t="str">
        <f>VLOOKUP(B29,[1]Customers202!$A$1:$AH$1001,3,0)</f>
        <v>Eberts</v>
      </c>
      <c r="E29" s="2" t="e">
        <f>VLOOKUP(B29,[1]Customers202!$A$1:$AH$1001,4,0)</f>
        <v>#REF!</v>
      </c>
      <c r="F29" s="2" t="str">
        <f>VLOOKUP(B29,[1]Customers202!$A$1:$AH$1001,5,0)</f>
        <v>29 N. Main Street</v>
      </c>
      <c r="G29" s="2" t="e">
        <f>VLOOKUP(B29,[1]Customers202!$A$1:$AH$1001,6,0)</f>
        <v>#REF!</v>
      </c>
      <c r="H29" s="2" t="str">
        <f>VLOOKUP(B29,[1]Customers202!$A$1:$AH$1001,7,0)</f>
        <v>Rockford</v>
      </c>
      <c r="I29" s="2" t="str">
        <f>VLOOKUP(B29,[1]Customers202!$A$1:$AH$1001,8,0)</f>
        <v>MI</v>
      </c>
      <c r="J29" s="2">
        <f>VLOOKUP(B29,[1]Customers202!$A$1:$AH$1001,9,0)</f>
        <v>49341</v>
      </c>
      <c r="K29" s="2" t="str">
        <f>VLOOKUP(B29,[1]Customers202!$A$1:$AH$1001,10,0)</f>
        <v>US</v>
      </c>
      <c r="L29" s="2" t="str">
        <f>VLOOKUP(B29,[1]Customers202!$A$1:$AH$1001,11,0)</f>
        <v>616-460-7757</v>
      </c>
      <c r="M29" s="2" t="e">
        <f>VLOOKUP(B29,[1]Customers202!$A$1:$AH$1001,12,0)</f>
        <v>#REF!</v>
      </c>
      <c r="N29" s="2" t="str">
        <f>VLOOKUP(B29,[1]Customers202!$A$1:$AH$1001,13,0)</f>
        <v>ebertsje@gmail.com</v>
      </c>
      <c r="O29" s="2" t="str">
        <f>VLOOKUP(B29,[1]Customers202!$A$1:$AH$1001,14,0)</f>
        <v>Jeremy</v>
      </c>
      <c r="P29" s="2" t="str">
        <f>VLOOKUP(B29,[1]Customers202!$A$1:$AH$1001,15,0)</f>
        <v>Eberts</v>
      </c>
      <c r="Q29" s="2" t="str">
        <f>VLOOKUP(B29,[1]Customers202!$A$1:$AH$1001,16,0)</f>
        <v>29 N. Main Street</v>
      </c>
      <c r="R29" s="2" t="str">
        <f>VLOOKUP(B29,[1]Customers202!$A$1:$AH$1001,17,0)</f>
        <v>Rockford</v>
      </c>
      <c r="S29" s="2" t="str">
        <f>VLOOKUP(B29,[1]Customers202!$A$1:$AH$1001,18,0)</f>
        <v>MI</v>
      </c>
      <c r="T29" s="2">
        <f>VLOOKUP(B29,[1]Customers202!$A$1:$AH$1001,19,0)</f>
        <v>49341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</row>
    <row r="30" spans="1:102">
      <c r="A30" s="29">
        <v>29</v>
      </c>
      <c r="B30" s="29">
        <v>61</v>
      </c>
      <c r="C30" s="2" t="str">
        <f>VLOOKUP(B30,Customers!$A$1:$AK$963,2,0)</f>
        <v>John</v>
      </c>
      <c r="D30" s="2" t="str">
        <f>VLOOKUP(B30,[1]Customers202!$A$1:$AH$1001,3,0)</f>
        <v>Williamson</v>
      </c>
      <c r="E30" s="2" t="e">
        <f>VLOOKUP(B30,[1]Customers202!$A$1:$AH$1001,4,0)</f>
        <v>#REF!</v>
      </c>
      <c r="F30" s="2" t="str">
        <f>VLOOKUP(B30,[1]Customers202!$A$1:$AH$1001,5,0)</f>
        <v>29 N. Main Street</v>
      </c>
      <c r="G30" s="2" t="e">
        <f>VLOOKUP(B30,[1]Customers202!$A$1:$AH$1001,6,0)</f>
        <v>#REF!</v>
      </c>
      <c r="H30" s="2" t="str">
        <f>VLOOKUP(B30,[1]Customers202!$A$1:$AH$1001,7,0)</f>
        <v>Rockford</v>
      </c>
      <c r="I30" s="2" t="str">
        <f>VLOOKUP(B30,[1]Customers202!$A$1:$AH$1001,8,0)</f>
        <v>MI</v>
      </c>
      <c r="J30" s="2">
        <f>VLOOKUP(B30,[1]Customers202!$A$1:$AH$1001,9,0)</f>
        <v>49341</v>
      </c>
      <c r="K30" s="2" t="str">
        <f>VLOOKUP(B30,[1]Customers202!$A$1:$AH$1001,10,0)</f>
        <v>US</v>
      </c>
      <c r="L30" s="2" t="str">
        <f>VLOOKUP(B30,[1]Customers202!$A$1:$AH$1001,11,0)</f>
        <v>616-570-8309</v>
      </c>
      <c r="M30" s="2" t="e">
        <f>VLOOKUP(B30,[1]Customers202!$A$1:$AH$1001,12,0)</f>
        <v>#REF!</v>
      </c>
      <c r="N30" s="2" t="str">
        <f>VLOOKUP(B30,[1]Customers202!$A$1:$AH$1001,13,0)</f>
        <v>john@auxiliaryinc.com</v>
      </c>
      <c r="O30" s="2" t="str">
        <f>VLOOKUP(B30,[1]Customers202!$A$1:$AH$1001,14,0)</f>
        <v>John</v>
      </c>
      <c r="P30" s="2" t="str">
        <f>VLOOKUP(B30,[1]Customers202!$A$1:$AH$1001,15,0)</f>
        <v>Williamson</v>
      </c>
      <c r="Q30" s="2" t="str">
        <f>VLOOKUP(B30,[1]Customers202!$A$1:$AH$1001,16,0)</f>
        <v>29 N. Main Street</v>
      </c>
      <c r="R30" s="2" t="str">
        <f>VLOOKUP(B30,[1]Customers202!$A$1:$AH$1001,17,0)</f>
        <v>Rockford</v>
      </c>
      <c r="S30" s="2" t="str">
        <f>VLOOKUP(B30,[1]Customers202!$A$1:$AH$1001,18,0)</f>
        <v>MI</v>
      </c>
      <c r="T30" s="2">
        <f>VLOOKUP(B30,[1]Customers202!$A$1:$AH$1001,19,0)</f>
        <v>49341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</row>
    <row r="31" spans="1:102">
      <c r="A31" s="29">
        <v>30</v>
      </c>
      <c r="B31" s="29">
        <v>37</v>
      </c>
      <c r="C31" s="2" t="str">
        <f>VLOOKUP(B31,Customers!$A$1:$AK$963,2,0)</f>
        <v>Kristen</v>
      </c>
      <c r="D31" s="2" t="str">
        <f>VLOOKUP(B31,[1]Customers202!$A$1:$AH$1001,3,0)</f>
        <v>Bell</v>
      </c>
      <c r="E31" s="2" t="e">
        <f>VLOOKUP(B31,[1]Customers202!$A$1:$AH$1001,4,0)</f>
        <v>#REF!</v>
      </c>
      <c r="F31" s="2" t="e">
        <f>VLOOKUP(B31,[1]Customers202!$A$1:$AH$1001,5,0)</f>
        <v>#REF!</v>
      </c>
      <c r="G31" s="2" t="e">
        <f>VLOOKUP(B31,[1]Customers202!$A$1:$AH$1001,6,0)</f>
        <v>#REF!</v>
      </c>
      <c r="H31" s="2" t="e">
        <f>VLOOKUP(B31,[1]Customers202!$A$1:$AH$1001,7,0)</f>
        <v>#REF!</v>
      </c>
      <c r="I31" s="2" t="e">
        <f>VLOOKUP(B31,[1]Customers202!$A$1:$AH$1001,8,0)</f>
        <v>#REF!</v>
      </c>
      <c r="J31" s="2" t="e">
        <f>VLOOKUP(B31,[1]Customers202!$A$1:$AH$1001,9,0)</f>
        <v>#REF!</v>
      </c>
      <c r="K31" s="2" t="str">
        <f>VLOOKUP(B31,[1]Customers202!$A$1:$AH$1001,10,0)</f>
        <v>US</v>
      </c>
      <c r="L31" s="2" t="e">
        <f>VLOOKUP(B31,[1]Customers202!$A$1:$AH$1001,11,0)</f>
        <v>#REF!</v>
      </c>
      <c r="M31" s="2" t="e">
        <f>VLOOKUP(B31,[1]Customers202!$A$1:$AH$1001,12,0)</f>
        <v>#REF!</v>
      </c>
      <c r="N31" s="2" t="e">
        <f>VLOOKUP(B31,[1]Customers202!$A$1:$AH$1001,13,0)</f>
        <v>#REF!</v>
      </c>
      <c r="O31" s="2" t="str">
        <f>VLOOKUP(B31,[1]Customers202!$A$1:$AH$1001,14,0)</f>
        <v>Kristen</v>
      </c>
      <c r="P31" s="2" t="str">
        <f>VLOOKUP(B31,[1]Customers202!$A$1:$AH$1001,15,0)</f>
        <v>Bell</v>
      </c>
      <c r="Q31" s="2" t="e">
        <f>VLOOKUP(B31,[1]Customers202!$A$1:$AH$1001,16,0)</f>
        <v>#REF!</v>
      </c>
      <c r="R31" s="2" t="e">
        <f>VLOOKUP(B31,[1]Customers202!$A$1:$AH$1001,17,0)</f>
        <v>#REF!</v>
      </c>
      <c r="S31" s="2" t="e">
        <f>VLOOKUP(B31,[1]Customers202!$A$1:$AH$1001,18,0)</f>
        <v>#REF!</v>
      </c>
      <c r="T31" s="2" t="e">
        <f>VLOOKUP(B31,[1]Customers202!$A$1:$AH$1001,19,0)</f>
        <v>#REF!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</row>
    <row r="32" spans="1:102">
      <c r="A32" s="29">
        <v>31</v>
      </c>
      <c r="B32" s="29">
        <v>62</v>
      </c>
      <c r="C32" s="2" t="str">
        <f>VLOOKUP(B32,Customers!$A$1:$AK$963,2,0)</f>
        <v>Anne</v>
      </c>
      <c r="D32" s="2" t="str">
        <f>VLOOKUP(B32,[1]Customers202!$A$1:$AH$1001,3,0)</f>
        <v>Eardely</v>
      </c>
      <c r="E32" s="2" t="e">
        <f>VLOOKUP(B32,[1]Customers202!$A$1:$AH$1001,4,0)</f>
        <v>#REF!</v>
      </c>
      <c r="F32" s="2" t="str">
        <f>VLOOKUP(B32,[1]Customers202!$A$1:$AH$1001,5,0)</f>
        <v>2737 Bonnell Ave.</v>
      </c>
      <c r="G32" s="2" t="e">
        <f>VLOOKUP(B32,[1]Customers202!$A$1:$AH$1001,6,0)</f>
        <v>#REF!</v>
      </c>
      <c r="H32" s="2" t="str">
        <f>VLOOKUP(B32,[1]Customers202!$A$1:$AH$1001,7,0)</f>
        <v>Grand Rapids</v>
      </c>
      <c r="I32" s="2" t="str">
        <f>VLOOKUP(B32,[1]Customers202!$A$1:$AH$1001,8,0)</f>
        <v>MI</v>
      </c>
      <c r="J32" s="2">
        <f>VLOOKUP(B32,[1]Customers202!$A$1:$AH$1001,9,0)</f>
        <v>49506</v>
      </c>
      <c r="K32" s="2" t="str">
        <f>VLOOKUP(B32,[1]Customers202!$A$1:$AH$1001,10,0)</f>
        <v>US</v>
      </c>
      <c r="L32" s="2" t="str">
        <f>VLOOKUP(B32,[1]Customers202!$A$1:$AH$1001,11,0)</f>
        <v>616-570-8309</v>
      </c>
      <c r="M32" s="2" t="e">
        <f>VLOOKUP(B32,[1]Customers202!$A$1:$AH$1001,12,0)</f>
        <v>#REF!</v>
      </c>
      <c r="N32" s="2" t="str">
        <f>VLOOKUP(B32,[1]Customers202!$A$1:$AH$1001,13,0)</f>
        <v>aeardley@aol.com</v>
      </c>
      <c r="O32" s="2" t="str">
        <f>VLOOKUP(B32,[1]Customers202!$A$1:$AH$1001,14,0)</f>
        <v>Anne</v>
      </c>
      <c r="P32" s="2" t="str">
        <f>VLOOKUP(B32,[1]Customers202!$A$1:$AH$1001,15,0)</f>
        <v>Eardely</v>
      </c>
      <c r="Q32" s="2" t="str">
        <f>VLOOKUP(B32,[1]Customers202!$A$1:$AH$1001,16,0)</f>
        <v>2737 Bonnell Ave.</v>
      </c>
      <c r="R32" s="2" t="str">
        <f>VLOOKUP(B32,[1]Customers202!$A$1:$AH$1001,17,0)</f>
        <v>Grand Rapids</v>
      </c>
      <c r="S32" s="2" t="str">
        <f>VLOOKUP(B32,[1]Customers202!$A$1:$AH$1001,18,0)</f>
        <v>MI</v>
      </c>
      <c r="T32" s="2">
        <f>VLOOKUP(B32,[1]Customers202!$A$1:$AH$1001,19,0)</f>
        <v>49506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</row>
    <row r="33" spans="1:102">
      <c r="A33" s="29">
        <v>32</v>
      </c>
      <c r="B33" s="29">
        <v>63</v>
      </c>
      <c r="C33" s="2" t="str">
        <f>VLOOKUP(B33,Customers!$A$1:$AK$963,2,0)</f>
        <v>Stephanie</v>
      </c>
      <c r="D33" s="2" t="str">
        <f>VLOOKUP(B33,[1]Customers202!$A$1:$AH$1001,3,0)</f>
        <v>Cullen</v>
      </c>
      <c r="E33" s="2" t="e">
        <f>VLOOKUP(B33,[1]Customers202!$A$1:$AH$1001,4,0)</f>
        <v>#REF!</v>
      </c>
      <c r="F33" s="2" t="str">
        <f>VLOOKUP(B33,[1]Customers202!$A$1:$AH$1001,5,0)</f>
        <v>2423 Hall Street</v>
      </c>
      <c r="G33" s="2" t="e">
        <f>VLOOKUP(B33,[1]Customers202!$A$1:$AH$1001,6,0)</f>
        <v>#REF!</v>
      </c>
      <c r="H33" s="2" t="str">
        <f>VLOOKUP(B33,[1]Customers202!$A$1:$AH$1001,7,0)</f>
        <v>Grand Rapids</v>
      </c>
      <c r="I33" s="2" t="str">
        <f>VLOOKUP(B33,[1]Customers202!$A$1:$AH$1001,8,0)</f>
        <v>MI</v>
      </c>
      <c r="J33" s="2">
        <f>VLOOKUP(B33,[1]Customers202!$A$1:$AH$1001,9,0)</f>
        <v>49506</v>
      </c>
      <c r="K33" s="2" t="str">
        <f>VLOOKUP(B33,[1]Customers202!$A$1:$AH$1001,10,0)</f>
        <v>US</v>
      </c>
      <c r="L33" s="2" t="str">
        <f>VLOOKUP(B33,[1]Customers202!$A$1:$AH$1001,11,0)</f>
        <v>248-840-4425</v>
      </c>
      <c r="M33" s="2" t="e">
        <f>VLOOKUP(B33,[1]Customers202!$A$1:$AH$1001,12,0)</f>
        <v>#REF!</v>
      </c>
      <c r="N33" s="2" t="str">
        <f>VLOOKUP(B33,[1]Customers202!$A$1:$AH$1001,13,0)</f>
        <v>speroffs@yahoo.com</v>
      </c>
      <c r="O33" s="2" t="str">
        <f>VLOOKUP(B33,[1]Customers202!$A$1:$AH$1001,14,0)</f>
        <v>Stephanie</v>
      </c>
      <c r="P33" s="2" t="str">
        <f>VLOOKUP(B33,[1]Customers202!$A$1:$AH$1001,15,0)</f>
        <v>Cullen</v>
      </c>
      <c r="Q33" s="2" t="str">
        <f>VLOOKUP(B33,[1]Customers202!$A$1:$AH$1001,16,0)</f>
        <v>2423 Hall Street</v>
      </c>
      <c r="R33" s="2" t="str">
        <f>VLOOKUP(B33,[1]Customers202!$A$1:$AH$1001,17,0)</f>
        <v>Grand Rapids</v>
      </c>
      <c r="S33" s="2" t="str">
        <f>VLOOKUP(B33,[1]Customers202!$A$1:$AH$1001,18,0)</f>
        <v>MI</v>
      </c>
      <c r="T33" s="2">
        <f>VLOOKUP(B33,[1]Customers202!$A$1:$AH$1001,19,0)</f>
        <v>49506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</row>
    <row r="34" spans="1:102">
      <c r="A34" s="29">
        <v>33</v>
      </c>
      <c r="B34" s="29">
        <v>64</v>
      </c>
      <c r="C34" s="2" t="str">
        <f>VLOOKUP(B34,Customers!$A$1:$AK$963,2,0)</f>
        <v>Elizabeth</v>
      </c>
      <c r="D34" s="2" t="str">
        <f>VLOOKUP(B34,[1]Customers202!$A$1:$AH$1001,3,0)</f>
        <v>Kratt</v>
      </c>
      <c r="E34" s="2" t="e">
        <f>VLOOKUP(B34,[1]Customers202!$A$1:$AH$1001,4,0)</f>
        <v>#REF!</v>
      </c>
      <c r="F34" s="2" t="str">
        <f>VLOOKUP(B34,[1]Customers202!$A$1:$AH$1001,5,0)</f>
        <v>2135 Wilshire</v>
      </c>
      <c r="G34" s="2" t="e">
        <f>VLOOKUP(B34,[1]Customers202!$A$1:$AH$1001,6,0)</f>
        <v>#REF!</v>
      </c>
      <c r="H34" s="2" t="str">
        <f>VLOOKUP(B34,[1]Customers202!$A$1:$AH$1001,7,0)</f>
        <v>Grand Rapids</v>
      </c>
      <c r="I34" s="2" t="str">
        <f>VLOOKUP(B34,[1]Customers202!$A$1:$AH$1001,8,0)</f>
        <v>MI</v>
      </c>
      <c r="J34" s="2">
        <f>VLOOKUP(B34,[1]Customers202!$A$1:$AH$1001,9,0)</f>
        <v>49506</v>
      </c>
      <c r="K34" s="2" t="str">
        <f>VLOOKUP(B34,[1]Customers202!$A$1:$AH$1001,10,0)</f>
        <v>US</v>
      </c>
      <c r="L34" s="2" t="str">
        <f>VLOOKUP(B34,[1]Customers202!$A$1:$AH$1001,11,0)</f>
        <v>616-248-4415</v>
      </c>
      <c r="M34" s="2" t="e">
        <f>VLOOKUP(B34,[1]Customers202!$A$1:$AH$1001,12,0)</f>
        <v>#REF!</v>
      </c>
      <c r="N34" s="2" t="str">
        <f>VLOOKUP(B34,[1]Customers202!$A$1:$AH$1001,13,0)</f>
        <v>thekratt@sbcglobal.net</v>
      </c>
      <c r="O34" s="2" t="str">
        <f>VLOOKUP(B34,[1]Customers202!$A$1:$AH$1001,14,0)</f>
        <v>Elizabeth</v>
      </c>
      <c r="P34" s="2" t="str">
        <f>VLOOKUP(B34,[1]Customers202!$A$1:$AH$1001,15,0)</f>
        <v>Kratt</v>
      </c>
      <c r="Q34" s="2" t="str">
        <f>VLOOKUP(B34,[1]Customers202!$A$1:$AH$1001,16,0)</f>
        <v>2135 Wilshire</v>
      </c>
      <c r="R34" s="2" t="str">
        <f>VLOOKUP(B34,[1]Customers202!$A$1:$AH$1001,17,0)</f>
        <v>Grand Rapids</v>
      </c>
      <c r="S34" s="2" t="str">
        <f>VLOOKUP(B34,[1]Customers202!$A$1:$AH$1001,18,0)</f>
        <v>MI</v>
      </c>
      <c r="T34" s="2">
        <f>VLOOKUP(B34,[1]Customers202!$A$1:$AH$1001,19,0)</f>
        <v>49506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</row>
    <row r="35" spans="1:102">
      <c r="A35" s="29">
        <v>34</v>
      </c>
      <c r="B35" s="29">
        <v>65</v>
      </c>
      <c r="C35" s="2" t="str">
        <f>VLOOKUP(B35,Customers!$A$1:$AK$963,2,0)</f>
        <v>Lindell</v>
      </c>
      <c r="D35" s="2" t="str">
        <f>VLOOKUP(B35,[1]Customers202!$A$1:$AH$1001,3,0)</f>
        <v>Hoff</v>
      </c>
      <c r="E35" s="2" t="e">
        <f>VLOOKUP(B35,[1]Customers202!$A$1:$AH$1001,4,0)</f>
        <v>#REF!</v>
      </c>
      <c r="F35" s="2" t="str">
        <f>VLOOKUP(B35,[1]Customers202!$A$1:$AH$1001,5,0)</f>
        <v>2730 Bonnell Ave</v>
      </c>
      <c r="G35" s="2" t="e">
        <f>VLOOKUP(B35,[1]Customers202!$A$1:$AH$1001,6,0)</f>
        <v>#REF!</v>
      </c>
      <c r="H35" s="2" t="str">
        <f>VLOOKUP(B35,[1]Customers202!$A$1:$AH$1001,7,0)</f>
        <v>Grand Rapids</v>
      </c>
      <c r="I35" s="2" t="str">
        <f>VLOOKUP(B35,[1]Customers202!$A$1:$AH$1001,8,0)</f>
        <v>MI</v>
      </c>
      <c r="J35" s="2">
        <f>VLOOKUP(B35,[1]Customers202!$A$1:$AH$1001,9,0)</f>
        <v>49506</v>
      </c>
      <c r="K35" s="2" t="str">
        <f>VLOOKUP(B35,[1]Customers202!$A$1:$AH$1001,10,0)</f>
        <v>US</v>
      </c>
      <c r="L35" s="2" t="str">
        <f>VLOOKUP(B35,[1]Customers202!$A$1:$AH$1001,11,0)</f>
        <v>616-977-0331</v>
      </c>
      <c r="M35" s="2" t="e">
        <f>VLOOKUP(B35,[1]Customers202!$A$1:$AH$1001,12,0)</f>
        <v>#REF!</v>
      </c>
      <c r="N35" s="2" t="str">
        <f>VLOOKUP(B35,[1]Customers202!$A$1:$AH$1001,13,0)</f>
        <v>lindelhoff@gmail.com</v>
      </c>
      <c r="O35" s="2" t="str">
        <f>VLOOKUP(B35,[1]Customers202!$A$1:$AH$1001,14,0)</f>
        <v>Lindell</v>
      </c>
      <c r="P35" s="2" t="str">
        <f>VLOOKUP(B35,[1]Customers202!$A$1:$AH$1001,15,0)</f>
        <v>Hoff</v>
      </c>
      <c r="Q35" s="2" t="str">
        <f>VLOOKUP(B35,[1]Customers202!$A$1:$AH$1001,16,0)</f>
        <v>2730 Bonnell Ave</v>
      </c>
      <c r="R35" s="2" t="str">
        <f>VLOOKUP(B35,[1]Customers202!$A$1:$AH$1001,17,0)</f>
        <v>Grand Rapids</v>
      </c>
      <c r="S35" s="2" t="str">
        <f>VLOOKUP(B35,[1]Customers202!$A$1:$AH$1001,18,0)</f>
        <v>MI</v>
      </c>
      <c r="T35" s="2">
        <f>VLOOKUP(B35,[1]Customers202!$A$1:$AH$1001,19,0)</f>
        <v>49506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</row>
    <row r="36" spans="1:102">
      <c r="A36" s="29">
        <v>35</v>
      </c>
      <c r="B36" s="29">
        <v>88</v>
      </c>
      <c r="C36" s="2" t="str">
        <f>VLOOKUP(B36,Customers!$A$1:$AK$963,2,0)</f>
        <v>Jennifer</v>
      </c>
      <c r="D36" s="2" t="str">
        <f>VLOOKUP(B36,[1]Customers202!$A$1:$AH$1001,3,0)</f>
        <v>Fowler</v>
      </c>
      <c r="E36" s="2" t="e">
        <f>VLOOKUP(B36,[1]Customers202!$A$1:$AH$1001,4,0)</f>
        <v>#REF!</v>
      </c>
      <c r="F36" s="2" t="str">
        <f>VLOOKUP(B36,[1]Customers202!$A$1:$AH$1001,5,0)</f>
        <v>2549 Egypt Creek Ct</v>
      </c>
      <c r="G36" s="2" t="e">
        <f>VLOOKUP(B36,[1]Customers202!$A$1:$AH$1001,6,0)</f>
        <v>#REF!</v>
      </c>
      <c r="H36" s="2" t="str">
        <f>VLOOKUP(B36,[1]Customers202!$A$1:$AH$1001,7,0)</f>
        <v>Ada</v>
      </c>
      <c r="I36" s="2" t="str">
        <f>VLOOKUP(B36,[1]Customers202!$A$1:$AH$1001,8,0)</f>
        <v>MI</v>
      </c>
      <c r="J36" s="2">
        <f>VLOOKUP(B36,[1]Customers202!$A$1:$AH$1001,9,0)</f>
        <v>49301</v>
      </c>
      <c r="K36" s="2" t="str">
        <f>VLOOKUP(B36,[1]Customers202!$A$1:$AH$1001,10,0)</f>
        <v>US</v>
      </c>
      <c r="L36" s="2" t="str">
        <f>VLOOKUP(B36,[1]Customers202!$A$1:$AH$1001,11,0)</f>
        <v>616-295-2373</v>
      </c>
      <c r="M36" s="2" t="e">
        <f>VLOOKUP(B36,[1]Customers202!$A$1:$AH$1001,12,0)</f>
        <v>#REF!</v>
      </c>
      <c r="N36" s="2" t="str">
        <f>VLOOKUP(B36,[1]Customers202!$A$1:$AH$1001,13,0)</f>
        <v>jlfowler1@gmail.com</v>
      </c>
      <c r="O36" s="2" t="str">
        <f>VLOOKUP(B36,[1]Customers202!$A$1:$AH$1001,14,0)</f>
        <v>Jennifer</v>
      </c>
      <c r="P36" s="2" t="str">
        <f>VLOOKUP(B36,[1]Customers202!$A$1:$AH$1001,15,0)</f>
        <v>Fowler</v>
      </c>
      <c r="Q36" s="2" t="str">
        <f>VLOOKUP(B36,[1]Customers202!$A$1:$AH$1001,16,0)</f>
        <v>2549 Egypt Creek Ct</v>
      </c>
      <c r="R36" s="2" t="str">
        <f>VLOOKUP(B36,[1]Customers202!$A$1:$AH$1001,17,0)</f>
        <v>Ada</v>
      </c>
      <c r="S36" s="2" t="str">
        <f>VLOOKUP(B36,[1]Customers202!$A$1:$AH$1001,18,0)</f>
        <v>MI</v>
      </c>
      <c r="T36" s="2">
        <f>VLOOKUP(B36,[1]Customers202!$A$1:$AH$1001,19,0)</f>
        <v>49301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</row>
    <row r="37" spans="1:102">
      <c r="A37" s="29">
        <v>36</v>
      </c>
      <c r="B37" s="29">
        <v>91</v>
      </c>
      <c r="C37" s="2" t="str">
        <f>VLOOKUP(B37,Customers!$A$1:$AK$963,2,0)</f>
        <v>Kasie</v>
      </c>
      <c r="D37" s="2" t="str">
        <f>VLOOKUP(B37,[1]Customers202!$A$1:$AH$1001,3,0)</f>
        <v>Smith</v>
      </c>
      <c r="E37" s="2" t="e">
        <f>VLOOKUP(B37,[1]Customers202!$A$1:$AH$1001,4,0)</f>
        <v>#REF!</v>
      </c>
      <c r="F37" s="2" t="str">
        <f>VLOOKUP(B37,[1]Customers202!$A$1:$AH$1001,5,0)</f>
        <v>5453 Egypt Creek Blvd</v>
      </c>
      <c r="G37" s="2" t="e">
        <f>VLOOKUP(B37,[1]Customers202!$A$1:$AH$1001,6,0)</f>
        <v>#REF!</v>
      </c>
      <c r="H37" s="2" t="str">
        <f>VLOOKUP(B37,[1]Customers202!$A$1:$AH$1001,7,0)</f>
        <v>Ada</v>
      </c>
      <c r="I37" s="2" t="s">
        <v>173</v>
      </c>
      <c r="J37" s="2">
        <f>VLOOKUP(B37,[1]Customers202!$A$1:$AH$1001,9,0)</f>
        <v>49301</v>
      </c>
      <c r="K37" s="2" t="str">
        <f>VLOOKUP(B37,[1]Customers202!$A$1:$AH$1001,10,0)</f>
        <v>US</v>
      </c>
      <c r="L37" s="2" t="str">
        <f>VLOOKUP(B37,[1]Customers202!$A$1:$AH$1001,11,0)</f>
        <v>616-682-4952</v>
      </c>
      <c r="M37" s="2" t="e">
        <f>VLOOKUP(B37,[1]Customers202!$A$1:$AH$1001,12,0)</f>
        <v>#REF!</v>
      </c>
      <c r="N37" s="2" t="str">
        <f>VLOOKUP(B37,[1]Customers202!$A$1:$AH$1001,13,0)</f>
        <v>kasie@mac.com</v>
      </c>
      <c r="O37" s="2" t="str">
        <f>VLOOKUP(B37,[1]Customers202!$A$1:$AH$1001,14,0)</f>
        <v>Kasie</v>
      </c>
      <c r="P37" s="2" t="str">
        <f>VLOOKUP(B37,[1]Customers202!$A$1:$AH$1001,15,0)</f>
        <v>Smith</v>
      </c>
      <c r="Q37" s="2" t="str">
        <f>VLOOKUP(B37,[1]Customers202!$A$1:$AH$1001,16,0)</f>
        <v>5453 Egypt Creek Blvd</v>
      </c>
      <c r="R37" s="2" t="str">
        <f>VLOOKUP(B37,[1]Customers202!$A$1:$AH$1001,17,0)</f>
        <v>Ada</v>
      </c>
      <c r="S37" s="2" t="s">
        <v>173</v>
      </c>
      <c r="T37" s="2">
        <f>VLOOKUP(B37,[1]Customers202!$A$1:$AH$1001,19,0)</f>
        <v>49301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</row>
    <row r="38" spans="1:102">
      <c r="A38" s="29">
        <v>37</v>
      </c>
      <c r="B38" s="29">
        <v>51</v>
      </c>
      <c r="C38" s="2" t="str">
        <f>VLOOKUP(B38,Customers!$A$1:$AK$963,2,0)</f>
        <v>Thomas</v>
      </c>
      <c r="D38" s="2" t="str">
        <f>VLOOKUP(B38,[1]Customers202!$A$1:$AH$1001,3,0)</f>
        <v>Crimp</v>
      </c>
      <c r="E38" s="2" t="e">
        <f>VLOOKUP(B38,[1]Customers202!$A$1:$AH$1001,4,0)</f>
        <v>#REF!</v>
      </c>
      <c r="F38" s="2" t="str">
        <f>VLOOKUP(B38,[1]Customers202!$A$1:$AH$1001,5,0)</f>
        <v>29 N. Main Street</v>
      </c>
      <c r="G38" s="2" t="e">
        <f>VLOOKUP(B38,[1]Customers202!$A$1:$AH$1001,6,0)</f>
        <v>#REF!</v>
      </c>
      <c r="H38" s="2" t="str">
        <f>VLOOKUP(B38,[1]Customers202!$A$1:$AH$1001,7,0)</f>
        <v>Rockford</v>
      </c>
      <c r="I38" s="2" t="str">
        <f>VLOOKUP(B38,[1]Customers202!$A$1:$AH$1001,8,0)</f>
        <v>MI</v>
      </c>
      <c r="J38" s="2">
        <f>VLOOKUP(B38,[1]Customers202!$A$1:$AH$1001,9,0)</f>
        <v>49341</v>
      </c>
      <c r="K38" s="2" t="str">
        <f>VLOOKUP(B38,[1]Customers202!$A$1:$AH$1001,10,0)</f>
        <v>US</v>
      </c>
      <c r="L38" s="2" t="str">
        <f>VLOOKUP(B38,[1]Customers202!$A$1:$AH$1001,11,0)</f>
        <v>616-460-0400</v>
      </c>
      <c r="M38" s="2" t="e">
        <f>VLOOKUP(B38,[1]Customers202!$A$1:$AH$1001,12,0)</f>
        <v>#REF!</v>
      </c>
      <c r="N38" s="2" t="str">
        <f>VLOOKUP(B38,[1]Customers202!$A$1:$AH$1001,13,0)</f>
        <v>tom@auxiliaryinc.com</v>
      </c>
      <c r="O38" s="2" t="str">
        <f>VLOOKUP(B38,[1]Customers202!$A$1:$AH$1001,14,0)</f>
        <v>Thomas</v>
      </c>
      <c r="P38" s="2" t="str">
        <f>VLOOKUP(B38,[1]Customers202!$A$1:$AH$1001,15,0)</f>
        <v>Crimp</v>
      </c>
      <c r="Q38" s="2" t="str">
        <f>VLOOKUP(B38,[1]Customers202!$A$1:$AH$1001,16,0)</f>
        <v>29 N. Main Street</v>
      </c>
      <c r="R38" s="2" t="str">
        <f>VLOOKUP(B38,[1]Customers202!$A$1:$AH$1001,17,0)</f>
        <v>Rockford</v>
      </c>
      <c r="S38" s="2" t="str">
        <f>VLOOKUP(B38,[1]Customers202!$A$1:$AH$1001,18,0)</f>
        <v>MI</v>
      </c>
      <c r="T38" s="2">
        <f>VLOOKUP(B38,[1]Customers202!$A$1:$AH$1001,19,0)</f>
        <v>49341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</row>
    <row r="39" spans="1:102">
      <c r="A39" s="29">
        <v>38</v>
      </c>
      <c r="B39" s="29">
        <v>54</v>
      </c>
      <c r="C39" s="2" t="str">
        <f>VLOOKUP(B39,Customers!$A$1:$AK$963,2,0)</f>
        <v>Kate</v>
      </c>
      <c r="D39" s="2" t="str">
        <f>VLOOKUP(B39,[1]Customers202!$A$1:$AH$1001,3,0)</f>
        <v>Quinn</v>
      </c>
      <c r="E39" s="2" t="e">
        <f>VLOOKUP(B39,[1]Customers202!$A$1:$AH$1001,4,0)</f>
        <v>#REF!</v>
      </c>
      <c r="F39" s="2" t="str">
        <f>VLOOKUP(B39,[1]Customers202!$A$1:$AH$1001,5,0)</f>
        <v>29 N. Main Street</v>
      </c>
      <c r="G39" s="2" t="e">
        <f>VLOOKUP(B39,[1]Customers202!$A$1:$AH$1001,6,0)</f>
        <v>#REF!</v>
      </c>
      <c r="H39" s="2" t="str">
        <f>VLOOKUP(B39,[1]Customers202!$A$1:$AH$1001,7,0)</f>
        <v>Rockford</v>
      </c>
      <c r="I39" s="2" t="str">
        <f>VLOOKUP(B39,[1]Customers202!$A$1:$AH$1001,8,0)</f>
        <v>MI</v>
      </c>
      <c r="J39" s="2">
        <f>VLOOKUP(B39,[1]Customers202!$A$1:$AH$1001,9,0)</f>
        <v>49341</v>
      </c>
      <c r="K39" s="2" t="str">
        <f>VLOOKUP(B39,[1]Customers202!$A$1:$AH$1001,10,0)</f>
        <v>US</v>
      </c>
      <c r="L39" s="2" t="str">
        <f>VLOOKUP(B39,[1]Customers202!$A$1:$AH$1001,11,0)</f>
        <v>616-901-8781</v>
      </c>
      <c r="M39" s="2" t="e">
        <f>VLOOKUP(B39,[1]Customers202!$A$1:$AH$1001,12,0)</f>
        <v>#REF!</v>
      </c>
      <c r="N39" s="2" t="str">
        <f>VLOOKUP(B39,[1]Customers202!$A$1:$AH$1001,13,0)</f>
        <v>katequinn.91@gmail.com</v>
      </c>
      <c r="O39" s="2" t="str">
        <f>VLOOKUP(B39,[1]Customers202!$A$1:$AH$1001,14,0)</f>
        <v>Kate</v>
      </c>
      <c r="P39" s="2" t="str">
        <f>VLOOKUP(B39,[1]Customers202!$A$1:$AH$1001,15,0)</f>
        <v>Quinn</v>
      </c>
      <c r="Q39" s="2" t="str">
        <f>VLOOKUP(B39,[1]Customers202!$A$1:$AH$1001,16,0)</f>
        <v>29 N. Main Street</v>
      </c>
      <c r="R39" s="2" t="str">
        <f>VLOOKUP(B39,[1]Customers202!$A$1:$AH$1001,17,0)</f>
        <v>Rockford</v>
      </c>
      <c r="S39" s="2" t="str">
        <f>VLOOKUP(B39,[1]Customers202!$A$1:$AH$1001,18,0)</f>
        <v>MI</v>
      </c>
      <c r="T39" s="2">
        <f>VLOOKUP(B39,[1]Customers202!$A$1:$AH$1001,19,0)</f>
        <v>49341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</row>
    <row r="40" spans="1:102">
      <c r="A40" s="29">
        <v>39</v>
      </c>
      <c r="B40" s="29">
        <v>68</v>
      </c>
      <c r="C40" s="2" t="str">
        <f>VLOOKUP(B40,Customers!$A$1:$AK$963,2,0)</f>
        <v>Laurie</v>
      </c>
      <c r="D40" s="2" t="str">
        <f>VLOOKUP(B40,[1]Customers202!$A$1:$AH$1001,3,0)</f>
        <v>Oleniczak</v>
      </c>
      <c r="E40" s="2" t="e">
        <f>VLOOKUP(B40,[1]Customers202!$A$1:$AH$1001,4,0)</f>
        <v>#REF!</v>
      </c>
      <c r="F40" s="2" t="str">
        <f>VLOOKUP(B40,[1]Customers202!$A$1:$AH$1001,5,0)</f>
        <v>2692 Deli Ct. NE</v>
      </c>
      <c r="G40" s="2" t="e">
        <f>VLOOKUP(B40,[1]Customers202!$A$1:$AH$1001,6,0)</f>
        <v>#REF!</v>
      </c>
      <c r="H40" s="2" t="str">
        <f>VLOOKUP(B40,[1]Customers202!$A$1:$AH$1001,7,0)</f>
        <v>Grand Rapids</v>
      </c>
      <c r="I40" s="2" t="str">
        <f>VLOOKUP(B40,[1]Customers202!$A$1:$AH$1001,8,0)</f>
        <v>MI</v>
      </c>
      <c r="J40" s="2">
        <f>VLOOKUP(B40,[1]Customers202!$A$1:$AH$1001,9,0)</f>
        <v>49525</v>
      </c>
      <c r="K40" s="2" t="str">
        <f>VLOOKUP(B40,[1]Customers202!$A$1:$AH$1001,10,0)</f>
        <v>US</v>
      </c>
      <c r="L40" s="2" t="str">
        <f>VLOOKUP(B40,[1]Customers202!$A$1:$AH$1001,11,0)</f>
        <v>616-361-8630</v>
      </c>
      <c r="M40" s="2" t="e">
        <f>VLOOKUP(B40,[1]Customers202!$A$1:$AH$1001,12,0)</f>
        <v>#REF!</v>
      </c>
      <c r="N40" s="2" t="str">
        <f>VLOOKUP(B40,[1]Customers202!$A$1:$AH$1001,13,0)</f>
        <v>laurie.oleniczak@kellogg.com</v>
      </c>
      <c r="O40" s="2" t="str">
        <f>VLOOKUP(B40,[1]Customers202!$A$1:$AH$1001,14,0)</f>
        <v>Laurie</v>
      </c>
      <c r="P40" s="2" t="str">
        <f>VLOOKUP(B40,[1]Customers202!$A$1:$AH$1001,15,0)</f>
        <v>Oleniczak</v>
      </c>
      <c r="Q40" s="2" t="str">
        <f>VLOOKUP(B40,[1]Customers202!$A$1:$AH$1001,16,0)</f>
        <v>2692 Deli Ct. NE</v>
      </c>
      <c r="R40" s="2" t="str">
        <f>VLOOKUP(B40,[1]Customers202!$A$1:$AH$1001,17,0)</f>
        <v>Grand Rapids</v>
      </c>
      <c r="S40" s="2" t="str">
        <f>VLOOKUP(B40,[1]Customers202!$A$1:$AH$1001,18,0)</f>
        <v>MI</v>
      </c>
      <c r="T40" s="2">
        <f>VLOOKUP(B40,[1]Customers202!$A$1:$AH$1001,19,0)</f>
        <v>49525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</row>
    <row r="41" spans="1:102">
      <c r="A41" s="29">
        <v>40</v>
      </c>
      <c r="B41" s="29">
        <v>69</v>
      </c>
      <c r="C41" s="2" t="str">
        <f>VLOOKUP(B41,Customers!$A$1:$AK$963,2,0)</f>
        <v>Maggie</v>
      </c>
      <c r="D41" s="2" t="str">
        <f>VLOOKUP(B41,[1]Customers202!$A$1:$AH$1001,3,0)</f>
        <v>McPhee</v>
      </c>
      <c r="E41" s="2" t="e">
        <f>VLOOKUP(B41,[1]Customers202!$A$1:$AH$1001,4,0)</f>
        <v>#REF!</v>
      </c>
      <c r="F41" s="2" t="str">
        <f>VLOOKUP(B41,[1]Customers202!$A$1:$AH$1001,5,0)</f>
        <v>5570 Executive Parkway SE</v>
      </c>
      <c r="G41" s="2" t="e">
        <f>VLOOKUP(B41,[1]Customers202!$A$1:$AH$1001,6,0)</f>
        <v>#REF!</v>
      </c>
      <c r="H41" s="2" t="str">
        <f>VLOOKUP(B41,[1]Customers202!$A$1:$AH$1001,7,0)</f>
        <v>Grand Rapids</v>
      </c>
      <c r="I41" s="2" t="str">
        <f>VLOOKUP(B41,[1]Customers202!$A$1:$AH$1001,8,0)</f>
        <v>MI</v>
      </c>
      <c r="J41" s="2">
        <f>VLOOKUP(B41,[1]Customers202!$A$1:$AH$1001,9,0)</f>
        <v>42512</v>
      </c>
      <c r="K41" s="2" t="str">
        <f>VLOOKUP(B41,[1]Customers202!$A$1:$AH$1001,10,0)</f>
        <v>US</v>
      </c>
      <c r="L41" s="2" t="str">
        <f>VLOOKUP(B41,[1]Customers202!$A$1:$AH$1001,11,0)</f>
        <v>616-560-1208</v>
      </c>
      <c r="M41" s="2" t="e">
        <f>VLOOKUP(B41,[1]Customers202!$A$1:$AH$1001,12,0)</f>
        <v>#REF!</v>
      </c>
      <c r="N41" s="2" t="str">
        <f>VLOOKUP(B41,[1]Customers202!$A$1:$AH$1001,13,0)</f>
        <v>maggie.mcphee@att.net</v>
      </c>
      <c r="O41" s="2" t="str">
        <f>VLOOKUP(B41,[1]Customers202!$A$1:$AH$1001,14,0)</f>
        <v>Maggie</v>
      </c>
      <c r="P41" s="2" t="str">
        <f>VLOOKUP(B41,[1]Customers202!$A$1:$AH$1001,15,0)</f>
        <v>McPhee</v>
      </c>
      <c r="Q41" s="2" t="str">
        <f>VLOOKUP(B41,[1]Customers202!$A$1:$AH$1001,16,0)</f>
        <v>5570 Executive Parkway SE</v>
      </c>
      <c r="R41" s="2" t="str">
        <f>VLOOKUP(B41,[1]Customers202!$A$1:$AH$1001,17,0)</f>
        <v>Grand Rapids</v>
      </c>
      <c r="S41" s="2" t="str">
        <f>VLOOKUP(B41,[1]Customers202!$A$1:$AH$1001,18,0)</f>
        <v>MI</v>
      </c>
      <c r="T41" s="2">
        <f>VLOOKUP(B41,[1]Customers202!$A$1:$AH$1001,19,0)</f>
        <v>42512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</row>
    <row r="42" spans="1:102">
      <c r="A42" s="29">
        <v>41</v>
      </c>
      <c r="B42" s="29">
        <v>70</v>
      </c>
      <c r="C42" s="2" t="str">
        <f>VLOOKUP(B42,Customers!$A$1:$AK$963,2,0)</f>
        <v>Nancy</v>
      </c>
      <c r="D42" s="2" t="str">
        <f>VLOOKUP(B42,[1]Customers202!$A$1:$AH$1001,3,0)</f>
        <v>Fitzgerald</v>
      </c>
      <c r="E42" s="2" t="e">
        <f>VLOOKUP(B42,[1]Customers202!$A$1:$AH$1001,4,0)</f>
        <v>#REF!</v>
      </c>
      <c r="F42" s="2" t="str">
        <f>VLOOKUP(B42,[1]Customers202!$A$1:$AH$1001,5,0)</f>
        <v>2554 McBrayer Ct</v>
      </c>
      <c r="G42" s="2" t="e">
        <f>VLOOKUP(B42,[1]Customers202!$A$1:$AH$1001,6,0)</f>
        <v>#REF!</v>
      </c>
      <c r="H42" s="2" t="str">
        <f>VLOOKUP(B42,[1]Customers202!$A$1:$AH$1001,7,0)</f>
        <v>Caledonia</v>
      </c>
      <c r="I42" s="2" t="str">
        <f>VLOOKUP(B42,[1]Customers202!$A$1:$AH$1001,8,0)</f>
        <v>MI</v>
      </c>
      <c r="J42" s="2">
        <f>VLOOKUP(B42,[1]Customers202!$A$1:$AH$1001,9,0)</f>
        <v>49316</v>
      </c>
      <c r="K42" s="2" t="str">
        <f>VLOOKUP(B42,[1]Customers202!$A$1:$AH$1001,10,0)</f>
        <v>US</v>
      </c>
      <c r="L42" s="2" t="str">
        <f>VLOOKUP(B42,[1]Customers202!$A$1:$AH$1001,11,0)</f>
        <v>616-450-8860</v>
      </c>
      <c r="M42" s="2" t="e">
        <f>VLOOKUP(B42,[1]Customers202!$A$1:$AH$1001,12,0)</f>
        <v>#REF!</v>
      </c>
      <c r="N42" s="2" t="str">
        <f>VLOOKUP(B42,[1]Customers202!$A$1:$AH$1001,13,0)</f>
        <v>nancy.l.fitzgerald@att.net</v>
      </c>
      <c r="O42" s="2" t="str">
        <f>VLOOKUP(B42,[1]Customers202!$A$1:$AH$1001,14,0)</f>
        <v>Nancy</v>
      </c>
      <c r="P42" s="2" t="str">
        <f>VLOOKUP(B42,[1]Customers202!$A$1:$AH$1001,15,0)</f>
        <v>Fitzgerald</v>
      </c>
      <c r="Q42" s="2" t="str">
        <f>VLOOKUP(B42,[1]Customers202!$A$1:$AH$1001,16,0)</f>
        <v>2554 McBrayer Ct</v>
      </c>
      <c r="R42" s="2" t="str">
        <f>VLOOKUP(B42,[1]Customers202!$A$1:$AH$1001,17,0)</f>
        <v>Caledonia</v>
      </c>
      <c r="S42" s="2" t="str">
        <f>VLOOKUP(B42,[1]Customers202!$A$1:$AH$1001,18,0)</f>
        <v>MI</v>
      </c>
      <c r="T42" s="2">
        <f>VLOOKUP(B42,[1]Customers202!$A$1:$AH$1001,19,0)</f>
        <v>49316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</row>
    <row r="43" spans="1:102">
      <c r="A43" s="29">
        <v>42</v>
      </c>
      <c r="B43" s="29">
        <v>88</v>
      </c>
      <c r="C43" s="2" t="str">
        <f>VLOOKUP(B43,Customers!$A$1:$AK$963,2,0)</f>
        <v>Jennifer</v>
      </c>
      <c r="D43" s="2" t="str">
        <f>VLOOKUP(B43,[1]Customers202!$A$1:$AH$1001,3,0)</f>
        <v>Fowler</v>
      </c>
      <c r="E43" s="2" t="e">
        <f>VLOOKUP(B43,[1]Customers202!$A$1:$AH$1001,4,0)</f>
        <v>#REF!</v>
      </c>
      <c r="F43" s="2" t="str">
        <f>VLOOKUP(B43,[1]Customers202!$A$1:$AH$1001,5,0)</f>
        <v>2549 Egypt Creek Ct</v>
      </c>
      <c r="G43" s="2" t="e">
        <f>VLOOKUP(B43,[1]Customers202!$A$1:$AH$1001,6,0)</f>
        <v>#REF!</v>
      </c>
      <c r="H43" s="2" t="str">
        <f>VLOOKUP(B43,[1]Customers202!$A$1:$AH$1001,7,0)</f>
        <v>Ada</v>
      </c>
      <c r="I43" s="2" t="str">
        <f>VLOOKUP(B43,[1]Customers202!$A$1:$AH$1001,8,0)</f>
        <v>MI</v>
      </c>
      <c r="J43" s="2">
        <f>VLOOKUP(B43,[1]Customers202!$A$1:$AH$1001,9,0)</f>
        <v>49301</v>
      </c>
      <c r="K43" s="2" t="str">
        <f>VLOOKUP(B43,[1]Customers202!$A$1:$AH$1001,10,0)</f>
        <v>US</v>
      </c>
      <c r="L43" s="2" t="str">
        <f>VLOOKUP(B43,[1]Customers202!$A$1:$AH$1001,11,0)</f>
        <v>616-295-2373</v>
      </c>
      <c r="M43" s="2" t="e">
        <f>VLOOKUP(B43,[1]Customers202!$A$1:$AH$1001,12,0)</f>
        <v>#REF!</v>
      </c>
      <c r="N43" s="2" t="str">
        <f>VLOOKUP(B43,[1]Customers202!$A$1:$AH$1001,13,0)</f>
        <v>jlfowler1@gmail.com</v>
      </c>
      <c r="O43" s="2" t="str">
        <f>VLOOKUP(B43,[1]Customers202!$A$1:$AH$1001,14,0)</f>
        <v>Jennifer</v>
      </c>
      <c r="P43" s="2" t="str">
        <f>VLOOKUP(B43,[1]Customers202!$A$1:$AH$1001,15,0)</f>
        <v>Fowler</v>
      </c>
      <c r="Q43" s="2" t="str">
        <f>VLOOKUP(B43,[1]Customers202!$A$1:$AH$1001,16,0)</f>
        <v>2549 Egypt Creek Ct</v>
      </c>
      <c r="R43" s="2" t="str">
        <f>VLOOKUP(B43,[1]Customers202!$A$1:$AH$1001,17,0)</f>
        <v>Ada</v>
      </c>
      <c r="S43" s="2" t="str">
        <f>VLOOKUP(B43,[1]Customers202!$A$1:$AH$1001,18,0)</f>
        <v>MI</v>
      </c>
      <c r="T43" s="2">
        <f>VLOOKUP(B43,[1]Customers202!$A$1:$AH$1001,19,0)</f>
        <v>49301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</row>
    <row r="44" spans="1:102">
      <c r="A44" s="29">
        <v>43</v>
      </c>
      <c r="B44" s="29">
        <v>91</v>
      </c>
      <c r="C44" s="2" t="str">
        <f>VLOOKUP(B44,Customers!$A$1:$AK$963,2,0)</f>
        <v>Kasie</v>
      </c>
      <c r="D44" s="2" t="str">
        <f>VLOOKUP(B44,[1]Customers202!$A$1:$AH$1001,3,0)</f>
        <v>Smith</v>
      </c>
      <c r="E44" s="2" t="e">
        <f>VLOOKUP(B44,[1]Customers202!$A$1:$AH$1001,4,0)</f>
        <v>#REF!</v>
      </c>
      <c r="F44" s="2" t="str">
        <f>VLOOKUP(B44,[1]Customers202!$A$1:$AH$1001,5,0)</f>
        <v>5453 Egypt Creek Blvd</v>
      </c>
      <c r="G44" s="2" t="e">
        <f>VLOOKUP(B44,[1]Customers202!$A$1:$AH$1001,6,0)</f>
        <v>#REF!</v>
      </c>
      <c r="H44" s="2" t="str">
        <f>VLOOKUP(B44,[1]Customers202!$A$1:$AH$1001,7,0)</f>
        <v>Ada</v>
      </c>
      <c r="I44" s="2" t="s">
        <v>173</v>
      </c>
      <c r="J44" s="2">
        <f>VLOOKUP(B44,[1]Customers202!$A$1:$AH$1001,9,0)</f>
        <v>49301</v>
      </c>
      <c r="K44" s="2" t="str">
        <f>VLOOKUP(B44,[1]Customers202!$A$1:$AH$1001,10,0)</f>
        <v>US</v>
      </c>
      <c r="L44" s="2" t="str">
        <f>VLOOKUP(B44,[1]Customers202!$A$1:$AH$1001,11,0)</f>
        <v>616-682-4952</v>
      </c>
      <c r="M44" s="2" t="e">
        <f>VLOOKUP(B44,[1]Customers202!$A$1:$AH$1001,12,0)</f>
        <v>#REF!</v>
      </c>
      <c r="N44" s="2" t="str">
        <f>VLOOKUP(B44,[1]Customers202!$A$1:$AH$1001,13,0)</f>
        <v>kasie@mac.com</v>
      </c>
      <c r="O44" s="2" t="str">
        <f>VLOOKUP(B44,[1]Customers202!$A$1:$AH$1001,14,0)</f>
        <v>Kasie</v>
      </c>
      <c r="P44" s="2" t="str">
        <f>VLOOKUP(B44,[1]Customers202!$A$1:$AH$1001,15,0)</f>
        <v>Smith</v>
      </c>
      <c r="Q44" s="2" t="str">
        <f>VLOOKUP(B44,[1]Customers202!$A$1:$AH$1001,16,0)</f>
        <v>5453 Egypt Creek Blvd</v>
      </c>
      <c r="R44" s="2" t="str">
        <f>VLOOKUP(B44,[1]Customers202!$A$1:$AH$1001,17,0)</f>
        <v>Ada</v>
      </c>
      <c r="S44" s="2" t="s">
        <v>173</v>
      </c>
      <c r="T44" s="2">
        <f>VLOOKUP(B44,[1]Customers202!$A$1:$AH$1001,19,0)</f>
        <v>49301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</row>
    <row r="45" spans="1:102">
      <c r="A45" s="29">
        <v>44</v>
      </c>
      <c r="B45" s="29">
        <v>51</v>
      </c>
      <c r="C45" s="2" t="str">
        <f>VLOOKUP(B45,Customers!$A$1:$AK$963,2,0)</f>
        <v>Thomas</v>
      </c>
      <c r="D45" s="2" t="str">
        <f>VLOOKUP(B45,[1]Customers202!$A$1:$AH$1001,3,0)</f>
        <v>Crimp</v>
      </c>
      <c r="E45" s="2" t="e">
        <f>VLOOKUP(B45,[1]Customers202!$A$1:$AH$1001,4,0)</f>
        <v>#REF!</v>
      </c>
      <c r="F45" s="2" t="str">
        <f>VLOOKUP(B45,[1]Customers202!$A$1:$AH$1001,5,0)</f>
        <v>29 N. Main Street</v>
      </c>
      <c r="G45" s="2" t="e">
        <f>VLOOKUP(B45,[1]Customers202!$A$1:$AH$1001,6,0)</f>
        <v>#REF!</v>
      </c>
      <c r="H45" s="2" t="str">
        <f>VLOOKUP(B45,[1]Customers202!$A$1:$AH$1001,7,0)</f>
        <v>Rockford</v>
      </c>
      <c r="I45" s="2" t="str">
        <f>VLOOKUP(B45,[1]Customers202!$A$1:$AH$1001,8,0)</f>
        <v>MI</v>
      </c>
      <c r="J45" s="2">
        <f>VLOOKUP(B45,[1]Customers202!$A$1:$AH$1001,9,0)</f>
        <v>49341</v>
      </c>
      <c r="K45" s="2" t="str">
        <f>VLOOKUP(B45,[1]Customers202!$A$1:$AH$1001,10,0)</f>
        <v>US</v>
      </c>
      <c r="L45" s="2" t="str">
        <f>VLOOKUP(B45,[1]Customers202!$A$1:$AH$1001,11,0)</f>
        <v>616-460-0400</v>
      </c>
      <c r="M45" s="2" t="e">
        <f>VLOOKUP(B45,[1]Customers202!$A$1:$AH$1001,12,0)</f>
        <v>#REF!</v>
      </c>
      <c r="N45" s="2" t="str">
        <f>VLOOKUP(B45,[1]Customers202!$A$1:$AH$1001,13,0)</f>
        <v>tom@auxiliaryinc.com</v>
      </c>
      <c r="O45" s="2" t="str">
        <f>VLOOKUP(B45,[1]Customers202!$A$1:$AH$1001,14,0)</f>
        <v>Thomas</v>
      </c>
      <c r="P45" s="2" t="str">
        <f>VLOOKUP(B45,[1]Customers202!$A$1:$AH$1001,15,0)</f>
        <v>Crimp</v>
      </c>
      <c r="Q45" s="2" t="str">
        <f>VLOOKUP(B45,[1]Customers202!$A$1:$AH$1001,16,0)</f>
        <v>29 N. Main Street</v>
      </c>
      <c r="R45" s="2" t="str">
        <f>VLOOKUP(B45,[1]Customers202!$A$1:$AH$1001,17,0)</f>
        <v>Rockford</v>
      </c>
      <c r="S45" s="2" t="str">
        <f>VLOOKUP(B45,[1]Customers202!$A$1:$AH$1001,18,0)</f>
        <v>MI</v>
      </c>
      <c r="T45" s="2">
        <f>VLOOKUP(B45,[1]Customers202!$A$1:$AH$1001,19,0)</f>
        <v>49341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</row>
    <row r="46" spans="1:102">
      <c r="A46" s="29">
        <v>45</v>
      </c>
      <c r="B46" s="2"/>
      <c r="C46" s="2" t="e">
        <f>VLOOKUP(B46,Customers!$A$1:$AK$963,2,0)</f>
        <v>#N/A</v>
      </c>
      <c r="D46" s="2" t="e">
        <f>VLOOKUP(B46,[1]Customers202!$A$1:$AH$1001,3,0)</f>
        <v>#N/A</v>
      </c>
      <c r="E46" s="2" t="e">
        <f>VLOOKUP(B46,[1]Customers202!$A$1:$AH$1001,4,0)</f>
        <v>#N/A</v>
      </c>
      <c r="F46" s="2" t="e">
        <f>VLOOKUP(B46,[1]Customers202!$A$1:$AH$1001,5,0)</f>
        <v>#N/A</v>
      </c>
      <c r="G46" s="2" t="e">
        <f>VLOOKUP(B46,[1]Customers202!$A$1:$AH$1001,6,0)</f>
        <v>#N/A</v>
      </c>
      <c r="H46" s="2" t="e">
        <f>VLOOKUP(B46,[1]Customers202!$A$1:$AH$1001,7,0)</f>
        <v>#N/A</v>
      </c>
      <c r="I46" s="2" t="e">
        <f>VLOOKUP(B46,[1]Customers202!$A$1:$AH$1001,8,0)</f>
        <v>#N/A</v>
      </c>
      <c r="J46" s="2" t="e">
        <f>VLOOKUP(B46,[1]Customers202!$A$1:$AH$1001,9,0)</f>
        <v>#N/A</v>
      </c>
      <c r="K46" s="2" t="e">
        <f>VLOOKUP(B46,[1]Customers202!$A$1:$AH$1001,10,0)</f>
        <v>#N/A</v>
      </c>
      <c r="L46" s="2" t="e">
        <f>VLOOKUP(B46,[1]Customers202!$A$1:$AH$1001,11,0)</f>
        <v>#N/A</v>
      </c>
      <c r="M46" s="2" t="e">
        <f>VLOOKUP(B46,[1]Customers202!$A$1:$AH$1001,12,0)</f>
        <v>#N/A</v>
      </c>
      <c r="N46" s="2" t="e">
        <f>VLOOKUP(B46,[1]Customers202!$A$1:$AH$1001,13,0)</f>
        <v>#N/A</v>
      </c>
      <c r="O46" s="2" t="e">
        <f>VLOOKUP(B46,[1]Customers202!$A$1:$AH$1001,14,0)</f>
        <v>#N/A</v>
      </c>
      <c r="P46" s="2" t="e">
        <f>VLOOKUP(B46,[1]Customers202!$A$1:$AH$1001,15,0)</f>
        <v>#N/A</v>
      </c>
      <c r="Q46" s="2" t="e">
        <f>VLOOKUP(B46,[1]Customers202!$A$1:$AH$1001,16,0)</f>
        <v>#N/A</v>
      </c>
      <c r="R46" s="2" t="e">
        <f>VLOOKUP(B46,[1]Customers202!$A$1:$AH$1001,17,0)</f>
        <v>#N/A</v>
      </c>
      <c r="S46" s="2" t="e">
        <f>VLOOKUP(B46,[1]Customers202!$A$1:$AH$1001,18,0)</f>
        <v>#N/A</v>
      </c>
      <c r="T46" s="2" t="e">
        <f>VLOOKUP(B46,[1]Customers202!$A$1:$AH$1001,19,0)</f>
        <v>#N/A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</row>
    <row r="47" spans="1:102">
      <c r="A47" s="29">
        <v>46</v>
      </c>
      <c r="B47" s="2">
        <v>120</v>
      </c>
      <c r="C47" s="2" t="s">
        <v>635</v>
      </c>
      <c r="D47" s="2" t="s">
        <v>636</v>
      </c>
      <c r="E47" s="2"/>
      <c r="F47" s="2" t="s">
        <v>637</v>
      </c>
      <c r="G47" s="2" t="s">
        <v>638</v>
      </c>
      <c r="H47" s="2" t="s">
        <v>639</v>
      </c>
      <c r="I47" s="2" t="s">
        <v>640</v>
      </c>
      <c r="J47" s="91">
        <v>2138</v>
      </c>
      <c r="K47" s="2" t="s">
        <v>103</v>
      </c>
      <c r="L47" s="92" t="s">
        <v>641</v>
      </c>
      <c r="M47" s="92" t="s">
        <v>641</v>
      </c>
      <c r="N47" s="12" t="s">
        <v>642</v>
      </c>
      <c r="O47" s="2" t="s">
        <v>635</v>
      </c>
      <c r="P47" s="2" t="s">
        <v>636</v>
      </c>
      <c r="Q47" s="2" t="s">
        <v>637</v>
      </c>
      <c r="R47" s="2" t="s">
        <v>639</v>
      </c>
      <c r="S47" s="2" t="s">
        <v>640</v>
      </c>
      <c r="T47" s="91">
        <v>2138</v>
      </c>
      <c r="U47" s="12" t="s">
        <v>642</v>
      </c>
      <c r="V47" s="93" t="s">
        <v>684</v>
      </c>
      <c r="W47" s="98" t="s">
        <v>685</v>
      </c>
      <c r="X47" s="98" t="s">
        <v>686</v>
      </c>
      <c r="Y47" s="97"/>
      <c r="Z47" s="91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</row>
    <row r="48" spans="1:102">
      <c r="A48" s="29">
        <v>47</v>
      </c>
      <c r="B48" s="2">
        <v>121</v>
      </c>
      <c r="C48" s="2" t="s">
        <v>646</v>
      </c>
      <c r="D48" s="2" t="s">
        <v>647</v>
      </c>
      <c r="E48" s="2" t="s">
        <v>667</v>
      </c>
      <c r="F48" s="2" t="s">
        <v>668</v>
      </c>
      <c r="G48" s="2" t="s">
        <v>669</v>
      </c>
      <c r="H48" s="2" t="s">
        <v>639</v>
      </c>
      <c r="I48" s="2" t="s">
        <v>640</v>
      </c>
      <c r="J48" s="91">
        <v>2142</v>
      </c>
      <c r="K48" s="2" t="s">
        <v>103</v>
      </c>
      <c r="L48" s="92" t="s">
        <v>670</v>
      </c>
      <c r="M48" s="92" t="s">
        <v>670</v>
      </c>
      <c r="N48" s="12" t="s">
        <v>671</v>
      </c>
      <c r="O48" s="2" t="s">
        <v>646</v>
      </c>
      <c r="P48" s="2" t="s">
        <v>672</v>
      </c>
      <c r="Q48" s="2" t="s">
        <v>668</v>
      </c>
      <c r="R48" s="2" t="s">
        <v>639</v>
      </c>
      <c r="S48" s="2" t="s">
        <v>640</v>
      </c>
      <c r="T48" s="91">
        <v>2142</v>
      </c>
      <c r="U48" s="12" t="s">
        <v>671</v>
      </c>
      <c r="V48" s="2" t="s">
        <v>687</v>
      </c>
      <c r="W48" s="99" t="s">
        <v>688</v>
      </c>
      <c r="X48" s="99" t="s">
        <v>689</v>
      </c>
      <c r="Y48" s="97" t="s">
        <v>673</v>
      </c>
      <c r="Z48" s="91">
        <v>2142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</row>
    <row r="49" spans="1:102">
      <c r="A49" s="29">
        <v>48</v>
      </c>
      <c r="B49" s="2">
        <v>122</v>
      </c>
      <c r="C49" s="2" t="s">
        <v>648</v>
      </c>
      <c r="D49" s="2" t="s">
        <v>650</v>
      </c>
      <c r="E49" s="2" t="s">
        <v>651</v>
      </c>
      <c r="F49" s="2" t="s">
        <v>652</v>
      </c>
      <c r="G49" s="2" t="s">
        <v>653</v>
      </c>
      <c r="H49" s="2" t="s">
        <v>654</v>
      </c>
      <c r="I49" s="2" t="s">
        <v>640</v>
      </c>
      <c r="J49" s="91">
        <v>2109</v>
      </c>
      <c r="K49" s="2" t="s">
        <v>103</v>
      </c>
      <c r="L49" s="2"/>
      <c r="M49" s="2"/>
      <c r="N49" s="12" t="s">
        <v>655</v>
      </c>
      <c r="O49" s="2" t="s">
        <v>648</v>
      </c>
      <c r="P49" s="2" t="s">
        <v>650</v>
      </c>
      <c r="Q49" s="2" t="s">
        <v>652</v>
      </c>
      <c r="R49" s="2" t="s">
        <v>654</v>
      </c>
      <c r="S49" s="2" t="s">
        <v>640</v>
      </c>
      <c r="T49" s="91">
        <v>2109</v>
      </c>
      <c r="U49" s="12" t="s">
        <v>655</v>
      </c>
      <c r="V49" s="2" t="s">
        <v>687</v>
      </c>
      <c r="W49" s="99" t="s">
        <v>690</v>
      </c>
      <c r="X49" s="99" t="s">
        <v>691</v>
      </c>
      <c r="Y49" s="97" t="s">
        <v>666</v>
      </c>
      <c r="Z49" s="91">
        <v>2129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</row>
    <row r="50" spans="1:102">
      <c r="A50" s="29">
        <v>49</v>
      </c>
      <c r="B50" s="2">
        <v>123</v>
      </c>
      <c r="C50" s="2" t="s">
        <v>659</v>
      </c>
      <c r="D50" s="2" t="s">
        <v>660</v>
      </c>
      <c r="E50" s="2"/>
      <c r="F50" s="2" t="s">
        <v>661</v>
      </c>
      <c r="G50" s="2" t="s">
        <v>662</v>
      </c>
      <c r="H50" s="2" t="s">
        <v>654</v>
      </c>
      <c r="I50" s="2" t="s">
        <v>640</v>
      </c>
      <c r="J50" s="91">
        <v>2109</v>
      </c>
      <c r="K50" s="2" t="s">
        <v>103</v>
      </c>
      <c r="L50" s="2" t="s">
        <v>664</v>
      </c>
      <c r="M50" s="2" t="s">
        <v>664</v>
      </c>
      <c r="N50" s="12" t="s">
        <v>663</v>
      </c>
      <c r="O50" s="2" t="s">
        <v>649</v>
      </c>
      <c r="P50" s="2" t="s">
        <v>245</v>
      </c>
      <c r="Q50" s="2" t="s">
        <v>661</v>
      </c>
      <c r="R50" s="2" t="s">
        <v>654</v>
      </c>
      <c r="S50" s="2" t="s">
        <v>640</v>
      </c>
      <c r="T50" s="91">
        <v>2109</v>
      </c>
      <c r="U50" s="12" t="s">
        <v>663</v>
      </c>
      <c r="V50" s="2" t="s">
        <v>684</v>
      </c>
      <c r="W50" s="99" t="s">
        <v>692</v>
      </c>
      <c r="X50" s="99" t="s">
        <v>693</v>
      </c>
      <c r="Y50" s="96" t="s">
        <v>665</v>
      </c>
      <c r="Z50" s="91">
        <v>2109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</row>
    <row r="51" spans="1:102">
      <c r="A51" s="29">
        <v>50</v>
      </c>
      <c r="B51" s="2">
        <v>124</v>
      </c>
      <c r="C51" s="2" t="s">
        <v>674</v>
      </c>
      <c r="D51" s="2" t="s">
        <v>675</v>
      </c>
      <c r="E51" s="2"/>
      <c r="F51" s="2" t="s">
        <v>676</v>
      </c>
      <c r="G51" s="2"/>
      <c r="H51" s="2" t="s">
        <v>677</v>
      </c>
      <c r="I51" s="2" t="s">
        <v>640</v>
      </c>
      <c r="J51" s="91">
        <v>2458</v>
      </c>
      <c r="K51" s="2" t="s">
        <v>103</v>
      </c>
      <c r="L51" s="2"/>
      <c r="M51" s="2"/>
      <c r="N51" s="12" t="s">
        <v>678</v>
      </c>
      <c r="O51" s="2" t="s">
        <v>674</v>
      </c>
      <c r="P51" s="2" t="s">
        <v>675</v>
      </c>
      <c r="Q51" s="2" t="s">
        <v>676</v>
      </c>
      <c r="R51" s="2" t="s">
        <v>677</v>
      </c>
      <c r="S51" s="2" t="s">
        <v>640</v>
      </c>
      <c r="T51" s="91">
        <v>2458</v>
      </c>
      <c r="U51" s="12" t="s">
        <v>678</v>
      </c>
      <c r="V51" s="2" t="s">
        <v>684</v>
      </c>
      <c r="W51" s="99" t="s">
        <v>694</v>
      </c>
      <c r="X51" s="99" t="s">
        <v>695</v>
      </c>
      <c r="Y51" s="97" t="s">
        <v>679</v>
      </c>
      <c r="Z51" s="91">
        <v>2458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</row>
    <row r="52" spans="1:102">
      <c r="A52" s="29">
        <v>51</v>
      </c>
      <c r="B52" s="2"/>
      <c r="C52" s="2" t="e">
        <f>VLOOKUP(B52,Customers!$A$1:$AK$963,2,0)</f>
        <v>#N/A</v>
      </c>
      <c r="D52" s="2" t="e">
        <f>VLOOKUP(B52,[1]Customers202!$A$1:$AH$1001,3,0)</f>
        <v>#N/A</v>
      </c>
      <c r="E52" s="2" t="e">
        <f>VLOOKUP(B52,[1]Customers202!$A$1:$AH$1001,4,0)</f>
        <v>#N/A</v>
      </c>
      <c r="F52" s="2" t="e">
        <f>VLOOKUP(B52,[1]Customers202!$A$1:$AH$1001,5,0)</f>
        <v>#N/A</v>
      </c>
      <c r="G52" s="2" t="e">
        <f>VLOOKUP(B52,[1]Customers202!$A$1:$AH$1001,6,0)</f>
        <v>#N/A</v>
      </c>
      <c r="H52" s="2" t="e">
        <f>VLOOKUP(B52,[1]Customers202!$A$1:$AH$1001,7,0)</f>
        <v>#N/A</v>
      </c>
      <c r="I52" s="2" t="e">
        <f>VLOOKUP(B52,[1]Customers202!$A$1:$AH$1001,8,0)</f>
        <v>#N/A</v>
      </c>
      <c r="J52" s="2" t="e">
        <f>VLOOKUP(B52,[1]Customers202!$A$1:$AH$1001,9,0)</f>
        <v>#N/A</v>
      </c>
      <c r="K52" s="2" t="e">
        <f>VLOOKUP(B52,[1]Customers202!$A$1:$AH$1001,10,0)</f>
        <v>#N/A</v>
      </c>
      <c r="L52" s="2" t="e">
        <f>VLOOKUP(B52,[1]Customers202!$A$1:$AH$1001,11,0)</f>
        <v>#N/A</v>
      </c>
      <c r="M52" s="2" t="e">
        <f>VLOOKUP(B52,[1]Customers202!$A$1:$AH$1001,12,0)</f>
        <v>#N/A</v>
      </c>
      <c r="N52" s="2" t="e">
        <f>VLOOKUP(B52,[1]Customers202!$A$1:$AH$1001,13,0)</f>
        <v>#N/A</v>
      </c>
      <c r="O52" s="2" t="e">
        <f>VLOOKUP(B52,[1]Customers202!$A$1:$AH$1001,14,0)</f>
        <v>#N/A</v>
      </c>
      <c r="P52" s="2" t="e">
        <f>VLOOKUP(B52,[1]Customers202!$A$1:$AH$1001,15,0)</f>
        <v>#N/A</v>
      </c>
      <c r="Q52" s="2" t="e">
        <f>VLOOKUP(B52,[1]Customers202!$A$1:$AH$1001,16,0)</f>
        <v>#N/A</v>
      </c>
      <c r="R52" s="2" t="e">
        <f>VLOOKUP(B52,[1]Customers202!$A$1:$AH$1001,17,0)</f>
        <v>#N/A</v>
      </c>
      <c r="S52" s="2" t="e">
        <f>VLOOKUP(B52,[1]Customers202!$A$1:$AH$1001,18,0)</f>
        <v>#N/A</v>
      </c>
      <c r="T52" s="2" t="e">
        <f>VLOOKUP(B52,[1]Customers202!$A$1:$AH$1001,19,0)</f>
        <v>#N/A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</row>
    <row r="53" spans="1:102">
      <c r="A53" s="29">
        <v>52</v>
      </c>
      <c r="B53" s="2"/>
      <c r="C53" s="2" t="e">
        <f>VLOOKUP(B53,Customers!$A$1:$AK$963,2,0)</f>
        <v>#N/A</v>
      </c>
      <c r="D53" s="2" t="e">
        <f>VLOOKUP(B53,[1]Customers202!$A$1:$AH$1001,3,0)</f>
        <v>#N/A</v>
      </c>
      <c r="E53" s="2" t="e">
        <f>VLOOKUP(B53,[1]Customers202!$A$1:$AH$1001,4,0)</f>
        <v>#N/A</v>
      </c>
      <c r="F53" s="2" t="e">
        <f>VLOOKUP(B53,[1]Customers202!$A$1:$AH$1001,5,0)</f>
        <v>#N/A</v>
      </c>
      <c r="G53" s="2" t="e">
        <f>VLOOKUP(B53,[1]Customers202!$A$1:$AH$1001,6,0)</f>
        <v>#N/A</v>
      </c>
      <c r="H53" s="2" t="e">
        <f>VLOOKUP(B53,[1]Customers202!$A$1:$AH$1001,7,0)</f>
        <v>#N/A</v>
      </c>
      <c r="I53" s="2" t="e">
        <f>VLOOKUP(B53,[1]Customers202!$A$1:$AH$1001,8,0)</f>
        <v>#N/A</v>
      </c>
      <c r="J53" s="2" t="e">
        <f>VLOOKUP(B53,[1]Customers202!$A$1:$AH$1001,9,0)</f>
        <v>#N/A</v>
      </c>
      <c r="K53" s="2" t="e">
        <f>VLOOKUP(B53,[1]Customers202!$A$1:$AH$1001,10,0)</f>
        <v>#N/A</v>
      </c>
      <c r="L53" s="2" t="e">
        <f>VLOOKUP(B53,[1]Customers202!$A$1:$AH$1001,11,0)</f>
        <v>#N/A</v>
      </c>
      <c r="M53" s="2" t="e">
        <f>VLOOKUP(B53,[1]Customers202!$A$1:$AH$1001,12,0)</f>
        <v>#N/A</v>
      </c>
      <c r="N53" s="2" t="e">
        <f>VLOOKUP(B53,[1]Customers202!$A$1:$AH$1001,13,0)</f>
        <v>#N/A</v>
      </c>
      <c r="O53" s="2" t="e">
        <f>VLOOKUP(B53,[1]Customers202!$A$1:$AH$1001,14,0)</f>
        <v>#N/A</v>
      </c>
      <c r="P53" s="2" t="e">
        <f>VLOOKUP(B53,[1]Customers202!$A$1:$AH$1001,15,0)</f>
        <v>#N/A</v>
      </c>
      <c r="Q53" s="2" t="e">
        <f>VLOOKUP(B53,[1]Customers202!$A$1:$AH$1001,16,0)</f>
        <v>#N/A</v>
      </c>
      <c r="R53" s="2" t="e">
        <f>VLOOKUP(B53,[1]Customers202!$A$1:$AH$1001,17,0)</f>
        <v>#N/A</v>
      </c>
      <c r="S53" s="2" t="e">
        <f>VLOOKUP(B53,[1]Customers202!$A$1:$AH$1001,18,0)</f>
        <v>#N/A</v>
      </c>
      <c r="T53" s="2" t="e">
        <f>VLOOKUP(B53,[1]Customers202!$A$1:$AH$1001,19,0)</f>
        <v>#N/A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</row>
    <row r="54" spans="1:102">
      <c r="A54" s="29">
        <v>53</v>
      </c>
      <c r="B54" s="2"/>
      <c r="C54" s="2" t="e">
        <f>VLOOKUP(B54,Customers!$A$1:$AK$963,2,0)</f>
        <v>#N/A</v>
      </c>
      <c r="D54" s="2" t="e">
        <f>VLOOKUP(B54,[1]Customers202!$A$1:$AH$1001,3,0)</f>
        <v>#N/A</v>
      </c>
      <c r="E54" s="2" t="e">
        <f>VLOOKUP(B54,[1]Customers202!$A$1:$AH$1001,4,0)</f>
        <v>#N/A</v>
      </c>
      <c r="F54" s="2" t="e">
        <f>VLOOKUP(B54,[1]Customers202!$A$1:$AH$1001,5,0)</f>
        <v>#N/A</v>
      </c>
      <c r="G54" s="2" t="e">
        <f>VLOOKUP(B54,[1]Customers202!$A$1:$AH$1001,6,0)</f>
        <v>#N/A</v>
      </c>
      <c r="H54" s="2" t="e">
        <f>VLOOKUP(B54,[1]Customers202!$A$1:$AH$1001,7,0)</f>
        <v>#N/A</v>
      </c>
      <c r="I54" s="2" t="e">
        <f>VLOOKUP(B54,[1]Customers202!$A$1:$AH$1001,8,0)</f>
        <v>#N/A</v>
      </c>
      <c r="J54" s="2" t="e">
        <f>VLOOKUP(B54,[1]Customers202!$A$1:$AH$1001,9,0)</f>
        <v>#N/A</v>
      </c>
      <c r="K54" s="2" t="e">
        <f>VLOOKUP(B54,[1]Customers202!$A$1:$AH$1001,10,0)</f>
        <v>#N/A</v>
      </c>
      <c r="L54" s="2" t="e">
        <f>VLOOKUP(B54,[1]Customers202!$A$1:$AH$1001,11,0)</f>
        <v>#N/A</v>
      </c>
      <c r="M54" s="2" t="e">
        <f>VLOOKUP(B54,[1]Customers202!$A$1:$AH$1001,12,0)</f>
        <v>#N/A</v>
      </c>
      <c r="N54" s="2" t="e">
        <f>VLOOKUP(B54,[1]Customers202!$A$1:$AH$1001,13,0)</f>
        <v>#N/A</v>
      </c>
      <c r="O54" s="2" t="e">
        <f>VLOOKUP(B54,[1]Customers202!$A$1:$AH$1001,14,0)</f>
        <v>#N/A</v>
      </c>
      <c r="P54" s="2" t="e">
        <f>VLOOKUP(B54,[1]Customers202!$A$1:$AH$1001,15,0)</f>
        <v>#N/A</v>
      </c>
      <c r="Q54" s="2" t="e">
        <f>VLOOKUP(B54,[1]Customers202!$A$1:$AH$1001,16,0)</f>
        <v>#N/A</v>
      </c>
      <c r="R54" s="2" t="e">
        <f>VLOOKUP(B54,[1]Customers202!$A$1:$AH$1001,17,0)</f>
        <v>#N/A</v>
      </c>
      <c r="S54" s="2" t="e">
        <f>VLOOKUP(B54,[1]Customers202!$A$1:$AH$1001,18,0)</f>
        <v>#N/A</v>
      </c>
      <c r="T54" s="2" t="e">
        <f>VLOOKUP(B54,[1]Customers202!$A$1:$AH$1001,19,0)</f>
        <v>#N/A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</row>
    <row r="55" spans="1:102">
      <c r="A55" s="29">
        <v>54</v>
      </c>
      <c r="B55" s="2"/>
      <c r="C55" s="2" t="e">
        <f>VLOOKUP(B55,Customers!$A$1:$AK$963,2,0)</f>
        <v>#N/A</v>
      </c>
      <c r="D55" s="2" t="e">
        <f>VLOOKUP(B55,[1]Customers202!$A$1:$AH$1001,3,0)</f>
        <v>#N/A</v>
      </c>
      <c r="E55" s="2" t="e">
        <f>VLOOKUP(B55,[1]Customers202!$A$1:$AH$1001,4,0)</f>
        <v>#N/A</v>
      </c>
      <c r="F55" s="2" t="e">
        <f>VLOOKUP(B55,[1]Customers202!$A$1:$AH$1001,5,0)</f>
        <v>#N/A</v>
      </c>
      <c r="G55" s="2" t="e">
        <f>VLOOKUP(B55,[1]Customers202!$A$1:$AH$1001,6,0)</f>
        <v>#N/A</v>
      </c>
      <c r="H55" s="2" t="e">
        <f>VLOOKUP(B55,[1]Customers202!$A$1:$AH$1001,7,0)</f>
        <v>#N/A</v>
      </c>
      <c r="I55" s="2" t="e">
        <f>VLOOKUP(B55,[1]Customers202!$A$1:$AH$1001,8,0)</f>
        <v>#N/A</v>
      </c>
      <c r="J55" s="2" t="e">
        <f>VLOOKUP(B55,[1]Customers202!$A$1:$AH$1001,9,0)</f>
        <v>#N/A</v>
      </c>
      <c r="K55" s="2" t="e">
        <f>VLOOKUP(B55,[1]Customers202!$A$1:$AH$1001,10,0)</f>
        <v>#N/A</v>
      </c>
      <c r="L55" s="2" t="e">
        <f>VLOOKUP(B55,[1]Customers202!$A$1:$AH$1001,11,0)</f>
        <v>#N/A</v>
      </c>
      <c r="M55" s="2" t="e">
        <f>VLOOKUP(B55,[1]Customers202!$A$1:$AH$1001,12,0)</f>
        <v>#N/A</v>
      </c>
      <c r="N55" s="2" t="e">
        <f>VLOOKUP(B55,[1]Customers202!$A$1:$AH$1001,13,0)</f>
        <v>#N/A</v>
      </c>
      <c r="O55" s="2" t="e">
        <f>VLOOKUP(B55,[1]Customers202!$A$1:$AH$1001,14,0)</f>
        <v>#N/A</v>
      </c>
      <c r="P55" s="2" t="e">
        <f>VLOOKUP(B55,[1]Customers202!$A$1:$AH$1001,15,0)</f>
        <v>#N/A</v>
      </c>
      <c r="Q55" s="2" t="e">
        <f>VLOOKUP(B55,[1]Customers202!$A$1:$AH$1001,16,0)</f>
        <v>#N/A</v>
      </c>
      <c r="R55" s="2" t="e">
        <f>VLOOKUP(B55,[1]Customers202!$A$1:$AH$1001,17,0)</f>
        <v>#N/A</v>
      </c>
      <c r="S55" s="2" t="e">
        <f>VLOOKUP(B55,[1]Customers202!$A$1:$AH$1001,18,0)</f>
        <v>#N/A</v>
      </c>
      <c r="T55" s="2" t="e">
        <f>VLOOKUP(B55,[1]Customers202!$A$1:$AH$1001,19,0)</f>
        <v>#N/A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</row>
    <row r="56" spans="1:102">
      <c r="A56" s="29">
        <v>55</v>
      </c>
      <c r="B56" s="2"/>
      <c r="C56" s="2" t="e">
        <f>VLOOKUP(B56,Customers!$A$1:$AK$963,2,0)</f>
        <v>#N/A</v>
      </c>
      <c r="D56" s="2" t="e">
        <f>VLOOKUP(B56,[1]Customers202!$A$1:$AH$1001,3,0)</f>
        <v>#N/A</v>
      </c>
      <c r="E56" s="2" t="e">
        <f>VLOOKUP(B56,[1]Customers202!$A$1:$AH$1001,4,0)</f>
        <v>#N/A</v>
      </c>
      <c r="F56" s="2" t="e">
        <f>VLOOKUP(B56,[1]Customers202!$A$1:$AH$1001,5,0)</f>
        <v>#N/A</v>
      </c>
      <c r="G56" s="2" t="e">
        <f>VLOOKUP(B56,[1]Customers202!$A$1:$AH$1001,6,0)</f>
        <v>#N/A</v>
      </c>
      <c r="H56" s="2" t="e">
        <f>VLOOKUP(B56,[1]Customers202!$A$1:$AH$1001,7,0)</f>
        <v>#N/A</v>
      </c>
      <c r="I56" s="2" t="e">
        <f>VLOOKUP(B56,[1]Customers202!$A$1:$AH$1001,8,0)</f>
        <v>#N/A</v>
      </c>
      <c r="J56" s="2" t="e">
        <f>VLOOKUP(B56,[1]Customers202!$A$1:$AH$1001,9,0)</f>
        <v>#N/A</v>
      </c>
      <c r="K56" s="2" t="e">
        <f>VLOOKUP(B56,[1]Customers202!$A$1:$AH$1001,10,0)</f>
        <v>#N/A</v>
      </c>
      <c r="L56" s="2" t="e">
        <f>VLOOKUP(B56,[1]Customers202!$A$1:$AH$1001,11,0)</f>
        <v>#N/A</v>
      </c>
      <c r="M56" s="2" t="e">
        <f>VLOOKUP(B56,[1]Customers202!$A$1:$AH$1001,12,0)</f>
        <v>#N/A</v>
      </c>
      <c r="N56" s="2" t="e">
        <f>VLOOKUP(B56,[1]Customers202!$A$1:$AH$1001,13,0)</f>
        <v>#N/A</v>
      </c>
      <c r="O56" s="2" t="e">
        <f>VLOOKUP(B56,[1]Customers202!$A$1:$AH$1001,14,0)</f>
        <v>#N/A</v>
      </c>
      <c r="P56" s="2" t="e">
        <f>VLOOKUP(B56,[1]Customers202!$A$1:$AH$1001,15,0)</f>
        <v>#N/A</v>
      </c>
      <c r="Q56" s="2" t="e">
        <f>VLOOKUP(B56,[1]Customers202!$A$1:$AH$1001,16,0)</f>
        <v>#N/A</v>
      </c>
      <c r="R56" s="2" t="e">
        <f>VLOOKUP(B56,[1]Customers202!$A$1:$AH$1001,17,0)</f>
        <v>#N/A</v>
      </c>
      <c r="S56" s="2" t="e">
        <f>VLOOKUP(B56,[1]Customers202!$A$1:$AH$1001,18,0)</f>
        <v>#N/A</v>
      </c>
      <c r="T56" s="2" t="e">
        <f>VLOOKUP(B56,[1]Customers202!$A$1:$AH$1001,19,0)</f>
        <v>#N/A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</row>
    <row r="57" spans="1:102">
      <c r="A57" s="29">
        <v>56</v>
      </c>
      <c r="B57" s="2"/>
      <c r="C57" s="2" t="e">
        <f>VLOOKUP(B57,Customers!$A$1:$AK$963,2,0)</f>
        <v>#N/A</v>
      </c>
      <c r="D57" s="2" t="e">
        <f>VLOOKUP(B57,[1]Customers202!$A$1:$AH$1001,3,0)</f>
        <v>#N/A</v>
      </c>
      <c r="E57" s="2" t="e">
        <f>VLOOKUP(B57,[1]Customers202!$A$1:$AH$1001,4,0)</f>
        <v>#N/A</v>
      </c>
      <c r="F57" s="2" t="e">
        <f>VLOOKUP(B57,[1]Customers202!$A$1:$AH$1001,5,0)</f>
        <v>#N/A</v>
      </c>
      <c r="G57" s="2" t="e">
        <f>VLOOKUP(B57,[1]Customers202!$A$1:$AH$1001,6,0)</f>
        <v>#N/A</v>
      </c>
      <c r="H57" s="2" t="e">
        <f>VLOOKUP(B57,[1]Customers202!$A$1:$AH$1001,7,0)</f>
        <v>#N/A</v>
      </c>
      <c r="I57" s="2" t="e">
        <f>VLOOKUP(B57,[1]Customers202!$A$1:$AH$1001,8,0)</f>
        <v>#N/A</v>
      </c>
      <c r="J57" s="2" t="e">
        <f>VLOOKUP(B57,[1]Customers202!$A$1:$AH$1001,9,0)</f>
        <v>#N/A</v>
      </c>
      <c r="K57" s="2" t="e">
        <f>VLOOKUP(B57,[1]Customers202!$A$1:$AH$1001,10,0)</f>
        <v>#N/A</v>
      </c>
      <c r="L57" s="2" t="e">
        <f>VLOOKUP(B57,[1]Customers202!$A$1:$AH$1001,11,0)</f>
        <v>#N/A</v>
      </c>
      <c r="M57" s="2" t="e">
        <f>VLOOKUP(B57,[1]Customers202!$A$1:$AH$1001,12,0)</f>
        <v>#N/A</v>
      </c>
      <c r="N57" s="2" t="e">
        <f>VLOOKUP(B57,[1]Customers202!$A$1:$AH$1001,13,0)</f>
        <v>#N/A</v>
      </c>
      <c r="O57" s="2" t="e">
        <f>VLOOKUP(B57,[1]Customers202!$A$1:$AH$1001,14,0)</f>
        <v>#N/A</v>
      </c>
      <c r="P57" s="2" t="e">
        <f>VLOOKUP(B57,[1]Customers202!$A$1:$AH$1001,15,0)</f>
        <v>#N/A</v>
      </c>
      <c r="Q57" s="2" t="e">
        <f>VLOOKUP(B57,[1]Customers202!$A$1:$AH$1001,16,0)</f>
        <v>#N/A</v>
      </c>
      <c r="R57" s="2" t="e">
        <f>VLOOKUP(B57,[1]Customers202!$A$1:$AH$1001,17,0)</f>
        <v>#N/A</v>
      </c>
      <c r="S57" s="2" t="e">
        <f>VLOOKUP(B57,[1]Customers202!$A$1:$AH$1001,18,0)</f>
        <v>#N/A</v>
      </c>
      <c r="T57" s="2" t="e">
        <f>VLOOKUP(B57,[1]Customers202!$A$1:$AH$1001,19,0)</f>
        <v>#N/A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</row>
    <row r="58" spans="1:102">
      <c r="A58" s="29">
        <v>57</v>
      </c>
      <c r="B58" s="2"/>
      <c r="C58" s="2" t="e">
        <f>VLOOKUP(B58,Customers!$A$1:$AK$963,2,0)</f>
        <v>#N/A</v>
      </c>
      <c r="D58" s="2" t="e">
        <f>VLOOKUP(B58,[1]Customers202!$A$1:$AH$1001,3,0)</f>
        <v>#N/A</v>
      </c>
      <c r="E58" s="2" t="e">
        <f>VLOOKUP(B58,[1]Customers202!$A$1:$AH$1001,4,0)</f>
        <v>#N/A</v>
      </c>
      <c r="F58" s="2" t="e">
        <f>VLOOKUP(B58,[1]Customers202!$A$1:$AH$1001,5,0)</f>
        <v>#N/A</v>
      </c>
      <c r="G58" s="2" t="e">
        <f>VLOOKUP(B58,[1]Customers202!$A$1:$AH$1001,6,0)</f>
        <v>#N/A</v>
      </c>
      <c r="H58" s="2" t="e">
        <f>VLOOKUP(B58,[1]Customers202!$A$1:$AH$1001,7,0)</f>
        <v>#N/A</v>
      </c>
      <c r="I58" s="2" t="e">
        <f>VLOOKUP(B58,[1]Customers202!$A$1:$AH$1001,8,0)</f>
        <v>#N/A</v>
      </c>
      <c r="J58" s="2" t="e">
        <f>VLOOKUP(B58,[1]Customers202!$A$1:$AH$1001,9,0)</f>
        <v>#N/A</v>
      </c>
      <c r="K58" s="2" t="e">
        <f>VLOOKUP(B58,[1]Customers202!$A$1:$AH$1001,10,0)</f>
        <v>#N/A</v>
      </c>
      <c r="L58" s="2" t="e">
        <f>VLOOKUP(B58,[1]Customers202!$A$1:$AH$1001,11,0)</f>
        <v>#N/A</v>
      </c>
      <c r="M58" s="2" t="e">
        <f>VLOOKUP(B58,[1]Customers202!$A$1:$AH$1001,12,0)</f>
        <v>#N/A</v>
      </c>
      <c r="N58" s="2" t="e">
        <f>VLOOKUP(B58,[1]Customers202!$A$1:$AH$1001,13,0)</f>
        <v>#N/A</v>
      </c>
      <c r="O58" s="2" t="e">
        <f>VLOOKUP(B58,[1]Customers202!$A$1:$AH$1001,14,0)</f>
        <v>#N/A</v>
      </c>
      <c r="P58" s="2" t="e">
        <f>VLOOKUP(B58,[1]Customers202!$A$1:$AH$1001,15,0)</f>
        <v>#N/A</v>
      </c>
      <c r="Q58" s="2" t="e">
        <f>VLOOKUP(B58,[1]Customers202!$A$1:$AH$1001,16,0)</f>
        <v>#N/A</v>
      </c>
      <c r="R58" s="2" t="e">
        <f>VLOOKUP(B58,[1]Customers202!$A$1:$AH$1001,17,0)</f>
        <v>#N/A</v>
      </c>
      <c r="S58" s="2" t="e">
        <f>VLOOKUP(B58,[1]Customers202!$A$1:$AH$1001,18,0)</f>
        <v>#N/A</v>
      </c>
      <c r="T58" s="2" t="e">
        <f>VLOOKUP(B58,[1]Customers202!$A$1:$AH$1001,19,0)</f>
        <v>#N/A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</row>
    <row r="59" spans="1:102">
      <c r="A59" s="29">
        <v>58</v>
      </c>
      <c r="B59" s="2"/>
      <c r="C59" s="2" t="e">
        <f>VLOOKUP(B59,Customers!$A$1:$AK$963,2,0)</f>
        <v>#N/A</v>
      </c>
      <c r="D59" s="2" t="e">
        <f>VLOOKUP(B59,[1]Customers202!$A$1:$AH$1001,3,0)</f>
        <v>#N/A</v>
      </c>
      <c r="E59" s="2" t="e">
        <f>VLOOKUP(B59,[1]Customers202!$A$1:$AH$1001,4,0)</f>
        <v>#N/A</v>
      </c>
      <c r="F59" s="2" t="e">
        <f>VLOOKUP(B59,[1]Customers202!$A$1:$AH$1001,5,0)</f>
        <v>#N/A</v>
      </c>
      <c r="G59" s="2" t="e">
        <f>VLOOKUP(B59,[1]Customers202!$A$1:$AH$1001,6,0)</f>
        <v>#N/A</v>
      </c>
      <c r="H59" s="2" t="e">
        <f>VLOOKUP(B59,[1]Customers202!$A$1:$AH$1001,7,0)</f>
        <v>#N/A</v>
      </c>
      <c r="I59" s="2" t="e">
        <f>VLOOKUP(B59,[1]Customers202!$A$1:$AH$1001,8,0)</f>
        <v>#N/A</v>
      </c>
      <c r="J59" s="2" t="e">
        <f>VLOOKUP(B59,[1]Customers202!$A$1:$AH$1001,9,0)</f>
        <v>#N/A</v>
      </c>
      <c r="K59" s="2" t="e">
        <f>VLOOKUP(B59,[1]Customers202!$A$1:$AH$1001,10,0)</f>
        <v>#N/A</v>
      </c>
      <c r="L59" s="2" t="e">
        <f>VLOOKUP(B59,[1]Customers202!$A$1:$AH$1001,11,0)</f>
        <v>#N/A</v>
      </c>
      <c r="M59" s="2" t="e">
        <f>VLOOKUP(B59,[1]Customers202!$A$1:$AH$1001,12,0)</f>
        <v>#N/A</v>
      </c>
      <c r="N59" s="2" t="e">
        <f>VLOOKUP(B59,[1]Customers202!$A$1:$AH$1001,13,0)</f>
        <v>#N/A</v>
      </c>
      <c r="O59" s="2" t="e">
        <f>VLOOKUP(B59,[1]Customers202!$A$1:$AH$1001,14,0)</f>
        <v>#N/A</v>
      </c>
      <c r="P59" s="2" t="e">
        <f>VLOOKUP(B59,[1]Customers202!$A$1:$AH$1001,15,0)</f>
        <v>#N/A</v>
      </c>
      <c r="Q59" s="2" t="e">
        <f>VLOOKUP(B59,[1]Customers202!$A$1:$AH$1001,16,0)</f>
        <v>#N/A</v>
      </c>
      <c r="R59" s="2" t="e">
        <f>VLOOKUP(B59,[1]Customers202!$A$1:$AH$1001,17,0)</f>
        <v>#N/A</v>
      </c>
      <c r="S59" s="2" t="e">
        <f>VLOOKUP(B59,[1]Customers202!$A$1:$AH$1001,18,0)</f>
        <v>#N/A</v>
      </c>
      <c r="T59" s="2" t="e">
        <f>VLOOKUP(B59,[1]Customers202!$A$1:$AH$1001,19,0)</f>
        <v>#N/A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</row>
    <row r="60" spans="1:102">
      <c r="A60" s="29">
        <v>59</v>
      </c>
      <c r="B60" s="2"/>
      <c r="C60" s="2" t="e">
        <f>VLOOKUP(B60,Customers!$A$1:$AK$963,2,0)</f>
        <v>#N/A</v>
      </c>
      <c r="D60" s="2" t="e">
        <f>VLOOKUP(B60,[1]Customers202!$A$1:$AH$1001,3,0)</f>
        <v>#N/A</v>
      </c>
      <c r="E60" s="2" t="e">
        <f>VLOOKUP(B60,[1]Customers202!$A$1:$AH$1001,4,0)</f>
        <v>#N/A</v>
      </c>
      <c r="F60" s="2" t="e">
        <f>VLOOKUP(B60,[1]Customers202!$A$1:$AH$1001,5,0)</f>
        <v>#N/A</v>
      </c>
      <c r="G60" s="2" t="e">
        <f>VLOOKUP(B60,[1]Customers202!$A$1:$AH$1001,6,0)</f>
        <v>#N/A</v>
      </c>
      <c r="H60" s="2" t="e">
        <f>VLOOKUP(B60,[1]Customers202!$A$1:$AH$1001,7,0)</f>
        <v>#N/A</v>
      </c>
      <c r="I60" s="2" t="e">
        <f>VLOOKUP(B60,[1]Customers202!$A$1:$AH$1001,8,0)</f>
        <v>#N/A</v>
      </c>
      <c r="J60" s="2" t="e">
        <f>VLOOKUP(B60,[1]Customers202!$A$1:$AH$1001,9,0)</f>
        <v>#N/A</v>
      </c>
      <c r="K60" s="2" t="e">
        <f>VLOOKUP(B60,[1]Customers202!$A$1:$AH$1001,10,0)</f>
        <v>#N/A</v>
      </c>
      <c r="L60" s="2" t="e">
        <f>VLOOKUP(B60,[1]Customers202!$A$1:$AH$1001,11,0)</f>
        <v>#N/A</v>
      </c>
      <c r="M60" s="2" t="e">
        <f>VLOOKUP(B60,[1]Customers202!$A$1:$AH$1001,12,0)</f>
        <v>#N/A</v>
      </c>
      <c r="N60" s="2" t="e">
        <f>VLOOKUP(B60,[1]Customers202!$A$1:$AH$1001,13,0)</f>
        <v>#N/A</v>
      </c>
      <c r="O60" s="2" t="e">
        <f>VLOOKUP(B60,[1]Customers202!$A$1:$AH$1001,14,0)</f>
        <v>#N/A</v>
      </c>
      <c r="P60" s="2" t="e">
        <f>VLOOKUP(B60,[1]Customers202!$A$1:$AH$1001,15,0)</f>
        <v>#N/A</v>
      </c>
      <c r="Q60" s="2" t="e">
        <f>VLOOKUP(B60,[1]Customers202!$A$1:$AH$1001,16,0)</f>
        <v>#N/A</v>
      </c>
      <c r="R60" s="2" t="e">
        <f>VLOOKUP(B60,[1]Customers202!$A$1:$AH$1001,17,0)</f>
        <v>#N/A</v>
      </c>
      <c r="S60" s="2" t="e">
        <f>VLOOKUP(B60,[1]Customers202!$A$1:$AH$1001,18,0)</f>
        <v>#N/A</v>
      </c>
      <c r="T60" s="2" t="e">
        <f>VLOOKUP(B60,[1]Customers202!$A$1:$AH$1001,19,0)</f>
        <v>#N/A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</row>
    <row r="61" spans="1:102">
      <c r="A61" s="29">
        <v>60</v>
      </c>
      <c r="B61" s="2"/>
      <c r="C61" s="2" t="e">
        <f>VLOOKUP(B61,Customers!$A$1:$AK$963,2,0)</f>
        <v>#N/A</v>
      </c>
      <c r="D61" s="2" t="e">
        <f>VLOOKUP(B61,[1]Customers202!$A$1:$AH$1001,3,0)</f>
        <v>#N/A</v>
      </c>
      <c r="E61" s="2" t="e">
        <f>VLOOKUP(B61,[1]Customers202!$A$1:$AH$1001,4,0)</f>
        <v>#N/A</v>
      </c>
      <c r="F61" s="2" t="e">
        <f>VLOOKUP(B61,[1]Customers202!$A$1:$AH$1001,5,0)</f>
        <v>#N/A</v>
      </c>
      <c r="G61" s="2" t="e">
        <f>VLOOKUP(B61,[1]Customers202!$A$1:$AH$1001,6,0)</f>
        <v>#N/A</v>
      </c>
      <c r="H61" s="2" t="e">
        <f>VLOOKUP(B61,[1]Customers202!$A$1:$AH$1001,7,0)</f>
        <v>#N/A</v>
      </c>
      <c r="I61" s="2" t="e">
        <f>VLOOKUP(B61,[1]Customers202!$A$1:$AH$1001,8,0)</f>
        <v>#N/A</v>
      </c>
      <c r="J61" s="2" t="e">
        <f>VLOOKUP(B61,[1]Customers202!$A$1:$AH$1001,9,0)</f>
        <v>#N/A</v>
      </c>
      <c r="K61" s="2" t="e">
        <f>VLOOKUP(B61,[1]Customers202!$A$1:$AH$1001,10,0)</f>
        <v>#N/A</v>
      </c>
      <c r="L61" s="2" t="e">
        <f>VLOOKUP(B61,[1]Customers202!$A$1:$AH$1001,11,0)</f>
        <v>#N/A</v>
      </c>
      <c r="M61" s="2" t="e">
        <f>VLOOKUP(B61,[1]Customers202!$A$1:$AH$1001,12,0)</f>
        <v>#N/A</v>
      </c>
      <c r="N61" s="2" t="e">
        <f>VLOOKUP(B61,[1]Customers202!$A$1:$AH$1001,13,0)</f>
        <v>#N/A</v>
      </c>
      <c r="O61" s="2" t="e">
        <f>VLOOKUP(B61,[1]Customers202!$A$1:$AH$1001,14,0)</f>
        <v>#N/A</v>
      </c>
      <c r="P61" s="2" t="e">
        <f>VLOOKUP(B61,[1]Customers202!$A$1:$AH$1001,15,0)</f>
        <v>#N/A</v>
      </c>
      <c r="Q61" s="2" t="e">
        <f>VLOOKUP(B61,[1]Customers202!$A$1:$AH$1001,16,0)</f>
        <v>#N/A</v>
      </c>
      <c r="R61" s="2" t="e">
        <f>VLOOKUP(B61,[1]Customers202!$A$1:$AH$1001,17,0)</f>
        <v>#N/A</v>
      </c>
      <c r="S61" s="2" t="e">
        <f>VLOOKUP(B61,[1]Customers202!$A$1:$AH$1001,18,0)</f>
        <v>#N/A</v>
      </c>
      <c r="T61" s="2" t="e">
        <f>VLOOKUP(B61,[1]Customers202!$A$1:$AH$1001,19,0)</f>
        <v>#N/A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</row>
    <row r="62" spans="1:102">
      <c r="A62" s="29">
        <v>61</v>
      </c>
      <c r="B62" s="2"/>
      <c r="C62" s="2" t="e">
        <f>VLOOKUP(B62,Customers!$A$1:$AK$963,2,0)</f>
        <v>#N/A</v>
      </c>
      <c r="D62" s="2" t="e">
        <f>VLOOKUP(B62,[1]Customers202!$A$1:$AH$1001,3,0)</f>
        <v>#N/A</v>
      </c>
      <c r="E62" s="2" t="e">
        <f>VLOOKUP(B62,[1]Customers202!$A$1:$AH$1001,4,0)</f>
        <v>#N/A</v>
      </c>
      <c r="F62" s="2" t="e">
        <f>VLOOKUP(B62,[1]Customers202!$A$1:$AH$1001,5,0)</f>
        <v>#N/A</v>
      </c>
      <c r="G62" s="2" t="e">
        <f>VLOOKUP(B62,[1]Customers202!$A$1:$AH$1001,6,0)</f>
        <v>#N/A</v>
      </c>
      <c r="H62" s="2" t="e">
        <f>VLOOKUP(B62,[1]Customers202!$A$1:$AH$1001,7,0)</f>
        <v>#N/A</v>
      </c>
      <c r="I62" s="2" t="e">
        <f>VLOOKUP(B62,[1]Customers202!$A$1:$AH$1001,8,0)</f>
        <v>#N/A</v>
      </c>
      <c r="J62" s="2" t="e">
        <f>VLOOKUP(B62,[1]Customers202!$A$1:$AH$1001,9,0)</f>
        <v>#N/A</v>
      </c>
      <c r="K62" s="2" t="e">
        <f>VLOOKUP(B62,[1]Customers202!$A$1:$AH$1001,10,0)</f>
        <v>#N/A</v>
      </c>
      <c r="L62" s="2" t="e">
        <f>VLOOKUP(B62,[1]Customers202!$A$1:$AH$1001,11,0)</f>
        <v>#N/A</v>
      </c>
      <c r="M62" s="2" t="e">
        <f>VLOOKUP(B62,[1]Customers202!$A$1:$AH$1001,12,0)</f>
        <v>#N/A</v>
      </c>
      <c r="N62" s="2" t="e">
        <f>VLOOKUP(B62,[1]Customers202!$A$1:$AH$1001,13,0)</f>
        <v>#N/A</v>
      </c>
      <c r="O62" s="2" t="e">
        <f>VLOOKUP(B62,[1]Customers202!$A$1:$AH$1001,14,0)</f>
        <v>#N/A</v>
      </c>
      <c r="P62" s="2" t="e">
        <f>VLOOKUP(B62,[1]Customers202!$A$1:$AH$1001,15,0)</f>
        <v>#N/A</v>
      </c>
      <c r="Q62" s="2" t="e">
        <f>VLOOKUP(B62,[1]Customers202!$A$1:$AH$1001,16,0)</f>
        <v>#N/A</v>
      </c>
      <c r="R62" s="2" t="e">
        <f>VLOOKUP(B62,[1]Customers202!$A$1:$AH$1001,17,0)</f>
        <v>#N/A</v>
      </c>
      <c r="S62" s="2" t="e">
        <f>VLOOKUP(B62,[1]Customers202!$A$1:$AH$1001,18,0)</f>
        <v>#N/A</v>
      </c>
      <c r="T62" s="2" t="e">
        <f>VLOOKUP(B62,[1]Customers202!$A$1:$AH$1001,19,0)</f>
        <v>#N/A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</row>
    <row r="63" spans="1:102">
      <c r="A63" s="29">
        <v>62</v>
      </c>
      <c r="B63" s="2"/>
      <c r="C63" s="2" t="e">
        <f>VLOOKUP(B63,Customers!$A$1:$AK$963,2,0)</f>
        <v>#N/A</v>
      </c>
      <c r="D63" s="2" t="e">
        <f>VLOOKUP(B63,[1]Customers202!$A$1:$AH$1001,3,0)</f>
        <v>#N/A</v>
      </c>
      <c r="E63" s="2" t="e">
        <f>VLOOKUP(B63,[1]Customers202!$A$1:$AH$1001,4,0)</f>
        <v>#N/A</v>
      </c>
      <c r="F63" s="2" t="e">
        <f>VLOOKUP(B63,[1]Customers202!$A$1:$AH$1001,5,0)</f>
        <v>#N/A</v>
      </c>
      <c r="G63" s="2" t="e">
        <f>VLOOKUP(B63,[1]Customers202!$A$1:$AH$1001,6,0)</f>
        <v>#N/A</v>
      </c>
      <c r="H63" s="2" t="e">
        <f>VLOOKUP(B63,[1]Customers202!$A$1:$AH$1001,7,0)</f>
        <v>#N/A</v>
      </c>
      <c r="I63" s="2" t="e">
        <f>VLOOKUP(B63,[1]Customers202!$A$1:$AH$1001,8,0)</f>
        <v>#N/A</v>
      </c>
      <c r="J63" s="2" t="e">
        <f>VLOOKUP(B63,[1]Customers202!$A$1:$AH$1001,9,0)</f>
        <v>#N/A</v>
      </c>
      <c r="K63" s="2" t="e">
        <f>VLOOKUP(B63,[1]Customers202!$A$1:$AH$1001,10,0)</f>
        <v>#N/A</v>
      </c>
      <c r="L63" s="2" t="e">
        <f>VLOOKUP(B63,[1]Customers202!$A$1:$AH$1001,11,0)</f>
        <v>#N/A</v>
      </c>
      <c r="M63" s="2" t="e">
        <f>VLOOKUP(B63,[1]Customers202!$A$1:$AH$1001,12,0)</f>
        <v>#N/A</v>
      </c>
      <c r="N63" s="2" t="e">
        <f>VLOOKUP(B63,[1]Customers202!$A$1:$AH$1001,13,0)</f>
        <v>#N/A</v>
      </c>
      <c r="O63" s="2" t="e">
        <f>VLOOKUP(B63,[1]Customers202!$A$1:$AH$1001,14,0)</f>
        <v>#N/A</v>
      </c>
      <c r="P63" s="2" t="e">
        <f>VLOOKUP(B63,[1]Customers202!$A$1:$AH$1001,15,0)</f>
        <v>#N/A</v>
      </c>
      <c r="Q63" s="2" t="e">
        <f>VLOOKUP(B63,[1]Customers202!$A$1:$AH$1001,16,0)</f>
        <v>#N/A</v>
      </c>
      <c r="R63" s="2" t="e">
        <f>VLOOKUP(B63,[1]Customers202!$A$1:$AH$1001,17,0)</f>
        <v>#N/A</v>
      </c>
      <c r="S63" s="2" t="e">
        <f>VLOOKUP(B63,[1]Customers202!$A$1:$AH$1001,18,0)</f>
        <v>#N/A</v>
      </c>
      <c r="T63" s="2" t="e">
        <f>VLOOKUP(B63,[1]Customers202!$A$1:$AH$1001,19,0)</f>
        <v>#N/A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</row>
    <row r="64" spans="1:102">
      <c r="A64" s="29">
        <v>63</v>
      </c>
      <c r="B64" s="2"/>
      <c r="C64" s="2" t="e">
        <f>VLOOKUP(B64,Customers!$A$1:$AK$963,2,0)</f>
        <v>#N/A</v>
      </c>
      <c r="D64" s="2" t="e">
        <f>VLOOKUP(B64,[1]Customers202!$A$1:$AH$1001,3,0)</f>
        <v>#N/A</v>
      </c>
      <c r="E64" s="2" t="e">
        <f>VLOOKUP(B64,[1]Customers202!$A$1:$AH$1001,4,0)</f>
        <v>#N/A</v>
      </c>
      <c r="F64" s="2" t="e">
        <f>VLOOKUP(B64,[1]Customers202!$A$1:$AH$1001,5,0)</f>
        <v>#N/A</v>
      </c>
      <c r="G64" s="2" t="e">
        <f>VLOOKUP(B64,[1]Customers202!$A$1:$AH$1001,6,0)</f>
        <v>#N/A</v>
      </c>
      <c r="H64" s="2" t="e">
        <f>VLOOKUP(B64,[1]Customers202!$A$1:$AH$1001,7,0)</f>
        <v>#N/A</v>
      </c>
      <c r="I64" s="2" t="e">
        <f>VLOOKUP(B64,[1]Customers202!$A$1:$AH$1001,8,0)</f>
        <v>#N/A</v>
      </c>
      <c r="J64" s="2" t="e">
        <f>VLOOKUP(B64,[1]Customers202!$A$1:$AH$1001,9,0)</f>
        <v>#N/A</v>
      </c>
      <c r="K64" s="2" t="e">
        <f>VLOOKUP(B64,[1]Customers202!$A$1:$AH$1001,10,0)</f>
        <v>#N/A</v>
      </c>
      <c r="L64" s="2" t="e">
        <f>VLOOKUP(B64,[1]Customers202!$A$1:$AH$1001,11,0)</f>
        <v>#N/A</v>
      </c>
      <c r="M64" s="2" t="e">
        <f>VLOOKUP(B64,[1]Customers202!$A$1:$AH$1001,12,0)</f>
        <v>#N/A</v>
      </c>
      <c r="N64" s="2" t="e">
        <f>VLOOKUP(B64,[1]Customers202!$A$1:$AH$1001,13,0)</f>
        <v>#N/A</v>
      </c>
      <c r="O64" s="2" t="e">
        <f>VLOOKUP(B64,[1]Customers202!$A$1:$AH$1001,14,0)</f>
        <v>#N/A</v>
      </c>
      <c r="P64" s="2" t="e">
        <f>VLOOKUP(B64,[1]Customers202!$A$1:$AH$1001,15,0)</f>
        <v>#N/A</v>
      </c>
      <c r="Q64" s="2" t="e">
        <f>VLOOKUP(B64,[1]Customers202!$A$1:$AH$1001,16,0)</f>
        <v>#N/A</v>
      </c>
      <c r="R64" s="2" t="e">
        <f>VLOOKUP(B64,[1]Customers202!$A$1:$AH$1001,17,0)</f>
        <v>#N/A</v>
      </c>
      <c r="S64" s="2" t="e">
        <f>VLOOKUP(B64,[1]Customers202!$A$1:$AH$1001,18,0)</f>
        <v>#N/A</v>
      </c>
      <c r="T64" s="2" t="e">
        <f>VLOOKUP(B64,[1]Customers202!$A$1:$AH$1001,19,0)</f>
        <v>#N/A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</row>
    <row r="65" spans="1:102">
      <c r="A65" s="29">
        <v>64</v>
      </c>
      <c r="B65" s="2"/>
      <c r="C65" s="2" t="e">
        <f>VLOOKUP(B65,Customers!$A$1:$AK$963,2,0)</f>
        <v>#N/A</v>
      </c>
      <c r="D65" s="2" t="e">
        <f>VLOOKUP(B65,[1]Customers202!$A$1:$AH$1001,3,0)</f>
        <v>#N/A</v>
      </c>
      <c r="E65" s="2" t="e">
        <f>VLOOKUP(B65,[1]Customers202!$A$1:$AH$1001,4,0)</f>
        <v>#N/A</v>
      </c>
      <c r="F65" s="2" t="e">
        <f>VLOOKUP(B65,[1]Customers202!$A$1:$AH$1001,5,0)</f>
        <v>#N/A</v>
      </c>
      <c r="G65" s="2" t="e">
        <f>VLOOKUP(B65,[1]Customers202!$A$1:$AH$1001,6,0)</f>
        <v>#N/A</v>
      </c>
      <c r="H65" s="2" t="e">
        <f>VLOOKUP(B65,[1]Customers202!$A$1:$AH$1001,7,0)</f>
        <v>#N/A</v>
      </c>
      <c r="I65" s="2" t="e">
        <f>VLOOKUP(B65,[1]Customers202!$A$1:$AH$1001,8,0)</f>
        <v>#N/A</v>
      </c>
      <c r="J65" s="2" t="e">
        <f>VLOOKUP(B65,[1]Customers202!$A$1:$AH$1001,9,0)</f>
        <v>#N/A</v>
      </c>
      <c r="K65" s="2" t="e">
        <f>VLOOKUP(B65,[1]Customers202!$A$1:$AH$1001,10,0)</f>
        <v>#N/A</v>
      </c>
      <c r="L65" s="2" t="e">
        <f>VLOOKUP(B65,[1]Customers202!$A$1:$AH$1001,11,0)</f>
        <v>#N/A</v>
      </c>
      <c r="M65" s="2" t="e">
        <f>VLOOKUP(B65,[1]Customers202!$A$1:$AH$1001,12,0)</f>
        <v>#N/A</v>
      </c>
      <c r="N65" s="2" t="e">
        <f>VLOOKUP(B65,[1]Customers202!$A$1:$AH$1001,13,0)</f>
        <v>#N/A</v>
      </c>
      <c r="O65" s="2" t="e">
        <f>VLOOKUP(B65,[1]Customers202!$A$1:$AH$1001,14,0)</f>
        <v>#N/A</v>
      </c>
      <c r="P65" s="2" t="e">
        <f>VLOOKUP(B65,[1]Customers202!$A$1:$AH$1001,15,0)</f>
        <v>#N/A</v>
      </c>
      <c r="Q65" s="2" t="e">
        <f>VLOOKUP(B65,[1]Customers202!$A$1:$AH$1001,16,0)</f>
        <v>#N/A</v>
      </c>
      <c r="R65" s="2" t="e">
        <f>VLOOKUP(B65,[1]Customers202!$A$1:$AH$1001,17,0)</f>
        <v>#N/A</v>
      </c>
      <c r="S65" s="2" t="e">
        <f>VLOOKUP(B65,[1]Customers202!$A$1:$AH$1001,18,0)</f>
        <v>#N/A</v>
      </c>
      <c r="T65" s="2" t="e">
        <f>VLOOKUP(B65,[1]Customers202!$A$1:$AH$1001,19,0)</f>
        <v>#N/A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</row>
    <row r="66" spans="1:102">
      <c r="A66" s="29">
        <v>65</v>
      </c>
      <c r="B66" s="2"/>
      <c r="C66" s="2" t="e">
        <f>VLOOKUP(B66,Customers!$A$1:$AK$963,2,0)</f>
        <v>#N/A</v>
      </c>
      <c r="D66" s="2" t="e">
        <f>VLOOKUP(B66,[1]Customers202!$A$1:$AH$1001,3,0)</f>
        <v>#N/A</v>
      </c>
      <c r="E66" s="2" t="e">
        <f>VLOOKUP(B66,[1]Customers202!$A$1:$AH$1001,4,0)</f>
        <v>#N/A</v>
      </c>
      <c r="F66" s="2" t="e">
        <f>VLOOKUP(B66,[1]Customers202!$A$1:$AH$1001,5,0)</f>
        <v>#N/A</v>
      </c>
      <c r="G66" s="2" t="e">
        <f>VLOOKUP(B66,[1]Customers202!$A$1:$AH$1001,6,0)</f>
        <v>#N/A</v>
      </c>
      <c r="H66" s="2" t="e">
        <f>VLOOKUP(B66,[1]Customers202!$A$1:$AH$1001,7,0)</f>
        <v>#N/A</v>
      </c>
      <c r="I66" s="2" t="e">
        <f>VLOOKUP(B66,[1]Customers202!$A$1:$AH$1001,8,0)</f>
        <v>#N/A</v>
      </c>
      <c r="J66" s="2" t="e">
        <f>VLOOKUP(B66,[1]Customers202!$A$1:$AH$1001,9,0)</f>
        <v>#N/A</v>
      </c>
      <c r="K66" s="2" t="e">
        <f>VLOOKUP(B66,[1]Customers202!$A$1:$AH$1001,10,0)</f>
        <v>#N/A</v>
      </c>
      <c r="L66" s="2" t="e">
        <f>VLOOKUP(B66,[1]Customers202!$A$1:$AH$1001,11,0)</f>
        <v>#N/A</v>
      </c>
      <c r="M66" s="2" t="e">
        <f>VLOOKUP(B66,[1]Customers202!$A$1:$AH$1001,12,0)</f>
        <v>#N/A</v>
      </c>
      <c r="N66" s="2" t="e">
        <f>VLOOKUP(B66,[1]Customers202!$A$1:$AH$1001,13,0)</f>
        <v>#N/A</v>
      </c>
      <c r="O66" s="2" t="e">
        <f>VLOOKUP(B66,[1]Customers202!$A$1:$AH$1001,14,0)</f>
        <v>#N/A</v>
      </c>
      <c r="P66" s="2" t="e">
        <f>VLOOKUP(B66,[1]Customers202!$A$1:$AH$1001,15,0)</f>
        <v>#N/A</v>
      </c>
      <c r="Q66" s="2" t="e">
        <f>VLOOKUP(B66,[1]Customers202!$A$1:$AH$1001,16,0)</f>
        <v>#N/A</v>
      </c>
      <c r="R66" s="2" t="e">
        <f>VLOOKUP(B66,[1]Customers202!$A$1:$AH$1001,17,0)</f>
        <v>#N/A</v>
      </c>
      <c r="S66" s="2" t="e">
        <f>VLOOKUP(B66,[1]Customers202!$A$1:$AH$1001,18,0)</f>
        <v>#N/A</v>
      </c>
      <c r="T66" s="2" t="e">
        <f>VLOOKUP(B66,[1]Customers202!$A$1:$AH$1001,19,0)</f>
        <v>#N/A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</row>
    <row r="67" spans="1:102">
      <c r="A67" s="29">
        <v>66</v>
      </c>
      <c r="B67" s="2"/>
      <c r="C67" s="2" t="e">
        <f>VLOOKUP(B67,Customers!$A$1:$AK$963,2,0)</f>
        <v>#N/A</v>
      </c>
      <c r="D67" s="2" t="e">
        <f>VLOOKUP(B67,[1]Customers202!$A$1:$AH$1001,3,0)</f>
        <v>#N/A</v>
      </c>
      <c r="E67" s="2" t="e">
        <f>VLOOKUP(B67,[1]Customers202!$A$1:$AH$1001,4,0)</f>
        <v>#N/A</v>
      </c>
      <c r="F67" s="2" t="e">
        <f>VLOOKUP(B67,[1]Customers202!$A$1:$AH$1001,5,0)</f>
        <v>#N/A</v>
      </c>
      <c r="G67" s="2" t="e">
        <f>VLOOKUP(B67,[1]Customers202!$A$1:$AH$1001,6,0)</f>
        <v>#N/A</v>
      </c>
      <c r="H67" s="2" t="e">
        <f>VLOOKUP(B67,[1]Customers202!$A$1:$AH$1001,7,0)</f>
        <v>#N/A</v>
      </c>
      <c r="I67" s="2" t="e">
        <f>VLOOKUP(B67,[1]Customers202!$A$1:$AH$1001,8,0)</f>
        <v>#N/A</v>
      </c>
      <c r="J67" s="2" t="e">
        <f>VLOOKUP(B67,[1]Customers202!$A$1:$AH$1001,9,0)</f>
        <v>#N/A</v>
      </c>
      <c r="K67" s="2" t="e">
        <f>VLOOKUP(B67,[1]Customers202!$A$1:$AH$1001,10,0)</f>
        <v>#N/A</v>
      </c>
      <c r="L67" s="2" t="e">
        <f>VLOOKUP(B67,[1]Customers202!$A$1:$AH$1001,11,0)</f>
        <v>#N/A</v>
      </c>
      <c r="M67" s="2" t="e">
        <f>VLOOKUP(B67,[1]Customers202!$A$1:$AH$1001,12,0)</f>
        <v>#N/A</v>
      </c>
      <c r="N67" s="2" t="e">
        <f>VLOOKUP(B67,[1]Customers202!$A$1:$AH$1001,13,0)</f>
        <v>#N/A</v>
      </c>
      <c r="O67" s="2" t="e">
        <f>VLOOKUP(B67,[1]Customers202!$A$1:$AH$1001,14,0)</f>
        <v>#N/A</v>
      </c>
      <c r="P67" s="2" t="e">
        <f>VLOOKUP(B67,[1]Customers202!$A$1:$AH$1001,15,0)</f>
        <v>#N/A</v>
      </c>
      <c r="Q67" s="2" t="e">
        <f>VLOOKUP(B67,[1]Customers202!$A$1:$AH$1001,16,0)</f>
        <v>#N/A</v>
      </c>
      <c r="R67" s="2" t="e">
        <f>VLOOKUP(B67,[1]Customers202!$A$1:$AH$1001,17,0)</f>
        <v>#N/A</v>
      </c>
      <c r="S67" s="2" t="e">
        <f>VLOOKUP(B67,[1]Customers202!$A$1:$AH$1001,18,0)</f>
        <v>#N/A</v>
      </c>
      <c r="T67" s="2" t="e">
        <f>VLOOKUP(B67,[1]Customers202!$A$1:$AH$1001,19,0)</f>
        <v>#N/A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</row>
    <row r="68" spans="1:102">
      <c r="A68" s="29">
        <v>67</v>
      </c>
      <c r="B68" s="2"/>
      <c r="C68" s="2" t="e">
        <f>VLOOKUP(B68,Customers!$A$1:$AK$963,2,0)</f>
        <v>#N/A</v>
      </c>
      <c r="D68" s="2" t="e">
        <f>VLOOKUP(B68,[1]Customers202!$A$1:$AH$1001,3,0)</f>
        <v>#N/A</v>
      </c>
      <c r="E68" s="2" t="e">
        <f>VLOOKUP(B68,[1]Customers202!$A$1:$AH$1001,4,0)</f>
        <v>#N/A</v>
      </c>
      <c r="F68" s="2" t="e">
        <f>VLOOKUP(B68,[1]Customers202!$A$1:$AH$1001,5,0)</f>
        <v>#N/A</v>
      </c>
      <c r="G68" s="2" t="e">
        <f>VLOOKUP(B68,[1]Customers202!$A$1:$AH$1001,6,0)</f>
        <v>#N/A</v>
      </c>
      <c r="H68" s="2" t="e">
        <f>VLOOKUP(B68,[1]Customers202!$A$1:$AH$1001,7,0)</f>
        <v>#N/A</v>
      </c>
      <c r="I68" s="2" t="e">
        <f>VLOOKUP(B68,[1]Customers202!$A$1:$AH$1001,8,0)</f>
        <v>#N/A</v>
      </c>
      <c r="J68" s="2" t="e">
        <f>VLOOKUP(B68,[1]Customers202!$A$1:$AH$1001,9,0)</f>
        <v>#N/A</v>
      </c>
      <c r="K68" s="2" t="e">
        <f>VLOOKUP(B68,[1]Customers202!$A$1:$AH$1001,10,0)</f>
        <v>#N/A</v>
      </c>
      <c r="L68" s="2" t="e">
        <f>VLOOKUP(B68,[1]Customers202!$A$1:$AH$1001,11,0)</f>
        <v>#N/A</v>
      </c>
      <c r="M68" s="2" t="e">
        <f>VLOOKUP(B68,[1]Customers202!$A$1:$AH$1001,12,0)</f>
        <v>#N/A</v>
      </c>
      <c r="N68" s="2" t="e">
        <f>VLOOKUP(B68,[1]Customers202!$A$1:$AH$1001,13,0)</f>
        <v>#N/A</v>
      </c>
      <c r="O68" s="2" t="e">
        <f>VLOOKUP(B68,[1]Customers202!$A$1:$AH$1001,14,0)</f>
        <v>#N/A</v>
      </c>
      <c r="P68" s="2" t="e">
        <f>VLOOKUP(B68,[1]Customers202!$A$1:$AH$1001,15,0)</f>
        <v>#N/A</v>
      </c>
      <c r="Q68" s="2" t="e">
        <f>VLOOKUP(B68,[1]Customers202!$A$1:$AH$1001,16,0)</f>
        <v>#N/A</v>
      </c>
      <c r="R68" s="2" t="e">
        <f>VLOOKUP(B68,[1]Customers202!$A$1:$AH$1001,17,0)</f>
        <v>#N/A</v>
      </c>
      <c r="S68" s="2" t="e">
        <f>VLOOKUP(B68,[1]Customers202!$A$1:$AH$1001,18,0)</f>
        <v>#N/A</v>
      </c>
      <c r="T68" s="2" t="e">
        <f>VLOOKUP(B68,[1]Customers202!$A$1:$AH$1001,19,0)</f>
        <v>#N/A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</row>
    <row r="69" spans="1:102">
      <c r="A69" s="29">
        <v>68</v>
      </c>
      <c r="B69" s="2"/>
      <c r="C69" s="2" t="e">
        <f>VLOOKUP(B69,Customers!$A$1:$AK$963,2,0)</f>
        <v>#N/A</v>
      </c>
      <c r="D69" s="2" t="e">
        <f>VLOOKUP(B69,[1]Customers202!$A$1:$AH$1001,3,0)</f>
        <v>#N/A</v>
      </c>
      <c r="E69" s="2" t="e">
        <f>VLOOKUP(B69,[1]Customers202!$A$1:$AH$1001,4,0)</f>
        <v>#N/A</v>
      </c>
      <c r="F69" s="2" t="e">
        <f>VLOOKUP(B69,[1]Customers202!$A$1:$AH$1001,5,0)</f>
        <v>#N/A</v>
      </c>
      <c r="G69" s="2" t="e">
        <f>VLOOKUP(B69,[1]Customers202!$A$1:$AH$1001,6,0)</f>
        <v>#N/A</v>
      </c>
      <c r="H69" s="2" t="e">
        <f>VLOOKUP(B69,[1]Customers202!$A$1:$AH$1001,7,0)</f>
        <v>#N/A</v>
      </c>
      <c r="I69" s="2" t="e">
        <f>VLOOKUP(B69,[1]Customers202!$A$1:$AH$1001,8,0)</f>
        <v>#N/A</v>
      </c>
      <c r="J69" s="2" t="e">
        <f>VLOOKUP(B69,[1]Customers202!$A$1:$AH$1001,9,0)</f>
        <v>#N/A</v>
      </c>
      <c r="K69" s="2" t="e">
        <f>VLOOKUP(B69,[1]Customers202!$A$1:$AH$1001,10,0)</f>
        <v>#N/A</v>
      </c>
      <c r="L69" s="2" t="e">
        <f>VLOOKUP(B69,[1]Customers202!$A$1:$AH$1001,11,0)</f>
        <v>#N/A</v>
      </c>
      <c r="M69" s="2" t="e">
        <f>VLOOKUP(B69,[1]Customers202!$A$1:$AH$1001,12,0)</f>
        <v>#N/A</v>
      </c>
      <c r="N69" s="2" t="e">
        <f>VLOOKUP(B69,[1]Customers202!$A$1:$AH$1001,13,0)</f>
        <v>#N/A</v>
      </c>
      <c r="O69" s="2" t="e">
        <f>VLOOKUP(B69,[1]Customers202!$A$1:$AH$1001,14,0)</f>
        <v>#N/A</v>
      </c>
      <c r="P69" s="2" t="e">
        <f>VLOOKUP(B69,[1]Customers202!$A$1:$AH$1001,15,0)</f>
        <v>#N/A</v>
      </c>
      <c r="Q69" s="2" t="e">
        <f>VLOOKUP(B69,[1]Customers202!$A$1:$AH$1001,16,0)</f>
        <v>#N/A</v>
      </c>
      <c r="R69" s="2" t="e">
        <f>VLOOKUP(B69,[1]Customers202!$A$1:$AH$1001,17,0)</f>
        <v>#N/A</v>
      </c>
      <c r="S69" s="2" t="e">
        <f>VLOOKUP(B69,[1]Customers202!$A$1:$AH$1001,18,0)</f>
        <v>#N/A</v>
      </c>
      <c r="T69" s="2" t="e">
        <f>VLOOKUP(B69,[1]Customers202!$A$1:$AH$1001,19,0)</f>
        <v>#N/A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</row>
    <row r="70" spans="1:102">
      <c r="A70" s="29">
        <v>69</v>
      </c>
      <c r="B70" s="2"/>
      <c r="C70" s="2" t="e">
        <f>VLOOKUP(B70,Customers!$A$1:$AK$963,2,0)</f>
        <v>#N/A</v>
      </c>
      <c r="D70" s="2" t="e">
        <f>VLOOKUP(B70,[1]Customers202!$A$1:$AH$1001,3,0)</f>
        <v>#N/A</v>
      </c>
      <c r="E70" s="2" t="e">
        <f>VLOOKUP(B70,[1]Customers202!$A$1:$AH$1001,4,0)</f>
        <v>#N/A</v>
      </c>
      <c r="F70" s="2" t="e">
        <f>VLOOKUP(B70,[1]Customers202!$A$1:$AH$1001,5,0)</f>
        <v>#N/A</v>
      </c>
      <c r="G70" s="2" t="e">
        <f>VLOOKUP(B70,[1]Customers202!$A$1:$AH$1001,6,0)</f>
        <v>#N/A</v>
      </c>
      <c r="H70" s="2" t="e">
        <f>VLOOKUP(B70,[1]Customers202!$A$1:$AH$1001,7,0)</f>
        <v>#N/A</v>
      </c>
      <c r="I70" s="2" t="e">
        <f>VLOOKUP(B70,[1]Customers202!$A$1:$AH$1001,8,0)</f>
        <v>#N/A</v>
      </c>
      <c r="J70" s="2" t="e">
        <f>VLOOKUP(B70,[1]Customers202!$A$1:$AH$1001,9,0)</f>
        <v>#N/A</v>
      </c>
      <c r="K70" s="2" t="e">
        <f>VLOOKUP(B70,[1]Customers202!$A$1:$AH$1001,10,0)</f>
        <v>#N/A</v>
      </c>
      <c r="L70" s="2" t="e">
        <f>VLOOKUP(B70,[1]Customers202!$A$1:$AH$1001,11,0)</f>
        <v>#N/A</v>
      </c>
      <c r="M70" s="2" t="e">
        <f>VLOOKUP(B70,[1]Customers202!$A$1:$AH$1001,12,0)</f>
        <v>#N/A</v>
      </c>
      <c r="N70" s="2" t="e">
        <f>VLOOKUP(B70,[1]Customers202!$A$1:$AH$1001,13,0)</f>
        <v>#N/A</v>
      </c>
      <c r="O70" s="2" t="e">
        <f>VLOOKUP(B70,[1]Customers202!$A$1:$AH$1001,14,0)</f>
        <v>#N/A</v>
      </c>
      <c r="P70" s="2" t="e">
        <f>VLOOKUP(B70,[1]Customers202!$A$1:$AH$1001,15,0)</f>
        <v>#N/A</v>
      </c>
      <c r="Q70" s="2" t="e">
        <f>VLOOKUP(B70,[1]Customers202!$A$1:$AH$1001,16,0)</f>
        <v>#N/A</v>
      </c>
      <c r="R70" s="2" t="e">
        <f>VLOOKUP(B70,[1]Customers202!$A$1:$AH$1001,17,0)</f>
        <v>#N/A</v>
      </c>
      <c r="S70" s="2" t="e">
        <f>VLOOKUP(B70,[1]Customers202!$A$1:$AH$1001,18,0)</f>
        <v>#N/A</v>
      </c>
      <c r="T70" s="2" t="e">
        <f>VLOOKUP(B70,[1]Customers202!$A$1:$AH$1001,19,0)</f>
        <v>#N/A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</row>
    <row r="71" spans="1:102">
      <c r="A71" s="29">
        <v>70</v>
      </c>
      <c r="B71" s="2"/>
      <c r="C71" s="2" t="e">
        <f>VLOOKUP(B71,Customers!$A$1:$AK$963,2,0)</f>
        <v>#N/A</v>
      </c>
      <c r="D71" s="2" t="e">
        <f>VLOOKUP(B71,[1]Customers202!$A$1:$AH$1001,3,0)</f>
        <v>#N/A</v>
      </c>
      <c r="E71" s="2" t="e">
        <f>VLOOKUP(B71,[1]Customers202!$A$1:$AH$1001,4,0)</f>
        <v>#N/A</v>
      </c>
      <c r="F71" s="2" t="e">
        <f>VLOOKUP(B71,[1]Customers202!$A$1:$AH$1001,5,0)</f>
        <v>#N/A</v>
      </c>
      <c r="G71" s="2" t="e">
        <f>VLOOKUP(B71,[1]Customers202!$A$1:$AH$1001,6,0)</f>
        <v>#N/A</v>
      </c>
      <c r="H71" s="2" t="e">
        <f>VLOOKUP(B71,[1]Customers202!$A$1:$AH$1001,7,0)</f>
        <v>#N/A</v>
      </c>
      <c r="I71" s="2" t="e">
        <f>VLOOKUP(B71,[1]Customers202!$A$1:$AH$1001,8,0)</f>
        <v>#N/A</v>
      </c>
      <c r="J71" s="2" t="e">
        <f>VLOOKUP(B71,[1]Customers202!$A$1:$AH$1001,9,0)</f>
        <v>#N/A</v>
      </c>
      <c r="K71" s="2" t="e">
        <f>VLOOKUP(B71,[1]Customers202!$A$1:$AH$1001,10,0)</f>
        <v>#N/A</v>
      </c>
      <c r="L71" s="2" t="e">
        <f>VLOOKUP(B71,[1]Customers202!$A$1:$AH$1001,11,0)</f>
        <v>#N/A</v>
      </c>
      <c r="M71" s="2" t="e">
        <f>VLOOKUP(B71,[1]Customers202!$A$1:$AH$1001,12,0)</f>
        <v>#N/A</v>
      </c>
      <c r="N71" s="2" t="e">
        <f>VLOOKUP(B71,[1]Customers202!$A$1:$AH$1001,13,0)</f>
        <v>#N/A</v>
      </c>
      <c r="O71" s="2" t="e">
        <f>VLOOKUP(B71,[1]Customers202!$A$1:$AH$1001,14,0)</f>
        <v>#N/A</v>
      </c>
      <c r="P71" s="2" t="e">
        <f>VLOOKUP(B71,[1]Customers202!$A$1:$AH$1001,15,0)</f>
        <v>#N/A</v>
      </c>
      <c r="Q71" s="2" t="e">
        <f>VLOOKUP(B71,[1]Customers202!$A$1:$AH$1001,16,0)</f>
        <v>#N/A</v>
      </c>
      <c r="R71" s="2" t="e">
        <f>VLOOKUP(B71,[1]Customers202!$A$1:$AH$1001,17,0)</f>
        <v>#N/A</v>
      </c>
      <c r="S71" s="2" t="e">
        <f>VLOOKUP(B71,[1]Customers202!$A$1:$AH$1001,18,0)</f>
        <v>#N/A</v>
      </c>
      <c r="T71" s="2" t="e">
        <f>VLOOKUP(B71,[1]Customers202!$A$1:$AH$1001,19,0)</f>
        <v>#N/A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</row>
    <row r="72" spans="1:102">
      <c r="A72" s="29">
        <v>71</v>
      </c>
      <c r="B72" s="2"/>
      <c r="C72" s="2" t="e">
        <f>VLOOKUP(B72,Customers!$A$1:$AK$963,2,0)</f>
        <v>#N/A</v>
      </c>
      <c r="D72" s="2" t="e">
        <f>VLOOKUP(B72,[1]Customers202!$A$1:$AH$1001,3,0)</f>
        <v>#N/A</v>
      </c>
      <c r="E72" s="2" t="e">
        <f>VLOOKUP(B72,[1]Customers202!$A$1:$AH$1001,4,0)</f>
        <v>#N/A</v>
      </c>
      <c r="F72" s="2" t="e">
        <f>VLOOKUP(B72,[1]Customers202!$A$1:$AH$1001,5,0)</f>
        <v>#N/A</v>
      </c>
      <c r="G72" s="2" t="e">
        <f>VLOOKUP(B72,[1]Customers202!$A$1:$AH$1001,6,0)</f>
        <v>#N/A</v>
      </c>
      <c r="H72" s="2" t="e">
        <f>VLOOKUP(B72,[1]Customers202!$A$1:$AH$1001,7,0)</f>
        <v>#N/A</v>
      </c>
      <c r="I72" s="2" t="e">
        <f>VLOOKUP(B72,[1]Customers202!$A$1:$AH$1001,8,0)</f>
        <v>#N/A</v>
      </c>
      <c r="J72" s="2" t="e">
        <f>VLOOKUP(B72,[1]Customers202!$A$1:$AH$1001,9,0)</f>
        <v>#N/A</v>
      </c>
      <c r="K72" s="2" t="e">
        <f>VLOOKUP(B72,[1]Customers202!$A$1:$AH$1001,10,0)</f>
        <v>#N/A</v>
      </c>
      <c r="L72" s="2" t="e">
        <f>VLOOKUP(B72,[1]Customers202!$A$1:$AH$1001,11,0)</f>
        <v>#N/A</v>
      </c>
      <c r="M72" s="2" t="e">
        <f>VLOOKUP(B72,[1]Customers202!$A$1:$AH$1001,12,0)</f>
        <v>#N/A</v>
      </c>
      <c r="N72" s="2" t="e">
        <f>VLOOKUP(B72,[1]Customers202!$A$1:$AH$1001,13,0)</f>
        <v>#N/A</v>
      </c>
      <c r="O72" s="2" t="e">
        <f>VLOOKUP(B72,[1]Customers202!$A$1:$AH$1001,14,0)</f>
        <v>#N/A</v>
      </c>
      <c r="P72" s="2" t="e">
        <f>VLOOKUP(B72,[1]Customers202!$A$1:$AH$1001,15,0)</f>
        <v>#N/A</v>
      </c>
      <c r="Q72" s="2" t="e">
        <f>VLOOKUP(B72,[1]Customers202!$A$1:$AH$1001,16,0)</f>
        <v>#N/A</v>
      </c>
      <c r="R72" s="2" t="e">
        <f>VLOOKUP(B72,[1]Customers202!$A$1:$AH$1001,17,0)</f>
        <v>#N/A</v>
      </c>
      <c r="S72" s="2" t="e">
        <f>VLOOKUP(B72,[1]Customers202!$A$1:$AH$1001,18,0)</f>
        <v>#N/A</v>
      </c>
      <c r="T72" s="2" t="e">
        <f>VLOOKUP(B72,[1]Customers202!$A$1:$AH$1001,19,0)</f>
        <v>#N/A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</row>
    <row r="73" spans="1:102">
      <c r="A73" s="29">
        <v>72</v>
      </c>
      <c r="B73" s="2"/>
      <c r="C73" s="2" t="e">
        <f>VLOOKUP(B73,Customers!$A$1:$AK$963,2,0)</f>
        <v>#N/A</v>
      </c>
      <c r="D73" s="2" t="e">
        <f>VLOOKUP(B73,[1]Customers202!$A$1:$AH$1001,3,0)</f>
        <v>#N/A</v>
      </c>
      <c r="E73" s="2" t="e">
        <f>VLOOKUP(B73,[1]Customers202!$A$1:$AH$1001,4,0)</f>
        <v>#N/A</v>
      </c>
      <c r="F73" s="2" t="e">
        <f>VLOOKUP(B73,[1]Customers202!$A$1:$AH$1001,5,0)</f>
        <v>#N/A</v>
      </c>
      <c r="G73" s="2" t="e">
        <f>VLOOKUP(B73,[1]Customers202!$A$1:$AH$1001,6,0)</f>
        <v>#N/A</v>
      </c>
      <c r="H73" s="2" t="e">
        <f>VLOOKUP(B73,[1]Customers202!$A$1:$AH$1001,7,0)</f>
        <v>#N/A</v>
      </c>
      <c r="I73" s="2" t="e">
        <f>VLOOKUP(B73,[1]Customers202!$A$1:$AH$1001,8,0)</f>
        <v>#N/A</v>
      </c>
      <c r="J73" s="2" t="e">
        <f>VLOOKUP(B73,[1]Customers202!$A$1:$AH$1001,9,0)</f>
        <v>#N/A</v>
      </c>
      <c r="K73" s="2" t="e">
        <f>VLOOKUP(B73,[1]Customers202!$A$1:$AH$1001,10,0)</f>
        <v>#N/A</v>
      </c>
      <c r="L73" s="2" t="e">
        <f>VLOOKUP(B73,[1]Customers202!$A$1:$AH$1001,11,0)</f>
        <v>#N/A</v>
      </c>
      <c r="M73" s="2" t="e">
        <f>VLOOKUP(B73,[1]Customers202!$A$1:$AH$1001,12,0)</f>
        <v>#N/A</v>
      </c>
      <c r="N73" s="2" t="e">
        <f>VLOOKUP(B73,[1]Customers202!$A$1:$AH$1001,13,0)</f>
        <v>#N/A</v>
      </c>
      <c r="O73" s="2" t="e">
        <f>VLOOKUP(B73,[1]Customers202!$A$1:$AH$1001,14,0)</f>
        <v>#N/A</v>
      </c>
      <c r="P73" s="2" t="e">
        <f>VLOOKUP(B73,[1]Customers202!$A$1:$AH$1001,15,0)</f>
        <v>#N/A</v>
      </c>
      <c r="Q73" s="2" t="e">
        <f>VLOOKUP(B73,[1]Customers202!$A$1:$AH$1001,16,0)</f>
        <v>#N/A</v>
      </c>
      <c r="R73" s="2" t="e">
        <f>VLOOKUP(B73,[1]Customers202!$A$1:$AH$1001,17,0)</f>
        <v>#N/A</v>
      </c>
      <c r="S73" s="2" t="e">
        <f>VLOOKUP(B73,[1]Customers202!$A$1:$AH$1001,18,0)</f>
        <v>#N/A</v>
      </c>
      <c r="T73" s="2" t="e">
        <f>VLOOKUP(B73,[1]Customers202!$A$1:$AH$1001,19,0)</f>
        <v>#N/A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</row>
    <row r="74" spans="1:102">
      <c r="A74" s="29">
        <v>73</v>
      </c>
      <c r="B74" s="2"/>
      <c r="C74" s="2" t="e">
        <f>VLOOKUP(B74,Customers!$A$1:$AK$963,2,0)</f>
        <v>#N/A</v>
      </c>
      <c r="D74" s="2" t="e">
        <f>VLOOKUP(B74,[1]Customers202!$A$1:$AH$1001,3,0)</f>
        <v>#N/A</v>
      </c>
      <c r="E74" s="2" t="e">
        <f>VLOOKUP(B74,[1]Customers202!$A$1:$AH$1001,4,0)</f>
        <v>#N/A</v>
      </c>
      <c r="F74" s="2" t="e">
        <f>VLOOKUP(B74,[1]Customers202!$A$1:$AH$1001,5,0)</f>
        <v>#N/A</v>
      </c>
      <c r="G74" s="2" t="e">
        <f>VLOOKUP(B74,[1]Customers202!$A$1:$AH$1001,6,0)</f>
        <v>#N/A</v>
      </c>
      <c r="H74" s="2" t="e">
        <f>VLOOKUP(B74,[1]Customers202!$A$1:$AH$1001,7,0)</f>
        <v>#N/A</v>
      </c>
      <c r="I74" s="2" t="e">
        <f>VLOOKUP(B74,[1]Customers202!$A$1:$AH$1001,8,0)</f>
        <v>#N/A</v>
      </c>
      <c r="J74" s="2" t="e">
        <f>VLOOKUP(B74,[1]Customers202!$A$1:$AH$1001,9,0)</f>
        <v>#N/A</v>
      </c>
      <c r="K74" s="2" t="e">
        <f>VLOOKUP(B74,[1]Customers202!$A$1:$AH$1001,10,0)</f>
        <v>#N/A</v>
      </c>
      <c r="L74" s="2" t="e">
        <f>VLOOKUP(B74,[1]Customers202!$A$1:$AH$1001,11,0)</f>
        <v>#N/A</v>
      </c>
      <c r="M74" s="2" t="e">
        <f>VLOOKUP(B74,[1]Customers202!$A$1:$AH$1001,12,0)</f>
        <v>#N/A</v>
      </c>
      <c r="N74" s="2" t="e">
        <f>VLOOKUP(B74,[1]Customers202!$A$1:$AH$1001,13,0)</f>
        <v>#N/A</v>
      </c>
      <c r="O74" s="2" t="e">
        <f>VLOOKUP(B74,[1]Customers202!$A$1:$AH$1001,14,0)</f>
        <v>#N/A</v>
      </c>
      <c r="P74" s="2" t="e">
        <f>VLOOKUP(B74,[1]Customers202!$A$1:$AH$1001,15,0)</f>
        <v>#N/A</v>
      </c>
      <c r="Q74" s="2" t="e">
        <f>VLOOKUP(B74,[1]Customers202!$A$1:$AH$1001,16,0)</f>
        <v>#N/A</v>
      </c>
      <c r="R74" s="2" t="e">
        <f>VLOOKUP(B74,[1]Customers202!$A$1:$AH$1001,17,0)</f>
        <v>#N/A</v>
      </c>
      <c r="S74" s="2" t="e">
        <f>VLOOKUP(B74,[1]Customers202!$A$1:$AH$1001,18,0)</f>
        <v>#N/A</v>
      </c>
      <c r="T74" s="2" t="e">
        <f>VLOOKUP(B74,[1]Customers202!$A$1:$AH$1001,19,0)</f>
        <v>#N/A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</row>
    <row r="75" spans="1:102">
      <c r="A75" s="29">
        <v>74</v>
      </c>
      <c r="B75" s="2"/>
      <c r="C75" s="2" t="e">
        <f>VLOOKUP(B75,Customers!$A$1:$AK$963,2,0)</f>
        <v>#N/A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</row>
    <row r="76" spans="1:102">
      <c r="A76" s="29">
        <v>75</v>
      </c>
      <c r="B76" s="2"/>
      <c r="C76" s="2" t="e">
        <f>VLOOKUP(B76,Customers!$A$1:$AK$963,2,0)</f>
        <v>#N/A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</row>
    <row r="77" spans="1:102">
      <c r="A77" s="29">
        <v>76</v>
      </c>
      <c r="B77" s="2"/>
      <c r="C77" s="2" t="e">
        <f>VLOOKUP(B77,Customers!$A$1:$AK$963,2,0)</f>
        <v>#N/A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</row>
    <row r="78" spans="1:102">
      <c r="A78" s="29">
        <v>77</v>
      </c>
      <c r="B78" s="2"/>
      <c r="C78" s="2" t="e">
        <f>VLOOKUP(B78,Customers!$A$1:$AK$963,2,0)</f>
        <v>#N/A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</row>
    <row r="79" spans="1:102">
      <c r="A79" s="29">
        <v>78</v>
      </c>
      <c r="B79" s="2"/>
      <c r="C79" s="2" t="e">
        <f>VLOOKUP(B79,Customers!$A$1:$AK$963,2,0)</f>
        <v>#N/A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</row>
    <row r="80" spans="1:102">
      <c r="A80" s="29">
        <v>79</v>
      </c>
      <c r="B80" s="2"/>
      <c r="C80" s="2" t="e">
        <f>VLOOKUP(B80,Customers!$A$1:$AK$963,2,0)</f>
        <v>#N/A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</row>
    <row r="81" spans="1:102">
      <c r="A81" s="29">
        <v>80</v>
      </c>
      <c r="B81" s="2"/>
      <c r="C81" s="2" t="e">
        <f>VLOOKUP(B81,Customers!$A$1:$AK$963,2,0)</f>
        <v>#N/A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</row>
    <row r="82" spans="1:102">
      <c r="A82" s="29">
        <v>81</v>
      </c>
      <c r="B82" s="2"/>
      <c r="C82" s="2" t="e">
        <f>VLOOKUP(B82,Customers!$A$1:$AK$963,2,0)</f>
        <v>#N/A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</row>
    <row r="83" spans="1:102">
      <c r="A83" s="29">
        <v>82</v>
      </c>
      <c r="B83" s="2"/>
      <c r="C83" s="2" t="e">
        <f>VLOOKUP(B83,Customers!$A$1:$AK$963,2,0)</f>
        <v>#N/A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</row>
    <row r="84" spans="1:102">
      <c r="A84" s="29">
        <v>83</v>
      </c>
      <c r="B84" s="2"/>
      <c r="C84" s="2" t="e">
        <f>VLOOKUP(B84,Customers!$A$1:$AK$963,2,0)</f>
        <v>#N/A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</row>
    <row r="85" spans="1:102">
      <c r="A85" s="29">
        <v>84</v>
      </c>
      <c r="B85" s="2"/>
      <c r="C85" s="2" t="e">
        <f>VLOOKUP(B85,Customers!$A$1:$AK$963,2,0)</f>
        <v>#N/A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</row>
    <row r="86" spans="1:102">
      <c r="A86" s="29">
        <v>85</v>
      </c>
      <c r="B86" s="2"/>
      <c r="C86" s="2" t="e">
        <f>VLOOKUP(B86,Customers!$A$1:$AK$963,2,0)</f>
        <v>#N/A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</row>
    <row r="87" spans="1:102">
      <c r="A87" s="29">
        <v>86</v>
      </c>
      <c r="B87" s="2"/>
      <c r="C87" s="2" t="e">
        <f>VLOOKUP(B87,Customers!$A$1:$AK$963,2,0)</f>
        <v>#N/A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</row>
    <row r="88" spans="1:102">
      <c r="A88" s="29">
        <v>87</v>
      </c>
      <c r="B88" s="2"/>
      <c r="C88" s="2" t="e">
        <f>VLOOKUP(B88,Customers!$A$1:$AK$963,2,0)</f>
        <v>#N/A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</row>
    <row r="89" spans="1:102">
      <c r="A89" s="29">
        <v>88</v>
      </c>
      <c r="B89" s="2"/>
      <c r="C89" s="2" t="e">
        <f>VLOOKUP(B89,Customers!$A$1:$AK$963,2,0)</f>
        <v>#N/A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</row>
    <row r="90" spans="1:102">
      <c r="A90" s="29">
        <v>89</v>
      </c>
      <c r="B90" s="2"/>
      <c r="C90" s="2" t="e">
        <f>VLOOKUP(B90,Customers!$A$1:$AK$963,2,0)</f>
        <v>#N/A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</row>
    <row r="91" spans="1:102">
      <c r="A91" s="29">
        <v>90</v>
      </c>
      <c r="B91" s="2"/>
      <c r="C91" s="2" t="e">
        <f>VLOOKUP(B91,Customers!$A$1:$AK$963,2,0)</f>
        <v>#N/A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</row>
    <row r="92" spans="1:102">
      <c r="A92" s="29">
        <v>91</v>
      </c>
      <c r="B92" s="2"/>
      <c r="C92" s="2" t="e">
        <f>VLOOKUP(B92,Customers!$A$1:$AK$963,2,0)</f>
        <v>#N/A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</row>
    <row r="93" spans="1:102">
      <c r="A93" s="29">
        <v>92</v>
      </c>
      <c r="B93" s="2"/>
      <c r="C93" s="2" t="e">
        <f>VLOOKUP(B93,Customers!$A$1:$AK$963,2,0)</f>
        <v>#N/A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</row>
    <row r="94" spans="1:102">
      <c r="A94" s="29">
        <v>93</v>
      </c>
      <c r="B94" s="2"/>
      <c r="C94" s="2" t="e">
        <f>VLOOKUP(B94,Customers!$A$1:$AK$963,2,0)</f>
        <v>#N/A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</row>
    <row r="95" spans="1:102">
      <c r="A95" s="29">
        <v>94</v>
      </c>
      <c r="B95" s="2"/>
      <c r="C95" s="2" t="e">
        <f>VLOOKUP(B95,Customers!$A$1:$AK$963,2,0)</f>
        <v>#N/A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</row>
    <row r="96" spans="1:102">
      <c r="A96" s="29">
        <v>95</v>
      </c>
      <c r="B96" s="2"/>
      <c r="C96" s="2" t="e">
        <f>VLOOKUP(B96,Customers!$A$1:$AK$963,2,0)</f>
        <v>#N/A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</row>
    <row r="97" spans="1:102">
      <c r="A97" s="29">
        <v>96</v>
      </c>
      <c r="B97" s="2"/>
      <c r="C97" s="2" t="e">
        <f>VLOOKUP(B97,Customers!$A$1:$AK$963,2,0)</f>
        <v>#N/A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</row>
    <row r="98" spans="1:102">
      <c r="A98" s="29">
        <v>97</v>
      </c>
      <c r="B98" s="2"/>
      <c r="C98" s="2" t="e">
        <f>VLOOKUP(B98,Customers!$A$1:$AK$963,2,0)</f>
        <v>#N/A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</row>
    <row r="99" spans="1:102">
      <c r="A99" s="29">
        <v>98</v>
      </c>
      <c r="B99" s="2"/>
      <c r="C99" s="2" t="e">
        <f>VLOOKUP(B99,Customers!$A$1:$AK$963,2,0)</f>
        <v>#N/A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</row>
    <row r="100" spans="1:102">
      <c r="A100" s="29">
        <v>99</v>
      </c>
      <c r="B100" s="2"/>
      <c r="C100" s="2" t="e">
        <f>VLOOKUP(B100,Customers!$A$1:$AK$963,2,0)</f>
        <v>#N/A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</row>
    <row r="101" spans="1:102">
      <c r="A101" s="29">
        <v>100</v>
      </c>
      <c r="B101" s="2"/>
      <c r="C101" s="2" t="e">
        <f>VLOOKUP(B101,Customers!$A$1:$AK$963,2,0)</f>
        <v>#N/A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</row>
    <row r="102" spans="1:102">
      <c r="A102" s="29">
        <v>101</v>
      </c>
      <c r="B102" s="2"/>
      <c r="C102" s="2" t="e">
        <f>VLOOKUP(B102,Customers!$A$1:$AK$963,2,0)</f>
        <v>#N/A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</row>
    <row r="103" spans="1:102">
      <c r="A103" s="29">
        <v>102</v>
      </c>
      <c r="B103" s="2"/>
      <c r="C103" s="2" t="e">
        <f>VLOOKUP(B103,Customers!$A$1:$AK$963,2,0)</f>
        <v>#N/A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</row>
    <row r="104" spans="1:102">
      <c r="A104" s="29">
        <v>103</v>
      </c>
      <c r="B104" s="2"/>
      <c r="C104" s="2" t="e">
        <f>VLOOKUP(B104,Customers!$A$1:$AK$963,2,0)</f>
        <v>#N/A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</row>
    <row r="105" spans="1:102">
      <c r="A105" s="29">
        <v>104</v>
      </c>
      <c r="B105" s="2"/>
      <c r="C105" s="2" t="e">
        <f>VLOOKUP(B105,Customers!$A$1:$AK$963,2,0)</f>
        <v>#N/A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</row>
    <row r="106" spans="1:102">
      <c r="A106" s="29">
        <v>105</v>
      </c>
      <c r="B106" s="2"/>
      <c r="C106" s="2" t="e">
        <f>VLOOKUP(B106,Customers!$A$1:$AK$963,2,0)</f>
        <v>#N/A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</row>
    <row r="107" spans="1:102">
      <c r="A107" s="29">
        <v>106</v>
      </c>
      <c r="B107" s="2"/>
      <c r="C107" s="2" t="e">
        <f>VLOOKUP(B107,Customers!$A$1:$AK$963,2,0)</f>
        <v>#N/A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</row>
    <row r="108" spans="1:102">
      <c r="A108" s="29">
        <v>107</v>
      </c>
      <c r="B108" s="2"/>
      <c r="C108" s="2" t="e">
        <f>VLOOKUP(B108,Customers!$A$1:$AK$963,2,0)</f>
        <v>#N/A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</row>
    <row r="109" spans="1:102">
      <c r="A109" s="29">
        <v>108</v>
      </c>
      <c r="B109" s="2"/>
      <c r="C109" s="2" t="e">
        <f>VLOOKUP(B109,Customers!$A$1:$AK$963,2,0)</f>
        <v>#N/A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</row>
    <row r="110" spans="1:102">
      <c r="A110" s="29">
        <v>109</v>
      </c>
      <c r="B110" s="2"/>
      <c r="C110" s="2" t="e">
        <f>VLOOKUP(B110,Customers!$A$1:$AK$963,2,0)</f>
        <v>#N/A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</row>
    <row r="111" spans="1:102">
      <c r="A111" s="29">
        <v>110</v>
      </c>
      <c r="B111" s="2"/>
      <c r="C111" s="2" t="e">
        <f>VLOOKUP(B111,Customers!$A$1:$AK$963,2,0)</f>
        <v>#N/A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</row>
    <row r="112" spans="1:102">
      <c r="A112" s="29">
        <v>111</v>
      </c>
      <c r="B112" s="2"/>
      <c r="C112" s="2" t="e">
        <f>VLOOKUP(B112,Customers!$A$1:$AK$963,2,0)</f>
        <v>#N/A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</row>
    <row r="113" spans="1:102">
      <c r="A113" s="29">
        <v>112</v>
      </c>
      <c r="B113" s="2"/>
      <c r="C113" s="2" t="e">
        <f>VLOOKUP(B113,Customers!$A$1:$AK$963,2,0)</f>
        <v>#N/A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</row>
    <row r="114" spans="1:102">
      <c r="A114" s="29">
        <v>113</v>
      </c>
      <c r="B114" s="2"/>
      <c r="C114" s="2" t="e">
        <f>VLOOKUP(B114,Customers!$A$1:$AK$963,2,0)</f>
        <v>#N/A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</row>
    <row r="115" spans="1:102">
      <c r="A115" s="29">
        <v>114</v>
      </c>
      <c r="B115" s="2"/>
      <c r="C115" s="2" t="e">
        <f>VLOOKUP(B115,Customers!$A$1:$AK$963,2,0)</f>
        <v>#N/A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</row>
    <row r="116" spans="1:102">
      <c r="A116" s="29">
        <v>115</v>
      </c>
      <c r="B116" s="2"/>
      <c r="C116" s="2" t="e">
        <f>VLOOKUP(B116,Customers!$A$1:$AK$963,2,0)</f>
        <v>#N/A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</row>
    <row r="117" spans="1:102">
      <c r="A117" s="29">
        <v>116</v>
      </c>
      <c r="B117" s="2"/>
      <c r="C117" s="2" t="e">
        <f>VLOOKUP(B117,Customers!$A$1:$AK$963,2,0)</f>
        <v>#N/A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</row>
    <row r="118" spans="1:102">
      <c r="A118" s="29">
        <v>117</v>
      </c>
      <c r="B118" s="2"/>
      <c r="C118" s="2" t="e">
        <f>VLOOKUP(B118,Customers!$A$1:$AK$963,2,0)</f>
        <v>#N/A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</row>
    <row r="119" spans="1:102">
      <c r="A119" s="29">
        <v>118</v>
      </c>
      <c r="B119" s="2"/>
      <c r="C119" s="2" t="e">
        <f>VLOOKUP(B119,Customers!$A$1:$AK$963,2,0)</f>
        <v>#N/A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</row>
    <row r="120" spans="1:102">
      <c r="A120" s="29">
        <v>119</v>
      </c>
      <c r="B120" s="2"/>
      <c r="C120" s="2" t="e">
        <f>VLOOKUP(B120,Customers!$A$1:$AK$963,2,0)</f>
        <v>#N/A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</row>
    <row r="121" spans="1:102">
      <c r="A121" s="29">
        <v>120</v>
      </c>
      <c r="B121" s="2"/>
      <c r="C121" s="2" t="e">
        <f>VLOOKUP(B121,Customers!$A$1:$AK$963,2,0)</f>
        <v>#N/A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</row>
    <row r="122" spans="1:102">
      <c r="A122" s="29">
        <v>121</v>
      </c>
      <c r="B122" s="2"/>
      <c r="C122" s="2" t="e">
        <f>VLOOKUP(B122,Customers!$A$1:$AK$963,2,0)</f>
        <v>#N/A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</row>
    <row r="123" spans="1:102">
      <c r="A123" s="29">
        <v>122</v>
      </c>
      <c r="B123" s="2"/>
      <c r="C123" s="2" t="e">
        <f>VLOOKUP(B123,Customers!$A$1:$AK$963,2,0)</f>
        <v>#N/A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</row>
    <row r="124" spans="1:102">
      <c r="A124" s="29">
        <v>123</v>
      </c>
      <c r="B124" s="2"/>
      <c r="C124" s="2" t="e">
        <f>VLOOKUP(B124,Customers!$A$1:$AK$963,2,0)</f>
        <v>#N/A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</row>
    <row r="125" spans="1:102">
      <c r="A125" s="29">
        <v>124</v>
      </c>
      <c r="B125" s="2"/>
      <c r="C125" s="2" t="e">
        <f>VLOOKUP(B125,Customers!$A$1:$AK$963,2,0)</f>
        <v>#N/A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</row>
    <row r="126" spans="1:102">
      <c r="A126" s="29">
        <v>125</v>
      </c>
      <c r="B126" s="2"/>
      <c r="C126" s="2" t="e">
        <f>VLOOKUP(B126,Customers!$A$1:$AK$963,2,0)</f>
        <v>#N/A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</row>
    <row r="127" spans="1:102">
      <c r="A127" s="29">
        <v>126</v>
      </c>
      <c r="B127" s="2"/>
      <c r="C127" s="2" t="e">
        <f>VLOOKUP(B127,Customers!$A$1:$AK$963,2,0)</f>
        <v>#N/A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</row>
    <row r="128" spans="1:102">
      <c r="A128" s="29">
        <v>127</v>
      </c>
      <c r="B128" s="2"/>
      <c r="C128" s="2" t="e">
        <f>VLOOKUP(B128,Customers!$A$1:$AK$963,2,0)</f>
        <v>#N/A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</row>
    <row r="129" spans="1:102">
      <c r="A129" s="29">
        <v>128</v>
      </c>
      <c r="B129" s="2"/>
      <c r="C129" s="2" t="e">
        <f>VLOOKUP(B129,Customers!$A$1:$AK$963,2,0)</f>
        <v>#N/A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</row>
    <row r="130" spans="1:102">
      <c r="A130" s="29">
        <v>129</v>
      </c>
      <c r="B130" s="2"/>
      <c r="C130" s="2" t="e">
        <f>VLOOKUP(B130,Customers!$A$1:$AK$963,2,0)</f>
        <v>#N/A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</row>
    <row r="131" spans="1:102">
      <c r="A131" s="29">
        <v>130</v>
      </c>
      <c r="B131" s="2"/>
      <c r="C131" s="2" t="e">
        <f>VLOOKUP(B131,Customers!$A$1:$AK$963,2,0)</f>
        <v>#N/A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</row>
    <row r="132" spans="1:102">
      <c r="A132" s="29">
        <v>131</v>
      </c>
      <c r="B132" s="2"/>
      <c r="C132" s="2" t="e">
        <f>VLOOKUP(B132,Customers!$A$1:$AK$963,2,0)</f>
        <v>#N/A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</row>
    <row r="133" spans="1:102">
      <c r="A133" s="29">
        <v>132</v>
      </c>
      <c r="B133" s="2"/>
      <c r="C133" s="2" t="e">
        <f>VLOOKUP(B133,Customers!$A$1:$AK$963,2,0)</f>
        <v>#N/A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</row>
    <row r="134" spans="1:102">
      <c r="A134" s="29">
        <v>133</v>
      </c>
      <c r="B134" s="2"/>
      <c r="C134" s="2" t="e">
        <f>VLOOKUP(B134,Customers!$A$1:$AK$963,2,0)</f>
        <v>#N/A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</row>
    <row r="135" spans="1:102">
      <c r="A135" s="29">
        <v>134</v>
      </c>
      <c r="B135" s="2"/>
      <c r="C135" s="2" t="e">
        <f>VLOOKUP(B135,Customers!$A$1:$AK$963,2,0)</f>
        <v>#N/A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</row>
    <row r="136" spans="1:102">
      <c r="A136" s="29">
        <v>135</v>
      </c>
      <c r="B136" s="2"/>
      <c r="C136" s="2" t="e">
        <f>VLOOKUP(B136,Customers!$A$1:$AK$963,2,0)</f>
        <v>#N/A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</row>
    <row r="137" spans="1:102">
      <c r="A137" s="29">
        <v>136</v>
      </c>
      <c r="B137" s="2"/>
      <c r="C137" s="2" t="e">
        <f>VLOOKUP(B137,Customers!$A$1:$AK$963,2,0)</f>
        <v>#N/A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</row>
    <row r="138" spans="1:102">
      <c r="A138" s="29">
        <v>137</v>
      </c>
      <c r="B138" s="2"/>
      <c r="C138" s="2" t="e">
        <f>VLOOKUP(B138,Customers!$A$1:$AK$963,2,0)</f>
        <v>#N/A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</row>
    <row r="139" spans="1:102">
      <c r="A139" s="29">
        <v>138</v>
      </c>
      <c r="B139" s="2"/>
      <c r="C139" s="2" t="e">
        <f>VLOOKUP(B139,Customers!$A$1:$AK$963,2,0)</f>
        <v>#N/A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</row>
    <row r="140" spans="1:102">
      <c r="A140" s="29">
        <v>139</v>
      </c>
      <c r="B140" s="2"/>
      <c r="C140" s="2" t="e">
        <f>VLOOKUP(B140,Customers!$A$1:$AK$963,2,0)</f>
        <v>#N/A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</row>
    <row r="141" spans="1:102">
      <c r="A141" s="29">
        <v>140</v>
      </c>
      <c r="B141" s="2"/>
      <c r="C141" s="2" t="e">
        <f>VLOOKUP(B141,Customers!$A$1:$AK$963,2,0)</f>
        <v>#N/A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</row>
    <row r="142" spans="1:102">
      <c r="A142" s="29">
        <v>141</v>
      </c>
      <c r="B142" s="2"/>
      <c r="C142" s="2" t="e">
        <f>VLOOKUP(B142,Customers!$A$1:$AK$963,2,0)</f>
        <v>#N/A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</row>
    <row r="143" spans="1:102">
      <c r="A143" s="29">
        <v>142</v>
      </c>
      <c r="B143" s="2"/>
      <c r="C143" s="2" t="e">
        <f>VLOOKUP(B143,Customers!$A$1:$AK$963,2,0)</f>
        <v>#N/A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</row>
    <row r="144" spans="1:102">
      <c r="A144" s="29">
        <v>143</v>
      </c>
      <c r="B144" s="2"/>
      <c r="C144" s="2" t="e">
        <f>VLOOKUP(B144,Customers!$A$1:$AK$963,2,0)</f>
        <v>#N/A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</row>
    <row r="145" spans="1:102">
      <c r="A145" s="29">
        <v>144</v>
      </c>
      <c r="B145" s="2"/>
      <c r="C145" s="2" t="e">
        <f>VLOOKUP(B145,Customers!$A$1:$AK$963,2,0)</f>
        <v>#N/A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</row>
    <row r="146" spans="1:102">
      <c r="A146" s="29">
        <v>145</v>
      </c>
      <c r="B146" s="2"/>
      <c r="C146" s="2" t="e">
        <f>VLOOKUP(B146,Customers!$A$1:$AK$963,2,0)</f>
        <v>#N/A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</row>
    <row r="147" spans="1:102">
      <c r="A147" s="29">
        <v>146</v>
      </c>
      <c r="B147" s="2"/>
      <c r="C147" s="2" t="e">
        <f>VLOOKUP(B147,Customers!$A$1:$AK$963,2,0)</f>
        <v>#N/A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</row>
    <row r="148" spans="1:102">
      <c r="A148" s="29">
        <v>147</v>
      </c>
      <c r="B148" s="2"/>
      <c r="C148" s="2" t="e">
        <f>VLOOKUP(B148,Customers!$A$1:$AK$963,2,0)</f>
        <v>#N/A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</row>
    <row r="149" spans="1:102">
      <c r="A149" s="29">
        <v>148</v>
      </c>
      <c r="B149" s="2"/>
      <c r="C149" s="2" t="e">
        <f>VLOOKUP(B149,Customers!$A$1:$AK$963,2,0)</f>
        <v>#N/A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</row>
    <row r="150" spans="1:102">
      <c r="A150" s="29">
        <v>149</v>
      </c>
      <c r="B150" s="2"/>
      <c r="C150" s="2" t="e">
        <f>VLOOKUP(B150,Customers!$A$1:$AK$963,2,0)</f>
        <v>#N/A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</row>
    <row r="151" spans="1:102">
      <c r="A151" s="29">
        <v>150</v>
      </c>
      <c r="B151" s="2"/>
      <c r="C151" s="2" t="e">
        <f>VLOOKUP(B151,Customers!$A$1:$AK$963,2,0)</f>
        <v>#N/A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</row>
    <row r="152" spans="1:102">
      <c r="A152" s="29">
        <v>151</v>
      </c>
      <c r="B152" s="2"/>
      <c r="C152" s="2" t="e">
        <f>VLOOKUP(B152,Customers!$A$1:$AK$963,2,0)</f>
        <v>#N/A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</row>
    <row r="153" spans="1:102">
      <c r="A153" s="29">
        <v>152</v>
      </c>
      <c r="B153" s="2"/>
      <c r="C153" s="2" t="e">
        <f>VLOOKUP(B153,Customers!$A$1:$AK$963,2,0)</f>
        <v>#N/A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</row>
    <row r="154" spans="1:102">
      <c r="A154" s="29">
        <v>153</v>
      </c>
      <c r="B154" s="2"/>
      <c r="C154" s="2" t="e">
        <f>VLOOKUP(B154,Customers!$A$1:$AK$963,2,0)</f>
        <v>#N/A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</row>
    <row r="155" spans="1:102">
      <c r="A155" s="29">
        <v>154</v>
      </c>
      <c r="B155" s="2"/>
      <c r="C155" s="2" t="e">
        <f>VLOOKUP(B155,Customers!$A$1:$AK$963,2,0)</f>
        <v>#N/A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</row>
    <row r="156" spans="1:102">
      <c r="A156" s="29">
        <v>155</v>
      </c>
      <c r="B156" s="2"/>
      <c r="C156" s="2" t="e">
        <f>VLOOKUP(B156,Customers!$A$1:$AK$963,2,0)</f>
        <v>#N/A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</row>
    <row r="157" spans="1:102">
      <c r="A157" s="29">
        <v>156</v>
      </c>
      <c r="B157" s="2"/>
      <c r="C157" s="2" t="e">
        <f>VLOOKUP(B157,Customers!$A$1:$AK$963,2,0)</f>
        <v>#N/A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</row>
    <row r="158" spans="1:102">
      <c r="A158" s="29">
        <v>157</v>
      </c>
      <c r="B158" s="2"/>
      <c r="C158" s="2" t="e">
        <f>VLOOKUP(B158,Customers!$A$1:$AK$963,2,0)</f>
        <v>#N/A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</row>
    <row r="159" spans="1:102">
      <c r="A159" s="29">
        <v>158</v>
      </c>
      <c r="B159" s="2"/>
      <c r="C159" s="2" t="e">
        <f>VLOOKUP(B159,Customers!$A$1:$AK$963,2,0)</f>
        <v>#N/A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</row>
    <row r="160" spans="1:102">
      <c r="A160" s="29">
        <v>159</v>
      </c>
      <c r="B160" s="2"/>
      <c r="C160" s="2" t="e">
        <f>VLOOKUP(B160,Customers!$A$1:$AK$963,2,0)</f>
        <v>#N/A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</row>
    <row r="161" spans="1:102">
      <c r="A161" s="29">
        <v>160</v>
      </c>
      <c r="B161" s="2"/>
      <c r="C161" s="2" t="e">
        <f>VLOOKUP(B161,Customers!$A$1:$AK$963,2,0)</f>
        <v>#N/A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</row>
    <row r="162" spans="1:102">
      <c r="A162" s="29">
        <v>161</v>
      </c>
      <c r="B162" s="2"/>
      <c r="C162" s="2" t="e">
        <f>VLOOKUP(B162,Customers!$A$1:$AK$963,2,0)</f>
        <v>#N/A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</row>
    <row r="163" spans="1:102">
      <c r="A163" s="29">
        <v>162</v>
      </c>
      <c r="B163" s="2"/>
      <c r="C163" s="2" t="e">
        <f>VLOOKUP(B163,Customers!$A$1:$AK$963,2,0)</f>
        <v>#N/A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</row>
    <row r="164" spans="1:102">
      <c r="A164" s="29">
        <v>163</v>
      </c>
      <c r="B164" s="2"/>
      <c r="C164" s="2" t="e">
        <f>VLOOKUP(B164,Customers!$A$1:$AK$963,2,0)</f>
        <v>#N/A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</row>
    <row r="165" spans="1:102">
      <c r="A165" s="29">
        <v>164</v>
      </c>
      <c r="B165" s="2"/>
      <c r="C165" s="2" t="e">
        <f>VLOOKUP(B165,Customers!$A$1:$AK$963,2,0)</f>
        <v>#N/A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</row>
    <row r="166" spans="1:102">
      <c r="A166" s="29">
        <v>165</v>
      </c>
      <c r="B166" s="2"/>
      <c r="C166" s="2" t="e">
        <f>VLOOKUP(B166,Customers!$A$1:$AK$963,2,0)</f>
        <v>#N/A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</row>
    <row r="167" spans="1:102">
      <c r="A167" s="29">
        <v>166</v>
      </c>
      <c r="B167" s="2"/>
      <c r="C167" s="2" t="e">
        <f>VLOOKUP(B167,Customers!$A$1:$AK$963,2,0)</f>
        <v>#N/A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</row>
    <row r="168" spans="1:102">
      <c r="A168" s="29">
        <v>167</v>
      </c>
      <c r="B168" s="2"/>
      <c r="C168" s="2" t="e">
        <f>VLOOKUP(B168,Customers!$A$1:$AK$963,2,0)</f>
        <v>#N/A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</row>
    <row r="169" spans="1:102">
      <c r="A169" s="29">
        <v>168</v>
      </c>
      <c r="B169" s="2"/>
      <c r="C169" s="2" t="e">
        <f>VLOOKUP(B169,Customers!$A$1:$AK$963,2,0)</f>
        <v>#N/A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</row>
    <row r="170" spans="1:102">
      <c r="A170" s="29">
        <v>169</v>
      </c>
      <c r="B170" s="2"/>
      <c r="C170" s="2" t="e">
        <f>VLOOKUP(B170,Customers!$A$1:$AK$963,2,0)</f>
        <v>#N/A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</row>
    <row r="171" spans="1:102">
      <c r="A171" s="29">
        <v>170</v>
      </c>
      <c r="B171" s="2"/>
      <c r="C171" s="2" t="e">
        <f>VLOOKUP(B171,Customers!$A$1:$AK$963,2,0)</f>
        <v>#N/A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</row>
    <row r="172" spans="1:102">
      <c r="A172" s="29">
        <v>171</v>
      </c>
      <c r="B172" s="2"/>
      <c r="C172" s="2" t="e">
        <f>VLOOKUP(B172,Customers!$A$1:$AK$963,2,0)</f>
        <v>#N/A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</row>
    <row r="173" spans="1:102">
      <c r="A173" s="29">
        <v>172</v>
      </c>
      <c r="B173" s="2"/>
      <c r="C173" s="2" t="e">
        <f>VLOOKUP(B173,Customers!$A$1:$AK$963,2,0)</f>
        <v>#N/A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</row>
    <row r="174" spans="1:102">
      <c r="A174" s="29">
        <v>173</v>
      </c>
      <c r="B174" s="2"/>
      <c r="C174" s="2" t="e">
        <f>VLOOKUP(B174,Customers!$A$1:$AK$963,2,0)</f>
        <v>#N/A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</row>
    <row r="175" spans="1:102">
      <c r="A175" s="29">
        <v>174</v>
      </c>
      <c r="B175" s="2"/>
      <c r="C175" s="2" t="e">
        <f>VLOOKUP(B175,Customers!$A$1:$AK$963,2,0)</f>
        <v>#N/A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</row>
    <row r="176" spans="1:102">
      <c r="A176" s="29">
        <v>175</v>
      </c>
      <c r="B176" s="2"/>
      <c r="C176" s="2" t="e">
        <f>VLOOKUP(B176,Customers!$A$1:$AK$963,2,0)</f>
        <v>#N/A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</row>
    <row r="177" spans="1:102">
      <c r="A177" s="29">
        <v>176</v>
      </c>
      <c r="B177" s="2"/>
      <c r="C177" s="2" t="e">
        <f>VLOOKUP(B177,Customers!$A$1:$AK$963,2,0)</f>
        <v>#N/A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</row>
    <row r="178" spans="1:102">
      <c r="A178" s="29">
        <v>177</v>
      </c>
      <c r="B178" s="2"/>
      <c r="C178" s="2" t="e">
        <f>VLOOKUP(B178,Customers!$A$1:$AK$963,2,0)</f>
        <v>#N/A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</row>
    <row r="179" spans="1:102">
      <c r="A179" s="29">
        <v>178</v>
      </c>
      <c r="B179" s="2"/>
      <c r="C179" s="2" t="e">
        <f>VLOOKUP(B179,Customers!$A$1:$AK$963,2,0)</f>
        <v>#N/A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</row>
    <row r="180" spans="1:102">
      <c r="A180" s="29">
        <v>179</v>
      </c>
      <c r="B180" s="2"/>
      <c r="C180" s="2" t="e">
        <f>VLOOKUP(B180,Customers!$A$1:$AK$963,2,0)</f>
        <v>#N/A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</row>
    <row r="181" spans="1:102">
      <c r="A181" s="29">
        <v>180</v>
      </c>
      <c r="B181" s="2"/>
      <c r="C181" s="2" t="e">
        <f>VLOOKUP(B181,Customers!$A$1:$AK$963,2,0)</f>
        <v>#N/A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</row>
    <row r="182" spans="1:102">
      <c r="A182" s="29">
        <v>181</v>
      </c>
      <c r="B182" s="2"/>
      <c r="C182" s="2" t="e">
        <f>VLOOKUP(B182,Customers!$A$1:$AK$963,2,0)</f>
        <v>#N/A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</row>
    <row r="183" spans="1:102">
      <c r="A183" s="29">
        <v>182</v>
      </c>
      <c r="B183" s="2"/>
      <c r="C183" s="2" t="e">
        <f>VLOOKUP(B183,Customers!$A$1:$AK$963,2,0)</f>
        <v>#N/A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</row>
    <row r="184" spans="1:102">
      <c r="A184" s="29">
        <v>183</v>
      </c>
      <c r="B184" s="2"/>
      <c r="C184" s="2" t="e">
        <f>VLOOKUP(B184,Customers!$A$1:$AK$963,2,0)</f>
        <v>#N/A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</row>
    <row r="185" spans="1:102">
      <c r="A185" s="29">
        <v>184</v>
      </c>
      <c r="B185" s="2"/>
      <c r="C185" s="2" t="e">
        <f>VLOOKUP(B185,Customers!$A$1:$AK$963,2,0)</f>
        <v>#N/A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</row>
    <row r="186" spans="1:102">
      <c r="A186" s="29">
        <v>185</v>
      </c>
      <c r="B186" s="2"/>
      <c r="C186" s="2" t="e">
        <f>VLOOKUP(B186,Customers!$A$1:$AK$963,2,0)</f>
        <v>#N/A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</row>
    <row r="187" spans="1:102">
      <c r="A187" s="29">
        <v>186</v>
      </c>
      <c r="B187" s="2"/>
      <c r="C187" s="2" t="e">
        <f>VLOOKUP(B187,Customers!$A$1:$AK$963,2,0)</f>
        <v>#N/A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</row>
    <row r="188" spans="1:102">
      <c r="A188" s="29">
        <v>187</v>
      </c>
      <c r="B188" s="2"/>
      <c r="C188" s="2" t="e">
        <f>VLOOKUP(B188,Customers!$A$1:$AK$963,2,0)</f>
        <v>#N/A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</row>
    <row r="189" spans="1:102">
      <c r="A189" s="29">
        <v>188</v>
      </c>
      <c r="B189" s="2"/>
      <c r="C189" s="2" t="e">
        <f>VLOOKUP(B189,Customers!$A$1:$AK$963,2,0)</f>
        <v>#N/A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</row>
    <row r="190" spans="1:102">
      <c r="A190" s="29">
        <v>189</v>
      </c>
      <c r="B190" s="2"/>
      <c r="C190" s="2" t="e">
        <f>VLOOKUP(B190,Customers!$A$1:$AK$963,2,0)</f>
        <v>#N/A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</row>
    <row r="191" spans="1:102">
      <c r="A191" s="29">
        <v>190</v>
      </c>
      <c r="B191" s="2"/>
      <c r="C191" s="2" t="e">
        <f>VLOOKUP(B191,Customers!$A$1:$AK$963,2,0)</f>
        <v>#N/A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</row>
    <row r="192" spans="1:102">
      <c r="A192" s="29">
        <v>191</v>
      </c>
      <c r="B192" s="2"/>
      <c r="C192" s="2" t="e">
        <f>VLOOKUP(B192,Customers!$A$1:$AK$963,2,0)</f>
        <v>#N/A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</row>
    <row r="193" spans="1:102">
      <c r="A193" s="29">
        <v>192</v>
      </c>
      <c r="B193" s="2"/>
      <c r="C193" s="2" t="e">
        <f>VLOOKUP(B193,Customers!$A$1:$AK$963,2,0)</f>
        <v>#N/A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</row>
    <row r="194" spans="1:102">
      <c r="A194" s="29">
        <v>193</v>
      </c>
      <c r="B194" s="2"/>
      <c r="C194" s="2" t="e">
        <f>VLOOKUP(B194,Customers!$A$1:$AK$963,2,0)</f>
        <v>#N/A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</row>
    <row r="195" spans="1:102">
      <c r="A195" s="29">
        <v>194</v>
      </c>
      <c r="B195" s="2"/>
      <c r="C195" s="2" t="e">
        <f>VLOOKUP(B195,Customers!$A$1:$AK$963,2,0)</f>
        <v>#N/A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</row>
    <row r="196" spans="1:102">
      <c r="A196" s="29">
        <v>195</v>
      </c>
      <c r="B196" s="2"/>
      <c r="C196" s="2" t="e">
        <f>VLOOKUP(B196,Customers!$A$1:$AK$963,2,0)</f>
        <v>#N/A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</row>
    <row r="197" spans="1:102">
      <c r="A197" s="29">
        <v>196</v>
      </c>
      <c r="B197" s="2"/>
      <c r="C197" s="2" t="e">
        <f>VLOOKUP(B197,Customers!$A$1:$AK$963,2,0)</f>
        <v>#N/A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</row>
    <row r="198" spans="1:102">
      <c r="A198" s="29">
        <v>197</v>
      </c>
      <c r="B198" s="2"/>
      <c r="C198" s="2" t="e">
        <f>VLOOKUP(B198,Customers!$A$1:$AK$963,2,0)</f>
        <v>#N/A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</row>
    <row r="199" spans="1:102">
      <c r="A199" s="29">
        <v>198</v>
      </c>
      <c r="B199" s="2"/>
      <c r="C199" s="2" t="e">
        <f>VLOOKUP(B199,Customers!$A$1:$AK$963,2,0)</f>
        <v>#N/A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</row>
    <row r="200" spans="1:102">
      <c r="A200" s="29">
        <v>199</v>
      </c>
      <c r="B200" s="2"/>
      <c r="C200" s="2" t="e">
        <f>VLOOKUP(B200,Customers!$A$1:$AK$963,2,0)</f>
        <v>#N/A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</row>
    <row r="201" spans="1:102">
      <c r="A201" s="29">
        <v>200</v>
      </c>
      <c r="B201" s="2"/>
      <c r="C201" s="2" t="e">
        <f>VLOOKUP(B201,Customers!$A$1:$AK$963,2,0)</f>
        <v>#N/A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</row>
    <row r="202" spans="1:102">
      <c r="A202" s="29">
        <v>201</v>
      </c>
      <c r="B202" s="2"/>
      <c r="C202" s="2" t="e">
        <f>VLOOKUP(B202,Customers!$A$1:$AK$963,2,0)</f>
        <v>#N/A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</row>
    <row r="203" spans="1:102">
      <c r="A203" s="29">
        <v>202</v>
      </c>
      <c r="B203" s="2"/>
      <c r="C203" s="2" t="e">
        <f>VLOOKUP(B203,Customers!$A$1:$AK$963,2,0)</f>
        <v>#N/A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</row>
    <row r="204" spans="1:102">
      <c r="A204" s="29">
        <v>203</v>
      </c>
      <c r="B204" s="2"/>
      <c r="C204" s="2" t="e">
        <f>VLOOKUP(B204,Customers!$A$1:$AK$963,2,0)</f>
        <v>#N/A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</row>
    <row r="205" spans="1:102">
      <c r="A205" s="29">
        <v>204</v>
      </c>
      <c r="B205" s="2"/>
      <c r="C205" s="2" t="e">
        <f>VLOOKUP(B205,Customers!$A$1:$AK$963,2,0)</f>
        <v>#N/A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</row>
    <row r="206" spans="1:102">
      <c r="A206" s="29">
        <v>205</v>
      </c>
      <c r="B206" s="2"/>
      <c r="C206" s="2" t="e">
        <f>VLOOKUP(B206,Customers!$A$1:$AK$963,2,0)</f>
        <v>#N/A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</row>
    <row r="207" spans="1:102">
      <c r="A207" s="29">
        <v>206</v>
      </c>
      <c r="B207" s="2"/>
      <c r="C207" s="2" t="e">
        <f>VLOOKUP(B207,Customers!$A$1:$AK$963,2,0)</f>
        <v>#N/A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</row>
    <row r="208" spans="1:102">
      <c r="A208" s="29">
        <v>207</v>
      </c>
      <c r="B208" s="2"/>
      <c r="C208" s="2" t="e">
        <f>VLOOKUP(B208,Customers!$A$1:$AK$963,2,0)</f>
        <v>#N/A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</row>
    <row r="209" spans="1:102">
      <c r="A209" s="29">
        <v>208</v>
      </c>
      <c r="B209" s="2"/>
      <c r="C209" s="2" t="e">
        <f>VLOOKUP(B209,Customers!$A$1:$AK$963,2,0)</f>
        <v>#N/A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</row>
    <row r="210" spans="1:102">
      <c r="A210" s="29">
        <v>209</v>
      </c>
      <c r="B210" s="2"/>
      <c r="C210" s="2" t="e">
        <f>VLOOKUP(B210,Customers!$A$1:$AK$963,2,0)</f>
        <v>#N/A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</row>
    <row r="211" spans="1:102">
      <c r="A211" s="29">
        <v>210</v>
      </c>
      <c r="B211" s="2"/>
      <c r="C211" s="2" t="e">
        <f>VLOOKUP(B211,Customers!$A$1:$AK$963,2,0)</f>
        <v>#N/A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</row>
    <row r="212" spans="1:102">
      <c r="A212" s="29">
        <v>211</v>
      </c>
      <c r="B212" s="2"/>
      <c r="C212" s="2" t="e">
        <f>VLOOKUP(B212,Customers!$A$1:$AK$963,2,0)</f>
        <v>#N/A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</row>
    <row r="213" spans="1:102">
      <c r="A213" s="29">
        <v>212</v>
      </c>
      <c r="B213" s="2"/>
      <c r="C213" s="2" t="e">
        <f>VLOOKUP(B213,Customers!$A$1:$AK$963,2,0)</f>
        <v>#N/A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</row>
    <row r="214" spans="1:102">
      <c r="A214" s="29">
        <v>213</v>
      </c>
      <c r="B214" s="2"/>
      <c r="C214" s="2" t="e">
        <f>VLOOKUP(B214,Customers!$A$1:$AK$963,2,0)</f>
        <v>#N/A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</row>
    <row r="215" spans="1:102">
      <c r="A215" s="29">
        <v>214</v>
      </c>
      <c r="B215" s="2"/>
      <c r="C215" s="2" t="e">
        <f>VLOOKUP(B215,Customers!$A$1:$AK$963,2,0)</f>
        <v>#N/A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</row>
    <row r="216" spans="1:102">
      <c r="A216" s="29">
        <v>215</v>
      </c>
      <c r="B216" s="2"/>
      <c r="C216" s="2" t="e">
        <f>VLOOKUP(B216,Customers!$A$1:$AK$963,2,0)</f>
        <v>#N/A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</row>
    <row r="217" spans="1:102">
      <c r="A217" s="29">
        <v>216</v>
      </c>
      <c r="B217" s="2"/>
      <c r="C217" s="2" t="e">
        <f>VLOOKUP(B217,Customers!$A$1:$AK$963,2,0)</f>
        <v>#N/A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</row>
    <row r="218" spans="1:102">
      <c r="A218" s="29">
        <v>217</v>
      </c>
      <c r="B218" s="2"/>
      <c r="C218" s="2" t="e">
        <f>VLOOKUP(B218,Customers!$A$1:$AK$963,2,0)</f>
        <v>#N/A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</row>
    <row r="219" spans="1:102">
      <c r="A219" s="29">
        <v>218</v>
      </c>
      <c r="B219" s="2"/>
      <c r="C219" s="2" t="e">
        <f>VLOOKUP(B219,Customers!$A$1:$AK$963,2,0)</f>
        <v>#N/A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</row>
    <row r="220" spans="1:102">
      <c r="A220" s="29">
        <v>219</v>
      </c>
      <c r="B220" s="2"/>
      <c r="C220" s="2" t="e">
        <f>VLOOKUP(B220,Customers!$A$1:$AK$963,2,0)</f>
        <v>#N/A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</row>
    <row r="221" spans="1:102">
      <c r="A221" s="29">
        <v>220</v>
      </c>
      <c r="B221" s="2"/>
      <c r="C221" s="2" t="e">
        <f>VLOOKUP(B221,Customers!$A$1:$AK$963,2,0)</f>
        <v>#N/A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</row>
    <row r="222" spans="1:102">
      <c r="A222" s="29">
        <v>221</v>
      </c>
      <c r="B222" s="2"/>
      <c r="C222" s="2" t="e">
        <f>VLOOKUP(B222,Customers!$A$1:$AK$963,2,0)</f>
        <v>#N/A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</row>
    <row r="223" spans="1:102">
      <c r="A223" s="29">
        <v>222</v>
      </c>
      <c r="B223" s="2"/>
      <c r="C223" s="2" t="e">
        <f>VLOOKUP(B223,Customers!$A$1:$AK$963,2,0)</f>
        <v>#N/A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</row>
    <row r="224" spans="1:102">
      <c r="A224" s="29">
        <v>223</v>
      </c>
      <c r="B224" s="2"/>
      <c r="C224" s="2" t="e">
        <f>VLOOKUP(B224,Customers!$A$1:$AK$963,2,0)</f>
        <v>#N/A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</row>
    <row r="225" spans="1:102">
      <c r="A225" s="29">
        <v>224</v>
      </c>
      <c r="B225" s="2"/>
      <c r="C225" s="2" t="e">
        <f>VLOOKUP(B225,Customers!$A$1:$AK$963,2,0)</f>
        <v>#N/A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</row>
    <row r="226" spans="1:102">
      <c r="A226" s="29">
        <v>225</v>
      </c>
      <c r="B226" s="2"/>
      <c r="C226" s="2" t="e">
        <f>VLOOKUP(B226,Customers!$A$1:$AK$963,2,0)</f>
        <v>#N/A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</row>
    <row r="227" spans="1:102">
      <c r="A227" s="29">
        <v>226</v>
      </c>
      <c r="B227" s="2"/>
      <c r="C227" s="2" t="e">
        <f>VLOOKUP(B227,Customers!$A$1:$AK$963,2,0)</f>
        <v>#N/A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</row>
    <row r="228" spans="1:102">
      <c r="A228" s="29">
        <v>227</v>
      </c>
      <c r="B228" s="2"/>
      <c r="C228" s="2" t="e">
        <f>VLOOKUP(B228,Customers!$A$1:$AK$963,2,0)</f>
        <v>#N/A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</row>
    <row r="229" spans="1:102">
      <c r="A229" s="29">
        <v>228</v>
      </c>
      <c r="B229" s="2"/>
      <c r="C229" s="2" t="e">
        <f>VLOOKUP(B229,Customers!$A$1:$AK$963,2,0)</f>
        <v>#N/A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</row>
    <row r="230" spans="1:102">
      <c r="A230" s="29">
        <v>229</v>
      </c>
      <c r="B230" s="2"/>
      <c r="C230" s="2" t="e">
        <f>VLOOKUP(B230,Customers!$A$1:$AK$963,2,0)</f>
        <v>#N/A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</row>
    <row r="231" spans="1:102">
      <c r="A231" s="29">
        <v>230</v>
      </c>
      <c r="B231" s="2"/>
      <c r="C231" s="2" t="e">
        <f>VLOOKUP(B231,Customers!$A$1:$AK$963,2,0)</f>
        <v>#N/A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</row>
    <row r="232" spans="1:102">
      <c r="A232" s="29">
        <v>231</v>
      </c>
      <c r="B232" s="2"/>
      <c r="C232" s="2" t="e">
        <f>VLOOKUP(B232,Customers!$A$1:$AK$963,2,0)</f>
        <v>#N/A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</row>
    <row r="233" spans="1:102">
      <c r="A233" s="29">
        <v>232</v>
      </c>
      <c r="B233" s="2"/>
      <c r="C233" s="2" t="e">
        <f>VLOOKUP(B233,Customers!$A$1:$AK$963,2,0)</f>
        <v>#N/A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</row>
    <row r="234" spans="1:102">
      <c r="A234" s="29">
        <v>233</v>
      </c>
      <c r="B234" s="2"/>
      <c r="C234" s="2" t="e">
        <f>VLOOKUP(B234,Customers!$A$1:$AK$963,2,0)</f>
        <v>#N/A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</row>
    <row r="235" spans="1:102">
      <c r="A235" s="29">
        <v>234</v>
      </c>
      <c r="B235" s="2"/>
      <c r="C235" s="2" t="e">
        <f>VLOOKUP(B235,Customers!$A$1:$AK$963,2,0)</f>
        <v>#N/A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</row>
    <row r="236" spans="1:102">
      <c r="A236" s="29">
        <v>235</v>
      </c>
      <c r="B236" s="2"/>
      <c r="C236" s="2" t="e">
        <f>VLOOKUP(B236,Customers!$A$1:$AK$963,2,0)</f>
        <v>#N/A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</row>
    <row r="237" spans="1:102">
      <c r="A237" s="29">
        <v>236</v>
      </c>
      <c r="B237" s="2"/>
      <c r="C237" s="2" t="e">
        <f>VLOOKUP(B237,Customers!$A$1:$AK$963,2,0)</f>
        <v>#N/A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</row>
    <row r="238" spans="1:102">
      <c r="A238" s="29">
        <v>237</v>
      </c>
      <c r="B238" s="2"/>
      <c r="C238" s="2" t="e">
        <f>VLOOKUP(B238,Customers!$A$1:$AK$963,2,0)</f>
        <v>#N/A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</row>
    <row r="239" spans="1:102">
      <c r="A239" s="29">
        <v>238</v>
      </c>
      <c r="B239" s="2"/>
      <c r="C239" s="2" t="e">
        <f>VLOOKUP(B239,Customers!$A$1:$AK$963,2,0)</f>
        <v>#N/A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</row>
    <row r="240" spans="1:102">
      <c r="A240" s="29">
        <v>239</v>
      </c>
      <c r="B240" s="2"/>
      <c r="C240" s="2" t="e">
        <f>VLOOKUP(B240,Customers!$A$1:$AK$963,2,0)</f>
        <v>#N/A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</row>
    <row r="241" spans="1:102">
      <c r="A241" s="29">
        <v>240</v>
      </c>
      <c r="B241" s="2"/>
      <c r="C241" s="2" t="e">
        <f>VLOOKUP(B241,Customers!$A$1:$AK$963,2,0)</f>
        <v>#N/A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</row>
    <row r="242" spans="1:102">
      <c r="A242" s="29">
        <v>241</v>
      </c>
      <c r="B242" s="2"/>
      <c r="C242" s="2" t="e">
        <f>VLOOKUP(B242,Customers!$A$1:$AK$963,2,0)</f>
        <v>#N/A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</row>
    <row r="243" spans="1:102">
      <c r="A243" s="29">
        <v>242</v>
      </c>
      <c r="B243" s="2"/>
      <c r="C243" s="2" t="e">
        <f>VLOOKUP(B243,Customers!$A$1:$AK$963,2,0)</f>
        <v>#N/A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</row>
    <row r="244" spans="1:102">
      <c r="A244" s="29">
        <v>243</v>
      </c>
      <c r="B244" s="2"/>
      <c r="C244" s="2" t="e">
        <f>VLOOKUP(B244,Customers!$A$1:$AK$963,2,0)</f>
        <v>#N/A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</row>
    <row r="245" spans="1:102">
      <c r="A245" s="29">
        <v>244</v>
      </c>
      <c r="B245" s="2"/>
      <c r="C245" s="2" t="e">
        <f>VLOOKUP(B245,Customers!$A$1:$AK$963,2,0)</f>
        <v>#N/A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</row>
    <row r="246" spans="1:102">
      <c r="A246" s="29">
        <v>245</v>
      </c>
      <c r="B246" s="2"/>
      <c r="C246" s="2" t="e">
        <f>VLOOKUP(B246,Customers!$A$1:$AK$963,2,0)</f>
        <v>#N/A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</row>
    <row r="247" spans="1:102">
      <c r="A247" s="29">
        <v>246</v>
      </c>
      <c r="B247" s="2"/>
      <c r="C247" s="2" t="e">
        <f>VLOOKUP(B247,Customers!$A$1:$AK$963,2,0)</f>
        <v>#N/A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</row>
    <row r="248" spans="1:102">
      <c r="A248" s="29">
        <v>247</v>
      </c>
      <c r="B248" s="2"/>
      <c r="C248" s="2" t="e">
        <f>VLOOKUP(B248,Customers!$A$1:$AK$963,2,0)</f>
        <v>#N/A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</row>
    <row r="249" spans="1:102">
      <c r="A249" s="29">
        <v>248</v>
      </c>
      <c r="B249" s="2"/>
      <c r="C249" s="2" t="e">
        <f>VLOOKUP(B249,Customers!$A$1:$AK$963,2,0)</f>
        <v>#N/A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</row>
    <row r="250" spans="1:102">
      <c r="A250" s="29">
        <v>249</v>
      </c>
      <c r="B250" s="2"/>
      <c r="C250" s="2" t="e">
        <f>VLOOKUP(B250,Customers!$A$1:$AK$963,2,0)</f>
        <v>#N/A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</row>
    <row r="251" spans="1:102">
      <c r="A251" s="29">
        <v>250</v>
      </c>
      <c r="B251" s="2"/>
      <c r="C251" s="2" t="e">
        <f>VLOOKUP(B251,Customers!$A$1:$AK$963,2,0)</f>
        <v>#N/A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</row>
    <row r="252" spans="1:102">
      <c r="A252" s="29">
        <v>251</v>
      </c>
      <c r="B252" s="2"/>
      <c r="C252" s="2" t="e">
        <f>VLOOKUP(B252,Customers!$A$1:$AK$963,2,0)</f>
        <v>#N/A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</row>
    <row r="253" spans="1:102">
      <c r="A253" s="29">
        <v>252</v>
      </c>
      <c r="B253" s="2"/>
      <c r="C253" s="2" t="e">
        <f>VLOOKUP(B253,Customers!$A$1:$AK$963,2,0)</f>
        <v>#N/A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</row>
    <row r="254" spans="1:102">
      <c r="A254" s="29">
        <v>253</v>
      </c>
      <c r="B254" s="2"/>
      <c r="C254" s="2" t="e">
        <f>VLOOKUP(B254,Customers!$A$1:$AK$963,2,0)</f>
        <v>#N/A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</row>
    <row r="255" spans="1:102">
      <c r="A255" s="29">
        <v>254</v>
      </c>
      <c r="B255" s="2"/>
      <c r="C255" s="2" t="e">
        <f>VLOOKUP(B255,Customers!$A$1:$AK$963,2,0)</f>
        <v>#N/A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</row>
    <row r="256" spans="1:102">
      <c r="A256" s="29">
        <v>255</v>
      </c>
      <c r="B256" s="2"/>
      <c r="C256" s="2" t="e">
        <f>VLOOKUP(B256,Customers!$A$1:$AK$963,2,0)</f>
        <v>#N/A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</row>
    <row r="257" spans="1:102">
      <c r="A257" s="29">
        <v>256</v>
      </c>
      <c r="B257" s="2"/>
      <c r="C257" s="2" t="e">
        <f>VLOOKUP(B257,Customers!$A$1:$AK$963,2,0)</f>
        <v>#N/A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</row>
    <row r="258" spans="1:102">
      <c r="A258" s="29">
        <v>257</v>
      </c>
      <c r="B258" s="2"/>
      <c r="C258" s="2" t="e">
        <f>VLOOKUP(B258,Customers!$A$1:$AK$963,2,0)</f>
        <v>#N/A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</row>
    <row r="259" spans="1:102">
      <c r="A259" s="29">
        <v>258</v>
      </c>
      <c r="B259" s="2"/>
      <c r="C259" s="2" t="e">
        <f>VLOOKUP(B259,Customers!$A$1:$AK$963,2,0)</f>
        <v>#N/A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</row>
    <row r="260" spans="1:102">
      <c r="A260" s="29">
        <v>259</v>
      </c>
      <c r="B260" s="2"/>
      <c r="C260" s="2" t="e">
        <f>VLOOKUP(B260,Customers!$A$1:$AK$963,2,0)</f>
        <v>#N/A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</row>
    <row r="261" spans="1:102">
      <c r="A261" s="29">
        <v>260</v>
      </c>
      <c r="B261" s="2"/>
      <c r="C261" s="2" t="e">
        <f>VLOOKUP(B261,Customers!$A$1:$AK$963,2,0)</f>
        <v>#N/A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</row>
    <row r="262" spans="1:102">
      <c r="A262" s="29">
        <v>261</v>
      </c>
      <c r="B262" s="2"/>
      <c r="C262" s="2" t="e">
        <f>VLOOKUP(B262,Customers!$A$1:$AK$963,2,0)</f>
        <v>#N/A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</row>
    <row r="263" spans="1:102">
      <c r="A263" s="29">
        <v>262</v>
      </c>
      <c r="B263" s="2"/>
      <c r="C263" s="2" t="e">
        <f>VLOOKUP(B263,Customers!$A$1:$AK$963,2,0)</f>
        <v>#N/A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</row>
    <row r="264" spans="1:102">
      <c r="A264" s="29">
        <v>263</v>
      </c>
      <c r="B264" s="2"/>
      <c r="C264" s="2" t="e">
        <f>VLOOKUP(B264,Customers!$A$1:$AK$963,2,0)</f>
        <v>#N/A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</row>
    <row r="265" spans="1:102">
      <c r="A265" s="29">
        <v>264</v>
      </c>
      <c r="B265" s="2"/>
      <c r="C265" s="2" t="e">
        <f>VLOOKUP(B265,Customers!$A$1:$AK$963,2,0)</f>
        <v>#N/A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</row>
    <row r="266" spans="1:102">
      <c r="A266" s="29">
        <v>265</v>
      </c>
      <c r="B266" s="2"/>
      <c r="C266" s="2" t="e">
        <f>VLOOKUP(B266,Customers!$A$1:$AK$963,2,0)</f>
        <v>#N/A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</row>
    <row r="267" spans="1:102">
      <c r="A267" s="29">
        <v>266</v>
      </c>
      <c r="B267" s="2"/>
      <c r="C267" s="2" t="e">
        <f>VLOOKUP(B267,Customers!$A$1:$AK$963,2,0)</f>
        <v>#N/A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</row>
    <row r="268" spans="1:102">
      <c r="A268" s="29">
        <v>267</v>
      </c>
      <c r="B268" s="2"/>
      <c r="C268" s="2" t="e">
        <f>VLOOKUP(B268,Customers!$A$1:$AK$963,2,0)</f>
        <v>#N/A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</row>
    <row r="269" spans="1:102">
      <c r="A269" s="29">
        <v>268</v>
      </c>
      <c r="B269" s="2"/>
      <c r="C269" s="2" t="e">
        <f>VLOOKUP(B269,Customers!$A$1:$AK$963,2,0)</f>
        <v>#N/A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</row>
    <row r="270" spans="1:102">
      <c r="A270" s="29">
        <v>269</v>
      </c>
      <c r="B270" s="2"/>
      <c r="C270" s="2" t="e">
        <f>VLOOKUP(B270,Customers!$A$1:$AK$963,2,0)</f>
        <v>#N/A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</row>
    <row r="271" spans="1:102">
      <c r="A271" s="29">
        <v>270</v>
      </c>
      <c r="B271" s="2"/>
      <c r="C271" s="2" t="e">
        <f>VLOOKUP(B271,Customers!$A$1:$AK$963,2,0)</f>
        <v>#N/A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</row>
    <row r="272" spans="1:102">
      <c r="A272" s="29">
        <v>271</v>
      </c>
      <c r="B272" s="2"/>
      <c r="C272" s="2" t="e">
        <f>VLOOKUP(B272,Customers!$A$1:$AK$963,2,0)</f>
        <v>#N/A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</row>
    <row r="273" spans="1:102">
      <c r="A273" s="29">
        <v>272</v>
      </c>
      <c r="B273" s="2"/>
      <c r="C273" s="2" t="e">
        <f>VLOOKUP(B273,Customers!$A$1:$AK$963,2,0)</f>
        <v>#N/A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</row>
    <row r="274" spans="1:102">
      <c r="A274" s="29">
        <v>273</v>
      </c>
      <c r="B274" s="2"/>
      <c r="C274" s="2" t="e">
        <f>VLOOKUP(B274,Customers!$A$1:$AK$963,2,0)</f>
        <v>#N/A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</row>
    <row r="275" spans="1:102">
      <c r="A275" s="29">
        <v>274</v>
      </c>
      <c r="B275" s="2"/>
      <c r="C275" s="2" t="e">
        <f>VLOOKUP(B275,Customers!$A$1:$AK$963,2,0)</f>
        <v>#N/A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</row>
    <row r="276" spans="1:102">
      <c r="A276" s="29">
        <v>275</v>
      </c>
      <c r="B276" s="2"/>
      <c r="C276" s="2" t="e">
        <f>VLOOKUP(B276,Customers!$A$1:$AK$963,2,0)</f>
        <v>#N/A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</row>
    <row r="277" spans="1:102">
      <c r="A277" s="29">
        <v>276</v>
      </c>
      <c r="B277" s="2"/>
      <c r="C277" s="2" t="e">
        <f>VLOOKUP(B277,Customers!$A$1:$AK$963,2,0)</f>
        <v>#N/A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</row>
    <row r="278" spans="1:102">
      <c r="A278" s="29">
        <v>277</v>
      </c>
      <c r="B278" s="2"/>
      <c r="C278" s="2" t="e">
        <f>VLOOKUP(B278,Customers!$A$1:$AK$963,2,0)</f>
        <v>#N/A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</row>
    <row r="279" spans="1:102">
      <c r="A279" s="29">
        <v>278</v>
      </c>
      <c r="B279" s="2"/>
      <c r="C279" s="2" t="e">
        <f>VLOOKUP(B279,Customers!$A$1:$AK$963,2,0)</f>
        <v>#N/A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</row>
    <row r="280" spans="1:102">
      <c r="A280" s="29">
        <v>279</v>
      </c>
      <c r="B280" s="2"/>
      <c r="C280" s="2" t="e">
        <f>VLOOKUP(B280,Customers!$A$1:$AK$963,2,0)</f>
        <v>#N/A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</row>
    <row r="281" spans="1:102">
      <c r="A281" s="29">
        <v>280</v>
      </c>
      <c r="B281" s="2"/>
      <c r="C281" s="2" t="e">
        <f>VLOOKUP(B281,Customers!$A$1:$AK$963,2,0)</f>
        <v>#N/A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</row>
    <row r="282" spans="1:102">
      <c r="A282" s="29">
        <v>281</v>
      </c>
      <c r="B282" s="2"/>
      <c r="C282" s="2" t="e">
        <f>VLOOKUP(B282,Customers!$A$1:$AK$963,2,0)</f>
        <v>#N/A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</row>
    <row r="283" spans="1:102">
      <c r="A283" s="29">
        <v>282</v>
      </c>
      <c r="B283" s="2"/>
      <c r="C283" s="2" t="e">
        <f>VLOOKUP(B283,Customers!$A$1:$AK$963,2,0)</f>
        <v>#N/A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</row>
    <row r="284" spans="1:102">
      <c r="A284" s="29">
        <v>283</v>
      </c>
      <c r="B284" s="2"/>
      <c r="C284" s="2" t="e">
        <f>VLOOKUP(B284,Customers!$A$1:$AK$963,2,0)</f>
        <v>#N/A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</row>
    <row r="285" spans="1:102">
      <c r="A285" s="29">
        <v>284</v>
      </c>
      <c r="B285" s="2"/>
      <c r="C285" s="2" t="e">
        <f>VLOOKUP(B285,Customers!$A$1:$AK$963,2,0)</f>
        <v>#N/A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</row>
    <row r="286" spans="1:102">
      <c r="A286" s="29">
        <v>285</v>
      </c>
      <c r="B286" s="2"/>
      <c r="C286" s="2" t="e">
        <f>VLOOKUP(B286,Customers!$A$1:$AK$963,2,0)</f>
        <v>#N/A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</row>
    <row r="287" spans="1:102">
      <c r="A287" s="29">
        <v>286</v>
      </c>
      <c r="B287" s="2"/>
      <c r="C287" s="2" t="e">
        <f>VLOOKUP(B287,Customers!$A$1:$AK$963,2,0)</f>
        <v>#N/A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</row>
    <row r="288" spans="1:102">
      <c r="A288" s="29">
        <v>287</v>
      </c>
      <c r="B288" s="2"/>
      <c r="C288" s="2" t="e">
        <f>VLOOKUP(B288,Customers!$A$1:$AK$963,2,0)</f>
        <v>#N/A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</row>
    <row r="289" spans="1:102">
      <c r="A289" s="29">
        <v>288</v>
      </c>
      <c r="B289" s="2"/>
      <c r="C289" s="2" t="e">
        <f>VLOOKUP(B289,Customers!$A$1:$AK$963,2,0)</f>
        <v>#N/A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</row>
    <row r="290" spans="1:102">
      <c r="A290" s="29">
        <v>289</v>
      </c>
      <c r="B290" s="2"/>
      <c r="C290" s="2" t="e">
        <f>VLOOKUP(B290,Customers!$A$1:$AK$963,2,0)</f>
        <v>#N/A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</row>
    <row r="291" spans="1:102">
      <c r="A291" s="29">
        <v>290</v>
      </c>
      <c r="B291" s="2"/>
      <c r="C291" s="2" t="e">
        <f>VLOOKUP(B291,Customers!$A$1:$AK$963,2,0)</f>
        <v>#N/A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</row>
    <row r="292" spans="1:102">
      <c r="A292" s="29">
        <v>291</v>
      </c>
      <c r="B292" s="2"/>
      <c r="C292" s="2" t="e">
        <f>VLOOKUP(B292,Customers!$A$1:$AK$963,2,0)</f>
        <v>#N/A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</row>
    <row r="293" spans="1:102">
      <c r="A293" s="29">
        <v>292</v>
      </c>
      <c r="B293" s="2"/>
      <c r="C293" s="2" t="e">
        <f>VLOOKUP(B293,Customers!$A$1:$AK$963,2,0)</f>
        <v>#N/A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</row>
    <row r="294" spans="1:102">
      <c r="A294" s="29">
        <v>293</v>
      </c>
      <c r="B294" s="2"/>
      <c r="C294" s="2" t="e">
        <f>VLOOKUP(B294,Customers!$A$1:$AK$963,2,0)</f>
        <v>#N/A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</row>
    <row r="295" spans="1:102">
      <c r="A295" s="29">
        <v>294</v>
      </c>
      <c r="B295" s="2"/>
      <c r="C295" s="2" t="e">
        <f>VLOOKUP(B295,Customers!$A$1:$AK$963,2,0)</f>
        <v>#N/A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</row>
    <row r="296" spans="1:102">
      <c r="A296" s="29">
        <v>295</v>
      </c>
      <c r="B296" s="2"/>
      <c r="C296" s="2" t="e">
        <f>VLOOKUP(B296,Customers!$A$1:$AK$963,2,0)</f>
        <v>#N/A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</row>
    <row r="297" spans="1:102">
      <c r="A297" s="29">
        <v>296</v>
      </c>
      <c r="B297" s="2"/>
      <c r="C297" s="2" t="e">
        <f>VLOOKUP(B297,Customers!$A$1:$AK$963,2,0)</f>
        <v>#N/A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</row>
    <row r="298" spans="1:102">
      <c r="A298" s="29">
        <v>297</v>
      </c>
      <c r="B298" s="2"/>
      <c r="C298" s="2" t="e">
        <f>VLOOKUP(B298,Customers!$A$1:$AK$963,2,0)</f>
        <v>#N/A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</row>
    <row r="299" spans="1:102">
      <c r="A299" s="29">
        <v>298</v>
      </c>
      <c r="B299" s="2"/>
      <c r="C299" s="2" t="e">
        <f>VLOOKUP(B299,Customers!$A$1:$AK$963,2,0)</f>
        <v>#N/A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</row>
    <row r="300" spans="1:102">
      <c r="A300" s="29">
        <v>299</v>
      </c>
      <c r="B300" s="2"/>
      <c r="C300" s="2" t="e">
        <f>VLOOKUP(B300,Customers!$A$1:$AK$963,2,0)</f>
        <v>#N/A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</row>
    <row r="301" spans="1:102">
      <c r="A301" s="29">
        <v>300</v>
      </c>
      <c r="B301" s="2"/>
      <c r="C301" s="2" t="e">
        <f>VLOOKUP(B301,Customers!$A$1:$AK$963,2,0)</f>
        <v>#N/A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</row>
    <row r="302" spans="1:102">
      <c r="A302" s="29">
        <v>301</v>
      </c>
      <c r="B302" s="2"/>
      <c r="C302" s="2" t="e">
        <f>VLOOKUP(B302,Customers!$A$1:$AK$963,2,0)</f>
        <v>#N/A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</row>
    <row r="303" spans="1:102">
      <c r="A303" s="29">
        <v>302</v>
      </c>
      <c r="B303" s="2"/>
      <c r="C303" s="2" t="e">
        <f>VLOOKUP(B303,Customers!$A$1:$AK$963,2,0)</f>
        <v>#N/A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</row>
    <row r="304" spans="1:102">
      <c r="A304" s="29">
        <v>303</v>
      </c>
      <c r="B304" s="2"/>
      <c r="C304" s="2" t="e">
        <f>VLOOKUP(B304,Customers!$A$1:$AK$963,2,0)</f>
        <v>#N/A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</row>
    <row r="305" spans="1:102">
      <c r="A305" s="29">
        <v>304</v>
      </c>
      <c r="B305" s="2"/>
      <c r="C305" s="2" t="e">
        <f>VLOOKUP(B305,Customers!$A$1:$AK$963,2,0)</f>
        <v>#N/A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</row>
    <row r="306" spans="1:102">
      <c r="A306" s="29">
        <v>305</v>
      </c>
      <c r="B306" s="2"/>
      <c r="C306" s="2" t="e">
        <f>VLOOKUP(B306,Customers!$A$1:$AK$963,2,0)</f>
        <v>#N/A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</row>
    <row r="307" spans="1:102">
      <c r="A307" s="29">
        <v>306</v>
      </c>
      <c r="B307" s="2"/>
      <c r="C307" s="2" t="e">
        <f>VLOOKUP(B307,Customers!$A$1:$AK$963,2,0)</f>
        <v>#N/A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</row>
    <row r="308" spans="1:102">
      <c r="A308" s="29">
        <v>307</v>
      </c>
      <c r="B308" s="2"/>
      <c r="C308" s="2" t="e">
        <f>VLOOKUP(B308,Customers!$A$1:$AK$963,2,0)</f>
        <v>#N/A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</row>
    <row r="309" spans="1:102">
      <c r="A309" s="29">
        <v>308</v>
      </c>
      <c r="B309" s="2"/>
      <c r="C309" s="2" t="e">
        <f>VLOOKUP(B309,Customers!$A$1:$AK$963,2,0)</f>
        <v>#N/A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</row>
    <row r="310" spans="1:102">
      <c r="A310" s="29">
        <v>309</v>
      </c>
      <c r="B310" s="2"/>
      <c r="C310" s="2" t="e">
        <f>VLOOKUP(B310,Customers!$A$1:$AK$963,2,0)</f>
        <v>#N/A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</row>
    <row r="311" spans="1:102">
      <c r="A311" s="29">
        <v>310</v>
      </c>
      <c r="B311" s="2"/>
      <c r="C311" s="2" t="e">
        <f>VLOOKUP(B311,Customers!$A$1:$AK$963,2,0)</f>
        <v>#N/A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</row>
    <row r="312" spans="1:102">
      <c r="A312" s="29">
        <v>311</v>
      </c>
      <c r="B312" s="2"/>
      <c r="C312" s="2" t="e">
        <f>VLOOKUP(B312,Customers!$A$1:$AK$963,2,0)</f>
        <v>#N/A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</row>
    <row r="313" spans="1:102">
      <c r="A313" s="29">
        <v>312</v>
      </c>
      <c r="B313" s="2"/>
      <c r="C313" s="2" t="e">
        <f>VLOOKUP(B313,Customers!$A$1:$AK$963,2,0)</f>
        <v>#N/A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</row>
    <row r="314" spans="1:102">
      <c r="A314" s="29">
        <v>313</v>
      </c>
      <c r="B314" s="2"/>
      <c r="C314" s="2" t="e">
        <f>VLOOKUP(B314,Customers!$A$1:$AK$963,2,0)</f>
        <v>#N/A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</row>
    <row r="315" spans="1:102">
      <c r="A315" s="29">
        <v>314</v>
      </c>
      <c r="B315" s="2"/>
      <c r="C315" s="2" t="e">
        <f>VLOOKUP(B315,Customers!$A$1:$AK$963,2,0)</f>
        <v>#N/A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</row>
    <row r="316" spans="1:102">
      <c r="A316" s="29">
        <v>315</v>
      </c>
      <c r="B316" s="2"/>
      <c r="C316" s="2" t="e">
        <f>VLOOKUP(B316,Customers!$A$1:$AK$963,2,0)</f>
        <v>#N/A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</row>
    <row r="317" spans="1:102">
      <c r="A317" s="29">
        <v>316</v>
      </c>
      <c r="B317" s="2"/>
      <c r="C317" s="2" t="e">
        <f>VLOOKUP(B317,Customers!$A$1:$AK$963,2,0)</f>
        <v>#N/A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</row>
    <row r="318" spans="1:102">
      <c r="A318" s="29">
        <v>317</v>
      </c>
      <c r="B318" s="2"/>
      <c r="C318" s="2" t="e">
        <f>VLOOKUP(B318,Customers!$A$1:$AK$963,2,0)</f>
        <v>#N/A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</row>
    <row r="319" spans="1:102">
      <c r="A319" s="29">
        <v>318</v>
      </c>
      <c r="B319" s="2"/>
      <c r="C319" s="2" t="e">
        <f>VLOOKUP(B319,Customers!$A$1:$AK$963,2,0)</f>
        <v>#N/A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</row>
    <row r="320" spans="1:102">
      <c r="A320" s="29">
        <v>319</v>
      </c>
      <c r="B320" s="2"/>
      <c r="C320" s="2" t="e">
        <f>VLOOKUP(B320,Customers!$A$1:$AK$963,2,0)</f>
        <v>#N/A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</row>
    <row r="321" spans="1:102">
      <c r="A321" s="29">
        <v>320</v>
      </c>
      <c r="B321" s="2"/>
      <c r="C321" s="2" t="e">
        <f>VLOOKUP(B321,Customers!$A$1:$AK$963,2,0)</f>
        <v>#N/A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</row>
    <row r="322" spans="1:102">
      <c r="A322" s="29">
        <v>321</v>
      </c>
      <c r="B322" s="2"/>
      <c r="C322" s="2" t="e">
        <f>VLOOKUP(B322,Customers!$A$1:$AK$963,2,0)</f>
        <v>#N/A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</row>
    <row r="323" spans="1:102">
      <c r="A323" s="29">
        <v>322</v>
      </c>
      <c r="B323" s="2"/>
      <c r="C323" s="2" t="e">
        <f>VLOOKUP(B323,Customers!$A$1:$AK$963,2,0)</f>
        <v>#N/A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</row>
    <row r="324" spans="1:102">
      <c r="A324" s="29">
        <v>323</v>
      </c>
      <c r="B324" s="2"/>
      <c r="C324" s="2" t="e">
        <f>VLOOKUP(B324,Customers!$A$1:$AK$963,2,0)</f>
        <v>#N/A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</row>
    <row r="325" spans="1:102">
      <c r="A325" s="29">
        <v>324</v>
      </c>
      <c r="B325" s="2"/>
      <c r="C325" s="2" t="e">
        <f>VLOOKUP(B325,Customers!$A$1:$AK$963,2,0)</f>
        <v>#N/A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</row>
    <row r="326" spans="1:102">
      <c r="A326" s="29">
        <v>325</v>
      </c>
      <c r="B326" s="2"/>
      <c r="C326" s="2" t="e">
        <f>VLOOKUP(B326,Customers!$A$1:$AK$963,2,0)</f>
        <v>#N/A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</row>
    <row r="327" spans="1:102">
      <c r="A327" s="29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</row>
    <row r="328" spans="1:102">
      <c r="A328" s="29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</row>
    <row r="329" spans="1:102">
      <c r="A329" s="29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</row>
    <row r="330" spans="1:102">
      <c r="A330" s="29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</row>
    <row r="331" spans="1:102">
      <c r="A331" s="29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</row>
    <row r="332" spans="1:102">
      <c r="A332" s="29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</row>
    <row r="333" spans="1:102">
      <c r="A333" s="29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</row>
    <row r="334" spans="1:102">
      <c r="A334" s="29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</row>
    <row r="335" spans="1:102">
      <c r="A335" s="29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</row>
    <row r="336" spans="1:102">
      <c r="A336" s="29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</row>
    <row r="337" spans="1:102">
      <c r="A337" s="29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</row>
    <row r="338" spans="1:102">
      <c r="A338" s="29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</row>
    <row r="339" spans="1:102">
      <c r="A339" s="29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</row>
    <row r="340" spans="1:102">
      <c r="A340" s="29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</row>
    <row r="341" spans="1:102">
      <c r="A341" s="29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</row>
    <row r="342" spans="1:102">
      <c r="A342" s="29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</row>
    <row r="343" spans="1:102">
      <c r="A343" s="29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</row>
    <row r="344" spans="1:102">
      <c r="A344" s="29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</row>
    <row r="345" spans="1:102">
      <c r="A345" s="29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</row>
    <row r="346" spans="1:102">
      <c r="A346" s="29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</row>
    <row r="347" spans="1:102">
      <c r="A347" s="29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</row>
    <row r="348" spans="1:102">
      <c r="A348" s="29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</row>
    <row r="349" spans="1:102">
      <c r="A349" s="29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</row>
    <row r="350" spans="1:102">
      <c r="A350" s="29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</row>
    <row r="351" spans="1:102">
      <c r="A351" s="29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</row>
    <row r="352" spans="1:102">
      <c r="A352" s="29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</row>
    <row r="353" spans="1:102">
      <c r="A353" s="29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</row>
    <row r="354" spans="1:102">
      <c r="A354" s="29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</row>
    <row r="355" spans="1:102">
      <c r="A355" s="29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</row>
    <row r="356" spans="1:102">
      <c r="A356" s="29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</row>
    <row r="357" spans="1:102">
      <c r="A357" s="29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</row>
    <row r="358" spans="1:102">
      <c r="A358" s="29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</row>
    <row r="359" spans="1:102">
      <c r="A359" s="29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</row>
    <row r="360" spans="1:102">
      <c r="A360" s="29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</row>
    <row r="361" spans="1:102">
      <c r="A361" s="29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</row>
    <row r="362" spans="1:102">
      <c r="A362" s="29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</row>
    <row r="363" spans="1:102">
      <c r="A363" s="29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</row>
    <row r="364" spans="1:102">
      <c r="A364" s="29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</row>
    <row r="365" spans="1:102">
      <c r="A365" s="29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</row>
    <row r="366" spans="1:102">
      <c r="A366" s="29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</row>
    <row r="367" spans="1:102">
      <c r="A367" s="29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</row>
    <row r="368" spans="1:102">
      <c r="A368" s="29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</row>
    <row r="369" spans="1:102">
      <c r="A369" s="29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</row>
    <row r="370" spans="1:102">
      <c r="A370" s="29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</row>
    <row r="371" spans="1:102">
      <c r="A371" s="29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</row>
    <row r="372" spans="1:102">
      <c r="A372" s="29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</row>
    <row r="373" spans="1:102">
      <c r="A373" s="29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</row>
    <row r="374" spans="1:102">
      <c r="A374" s="29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</row>
    <row r="375" spans="1:102">
      <c r="A375" s="29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</row>
    <row r="376" spans="1:102">
      <c r="A376" s="29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</row>
    <row r="377" spans="1:102">
      <c r="A377" s="29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</row>
    <row r="378" spans="1:102">
      <c r="A378" s="29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</row>
    <row r="379" spans="1:102">
      <c r="A379" s="29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</row>
    <row r="380" spans="1:102">
      <c r="A380" s="29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</row>
    <row r="381" spans="1:102">
      <c r="A381" s="29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</row>
    <row r="382" spans="1:102">
      <c r="A382" s="29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</row>
    <row r="383" spans="1:102">
      <c r="A383" s="29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</row>
    <row r="384" spans="1:102">
      <c r="A384" s="29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</row>
    <row r="385" spans="1:102">
      <c r="A385" s="29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</row>
    <row r="386" spans="1:102">
      <c r="A386" s="29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</row>
    <row r="387" spans="1:102">
      <c r="A387" s="29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</row>
    <row r="388" spans="1:102">
      <c r="A388" s="29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</row>
    <row r="389" spans="1:102">
      <c r="A389" s="29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</row>
    <row r="390" spans="1:102">
      <c r="A390" s="29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</row>
    <row r="391" spans="1:102">
      <c r="A391" s="29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</row>
    <row r="392" spans="1:102">
      <c r="A392" s="29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</row>
    <row r="393" spans="1:102">
      <c r="A393" s="29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</row>
    <row r="394" spans="1:102">
      <c r="A394" s="29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</row>
    <row r="395" spans="1:102">
      <c r="A395" s="29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</row>
    <row r="396" spans="1:102">
      <c r="A396" s="29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</row>
    <row r="397" spans="1:102">
      <c r="A397" s="29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</row>
    <row r="398" spans="1:102">
      <c r="A398" s="29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</row>
    <row r="399" spans="1:102">
      <c r="A399" s="29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</row>
    <row r="400" spans="1:102">
      <c r="A400" s="29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</row>
    <row r="401" spans="1:102">
      <c r="A401" s="29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</row>
    <row r="402" spans="1:102">
      <c r="A402" s="29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</row>
    <row r="403" spans="1:102">
      <c r="A403" s="29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</row>
    <row r="404" spans="1:102">
      <c r="A404" s="29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</row>
    <row r="405" spans="1:102">
      <c r="A405" s="29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</row>
    <row r="406" spans="1:102">
      <c r="A406" s="29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</row>
    <row r="407" spans="1:102">
      <c r="A407" s="29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</row>
    <row r="408" spans="1:102">
      <c r="A408" s="29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</row>
    <row r="409" spans="1:102">
      <c r="A409" s="29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</row>
    <row r="410" spans="1:102">
      <c r="A410" s="29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</row>
    <row r="411" spans="1:102">
      <c r="A411" s="29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</row>
    <row r="412" spans="1:102">
      <c r="A412" s="29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</row>
    <row r="413" spans="1:102">
      <c r="A413" s="29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</row>
    <row r="414" spans="1:102">
      <c r="A414" s="29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</row>
    <row r="415" spans="1:102">
      <c r="A415" s="29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</row>
    <row r="416" spans="1:102">
      <c r="A416" s="29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</row>
    <row r="417" spans="1:102">
      <c r="A417" s="29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</row>
    <row r="418" spans="1:102">
      <c r="A418" s="29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</row>
    <row r="419" spans="1:102">
      <c r="A419" s="29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</row>
    <row r="420" spans="1:102">
      <c r="A420" s="29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</row>
    <row r="421" spans="1:102">
      <c r="A421" s="29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</row>
    <row r="422" spans="1:102">
      <c r="A422" s="29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</row>
    <row r="423" spans="1:102">
      <c r="A423" s="29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</row>
    <row r="424" spans="1:102">
      <c r="A424" s="29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</row>
    <row r="425" spans="1:102">
      <c r="A425" s="29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</row>
    <row r="426" spans="1:102">
      <c r="A426" s="29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</row>
    <row r="427" spans="1:102">
      <c r="A427" s="29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</row>
    <row r="428" spans="1:102">
      <c r="A428" s="29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</row>
    <row r="429" spans="1:102">
      <c r="A429" s="29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</row>
    <row r="430" spans="1:102">
      <c r="A430" s="29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</row>
    <row r="431" spans="1:102">
      <c r="A431" s="29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</row>
    <row r="432" spans="1:102">
      <c r="A432" s="29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</row>
    <row r="433" spans="1:102">
      <c r="A433" s="29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</row>
    <row r="434" spans="1:102">
      <c r="A434" s="29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</row>
    <row r="435" spans="1:102">
      <c r="A435" s="29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</row>
    <row r="436" spans="1:102">
      <c r="A436" s="29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</row>
    <row r="437" spans="1:102">
      <c r="A437" s="29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</row>
    <row r="438" spans="1:102">
      <c r="A438" s="29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</row>
    <row r="439" spans="1:102">
      <c r="A439" s="29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</row>
    <row r="440" spans="1:102">
      <c r="A440" s="29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</row>
    <row r="441" spans="1:102">
      <c r="A441" s="29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</row>
    <row r="442" spans="1:102">
      <c r="A442" s="29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</row>
    <row r="443" spans="1:102">
      <c r="A443" s="29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</row>
    <row r="444" spans="1:102">
      <c r="A444" s="29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</row>
    <row r="445" spans="1:102">
      <c r="A445" s="29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</row>
    <row r="446" spans="1:102">
      <c r="A446" s="29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</row>
    <row r="447" spans="1:102">
      <c r="A447" s="29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</row>
    <row r="448" spans="1:102">
      <c r="A448" s="29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</row>
    <row r="449" spans="1:102">
      <c r="A449" s="29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</row>
    <row r="450" spans="1:102">
      <c r="A450" s="29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</row>
    <row r="451" spans="1:102">
      <c r="A451" s="29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</row>
    <row r="452" spans="1:102">
      <c r="A452" s="29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</row>
    <row r="453" spans="1:102">
      <c r="A453" s="29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</row>
    <row r="454" spans="1:102">
      <c r="A454" s="29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</row>
    <row r="455" spans="1:102">
      <c r="A455" s="29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</row>
    <row r="456" spans="1:102">
      <c r="A456" s="29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</row>
    <row r="457" spans="1:102">
      <c r="A457" s="29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</row>
    <row r="458" spans="1:102">
      <c r="A458" s="29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</row>
    <row r="459" spans="1:102">
      <c r="A459" s="29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</row>
    <row r="460" spans="1:102">
      <c r="A460" s="29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</row>
    <row r="461" spans="1:102">
      <c r="A461" s="29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</row>
    <row r="462" spans="1:102">
      <c r="A462" s="29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</row>
    <row r="463" spans="1:102">
      <c r="A463" s="29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</row>
    <row r="464" spans="1:102">
      <c r="A464" s="29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</row>
    <row r="465" spans="1:102">
      <c r="A465" s="29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</row>
    <row r="466" spans="1:102">
      <c r="A466" s="29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</row>
    <row r="467" spans="1:102">
      <c r="A467" s="29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</row>
    <row r="468" spans="1:102">
      <c r="A468" s="29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</row>
    <row r="469" spans="1:102">
      <c r="A469" s="29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</row>
    <row r="470" spans="1:102">
      <c r="A470" s="29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</row>
    <row r="471" spans="1:102">
      <c r="A471" s="29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</row>
    <row r="472" spans="1:102">
      <c r="A472" s="29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</row>
    <row r="473" spans="1:102">
      <c r="A473" s="29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</row>
    <row r="474" spans="1:102">
      <c r="A474" s="29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</row>
    <row r="475" spans="1:102">
      <c r="A475" s="29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</row>
    <row r="476" spans="1:102">
      <c r="A476" s="29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</row>
    <row r="477" spans="1:102">
      <c r="A477" s="29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</row>
    <row r="478" spans="1:102">
      <c r="A478" s="29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</row>
    <row r="479" spans="1:102">
      <c r="A479" s="29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</row>
    <row r="480" spans="1:102">
      <c r="A480" s="29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</row>
    <row r="481" spans="1:102">
      <c r="A481" s="29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</row>
    <row r="482" spans="1:102">
      <c r="A482" s="29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</row>
    <row r="483" spans="1:102">
      <c r="A483" s="29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</row>
    <row r="484" spans="1:102">
      <c r="A484" s="29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</row>
    <row r="485" spans="1:102">
      <c r="A485" s="29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</row>
    <row r="486" spans="1:102">
      <c r="A486" s="29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</row>
    <row r="487" spans="1:102">
      <c r="A487" s="29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</row>
    <row r="488" spans="1:102">
      <c r="A488" s="29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</row>
    <row r="489" spans="1:102">
      <c r="A489" s="29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</row>
    <row r="490" spans="1:102">
      <c r="A490" s="29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</row>
    <row r="491" spans="1:102">
      <c r="A491" s="29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</row>
    <row r="492" spans="1:102">
      <c r="A492" s="29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</row>
    <row r="493" spans="1:102">
      <c r="A493" s="29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</row>
    <row r="494" spans="1:102">
      <c r="A494" s="29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</row>
    <row r="495" spans="1:102">
      <c r="A495" s="29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</row>
    <row r="496" spans="1:102">
      <c r="A496" s="29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</row>
    <row r="497" spans="1:102">
      <c r="A497" s="29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</row>
    <row r="498" spans="1:102">
      <c r="A498" s="29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</row>
    <row r="499" spans="1:102">
      <c r="A499" s="29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</row>
    <row r="500" spans="1:102">
      <c r="A500" s="29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</row>
    <row r="501" spans="1:102">
      <c r="A501" s="29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</row>
    <row r="502" spans="1:102">
      <c r="A502" s="29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</row>
    <row r="503" spans="1:102">
      <c r="A503" s="29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</row>
    <row r="504" spans="1:102">
      <c r="A504" s="29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</row>
    <row r="505" spans="1:102">
      <c r="A505" s="29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</row>
    <row r="506" spans="1:102">
      <c r="A506" s="29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</row>
    <row r="507" spans="1:102">
      <c r="A507" s="29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</row>
    <row r="508" spans="1:102">
      <c r="A508" s="29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</row>
    <row r="509" spans="1:102">
      <c r="A509" s="29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</row>
    <row r="510" spans="1:102">
      <c r="A510" s="29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</row>
    <row r="511" spans="1:102">
      <c r="A511" s="29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</row>
    <row r="512" spans="1:102">
      <c r="A512" s="29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</row>
    <row r="513" spans="1:102">
      <c r="A513" s="29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</row>
    <row r="514" spans="1:102">
      <c r="A514" s="29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</row>
    <row r="515" spans="1:102">
      <c r="A515" s="29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</row>
    <row r="516" spans="1:102">
      <c r="A516" s="29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</row>
    <row r="517" spans="1:102">
      <c r="A517" s="29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</row>
    <row r="518" spans="1:102">
      <c r="A518" s="29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</row>
    <row r="519" spans="1:102">
      <c r="A519" s="29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</row>
    <row r="520" spans="1:102">
      <c r="A520" s="29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</row>
    <row r="521" spans="1:102">
      <c r="A521" s="29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</row>
    <row r="522" spans="1:102">
      <c r="A522" s="29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</row>
    <row r="523" spans="1:102">
      <c r="A523" s="29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</row>
    <row r="524" spans="1:102">
      <c r="A524" s="29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</row>
    <row r="525" spans="1:102">
      <c r="A525" s="29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</row>
    <row r="526" spans="1:102">
      <c r="A526" s="29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</row>
    <row r="527" spans="1:102">
      <c r="A527" s="29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</row>
    <row r="528" spans="1:102">
      <c r="A528" s="29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</row>
    <row r="529" spans="1:102">
      <c r="A529" s="29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</row>
    <row r="530" spans="1:102">
      <c r="A530" s="29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</row>
    <row r="531" spans="1:102">
      <c r="A531" s="29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</row>
    <row r="532" spans="1:102">
      <c r="A532" s="29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</row>
    <row r="533" spans="1:102">
      <c r="A533" s="29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</row>
    <row r="534" spans="1:102">
      <c r="A534" s="29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</row>
    <row r="535" spans="1:102">
      <c r="A535" s="29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</row>
    <row r="536" spans="1:102">
      <c r="A536" s="29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</row>
    <row r="537" spans="1:102">
      <c r="A537" s="29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</row>
    <row r="538" spans="1:102">
      <c r="A538" s="29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</row>
    <row r="539" spans="1:102">
      <c r="A539" s="29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</row>
    <row r="540" spans="1:102">
      <c r="A540" s="29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</row>
    <row r="541" spans="1:102">
      <c r="A541" s="29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</row>
    <row r="542" spans="1:102">
      <c r="A542" s="29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</row>
    <row r="543" spans="1:102">
      <c r="A543" s="29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</row>
    <row r="544" spans="1:102">
      <c r="A544" s="29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</row>
    <row r="545" spans="1:102">
      <c r="A545" s="29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</row>
    <row r="546" spans="1:102">
      <c r="A546" s="29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</row>
    <row r="547" spans="1:102">
      <c r="A547" s="29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</row>
    <row r="548" spans="1:102">
      <c r="A548" s="29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</row>
    <row r="549" spans="1:102">
      <c r="A549" s="29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</row>
    <row r="550" spans="1:102">
      <c r="A550" s="29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</row>
    <row r="551" spans="1:102">
      <c r="A551" s="29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</row>
    <row r="552" spans="1:102">
      <c r="A552" s="29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</row>
    <row r="553" spans="1:102">
      <c r="A553" s="29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</row>
    <row r="554" spans="1:102">
      <c r="A554" s="29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</row>
    <row r="555" spans="1:102">
      <c r="A555" s="29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</row>
    <row r="556" spans="1:102">
      <c r="A556" s="29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</row>
    <row r="557" spans="1:102">
      <c r="A557" s="29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</row>
    <row r="558" spans="1:102">
      <c r="A558" s="29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</row>
    <row r="559" spans="1:102">
      <c r="A559" s="29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</row>
    <row r="560" spans="1:102">
      <c r="A560" s="29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</row>
    <row r="561" spans="1:102">
      <c r="A561" s="29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</row>
    <row r="562" spans="1:102">
      <c r="A562" s="29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</row>
    <row r="563" spans="1:102">
      <c r="A563" s="29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</row>
    <row r="564" spans="1:102">
      <c r="A564" s="29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</row>
    <row r="565" spans="1:102">
      <c r="A565" s="29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</row>
    <row r="566" spans="1:102">
      <c r="A566" s="29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</row>
    <row r="567" spans="1:102">
      <c r="A567" s="29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</row>
    <row r="568" spans="1:102">
      <c r="A568" s="29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</row>
    <row r="569" spans="1:102">
      <c r="A569" s="29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</row>
    <row r="570" spans="1:102">
      <c r="A570" s="29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</row>
    <row r="571" spans="1:102">
      <c r="A571" s="29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</row>
    <row r="572" spans="1:102">
      <c r="A572" s="29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</row>
    <row r="573" spans="1:102">
      <c r="A573" s="29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</row>
    <row r="574" spans="1:102">
      <c r="A574" s="29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</row>
    <row r="575" spans="1:102">
      <c r="A575" s="29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</row>
    <row r="576" spans="1:102">
      <c r="A576" s="29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</row>
    <row r="577" spans="1:102">
      <c r="A577" s="29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</row>
    <row r="578" spans="1:102">
      <c r="A578" s="29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</row>
    <row r="579" spans="1:102">
      <c r="A579" s="29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</row>
    <row r="580" spans="1:102">
      <c r="A580" s="29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</row>
    <row r="581" spans="1:102">
      <c r="A581" s="29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</row>
    <row r="582" spans="1:102">
      <c r="A582" s="29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</row>
    <row r="583" spans="1:102">
      <c r="A583" s="29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</row>
    <row r="584" spans="1:102">
      <c r="A584" s="29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</row>
    <row r="585" spans="1:102">
      <c r="A585" s="29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</row>
    <row r="586" spans="1:102">
      <c r="A586" s="29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</row>
    <row r="587" spans="1:102">
      <c r="A587" s="29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</row>
    <row r="588" spans="1:102">
      <c r="A588" s="29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</row>
    <row r="589" spans="1:102">
      <c r="A589" s="29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</row>
    <row r="590" spans="1:102">
      <c r="A590" s="29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</row>
    <row r="591" spans="1:102">
      <c r="A591" s="29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</row>
    <row r="592" spans="1:102">
      <c r="A592" s="29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</row>
    <row r="593" spans="1:102">
      <c r="A593" s="29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</row>
    <row r="594" spans="1:102">
      <c r="A594" s="29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</row>
    <row r="595" spans="1:102">
      <c r="A595" s="29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</row>
    <row r="596" spans="1:102">
      <c r="A596" s="29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</row>
    <row r="597" spans="1:102">
      <c r="A597" s="29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</row>
    <row r="598" spans="1:102">
      <c r="A598" s="29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</row>
    <row r="599" spans="1:102">
      <c r="A599" s="29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</row>
    <row r="600" spans="1:102">
      <c r="A600" s="29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</row>
    <row r="601" spans="1:102">
      <c r="A601" s="29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</row>
    <row r="602" spans="1:102">
      <c r="A602" s="29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</row>
    <row r="603" spans="1:102">
      <c r="A603" s="29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</row>
    <row r="604" spans="1:102">
      <c r="A604" s="29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</row>
    <row r="605" spans="1:102">
      <c r="A605" s="29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</row>
    <row r="606" spans="1:102">
      <c r="A606" s="29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</row>
    <row r="607" spans="1:102">
      <c r="A607" s="29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</row>
    <row r="608" spans="1:102">
      <c r="A608" s="29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</row>
    <row r="609" spans="1:102">
      <c r="A609" s="29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</row>
    <row r="610" spans="1:102">
      <c r="A610" s="29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</row>
    <row r="611" spans="1:102">
      <c r="A611" s="29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</row>
    <row r="612" spans="1:102">
      <c r="A612" s="29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</row>
    <row r="613" spans="1:102">
      <c r="A613" s="29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</row>
    <row r="614" spans="1:102">
      <c r="A614" s="29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</row>
    <row r="615" spans="1:102">
      <c r="A615" s="29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</row>
    <row r="616" spans="1:102">
      <c r="A616" s="29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</row>
    <row r="617" spans="1:102">
      <c r="A617" s="29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</row>
    <row r="618" spans="1:102">
      <c r="A618" s="29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</row>
    <row r="619" spans="1:102">
      <c r="A619" s="29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</row>
    <row r="620" spans="1:102">
      <c r="A620" s="29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</row>
    <row r="621" spans="1:102">
      <c r="A621" s="29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</row>
    <row r="622" spans="1:102">
      <c r="A622" s="29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</row>
    <row r="623" spans="1:102">
      <c r="A623" s="29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</row>
    <row r="624" spans="1:102">
      <c r="A624" s="29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</row>
    <row r="625" spans="1:102">
      <c r="A625" s="29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</row>
    <row r="626" spans="1:102">
      <c r="A626" s="29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</row>
    <row r="627" spans="1:102">
      <c r="A627" s="29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</row>
    <row r="628" spans="1:102">
      <c r="A628" s="29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</row>
    <row r="629" spans="1:102">
      <c r="A629" s="29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</row>
    <row r="630" spans="1:102">
      <c r="A630" s="29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</row>
    <row r="631" spans="1:102">
      <c r="A631" s="29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</row>
    <row r="632" spans="1:102">
      <c r="A632" s="29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</row>
    <row r="633" spans="1:102">
      <c r="A633" s="29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</row>
    <row r="634" spans="1:102">
      <c r="A634" s="29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</row>
    <row r="635" spans="1:102">
      <c r="A635" s="29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</row>
    <row r="636" spans="1:102">
      <c r="A636" s="29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</row>
    <row r="637" spans="1:102">
      <c r="A637" s="29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</row>
    <row r="638" spans="1:102">
      <c r="A638" s="29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</row>
    <row r="639" spans="1:102">
      <c r="A639" s="29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</row>
    <row r="640" spans="1:102">
      <c r="A640" s="29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</row>
    <row r="641" spans="1:102">
      <c r="A641" s="29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</row>
    <row r="642" spans="1:102">
      <c r="A642" s="29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</row>
    <row r="643" spans="1:102">
      <c r="A643" s="29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</row>
    <row r="644" spans="1:102">
      <c r="A644" s="29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</row>
    <row r="645" spans="1:102">
      <c r="A645" s="29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</row>
    <row r="646" spans="1:102">
      <c r="A646" s="29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</row>
    <row r="647" spans="1:102">
      <c r="A647" s="29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</row>
    <row r="648" spans="1:102">
      <c r="A648" s="29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</row>
    <row r="649" spans="1:102">
      <c r="A649" s="29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</row>
    <row r="650" spans="1:102">
      <c r="A650" s="29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</row>
    <row r="651" spans="1:102">
      <c r="A651" s="29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</row>
    <row r="652" spans="1:102">
      <c r="A652" s="29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</row>
    <row r="653" spans="1:102">
      <c r="A653" s="29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</row>
    <row r="654" spans="1:102">
      <c r="A654" s="29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</row>
    <row r="655" spans="1:102">
      <c r="A655" s="29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</row>
    <row r="656" spans="1:102">
      <c r="A656" s="29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</row>
    <row r="657" spans="1:102">
      <c r="A657" s="29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</row>
    <row r="658" spans="1:102">
      <c r="A658" s="29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</row>
    <row r="659" spans="1:102">
      <c r="A659" s="29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</row>
    <row r="660" spans="1:102">
      <c r="A660" s="29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</row>
    <row r="661" spans="1:102">
      <c r="A661" s="29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</row>
    <row r="662" spans="1:102">
      <c r="A662" s="29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</row>
    <row r="663" spans="1:102">
      <c r="A663" s="29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</row>
    <row r="664" spans="1:102">
      <c r="A664" s="29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</row>
    <row r="665" spans="1:102">
      <c r="A665" s="29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</row>
    <row r="666" spans="1:102">
      <c r="A666" s="29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</row>
    <row r="667" spans="1:102">
      <c r="A667" s="29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</row>
    <row r="668" spans="1:102">
      <c r="A668" s="29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</row>
    <row r="669" spans="1:102">
      <c r="A669" s="29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</row>
    <row r="670" spans="1:102">
      <c r="A670" s="29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</row>
    <row r="671" spans="1:102">
      <c r="A671" s="29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</row>
    <row r="672" spans="1:102">
      <c r="A672" s="29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</row>
    <row r="673" spans="1:102">
      <c r="A673" s="29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</row>
    <row r="674" spans="1:102">
      <c r="A674" s="29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</row>
    <row r="675" spans="1:102">
      <c r="A675" s="29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</row>
    <row r="676" spans="1:102">
      <c r="A676" s="29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</row>
    <row r="677" spans="1:102">
      <c r="A677" s="29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</row>
    <row r="678" spans="1:102">
      <c r="A678" s="29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</row>
    <row r="679" spans="1:102">
      <c r="A679" s="29">
        <v>678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</row>
    <row r="680" spans="1:102">
      <c r="A680" s="29">
        <v>679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</row>
    <row r="681" spans="1:102">
      <c r="A681" s="29">
        <v>680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</row>
    <row r="682" spans="1:102">
      <c r="A682" s="29">
        <v>681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</row>
    <row r="683" spans="1:102">
      <c r="A683" s="29">
        <v>682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</row>
    <row r="684" spans="1:102">
      <c r="A684" s="29">
        <v>683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</row>
    <row r="685" spans="1:102">
      <c r="A685" s="29">
        <v>684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</row>
    <row r="686" spans="1:102">
      <c r="A686" s="29">
        <v>685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</row>
    <row r="687" spans="1:102">
      <c r="A687" s="29">
        <v>686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</row>
    <row r="688" spans="1:102">
      <c r="A688" s="29">
        <v>687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</row>
    <row r="689" spans="1:102">
      <c r="A689" s="29">
        <v>688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</row>
    <row r="690" spans="1:102">
      <c r="A690" s="29">
        <v>689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</row>
    <row r="691" spans="1:102">
      <c r="A691" s="29">
        <v>690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</row>
    <row r="692" spans="1:102">
      <c r="A692" s="29">
        <v>691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</row>
    <row r="693" spans="1:102">
      <c r="A693" s="29">
        <v>692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</row>
    <row r="694" spans="1:102">
      <c r="A694" s="29">
        <v>693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</row>
    <row r="695" spans="1:102">
      <c r="A695" s="29">
        <v>694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</row>
    <row r="696" spans="1:102">
      <c r="A696" s="29">
        <v>695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</row>
    <row r="697" spans="1:102">
      <c r="A697" s="29">
        <v>696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</row>
    <row r="698" spans="1:102">
      <c r="A698" s="29">
        <v>697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</row>
    <row r="699" spans="1:102">
      <c r="A699" s="29">
        <v>698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</row>
    <row r="700" spans="1:102">
      <c r="A700" s="29">
        <v>699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</row>
    <row r="701" spans="1:102">
      <c r="A701" s="29">
        <v>700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</row>
    <row r="702" spans="1:102">
      <c r="A702" s="29">
        <v>701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</row>
    <row r="703" spans="1:102">
      <c r="A703" s="29">
        <v>702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</row>
    <row r="704" spans="1:102">
      <c r="A704" s="29">
        <v>703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</row>
    <row r="705" spans="1:102">
      <c r="A705" s="29">
        <v>704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</row>
    <row r="706" spans="1:102">
      <c r="A706" s="29">
        <v>705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</row>
    <row r="707" spans="1:102">
      <c r="A707" s="29">
        <v>706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</row>
    <row r="708" spans="1:102">
      <c r="A708" s="29">
        <v>707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</row>
    <row r="709" spans="1:102">
      <c r="A709" s="29">
        <v>708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</row>
    <row r="710" spans="1:102">
      <c r="A710" s="29">
        <v>709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</row>
    <row r="711" spans="1:102">
      <c r="A711" s="29">
        <v>710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</row>
    <row r="712" spans="1:102">
      <c r="A712" s="29">
        <v>711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</row>
    <row r="713" spans="1:102">
      <c r="A713" s="29">
        <v>712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</row>
    <row r="714" spans="1:102">
      <c r="A714" s="29">
        <v>713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</row>
    <row r="715" spans="1:102">
      <c r="A715" s="29">
        <v>714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</row>
    <row r="716" spans="1:102">
      <c r="A716" s="29">
        <v>715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</row>
    <row r="717" spans="1:102">
      <c r="A717" s="29">
        <v>716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</row>
    <row r="718" spans="1:102">
      <c r="A718" s="29">
        <v>717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</row>
    <row r="719" spans="1:102">
      <c r="A719" s="29">
        <v>718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</row>
    <row r="720" spans="1:102">
      <c r="A720" s="29">
        <v>719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</row>
    <row r="721" spans="1:102">
      <c r="A721" s="29">
        <v>720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</row>
    <row r="722" spans="1:102">
      <c r="A722" s="29">
        <v>721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</row>
    <row r="723" spans="1:102">
      <c r="A723" s="29">
        <v>722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</row>
    <row r="724" spans="1:102">
      <c r="A724" s="29">
        <v>723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</row>
    <row r="725" spans="1:102">
      <c r="A725" s="29">
        <v>724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</row>
    <row r="726" spans="1:102">
      <c r="A726" s="29">
        <v>725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</row>
    <row r="727" spans="1:102">
      <c r="A727" s="29">
        <v>726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</row>
    <row r="728" spans="1:102">
      <c r="A728" s="29">
        <v>727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</row>
    <row r="729" spans="1:102">
      <c r="A729" s="29">
        <v>728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</row>
    <row r="730" spans="1:102">
      <c r="A730" s="29">
        <v>729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</row>
    <row r="731" spans="1:102">
      <c r="A731" s="29">
        <v>730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</row>
    <row r="732" spans="1:102">
      <c r="A732" s="29">
        <v>731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</row>
    <row r="733" spans="1:102">
      <c r="A733" s="29">
        <v>732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</row>
    <row r="734" spans="1:102">
      <c r="A734" s="29">
        <v>733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</row>
    <row r="735" spans="1:102">
      <c r="A735" s="29">
        <v>734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</row>
    <row r="736" spans="1:102">
      <c r="A736" s="29">
        <v>735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</row>
    <row r="737" spans="1:102">
      <c r="A737" s="29">
        <v>736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</row>
    <row r="738" spans="1:102">
      <c r="A738" s="29">
        <v>737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</row>
    <row r="739" spans="1:102">
      <c r="A739" s="29">
        <v>738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</row>
    <row r="740" spans="1:102">
      <c r="A740" s="29">
        <v>739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</row>
    <row r="741" spans="1:102">
      <c r="A741" s="29">
        <v>740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</row>
    <row r="742" spans="1:102">
      <c r="A742" s="29">
        <v>741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</row>
    <row r="743" spans="1:102">
      <c r="A743" s="29">
        <v>742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</row>
    <row r="744" spans="1:102">
      <c r="A744" s="29">
        <v>743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</row>
    <row r="745" spans="1:102">
      <c r="A745" s="29">
        <v>744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</row>
    <row r="746" spans="1:102">
      <c r="A746" s="29">
        <v>745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</row>
    <row r="747" spans="1:102">
      <c r="A747" s="29">
        <v>746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</row>
    <row r="748" spans="1:102">
      <c r="A748" s="29">
        <v>747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</row>
    <row r="749" spans="1:102">
      <c r="A749" s="29">
        <v>748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</row>
    <row r="750" spans="1:102">
      <c r="A750" s="29">
        <v>749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</row>
    <row r="751" spans="1:102">
      <c r="A751" s="29">
        <v>750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</row>
    <row r="752" spans="1:102">
      <c r="A752" s="29">
        <v>751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</row>
    <row r="753" spans="1:102">
      <c r="A753" s="29">
        <v>752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</row>
    <row r="754" spans="1:102">
      <c r="A754" s="29">
        <v>753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</row>
    <row r="755" spans="1:102">
      <c r="A755" s="29">
        <v>754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</row>
    <row r="756" spans="1:102">
      <c r="A756" s="29">
        <v>755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</row>
    <row r="757" spans="1:102">
      <c r="A757" s="29">
        <v>756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</row>
    <row r="758" spans="1:102">
      <c r="A758" s="29">
        <v>757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</row>
    <row r="759" spans="1:102">
      <c r="A759" s="29">
        <v>758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</row>
    <row r="760" spans="1:102">
      <c r="A760" s="29">
        <v>759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</row>
    <row r="761" spans="1:102">
      <c r="A761" s="29">
        <v>760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</row>
    <row r="762" spans="1:102">
      <c r="A762" s="29">
        <v>761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</row>
    <row r="763" spans="1:102">
      <c r="A763" s="29">
        <v>762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</row>
    <row r="764" spans="1:102">
      <c r="A764" s="29">
        <v>763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</row>
    <row r="765" spans="1:102">
      <c r="A765" s="29">
        <v>764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</row>
    <row r="766" spans="1:102">
      <c r="A766" s="29">
        <v>765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</row>
    <row r="767" spans="1:102">
      <c r="A767" s="29">
        <v>766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</row>
    <row r="768" spans="1:102">
      <c r="A768" s="29">
        <v>767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</row>
    <row r="769" spans="1:102">
      <c r="A769" s="29">
        <v>768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</row>
    <row r="770" spans="1:102">
      <c r="A770" s="29">
        <v>769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</row>
    <row r="771" spans="1:102">
      <c r="A771" s="29">
        <v>770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</row>
    <row r="772" spans="1:102">
      <c r="A772" s="29">
        <v>771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</row>
    <row r="773" spans="1:102">
      <c r="A773" s="29">
        <v>772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</row>
    <row r="774" spans="1:102">
      <c r="A774" s="29">
        <v>773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</row>
    <row r="775" spans="1:102">
      <c r="A775" s="29">
        <v>774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</row>
    <row r="776" spans="1:102">
      <c r="A776" s="29">
        <v>775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</row>
    <row r="777" spans="1:102">
      <c r="A777" s="29">
        <v>776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</row>
    <row r="778" spans="1:102">
      <c r="A778" s="29">
        <v>777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</row>
    <row r="779" spans="1:102">
      <c r="A779" s="29">
        <v>778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</row>
    <row r="780" spans="1:102">
      <c r="A780" s="29">
        <v>779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</row>
    <row r="781" spans="1:102">
      <c r="A781" s="29">
        <v>780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</row>
    <row r="782" spans="1:102">
      <c r="A782" s="29">
        <v>781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</row>
    <row r="783" spans="1:102">
      <c r="A783" s="29">
        <v>782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</row>
    <row r="784" spans="1:102">
      <c r="A784" s="29">
        <v>783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</row>
    <row r="785" spans="1:102">
      <c r="A785" s="29">
        <v>784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</row>
    <row r="786" spans="1:102">
      <c r="A786" s="29">
        <v>785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</row>
    <row r="787" spans="1:102">
      <c r="A787" s="29">
        <v>786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</row>
    <row r="788" spans="1:102">
      <c r="A788" s="29">
        <v>787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</row>
    <row r="789" spans="1:102">
      <c r="A789" s="29">
        <v>788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</row>
    <row r="790" spans="1:102">
      <c r="A790" s="29">
        <v>789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</row>
    <row r="791" spans="1:102">
      <c r="A791" s="29">
        <v>790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</row>
    <row r="792" spans="1:102">
      <c r="A792" s="29">
        <v>791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</row>
    <row r="793" spans="1:102">
      <c r="A793" s="29">
        <v>792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</row>
    <row r="794" spans="1:102">
      <c r="A794" s="29">
        <v>793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</row>
    <row r="795" spans="1:102">
      <c r="A795" s="29">
        <v>794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</row>
    <row r="796" spans="1:102">
      <c r="A796" s="29">
        <v>795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</row>
    <row r="797" spans="1:102">
      <c r="A797" s="29">
        <v>796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</row>
    <row r="798" spans="1:102">
      <c r="A798" s="29">
        <v>797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</row>
    <row r="799" spans="1:102">
      <c r="A799" s="29">
        <v>798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</row>
  </sheetData>
  <hyperlinks>
    <hyperlink ref="N47" r:id="rId1"/>
    <hyperlink ref="N49" r:id="rId2"/>
    <hyperlink ref="N50" r:id="rId3"/>
    <hyperlink ref="N48" r:id="rId4"/>
    <hyperlink ref="N51" r:id="rId5"/>
    <hyperlink ref="U47" r:id="rId6"/>
    <hyperlink ref="U49" r:id="rId7"/>
    <hyperlink ref="U50" r:id="rId8"/>
    <hyperlink ref="U48" r:id="rId9"/>
    <hyperlink ref="U51" r:id="rId10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baseColWidth="10" defaultColWidth="8.83203125" defaultRowHeight="14" x14ac:dyDescent="0"/>
  <cols>
    <col min="2" max="2" width="10.33203125" customWidth="1"/>
    <col min="4" max="4" width="12.6640625" customWidth="1"/>
    <col min="5" max="11" width="10.83203125" customWidth="1"/>
    <col min="12" max="12" width="11.6640625" customWidth="1"/>
    <col min="15" max="15" width="10.5" customWidth="1"/>
    <col min="17" max="17" width="10.5" customWidth="1"/>
    <col min="18" max="19" width="12.33203125" customWidth="1"/>
  </cols>
  <sheetData>
    <row r="1" spans="1:19" ht="49">
      <c r="A1" s="30" t="s">
        <v>15</v>
      </c>
      <c r="B1" s="30" t="s">
        <v>542</v>
      </c>
      <c r="C1" s="30" t="s">
        <v>539</v>
      </c>
      <c r="D1" s="30" t="s">
        <v>540</v>
      </c>
      <c r="E1" s="30" t="s">
        <v>541</v>
      </c>
      <c r="F1" s="30" t="s">
        <v>543</v>
      </c>
      <c r="G1" s="30" t="s">
        <v>544</v>
      </c>
      <c r="H1" s="30" t="s">
        <v>545</v>
      </c>
      <c r="I1" s="30" t="s">
        <v>546</v>
      </c>
      <c r="J1" s="30" t="s">
        <v>547</v>
      </c>
      <c r="K1" s="30" t="s">
        <v>548</v>
      </c>
      <c r="L1" s="30" t="s">
        <v>549</v>
      </c>
      <c r="M1" s="30" t="s">
        <v>550</v>
      </c>
      <c r="N1" s="30" t="s">
        <v>551</v>
      </c>
      <c r="O1" s="30" t="s">
        <v>552</v>
      </c>
      <c r="P1" s="30" t="s">
        <v>553</v>
      </c>
      <c r="Q1" s="30" t="s">
        <v>554</v>
      </c>
      <c r="R1" s="30" t="s">
        <v>555</v>
      </c>
      <c r="S1" s="30" t="s">
        <v>556</v>
      </c>
    </row>
    <row r="2" spans="1:19">
      <c r="B2" s="87" t="s">
        <v>633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8.33203125" customWidth="1"/>
    <col min="5" max="5" width="11.6640625" customWidth="1"/>
    <col min="6" max="7" width="10.5" customWidth="1"/>
    <col min="8" max="8" width="82" customWidth="1"/>
  </cols>
  <sheetData>
    <row r="1" spans="1:8">
      <c r="A1" t="s">
        <v>584</v>
      </c>
      <c r="B1" s="75" t="s">
        <v>580</v>
      </c>
      <c r="C1" s="75" t="s">
        <v>581</v>
      </c>
      <c r="D1" s="75" t="s">
        <v>582</v>
      </c>
      <c r="E1" s="75" t="s">
        <v>526</v>
      </c>
      <c r="F1" s="75" t="s">
        <v>579</v>
      </c>
      <c r="G1" s="75" t="s">
        <v>586</v>
      </c>
      <c r="H1" t="s">
        <v>583</v>
      </c>
    </row>
    <row r="2" spans="1:8">
      <c r="A2" s="39" t="s">
        <v>575</v>
      </c>
      <c r="B2" s="76">
        <v>0.125</v>
      </c>
      <c r="C2" s="76">
        <v>0.1</v>
      </c>
      <c r="D2" s="76"/>
      <c r="E2" s="76">
        <v>0.125</v>
      </c>
      <c r="F2" s="77">
        <v>0.05</v>
      </c>
      <c r="H2" t="s">
        <v>585</v>
      </c>
    </row>
    <row r="3" spans="1:8">
      <c r="A3" s="39" t="s">
        <v>576</v>
      </c>
    </row>
    <row r="4" spans="1:8">
      <c r="A4" s="39" t="s">
        <v>577</v>
      </c>
    </row>
    <row r="5" spans="1:8">
      <c r="A5" s="39" t="s">
        <v>578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Vinely Pros</vt:lpstr>
      <vt:lpstr>Parties</vt:lpstr>
      <vt:lpstr>Wine</vt:lpstr>
      <vt:lpstr>Customers</vt:lpstr>
      <vt:lpstr>Orders</vt:lpstr>
      <vt:lpstr>Order Modification</vt:lpstr>
      <vt:lpstr>Comp Plan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Kwan Hong Lee</cp:lastModifiedBy>
  <dcterms:created xsi:type="dcterms:W3CDTF">2012-09-17T01:12:20Z</dcterms:created>
  <dcterms:modified xsi:type="dcterms:W3CDTF">2012-11-14T14:31:24Z</dcterms:modified>
</cp:coreProperties>
</file>