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Print_Area" localSheetId="0">Sheet1!$B$2:$K$67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K64" i="1"/>
  <c r="K63" i="1"/>
  <c r="I64" i="1"/>
  <c r="I63" i="1"/>
  <c r="F63" i="1"/>
  <c r="K62" i="1"/>
  <c r="K61" i="1"/>
  <c r="K51" i="1"/>
  <c r="K41" i="1"/>
  <c r="K33" i="1"/>
  <c r="K27" i="1"/>
  <c r="K22" i="1"/>
  <c r="K23" i="1"/>
  <c r="K24" i="1"/>
  <c r="K25" i="1"/>
  <c r="K26" i="1"/>
  <c r="K29" i="1"/>
  <c r="K30" i="1"/>
  <c r="K31" i="1"/>
  <c r="K32" i="1"/>
  <c r="K35" i="1"/>
  <c r="K36" i="1"/>
  <c r="K37" i="1"/>
  <c r="K38" i="1"/>
  <c r="K39" i="1"/>
  <c r="K40" i="1"/>
  <c r="K43" i="1"/>
  <c r="K44" i="1"/>
  <c r="K45" i="1"/>
  <c r="K46" i="1"/>
  <c r="K47" i="1"/>
  <c r="K48" i="1"/>
  <c r="K49" i="1"/>
  <c r="K50" i="1"/>
  <c r="K53" i="1"/>
  <c r="K54" i="1"/>
  <c r="K55" i="1"/>
  <c r="K56" i="1"/>
  <c r="K57" i="1"/>
  <c r="K58" i="1"/>
  <c r="K59" i="1"/>
  <c r="K60" i="1"/>
  <c r="K21" i="1"/>
  <c r="K17" i="1"/>
  <c r="K10" i="1"/>
  <c r="K11" i="1"/>
  <c r="K12" i="1"/>
  <c r="K13" i="1"/>
  <c r="K14" i="1"/>
  <c r="K15" i="1"/>
  <c r="K16" i="1"/>
  <c r="K9" i="1"/>
  <c r="F50" i="1" l="1"/>
  <c r="I50" i="1" s="1"/>
  <c r="I38" i="1"/>
  <c r="F36" i="1"/>
  <c r="F29" i="1"/>
  <c r="F46" i="1" l="1"/>
  <c r="I46" i="1" s="1"/>
  <c r="F60" i="1"/>
  <c r="F59" i="1"/>
  <c r="F57" i="1"/>
  <c r="I57" i="1" s="1"/>
  <c r="F56" i="1"/>
  <c r="I56" i="1" s="1"/>
  <c r="I58" i="1"/>
  <c r="I59" i="1"/>
  <c r="I60" i="1"/>
  <c r="F55" i="1"/>
  <c r="I55" i="1" s="1"/>
  <c r="I15" i="1"/>
  <c r="I19" i="1"/>
  <c r="I24" i="1"/>
  <c r="I29" i="1"/>
  <c r="I39" i="1"/>
  <c r="I45" i="1"/>
  <c r="I54" i="1"/>
  <c r="F10" i="1"/>
  <c r="I10" i="1" s="1"/>
  <c r="F11" i="1"/>
  <c r="I11" i="1" s="1"/>
  <c r="F12" i="1"/>
  <c r="I12" i="1" s="1"/>
  <c r="F13" i="1"/>
  <c r="I13" i="1" s="1"/>
  <c r="F16" i="1"/>
  <c r="I16" i="1" s="1"/>
  <c r="I20" i="1"/>
  <c r="F21" i="1"/>
  <c r="I21" i="1" s="1"/>
  <c r="F22" i="1"/>
  <c r="I22" i="1" s="1"/>
  <c r="F23" i="1"/>
  <c r="I23" i="1" s="1"/>
  <c r="F25" i="1"/>
  <c r="I25" i="1" s="1"/>
  <c r="F26" i="1"/>
  <c r="I26" i="1" s="1"/>
  <c r="F30" i="1"/>
  <c r="I30" i="1" s="1"/>
  <c r="F31" i="1"/>
  <c r="I31" i="1" s="1"/>
  <c r="F32" i="1"/>
  <c r="I32" i="1" s="1"/>
  <c r="F35" i="1"/>
  <c r="I35" i="1" s="1"/>
  <c r="I36" i="1"/>
  <c r="F37" i="1"/>
  <c r="I37" i="1" s="1"/>
  <c r="F38" i="1"/>
  <c r="F40" i="1"/>
  <c r="I40" i="1" s="1"/>
  <c r="F43" i="1"/>
  <c r="I43" i="1" s="1"/>
  <c r="I44" i="1"/>
  <c r="F47" i="1"/>
  <c r="I47" i="1" s="1"/>
  <c r="F48" i="1"/>
  <c r="I48" i="1" s="1"/>
  <c r="F49" i="1"/>
  <c r="I49" i="1" s="1"/>
  <c r="I53" i="1"/>
  <c r="F9" i="1"/>
  <c r="I9" i="1" s="1"/>
  <c r="I51" i="1" l="1"/>
  <c r="I61" i="1"/>
  <c r="I17" i="1"/>
  <c r="I41" i="1"/>
  <c r="I33" i="1"/>
  <c r="I27" i="1"/>
  <c r="I62" i="1" l="1"/>
</calcChain>
</file>

<file path=xl/sharedStrings.xml><?xml version="1.0" encoding="utf-8"?>
<sst xmlns="http://schemas.openxmlformats.org/spreadsheetml/2006/main" count="78" uniqueCount="74">
  <si>
    <t>RAMANAND S VISHWAKARMA FURNITURE</t>
  </si>
  <si>
    <t>Estimate by:-</t>
  </si>
  <si>
    <t>Ramanand Vishwakarma</t>
  </si>
  <si>
    <t>SIDE 
Location:-</t>
  </si>
  <si>
    <t>Opp:- Pinnacle Building, B/s Royal Orchid, B/h Binori
 Maple, Corporate Road prahlad nagar</t>
  </si>
  <si>
    <t>S. No:-</t>
  </si>
  <si>
    <t xml:space="preserve">Item Name </t>
  </si>
  <si>
    <t>L(inch)</t>
  </si>
  <si>
    <t>B(inch)</t>
  </si>
  <si>
    <t>Area(fitt)</t>
  </si>
  <si>
    <t>Rate/fitt</t>
  </si>
  <si>
    <t>Quantity</t>
  </si>
  <si>
    <t>Amount this
bill</t>
  </si>
  <si>
    <t>KITCHEN</t>
  </si>
  <si>
    <t>Temple 101"x36"</t>
  </si>
  <si>
    <t>Dining table36"x66"</t>
  </si>
  <si>
    <t>Dining table chair</t>
  </si>
  <si>
    <t>HALL</t>
  </si>
  <si>
    <t>center Table-27"x48"</t>
  </si>
  <si>
    <t>MAIN Door-43.5"x91"</t>
  </si>
  <si>
    <t>MAIN Door Jali- 43.5"x91"</t>
  </si>
  <si>
    <t>MAIN Door Panel- 21'</t>
  </si>
  <si>
    <t>Back Door- 38"x92"</t>
  </si>
  <si>
    <t>Kitchen Door- 29"x92"</t>
  </si>
  <si>
    <t>1st FLOOR BED ROOM NO. -01</t>
  </si>
  <si>
    <t xml:space="preserve">  </t>
  </si>
  <si>
    <t>Bed side box 2 nung</t>
  </si>
  <si>
    <t>2nd FLOOR [ROOM-01]</t>
  </si>
  <si>
    <t>Kapat-84"x92"</t>
  </si>
  <si>
    <t>2nd FLOOR [ROOM-02]</t>
  </si>
  <si>
    <t>Bathroom Kapat-95"x88"</t>
  </si>
  <si>
    <t>Bathroom maliya 64"</t>
  </si>
  <si>
    <t>ALL TOTAL AMOUNT:-</t>
  </si>
  <si>
    <t>Tandem platform 175"x31"</t>
  </si>
  <si>
    <t>M</t>
  </si>
  <si>
    <t>Chimny Showcase 125"x39"</t>
  </si>
  <si>
    <t>service Platform With showcase 101"x65"</t>
  </si>
  <si>
    <t>service Platform With showcase 93"x48"</t>
  </si>
  <si>
    <t>Kapat-39"x101"</t>
  </si>
  <si>
    <t>SOFA 48'</t>
  </si>
  <si>
    <t>TV Unit- 98"x114"</t>
  </si>
  <si>
    <t xml:space="preserve">1st FLOOR Study Area </t>
  </si>
  <si>
    <t>Partition + Door- 102"x115"</t>
  </si>
  <si>
    <t xml:space="preserve"> Kapat- 39"x92"</t>
  </si>
  <si>
    <t>Partition Otaly-14"50.5"</t>
  </si>
  <si>
    <t>TV unit With  Sliding Door 129.5"x92"</t>
  </si>
  <si>
    <t>Kapat- 149"x99"</t>
  </si>
  <si>
    <t>Drasing-48.5"x92"</t>
  </si>
  <si>
    <t>TV unit- 140"x92"</t>
  </si>
  <si>
    <t>Bed -6.5'x7'</t>
  </si>
  <si>
    <t>Bed back gadi panel- 129"x92"</t>
  </si>
  <si>
    <t>Kapat- 143"x92"</t>
  </si>
  <si>
    <t>Bed back gadi panel -100"x114"</t>
  </si>
  <si>
    <t>Dressing Box Typ- 92"x42"</t>
  </si>
  <si>
    <t>TV unit- 93"x92"</t>
  </si>
  <si>
    <t>khacha box-16"x92"</t>
  </si>
  <si>
    <t>Bed Back Gadi panel- 130"x92"</t>
  </si>
  <si>
    <t>TV Unit- 92"x92.5"</t>
  </si>
  <si>
    <t>Dressing box - 92"x42"</t>
  </si>
  <si>
    <t>study Table -38"x92"</t>
  </si>
  <si>
    <t>%WORK</t>
  </si>
  <si>
    <t>TOTAL</t>
  </si>
  <si>
    <t>plus(1)</t>
  </si>
  <si>
    <t>dining ceiling -108"x36"</t>
  </si>
  <si>
    <t>dining ceiling wooden patti-230'</t>
  </si>
  <si>
    <t>TOTAL AMOUNT(DATE:-04/02/2024)</t>
  </si>
  <si>
    <t>Plus(2)</t>
  </si>
  <si>
    <t>total W%</t>
  </si>
  <si>
    <t>RECEIVED PAYMENT</t>
  </si>
  <si>
    <t>PENDING</t>
  </si>
  <si>
    <t>Estimate No:-03</t>
  </si>
  <si>
    <t>Date:-04/02/2024</t>
  </si>
  <si>
    <t>3rd LABOUR ESTIMATE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</si>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</sst>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0" fillId="5" borderId="3" xfId="0" applyFill="1" applyBorder="1"/>
    <xf numFmtId="0" fontId="0" fillId="5" borderId="0" xfId="0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2" borderId="6" xfId="0" applyFill="1" applyBorder="1"/>
    <xf numFmtId="9" fontId="0" fillId="2" borderId="6" xfId="0" applyNumberFormat="1" applyFill="1" applyBorder="1"/>
    <xf numFmtId="9" fontId="0" fillId="2" borderId="7" xfId="0" applyNumberFormat="1" applyFill="1" applyBorder="1"/>
    <xf numFmtId="0" fontId="0" fillId="2" borderId="7" xfId="0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164" fontId="0" fillId="3" borderId="8" xfId="0" applyNumberFormat="1" applyFill="1" applyBorder="1"/>
    <xf numFmtId="0" fontId="7" fillId="3" borderId="12" xfId="0" applyFont="1" applyFill="1" applyBorder="1"/>
    <xf numFmtId="164" fontId="0" fillId="2" borderId="13" xfId="0" applyNumberFormat="1" applyFill="1" applyBorder="1"/>
    <xf numFmtId="164" fontId="1" fillId="2" borderId="14" xfId="0" applyNumberFormat="1" applyFont="1" applyFill="1" applyBorder="1"/>
    <xf numFmtId="0" fontId="0" fillId="2" borderId="15" xfId="0" applyFill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4" fillId="3" borderId="9" xfId="0" applyNumberFormat="1" applyFont="1" applyFill="1" applyBorder="1"/>
    <xf numFmtId="0" fontId="0" fillId="2" borderId="17" xfId="0" applyFill="1" applyBorder="1"/>
    <xf numFmtId="0" fontId="0" fillId="2" borderId="18" xfId="0" applyFill="1" applyBorder="1"/>
    <xf numFmtId="9" fontId="0" fillId="2" borderId="17" xfId="0" applyNumberFormat="1" applyFill="1" applyBorder="1"/>
    <xf numFmtId="0" fontId="0" fillId="2" borderId="19" xfId="0" applyFill="1" applyBorder="1"/>
    <xf numFmtId="0" fontId="1" fillId="2" borderId="20" xfId="0" applyFont="1" applyFill="1" applyBorder="1"/>
    <xf numFmtId="9" fontId="0" fillId="2" borderId="22" xfId="0" applyNumberFormat="1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11" xfId="0" applyFill="1" applyBorder="1"/>
    <xf numFmtId="0" fontId="0" fillId="2" borderId="22" xfId="0" applyFill="1" applyBorder="1"/>
    <xf numFmtId="0" fontId="0" fillId="5" borderId="2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0" fontId="0" fillId="2" borderId="26" xfId="0" applyFill="1" applyBorder="1" applyAlignment="1">
      <alignment horizontal="center" vertical="top" wrapText="1"/>
    </xf>
    <xf numFmtId="0" fontId="0" fillId="6" borderId="21" xfId="0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3" borderId="22" xfId="0" applyFill="1" applyBorder="1"/>
    <xf numFmtId="0" fontId="0" fillId="3" borderId="23" xfId="0" applyFill="1" applyBorder="1"/>
    <xf numFmtId="3" fontId="4" fillId="7" borderId="11" xfId="0" applyNumberFormat="1" applyFont="1" applyFill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3" fillId="3" borderId="33" xfId="0" applyFont="1" applyFill="1" applyBorder="1" applyAlignment="1">
      <alignment horizontal="right"/>
    </xf>
    <xf numFmtId="0" fontId="13" fillId="3" borderId="34" xfId="0" applyFont="1" applyFill="1" applyBorder="1" applyAlignment="1">
      <alignment horizontal="right"/>
    </xf>
    <xf numFmtId="3" fontId="13" fillId="3" borderId="35" xfId="0" applyNumberFormat="1" applyFont="1" applyFill="1" applyBorder="1"/>
    <xf numFmtId="0" fontId="11" fillId="0" borderId="2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3" fontId="11" fillId="0" borderId="23" xfId="0" applyNumberFormat="1" applyFont="1" applyBorder="1"/>
    <xf numFmtId="0" fontId="12" fillId="7" borderId="8" xfId="0" applyFont="1" applyFill="1" applyBorder="1" applyAlignment="1">
      <alignment horizontal="right"/>
    </xf>
    <xf numFmtId="0" fontId="12" fillId="7" borderId="9" xfId="0" applyFont="1" applyFill="1" applyBorder="1" applyAlignment="1">
      <alignment horizontal="right"/>
    </xf>
    <xf numFmtId="0" fontId="12" fillId="7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316523</xdr:colOff>
      <xdr:row>2</xdr:row>
      <xdr:rowOff>57150</xdr:rowOff>
    </xdr:from>
    <xdr:to>
      <xdr:col>10</xdr:col>
      <xdr:colOff>414705</xdr:colOff>
      <xdr:row>2</xdr:row>
      <xdr:rowOff>1000125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474927" y="526073"/>
          <a:ext cx="706316" cy="942975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6762750" y="1495425"/>
          <a:ext cx="104775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58" zoomScale="130" zoomScaleNormal="130" workbookViewId="0">
      <selection activeCell="I68" sqref="I68"/>
    </sheetView>
  </sheetViews>
  <sheetFormatPr defaultRowHeight="15" x14ac:dyDescent="0.25"/>
  <cols>
    <col min="2" max="2" width="11.5703125" customWidth="1"/>
    <col min="3" max="3" width="37.28515625" customWidth="1"/>
    <col min="4" max="4" width="7.42578125" customWidth="1"/>
    <col min="5" max="5" width="7.7109375" customWidth="1"/>
    <col min="6" max="6" width="9.5703125" customWidth="1"/>
    <col min="8" max="8" width="7.5703125" customWidth="1"/>
    <col min="9" max="9" width="12.28515625" customWidth="1"/>
  </cols>
  <sheetData>
    <row r="1" spans="1:11" ht="15.75" thickBot="1" x14ac:dyDescent="0.3"/>
    <row r="2" spans="1:11" ht="21.75" thickBot="1" x14ac:dyDescent="0.4">
      <c r="B2" s="57" t="s">
        <v>0</v>
      </c>
      <c r="C2" s="58"/>
      <c r="D2" s="58"/>
      <c r="E2" s="58"/>
      <c r="F2" s="58"/>
      <c r="G2" s="58"/>
      <c r="H2" s="58"/>
      <c r="I2" s="58"/>
      <c r="J2" s="58"/>
      <c r="K2" s="59"/>
    </row>
    <row r="3" spans="1:11" ht="81.75" customHeight="1" thickBot="1" x14ac:dyDescent="0.3">
      <c r="B3" s="60" t="s">
        <v>73</v>
      </c>
      <c r="C3" s="61"/>
      <c r="D3" s="61"/>
      <c r="E3" s="1"/>
      <c r="F3" s="1"/>
      <c r="G3" s="1"/>
      <c r="H3" s="1"/>
      <c r="I3" s="1"/>
      <c r="J3" s="55"/>
      <c r="K3" s="56"/>
    </row>
    <row r="4" spans="1:11" ht="19.5" thickBot="1" x14ac:dyDescent="0.35">
      <c r="B4" s="48" t="s">
        <v>72</v>
      </c>
      <c r="C4" s="49"/>
      <c r="D4" s="49"/>
      <c r="E4" s="49"/>
      <c r="F4" s="49"/>
      <c r="G4" s="49"/>
      <c r="H4" s="49"/>
      <c r="I4" s="49"/>
      <c r="J4" s="49"/>
      <c r="K4" s="50"/>
    </row>
    <row r="5" spans="1:11" ht="16.5" thickBot="1" x14ac:dyDescent="0.3">
      <c r="B5" s="2" t="s">
        <v>1</v>
      </c>
      <c r="C5" s="3" t="s">
        <v>2</v>
      </c>
      <c r="D5" s="3"/>
      <c r="E5" s="3"/>
      <c r="F5" s="3"/>
      <c r="G5" s="3"/>
      <c r="H5" s="46"/>
      <c r="I5" s="46"/>
      <c r="J5" s="51" t="s">
        <v>70</v>
      </c>
      <c r="K5" s="52"/>
    </row>
    <row r="6" spans="1:11" ht="45.75" thickBot="1" x14ac:dyDescent="0.3">
      <c r="B6" s="36" t="s">
        <v>3</v>
      </c>
      <c r="C6" s="37" t="s">
        <v>4</v>
      </c>
      <c r="D6" s="3"/>
      <c r="E6" s="3"/>
      <c r="F6" s="3"/>
      <c r="G6" s="3"/>
      <c r="H6" s="47"/>
      <c r="I6" s="47"/>
      <c r="J6" s="53" t="s">
        <v>71</v>
      </c>
      <c r="K6" s="54"/>
    </row>
    <row r="7" spans="1:11" ht="30.75" thickBot="1" x14ac:dyDescent="0.3">
      <c r="B7" s="38" t="s">
        <v>5</v>
      </c>
      <c r="C7" s="39" t="s">
        <v>6</v>
      </c>
      <c r="D7" s="39" t="s">
        <v>7</v>
      </c>
      <c r="E7" s="39" t="s">
        <v>8</v>
      </c>
      <c r="F7" s="39" t="s">
        <v>9</v>
      </c>
      <c r="G7" s="39" t="s">
        <v>10</v>
      </c>
      <c r="H7" s="39" t="s">
        <v>11</v>
      </c>
      <c r="I7" s="40" t="s">
        <v>12</v>
      </c>
      <c r="J7" s="41" t="s">
        <v>60</v>
      </c>
      <c r="K7" s="42" t="s">
        <v>61</v>
      </c>
    </row>
    <row r="8" spans="1:11" x14ac:dyDescent="0.25">
      <c r="B8" s="6" t="s">
        <v>13</v>
      </c>
      <c r="C8" s="7"/>
      <c r="D8" s="7"/>
      <c r="E8" s="7"/>
      <c r="F8" s="7"/>
      <c r="G8" s="7"/>
      <c r="H8" s="7"/>
      <c r="I8" s="7"/>
      <c r="J8" s="43"/>
      <c r="K8" s="44"/>
    </row>
    <row r="9" spans="1:11" x14ac:dyDescent="0.25">
      <c r="B9" s="4">
        <v>1</v>
      </c>
      <c r="C9" s="4" t="s">
        <v>33</v>
      </c>
      <c r="D9" s="4">
        <v>175</v>
      </c>
      <c r="E9" s="4">
        <v>31</v>
      </c>
      <c r="F9" s="5">
        <f>D9*E9/144</f>
        <v>37.673611111111114</v>
      </c>
      <c r="G9" s="4">
        <v>650</v>
      </c>
      <c r="H9" s="4">
        <v>1</v>
      </c>
      <c r="I9" s="18">
        <f>F9*G9*H9</f>
        <v>24487.847222222223</v>
      </c>
      <c r="J9" s="28">
        <v>0.95</v>
      </c>
      <c r="K9" s="27">
        <f>I9*J9</f>
        <v>23263.454861111109</v>
      </c>
    </row>
    <row r="10" spans="1:11" x14ac:dyDescent="0.25">
      <c r="B10" s="4">
        <v>2</v>
      </c>
      <c r="C10" s="4" t="s">
        <v>36</v>
      </c>
      <c r="D10" s="4">
        <v>101</v>
      </c>
      <c r="E10" s="4">
        <v>65</v>
      </c>
      <c r="F10" s="5">
        <f t="shared" ref="F10:F50" si="0">D10*E10/144</f>
        <v>45.590277777777779</v>
      </c>
      <c r="G10" s="4">
        <v>390</v>
      </c>
      <c r="H10" s="4">
        <v>1</v>
      </c>
      <c r="I10" s="18">
        <f t="shared" ref="I10:I60" si="1">F10*G10*H10</f>
        <v>17780.208333333332</v>
      </c>
      <c r="J10" s="28">
        <v>0.95</v>
      </c>
      <c r="K10" s="27">
        <f t="shared" ref="K10:K17" si="2">I10*J10</f>
        <v>16891.197916666664</v>
      </c>
    </row>
    <row r="11" spans="1:11" x14ac:dyDescent="0.25">
      <c r="B11" s="4">
        <v>3</v>
      </c>
      <c r="C11" s="4" t="s">
        <v>37</v>
      </c>
      <c r="D11" s="4">
        <v>93</v>
      </c>
      <c r="E11" s="4">
        <v>48</v>
      </c>
      <c r="F11" s="5">
        <f t="shared" si="0"/>
        <v>31</v>
      </c>
      <c r="G11" s="4">
        <v>390</v>
      </c>
      <c r="H11" s="4">
        <v>1</v>
      </c>
      <c r="I11" s="18">
        <f t="shared" si="1"/>
        <v>12090</v>
      </c>
      <c r="J11" s="28">
        <v>0.95</v>
      </c>
      <c r="K11" s="27">
        <f t="shared" si="2"/>
        <v>11485.5</v>
      </c>
    </row>
    <row r="12" spans="1:11" x14ac:dyDescent="0.25">
      <c r="B12" s="4">
        <v>4</v>
      </c>
      <c r="C12" s="4" t="s">
        <v>35</v>
      </c>
      <c r="D12" s="4">
        <v>125</v>
      </c>
      <c r="E12" s="4">
        <v>39</v>
      </c>
      <c r="F12" s="5">
        <f t="shared" si="0"/>
        <v>33.854166666666664</v>
      </c>
      <c r="G12" s="4">
        <v>390</v>
      </c>
      <c r="H12" s="4">
        <v>1</v>
      </c>
      <c r="I12" s="18">
        <f t="shared" si="1"/>
        <v>13203.124999999998</v>
      </c>
      <c r="J12" s="28">
        <v>0.95</v>
      </c>
      <c r="K12" s="27">
        <f t="shared" si="2"/>
        <v>12542.968749999998</v>
      </c>
    </row>
    <row r="13" spans="1:11" x14ac:dyDescent="0.25">
      <c r="B13" s="4">
        <v>5</v>
      </c>
      <c r="C13" s="4" t="s">
        <v>14</v>
      </c>
      <c r="D13" s="4">
        <v>101</v>
      </c>
      <c r="E13" s="4">
        <v>36</v>
      </c>
      <c r="F13" s="5">
        <f t="shared" si="0"/>
        <v>25.25</v>
      </c>
      <c r="G13" s="4">
        <v>390</v>
      </c>
      <c r="H13" s="4">
        <v>1</v>
      </c>
      <c r="I13" s="18">
        <f t="shared" si="1"/>
        <v>9847.5</v>
      </c>
      <c r="J13" s="28">
        <v>0.95</v>
      </c>
      <c r="K13" s="27">
        <f t="shared" si="2"/>
        <v>9355.125</v>
      </c>
    </row>
    <row r="14" spans="1:11" x14ac:dyDescent="0.25">
      <c r="B14" s="4">
        <v>6</v>
      </c>
      <c r="C14" s="4" t="s">
        <v>15</v>
      </c>
      <c r="D14" s="4">
        <v>36</v>
      </c>
      <c r="E14" s="4">
        <v>66</v>
      </c>
      <c r="F14" s="5">
        <v>1</v>
      </c>
      <c r="G14" s="4">
        <v>14000</v>
      </c>
      <c r="H14" s="4">
        <v>1</v>
      </c>
      <c r="I14" s="18">
        <v>14000</v>
      </c>
      <c r="J14" s="26"/>
      <c r="K14" s="27">
        <f t="shared" si="2"/>
        <v>0</v>
      </c>
    </row>
    <row r="15" spans="1:11" x14ac:dyDescent="0.25">
      <c r="B15" s="4">
        <v>7</v>
      </c>
      <c r="C15" s="4" t="s">
        <v>16</v>
      </c>
      <c r="D15" s="4"/>
      <c r="E15" s="4"/>
      <c r="F15" s="5">
        <v>1</v>
      </c>
      <c r="G15" s="4">
        <v>2200</v>
      </c>
      <c r="H15" s="4">
        <v>8</v>
      </c>
      <c r="I15" s="18">
        <f t="shared" si="1"/>
        <v>17600</v>
      </c>
      <c r="J15" s="26"/>
      <c r="K15" s="27">
        <f t="shared" si="2"/>
        <v>0</v>
      </c>
    </row>
    <row r="16" spans="1:11" x14ac:dyDescent="0.25">
      <c r="A16" t="s">
        <v>34</v>
      </c>
      <c r="B16" s="4">
        <v>8</v>
      </c>
      <c r="C16" s="4" t="s">
        <v>38</v>
      </c>
      <c r="D16" s="4">
        <v>39</v>
      </c>
      <c r="E16" s="4">
        <v>101</v>
      </c>
      <c r="F16" s="5">
        <f t="shared" si="0"/>
        <v>27.354166666666668</v>
      </c>
      <c r="G16" s="4">
        <v>390</v>
      </c>
      <c r="H16" s="4">
        <v>1</v>
      </c>
      <c r="I16" s="18">
        <f t="shared" si="1"/>
        <v>10668.125</v>
      </c>
      <c r="J16" s="28">
        <v>0.95</v>
      </c>
      <c r="K16" s="27">
        <f t="shared" si="2"/>
        <v>10134.71875</v>
      </c>
    </row>
    <row r="17" spans="2:11" ht="15.75" thickBot="1" x14ac:dyDescent="0.3">
      <c r="B17" s="12"/>
      <c r="C17" s="12"/>
      <c r="D17" s="12"/>
      <c r="E17" s="12"/>
      <c r="F17" s="13"/>
      <c r="G17" s="12"/>
      <c r="H17" s="12"/>
      <c r="I17" s="19">
        <f>SUM(I9:I16)</f>
        <v>119676.80555555555</v>
      </c>
      <c r="J17" s="29"/>
      <c r="K17" s="30">
        <f>SUM(K9:K16)</f>
        <v>83672.965277777781</v>
      </c>
    </row>
    <row r="18" spans="2:11" ht="15.75" thickBot="1" x14ac:dyDescent="0.3">
      <c r="B18" s="23" t="s">
        <v>17</v>
      </c>
      <c r="C18" s="24"/>
      <c r="D18" s="24"/>
      <c r="E18" s="24"/>
      <c r="F18" s="24"/>
      <c r="G18" s="24"/>
      <c r="H18" s="24"/>
      <c r="I18" s="24"/>
      <c r="J18" s="33"/>
      <c r="K18" s="34"/>
    </row>
    <row r="19" spans="2:11" x14ac:dyDescent="0.25">
      <c r="B19" s="20">
        <v>9</v>
      </c>
      <c r="C19" s="20" t="s">
        <v>39</v>
      </c>
      <c r="D19" s="20"/>
      <c r="E19" s="20"/>
      <c r="F19" s="21">
        <v>48</v>
      </c>
      <c r="G19" s="20">
        <v>400</v>
      </c>
      <c r="H19" s="20">
        <v>1</v>
      </c>
      <c r="I19" s="22">
        <f t="shared" si="1"/>
        <v>19200</v>
      </c>
      <c r="J19" s="35"/>
      <c r="K19" s="32">
        <v>0</v>
      </c>
    </row>
    <row r="20" spans="2:11" x14ac:dyDescent="0.25">
      <c r="B20" s="4">
        <v>10</v>
      </c>
      <c r="C20" s="4" t="s">
        <v>18</v>
      </c>
      <c r="D20" s="4">
        <v>27</v>
      </c>
      <c r="E20" s="4">
        <v>48</v>
      </c>
      <c r="F20" s="5">
        <v>1</v>
      </c>
      <c r="G20" s="4">
        <v>4500</v>
      </c>
      <c r="H20" s="4">
        <v>2</v>
      </c>
      <c r="I20" s="18">
        <f t="shared" si="1"/>
        <v>9000</v>
      </c>
      <c r="J20" s="26"/>
      <c r="K20" s="27">
        <v>0</v>
      </c>
    </row>
    <row r="21" spans="2:11" x14ac:dyDescent="0.25">
      <c r="B21" s="4">
        <v>11</v>
      </c>
      <c r="C21" s="4" t="s">
        <v>40</v>
      </c>
      <c r="D21" s="4">
        <v>98</v>
      </c>
      <c r="E21" s="4">
        <v>114</v>
      </c>
      <c r="F21" s="5">
        <f t="shared" si="0"/>
        <v>77.583333333333329</v>
      </c>
      <c r="G21" s="4">
        <v>280</v>
      </c>
      <c r="H21" s="4">
        <v>1</v>
      </c>
      <c r="I21" s="18">
        <f t="shared" si="1"/>
        <v>21723.333333333332</v>
      </c>
      <c r="J21" s="28">
        <v>0.6</v>
      </c>
      <c r="K21" s="27">
        <f>J21*I21</f>
        <v>13033.999999999998</v>
      </c>
    </row>
    <row r="22" spans="2:11" x14ac:dyDescent="0.25">
      <c r="B22" s="4">
        <v>12</v>
      </c>
      <c r="C22" s="4" t="s">
        <v>19</v>
      </c>
      <c r="D22" s="4">
        <v>43.5</v>
      </c>
      <c r="E22" s="4">
        <v>91</v>
      </c>
      <c r="F22" s="5">
        <f t="shared" si="0"/>
        <v>27.489583333333332</v>
      </c>
      <c r="G22" s="4">
        <v>250</v>
      </c>
      <c r="H22" s="4">
        <v>1</v>
      </c>
      <c r="I22" s="18">
        <f t="shared" si="1"/>
        <v>6872.395833333333</v>
      </c>
      <c r="J22" s="28">
        <v>0.3</v>
      </c>
      <c r="K22" s="27">
        <f t="shared" ref="K22:K60" si="3">J22*I22</f>
        <v>2061.71875</v>
      </c>
    </row>
    <row r="23" spans="2:11" x14ac:dyDescent="0.25">
      <c r="B23" s="4">
        <v>13</v>
      </c>
      <c r="C23" s="4" t="s">
        <v>20</v>
      </c>
      <c r="D23" s="4">
        <v>43.5</v>
      </c>
      <c r="E23" s="4">
        <v>91</v>
      </c>
      <c r="F23" s="5">
        <f t="shared" si="0"/>
        <v>27.489583333333332</v>
      </c>
      <c r="G23" s="4">
        <v>250</v>
      </c>
      <c r="H23" s="4">
        <v>1</v>
      </c>
      <c r="I23" s="18">
        <f t="shared" si="1"/>
        <v>6872.395833333333</v>
      </c>
      <c r="J23" s="26"/>
      <c r="K23" s="27">
        <f t="shared" si="3"/>
        <v>0</v>
      </c>
    </row>
    <row r="24" spans="2:11" x14ac:dyDescent="0.25">
      <c r="B24" s="4">
        <v>14</v>
      </c>
      <c r="C24" s="4" t="s">
        <v>21</v>
      </c>
      <c r="D24" s="4"/>
      <c r="E24" s="4"/>
      <c r="F24" s="5">
        <v>21</v>
      </c>
      <c r="G24" s="4">
        <v>210</v>
      </c>
      <c r="H24" s="4">
        <v>1</v>
      </c>
      <c r="I24" s="18">
        <f t="shared" si="1"/>
        <v>4410</v>
      </c>
      <c r="J24" s="26"/>
      <c r="K24" s="27">
        <f t="shared" si="3"/>
        <v>0</v>
      </c>
    </row>
    <row r="25" spans="2:11" x14ac:dyDescent="0.25">
      <c r="B25" s="4">
        <v>15</v>
      </c>
      <c r="C25" s="4" t="s">
        <v>22</v>
      </c>
      <c r="D25" s="4">
        <v>38</v>
      </c>
      <c r="E25" s="4">
        <v>92</v>
      </c>
      <c r="F25" s="5">
        <f t="shared" si="0"/>
        <v>24.277777777777779</v>
      </c>
      <c r="G25" s="4">
        <v>250</v>
      </c>
      <c r="H25" s="4">
        <v>1</v>
      </c>
      <c r="I25" s="18">
        <f t="shared" si="1"/>
        <v>6069.4444444444443</v>
      </c>
      <c r="J25" s="28">
        <v>0.3</v>
      </c>
      <c r="K25" s="27">
        <f t="shared" si="3"/>
        <v>1820.8333333333333</v>
      </c>
    </row>
    <row r="26" spans="2:11" x14ac:dyDescent="0.25">
      <c r="B26" s="4">
        <v>16</v>
      </c>
      <c r="C26" s="4" t="s">
        <v>23</v>
      </c>
      <c r="D26" s="4">
        <v>29</v>
      </c>
      <c r="E26" s="4">
        <v>92</v>
      </c>
      <c r="F26" s="5">
        <f t="shared" si="0"/>
        <v>18.527777777777779</v>
      </c>
      <c r="G26" s="4">
        <v>150</v>
      </c>
      <c r="H26" s="4">
        <v>1</v>
      </c>
      <c r="I26" s="18">
        <f t="shared" si="1"/>
        <v>2779.166666666667</v>
      </c>
      <c r="J26" s="26"/>
      <c r="K26" s="27">
        <f t="shared" si="3"/>
        <v>0</v>
      </c>
    </row>
    <row r="27" spans="2:11" ht="15.75" thickBot="1" x14ac:dyDescent="0.3">
      <c r="B27" s="12"/>
      <c r="C27" s="12"/>
      <c r="D27" s="12"/>
      <c r="E27" s="12"/>
      <c r="F27" s="13"/>
      <c r="G27" s="12"/>
      <c r="H27" s="12"/>
      <c r="I27" s="19">
        <f>SUM(I19:I26)</f>
        <v>76926.736111111109</v>
      </c>
      <c r="J27" s="29"/>
      <c r="K27" s="30">
        <f>SUM(K19:K26)</f>
        <v>16916.552083333332</v>
      </c>
    </row>
    <row r="28" spans="2:11" ht="15.75" thickBot="1" x14ac:dyDescent="0.3">
      <c r="B28" s="23" t="s">
        <v>41</v>
      </c>
      <c r="C28" s="24"/>
      <c r="D28" s="24"/>
      <c r="E28" s="24"/>
      <c r="F28" s="24"/>
      <c r="G28" s="24"/>
      <c r="H28" s="24"/>
      <c r="I28" s="24"/>
      <c r="J28" s="33"/>
      <c r="K28" s="34"/>
    </row>
    <row r="29" spans="2:11" x14ac:dyDescent="0.25">
      <c r="B29" s="20">
        <v>17</v>
      </c>
      <c r="C29" s="20" t="s">
        <v>44</v>
      </c>
      <c r="D29" s="20">
        <v>14</v>
      </c>
      <c r="E29" s="20">
        <v>50.5</v>
      </c>
      <c r="F29" s="21">
        <f>E29*D29/144</f>
        <v>4.9097222222222223</v>
      </c>
      <c r="G29" s="20">
        <v>210</v>
      </c>
      <c r="H29" s="20">
        <v>1</v>
      </c>
      <c r="I29" s="22">
        <f t="shared" si="1"/>
        <v>1031.0416666666667</v>
      </c>
      <c r="J29" s="31">
        <v>0.75</v>
      </c>
      <c r="K29" s="32">
        <f t="shared" si="3"/>
        <v>773.28125</v>
      </c>
    </row>
    <row r="30" spans="2:11" x14ac:dyDescent="0.25">
      <c r="B30" s="4">
        <v>18</v>
      </c>
      <c r="C30" s="4" t="s">
        <v>45</v>
      </c>
      <c r="D30" s="4">
        <v>129.5</v>
      </c>
      <c r="E30" s="4">
        <v>92</v>
      </c>
      <c r="F30" s="5">
        <f t="shared" si="0"/>
        <v>82.736111111111114</v>
      </c>
      <c r="G30" s="4">
        <v>210</v>
      </c>
      <c r="H30" s="4">
        <v>1</v>
      </c>
      <c r="I30" s="18">
        <f t="shared" si="1"/>
        <v>17374.583333333336</v>
      </c>
      <c r="J30" s="28">
        <v>0.75</v>
      </c>
      <c r="K30" s="27">
        <f t="shared" si="3"/>
        <v>13030.937500000002</v>
      </c>
    </row>
    <row r="31" spans="2:11" x14ac:dyDescent="0.25">
      <c r="B31" s="4">
        <v>19</v>
      </c>
      <c r="C31" s="4" t="s">
        <v>43</v>
      </c>
      <c r="D31" s="4">
        <v>39</v>
      </c>
      <c r="E31" s="4">
        <v>92</v>
      </c>
      <c r="F31" s="5">
        <f t="shared" si="0"/>
        <v>24.916666666666668</v>
      </c>
      <c r="G31" s="4">
        <v>390</v>
      </c>
      <c r="H31" s="4">
        <v>1</v>
      </c>
      <c r="I31" s="18">
        <f t="shared" si="1"/>
        <v>9717.5</v>
      </c>
      <c r="J31" s="28">
        <v>0.75</v>
      </c>
      <c r="K31" s="27">
        <f t="shared" si="3"/>
        <v>7288.125</v>
      </c>
    </row>
    <row r="32" spans="2:11" x14ac:dyDescent="0.25">
      <c r="B32" s="4">
        <v>20</v>
      </c>
      <c r="C32" s="4" t="s">
        <v>42</v>
      </c>
      <c r="D32" s="4">
        <v>102</v>
      </c>
      <c r="E32" s="4">
        <v>115</v>
      </c>
      <c r="F32" s="5">
        <f t="shared" si="0"/>
        <v>81.458333333333329</v>
      </c>
      <c r="G32" s="4">
        <v>210</v>
      </c>
      <c r="H32" s="4">
        <v>1</v>
      </c>
      <c r="I32" s="18">
        <f t="shared" si="1"/>
        <v>17106.25</v>
      </c>
      <c r="J32" s="28">
        <v>0.75</v>
      </c>
      <c r="K32" s="27">
        <f t="shared" si="3"/>
        <v>12829.6875</v>
      </c>
    </row>
    <row r="33" spans="2:11" ht="15.75" thickBot="1" x14ac:dyDescent="0.3">
      <c r="B33" s="12"/>
      <c r="C33" s="12"/>
      <c r="D33" s="12"/>
      <c r="E33" s="12"/>
      <c r="F33" s="13"/>
      <c r="G33" s="12"/>
      <c r="H33" s="12"/>
      <c r="I33" s="19">
        <f>SUM(I29:I32)</f>
        <v>45229.375</v>
      </c>
      <c r="J33" s="29"/>
      <c r="K33" s="30">
        <f>SUM(K29:K32)</f>
        <v>33922.03125</v>
      </c>
    </row>
    <row r="34" spans="2:11" ht="15.75" thickBot="1" x14ac:dyDescent="0.3">
      <c r="B34" s="23" t="s">
        <v>24</v>
      </c>
      <c r="C34" s="24"/>
      <c r="D34" s="24"/>
      <c r="E34" s="24"/>
      <c r="F34" s="24"/>
      <c r="G34" s="24"/>
      <c r="H34" s="24"/>
      <c r="I34" s="24"/>
      <c r="J34" s="33" t="s">
        <v>25</v>
      </c>
      <c r="K34" s="34"/>
    </row>
    <row r="35" spans="2:11" x14ac:dyDescent="0.25">
      <c r="B35" s="20">
        <v>21</v>
      </c>
      <c r="C35" s="20" t="s">
        <v>46</v>
      </c>
      <c r="D35" s="20">
        <v>149</v>
      </c>
      <c r="E35" s="20">
        <v>99</v>
      </c>
      <c r="F35" s="21">
        <f t="shared" si="0"/>
        <v>102.4375</v>
      </c>
      <c r="G35" s="20">
        <v>390</v>
      </c>
      <c r="H35" s="20">
        <v>1</v>
      </c>
      <c r="I35" s="22">
        <f t="shared" si="1"/>
        <v>39950.625</v>
      </c>
      <c r="J35" s="31">
        <v>0.75</v>
      </c>
      <c r="K35" s="32">
        <f t="shared" si="3"/>
        <v>29962.96875</v>
      </c>
    </row>
    <row r="36" spans="2:11" x14ac:dyDescent="0.25">
      <c r="B36" s="4">
        <v>22</v>
      </c>
      <c r="C36" s="4" t="s">
        <v>47</v>
      </c>
      <c r="D36" s="4">
        <v>48.5</v>
      </c>
      <c r="E36" s="4">
        <v>92</v>
      </c>
      <c r="F36" s="5">
        <f>E36*D36/144</f>
        <v>30.986111111111111</v>
      </c>
      <c r="G36" s="4">
        <v>390</v>
      </c>
      <c r="H36" s="4">
        <v>1</v>
      </c>
      <c r="I36" s="18">
        <f t="shared" si="1"/>
        <v>12084.583333333334</v>
      </c>
      <c r="J36" s="28">
        <v>0.75</v>
      </c>
      <c r="K36" s="27">
        <f t="shared" si="3"/>
        <v>9063.4375</v>
      </c>
    </row>
    <row r="37" spans="2:11" x14ac:dyDescent="0.25">
      <c r="B37" s="4">
        <v>23</v>
      </c>
      <c r="C37" s="4" t="s">
        <v>48</v>
      </c>
      <c r="D37" s="4">
        <v>140</v>
      </c>
      <c r="E37" s="4">
        <v>92</v>
      </c>
      <c r="F37" s="5">
        <f t="shared" si="0"/>
        <v>89.444444444444443</v>
      </c>
      <c r="G37" s="4">
        <v>280</v>
      </c>
      <c r="H37" s="4">
        <v>1</v>
      </c>
      <c r="I37" s="18">
        <f t="shared" si="1"/>
        <v>25044.444444444445</v>
      </c>
      <c r="J37" s="28">
        <v>0.75</v>
      </c>
      <c r="K37" s="27">
        <f t="shared" si="3"/>
        <v>18783.333333333336</v>
      </c>
    </row>
    <row r="38" spans="2:11" x14ac:dyDescent="0.25">
      <c r="B38" s="4">
        <v>24</v>
      </c>
      <c r="C38" s="4" t="s">
        <v>49</v>
      </c>
      <c r="D38" s="4"/>
      <c r="E38" s="4"/>
      <c r="F38" s="5">
        <f t="shared" si="0"/>
        <v>0</v>
      </c>
      <c r="G38" s="4">
        <v>12500</v>
      </c>
      <c r="H38" s="4">
        <v>1</v>
      </c>
      <c r="I38" s="18">
        <f>G38</f>
        <v>12500</v>
      </c>
      <c r="J38" s="28">
        <v>0.75</v>
      </c>
      <c r="K38" s="27">
        <f t="shared" si="3"/>
        <v>9375</v>
      </c>
    </row>
    <row r="39" spans="2:11" x14ac:dyDescent="0.25">
      <c r="B39" s="4">
        <v>25</v>
      </c>
      <c r="C39" s="4" t="s">
        <v>26</v>
      </c>
      <c r="D39" s="4"/>
      <c r="E39" s="4"/>
      <c r="F39" s="5">
        <v>1</v>
      </c>
      <c r="G39" s="4">
        <v>3200</v>
      </c>
      <c r="H39" s="4">
        <v>2</v>
      </c>
      <c r="I39" s="18">
        <f t="shared" si="1"/>
        <v>6400</v>
      </c>
      <c r="J39" s="28">
        <v>0.75</v>
      </c>
      <c r="K39" s="27">
        <f t="shared" si="3"/>
        <v>4800</v>
      </c>
    </row>
    <row r="40" spans="2:11" x14ac:dyDescent="0.25">
      <c r="B40" s="4">
        <v>26</v>
      </c>
      <c r="C40" s="4" t="s">
        <v>50</v>
      </c>
      <c r="D40" s="4">
        <v>129</v>
      </c>
      <c r="E40" s="4">
        <v>92</v>
      </c>
      <c r="F40" s="5">
        <f t="shared" si="0"/>
        <v>82.416666666666671</v>
      </c>
      <c r="G40" s="4">
        <v>210</v>
      </c>
      <c r="H40" s="4">
        <v>1</v>
      </c>
      <c r="I40" s="18">
        <f t="shared" si="1"/>
        <v>17307.5</v>
      </c>
      <c r="J40" s="28">
        <v>0.75</v>
      </c>
      <c r="K40" s="27">
        <f t="shared" si="3"/>
        <v>12980.625</v>
      </c>
    </row>
    <row r="41" spans="2:11" ht="15.75" thickBot="1" x14ac:dyDescent="0.3">
      <c r="B41" s="12"/>
      <c r="C41" s="12"/>
      <c r="D41" s="12"/>
      <c r="E41" s="12"/>
      <c r="F41" s="13"/>
      <c r="G41" s="12"/>
      <c r="H41" s="12"/>
      <c r="I41" s="19">
        <f>SUM(I35:I40)</f>
        <v>113287.15277777778</v>
      </c>
      <c r="J41" s="29"/>
      <c r="K41" s="30">
        <f>SUM(K35:K40)</f>
        <v>84965.364583333343</v>
      </c>
    </row>
    <row r="42" spans="2:11" ht="15.75" thickBot="1" x14ac:dyDescent="0.3">
      <c r="B42" s="23" t="s">
        <v>29</v>
      </c>
      <c r="C42" s="24"/>
      <c r="D42" s="24"/>
      <c r="E42" s="24"/>
      <c r="F42" s="24"/>
      <c r="G42" s="24"/>
      <c r="H42" s="24"/>
      <c r="I42" s="24"/>
      <c r="J42" s="33"/>
      <c r="K42" s="34"/>
    </row>
    <row r="43" spans="2:11" x14ac:dyDescent="0.25">
      <c r="B43" s="20">
        <v>27</v>
      </c>
      <c r="C43" s="20" t="s">
        <v>51</v>
      </c>
      <c r="D43" s="20">
        <v>143</v>
      </c>
      <c r="E43" s="20">
        <v>92</v>
      </c>
      <c r="F43" s="21">
        <f t="shared" si="0"/>
        <v>91.361111111111114</v>
      </c>
      <c r="G43" s="20">
        <v>390</v>
      </c>
      <c r="H43" s="20">
        <v>1</v>
      </c>
      <c r="I43" s="22">
        <f t="shared" si="1"/>
        <v>35630.833333333336</v>
      </c>
      <c r="J43" s="31">
        <v>0.75</v>
      </c>
      <c r="K43" s="32">
        <f t="shared" si="3"/>
        <v>26723.125</v>
      </c>
    </row>
    <row r="44" spans="2:11" x14ac:dyDescent="0.25">
      <c r="B44" s="4">
        <v>28</v>
      </c>
      <c r="C44" s="4" t="s">
        <v>49</v>
      </c>
      <c r="D44" s="4"/>
      <c r="E44" s="4"/>
      <c r="F44" s="5">
        <v>1</v>
      </c>
      <c r="G44" s="4">
        <v>12500</v>
      </c>
      <c r="H44" s="4">
        <v>1</v>
      </c>
      <c r="I44" s="18">
        <f t="shared" si="1"/>
        <v>12500</v>
      </c>
      <c r="J44" s="28">
        <v>0.75</v>
      </c>
      <c r="K44" s="27">
        <f t="shared" si="3"/>
        <v>9375</v>
      </c>
    </row>
    <row r="45" spans="2:11" x14ac:dyDescent="0.25">
      <c r="B45" s="4">
        <v>29</v>
      </c>
      <c r="C45" s="4" t="s">
        <v>26</v>
      </c>
      <c r="D45" s="4"/>
      <c r="E45" s="4"/>
      <c r="F45" s="5">
        <v>1</v>
      </c>
      <c r="G45" s="4">
        <v>3200</v>
      </c>
      <c r="H45" s="4">
        <v>2</v>
      </c>
      <c r="I45" s="18">
        <f t="shared" si="1"/>
        <v>6400</v>
      </c>
      <c r="J45" s="28">
        <v>0.75</v>
      </c>
      <c r="K45" s="27">
        <f t="shared" si="3"/>
        <v>4800</v>
      </c>
    </row>
    <row r="46" spans="2:11" x14ac:dyDescent="0.25">
      <c r="B46" s="4">
        <v>30</v>
      </c>
      <c r="C46" s="4" t="s">
        <v>52</v>
      </c>
      <c r="D46" s="4">
        <v>100</v>
      </c>
      <c r="E46" s="4">
        <v>114</v>
      </c>
      <c r="F46" s="5">
        <f>D46*E46/144</f>
        <v>79.166666666666671</v>
      </c>
      <c r="G46" s="4">
        <v>210</v>
      </c>
      <c r="H46" s="4">
        <v>1</v>
      </c>
      <c r="I46" s="18">
        <f>F46*G46*H46</f>
        <v>16625</v>
      </c>
      <c r="J46" s="28">
        <v>0.75</v>
      </c>
      <c r="K46" s="27">
        <f t="shared" si="3"/>
        <v>12468.75</v>
      </c>
    </row>
    <row r="47" spans="2:11" x14ac:dyDescent="0.25">
      <c r="B47" s="4">
        <v>31</v>
      </c>
      <c r="C47" s="4" t="s">
        <v>53</v>
      </c>
      <c r="D47" s="4">
        <v>92</v>
      </c>
      <c r="E47" s="4">
        <v>42</v>
      </c>
      <c r="F47" s="5">
        <f t="shared" si="0"/>
        <v>26.833333333333332</v>
      </c>
      <c r="G47" s="4">
        <v>390</v>
      </c>
      <c r="H47" s="4">
        <v>1</v>
      </c>
      <c r="I47" s="18">
        <f t="shared" si="1"/>
        <v>10465</v>
      </c>
      <c r="J47" s="28">
        <v>0.75</v>
      </c>
      <c r="K47" s="27">
        <f t="shared" si="3"/>
        <v>7848.75</v>
      </c>
    </row>
    <row r="48" spans="2:11" x14ac:dyDescent="0.25">
      <c r="B48" s="4">
        <v>32</v>
      </c>
      <c r="C48" s="4" t="s">
        <v>28</v>
      </c>
      <c r="D48" s="4">
        <v>84</v>
      </c>
      <c r="E48" s="4">
        <v>92</v>
      </c>
      <c r="F48" s="5">
        <f t="shared" si="0"/>
        <v>53.666666666666664</v>
      </c>
      <c r="G48" s="4">
        <v>390</v>
      </c>
      <c r="H48" s="4">
        <v>1</v>
      </c>
      <c r="I48" s="18">
        <f t="shared" si="1"/>
        <v>20930</v>
      </c>
      <c r="J48" s="28">
        <v>0.75</v>
      </c>
      <c r="K48" s="27">
        <f t="shared" si="3"/>
        <v>15697.5</v>
      </c>
    </row>
    <row r="49" spans="2:11" x14ac:dyDescent="0.25">
      <c r="B49" s="4">
        <v>33</v>
      </c>
      <c r="C49" s="4" t="s">
        <v>54</v>
      </c>
      <c r="D49" s="4">
        <v>93</v>
      </c>
      <c r="E49" s="4">
        <v>92</v>
      </c>
      <c r="F49" s="5">
        <f t="shared" si="0"/>
        <v>59.416666666666664</v>
      </c>
      <c r="G49" s="4">
        <v>280</v>
      </c>
      <c r="H49" s="4">
        <v>1</v>
      </c>
      <c r="I49" s="18">
        <f t="shared" si="1"/>
        <v>16636.666666666664</v>
      </c>
      <c r="J49" s="28">
        <v>0.75</v>
      </c>
      <c r="K49" s="27">
        <f t="shared" si="3"/>
        <v>12477.499999999998</v>
      </c>
    </row>
    <row r="50" spans="2:11" x14ac:dyDescent="0.25">
      <c r="B50" s="4">
        <v>34</v>
      </c>
      <c r="C50" s="4" t="s">
        <v>55</v>
      </c>
      <c r="D50" s="4">
        <v>16</v>
      </c>
      <c r="E50" s="4">
        <v>92</v>
      </c>
      <c r="F50" s="5">
        <f t="shared" si="0"/>
        <v>10.222222222222221</v>
      </c>
      <c r="G50" s="4">
        <v>390</v>
      </c>
      <c r="H50" s="4">
        <v>1</v>
      </c>
      <c r="I50" s="18">
        <f t="shared" si="1"/>
        <v>3986.6666666666665</v>
      </c>
      <c r="J50" s="28">
        <v>0.75</v>
      </c>
      <c r="K50" s="27">
        <f t="shared" si="3"/>
        <v>2990</v>
      </c>
    </row>
    <row r="51" spans="2:11" ht="15.75" thickBot="1" x14ac:dyDescent="0.3">
      <c r="B51" s="12"/>
      <c r="C51" s="12"/>
      <c r="D51" s="12"/>
      <c r="E51" s="12"/>
      <c r="F51" s="13"/>
      <c r="G51" s="12"/>
      <c r="H51" s="12"/>
      <c r="I51" s="19">
        <f>SUM(I43:I50)</f>
        <v>123174.16666666667</v>
      </c>
      <c r="J51" s="29"/>
      <c r="K51" s="30">
        <f>SUM(K43:K50)</f>
        <v>92380.625</v>
      </c>
    </row>
    <row r="52" spans="2:11" ht="15.75" thickBot="1" x14ac:dyDescent="0.3">
      <c r="B52" s="23" t="s">
        <v>27</v>
      </c>
      <c r="C52" s="24"/>
      <c r="D52" s="24"/>
      <c r="E52" s="24"/>
      <c r="F52" s="24"/>
      <c r="G52" s="24"/>
      <c r="H52" s="24"/>
      <c r="I52" s="24"/>
      <c r="J52" s="33"/>
      <c r="K52" s="34"/>
    </row>
    <row r="53" spans="2:11" x14ac:dyDescent="0.25">
      <c r="B53" s="20">
        <v>35</v>
      </c>
      <c r="C53" s="20" t="s">
        <v>49</v>
      </c>
      <c r="D53" s="20"/>
      <c r="E53" s="20"/>
      <c r="F53" s="21">
        <v>1</v>
      </c>
      <c r="G53" s="20">
        <v>12500</v>
      </c>
      <c r="H53" s="20">
        <v>1</v>
      </c>
      <c r="I53" s="22">
        <f t="shared" si="1"/>
        <v>12500</v>
      </c>
      <c r="J53" s="31">
        <v>0.75</v>
      </c>
      <c r="K53" s="32">
        <f t="shared" si="3"/>
        <v>9375</v>
      </c>
    </row>
    <row r="54" spans="2:11" x14ac:dyDescent="0.25">
      <c r="B54" s="4">
        <v>36</v>
      </c>
      <c r="C54" s="4" t="s">
        <v>26</v>
      </c>
      <c r="D54" s="4"/>
      <c r="E54" s="4"/>
      <c r="F54" s="5">
        <v>1</v>
      </c>
      <c r="G54" s="4">
        <v>3200</v>
      </c>
      <c r="H54" s="4">
        <v>2</v>
      </c>
      <c r="I54" s="18">
        <f t="shared" si="1"/>
        <v>6400</v>
      </c>
      <c r="J54" s="28">
        <v>0.75</v>
      </c>
      <c r="K54" s="27">
        <f t="shared" si="3"/>
        <v>4800</v>
      </c>
    </row>
    <row r="55" spans="2:11" x14ac:dyDescent="0.25">
      <c r="B55" s="4">
        <v>37</v>
      </c>
      <c r="C55" s="4" t="s">
        <v>59</v>
      </c>
      <c r="D55" s="4">
        <v>38</v>
      </c>
      <c r="E55" s="4">
        <v>92</v>
      </c>
      <c r="F55" s="5">
        <f>D55*E55/144</f>
        <v>24.277777777777779</v>
      </c>
      <c r="G55" s="4">
        <v>210</v>
      </c>
      <c r="H55" s="4">
        <v>1</v>
      </c>
      <c r="I55" s="18">
        <f t="shared" si="1"/>
        <v>5098.3333333333339</v>
      </c>
      <c r="J55" s="28">
        <v>0.75</v>
      </c>
      <c r="K55" s="27">
        <f t="shared" si="3"/>
        <v>3823.7500000000005</v>
      </c>
    </row>
    <row r="56" spans="2:11" x14ac:dyDescent="0.25">
      <c r="B56" s="4">
        <v>38</v>
      </c>
      <c r="C56" s="4" t="s">
        <v>56</v>
      </c>
      <c r="D56" s="4">
        <v>130</v>
      </c>
      <c r="E56" s="4">
        <v>92</v>
      </c>
      <c r="F56" s="5">
        <f>D56*E56/144</f>
        <v>83.055555555555557</v>
      </c>
      <c r="G56" s="4">
        <v>210</v>
      </c>
      <c r="H56" s="4">
        <v>1</v>
      </c>
      <c r="I56" s="18">
        <f t="shared" si="1"/>
        <v>17441.666666666668</v>
      </c>
      <c r="J56" s="28">
        <v>0.75</v>
      </c>
      <c r="K56" s="27">
        <f t="shared" si="3"/>
        <v>13081.25</v>
      </c>
    </row>
    <row r="57" spans="2:11" x14ac:dyDescent="0.25">
      <c r="B57" s="4">
        <v>39</v>
      </c>
      <c r="C57" s="4" t="s">
        <v>30</v>
      </c>
      <c r="D57" s="4">
        <v>95</v>
      </c>
      <c r="E57" s="4">
        <v>88</v>
      </c>
      <c r="F57" s="5">
        <f>D57*E57/144</f>
        <v>58.055555555555557</v>
      </c>
      <c r="G57" s="4">
        <v>390</v>
      </c>
      <c r="H57" s="4">
        <v>1</v>
      </c>
      <c r="I57" s="18">
        <f t="shared" si="1"/>
        <v>22641.666666666668</v>
      </c>
      <c r="J57" s="28">
        <v>0.75</v>
      </c>
      <c r="K57" s="27">
        <f t="shared" si="3"/>
        <v>16981.25</v>
      </c>
    </row>
    <row r="58" spans="2:11" x14ac:dyDescent="0.25">
      <c r="B58" s="4">
        <v>40</v>
      </c>
      <c r="C58" s="4" t="s">
        <v>31</v>
      </c>
      <c r="D58" s="4"/>
      <c r="E58" s="4"/>
      <c r="F58" s="5">
        <v>5.33</v>
      </c>
      <c r="G58" s="4">
        <v>290</v>
      </c>
      <c r="H58" s="4">
        <v>1</v>
      </c>
      <c r="I58" s="18">
        <f t="shared" si="1"/>
        <v>1545.7</v>
      </c>
      <c r="J58" s="28">
        <v>0.75</v>
      </c>
      <c r="K58" s="27">
        <f t="shared" si="3"/>
        <v>1159.2750000000001</v>
      </c>
    </row>
    <row r="59" spans="2:11" x14ac:dyDescent="0.25">
      <c r="B59" s="4">
        <v>41</v>
      </c>
      <c r="C59" s="4" t="s">
        <v>58</v>
      </c>
      <c r="D59" s="4">
        <v>92</v>
      </c>
      <c r="E59" s="4">
        <v>42</v>
      </c>
      <c r="F59" s="5">
        <f>D59*E59/144</f>
        <v>26.833333333333332</v>
      </c>
      <c r="G59" s="4">
        <v>390</v>
      </c>
      <c r="H59" s="4">
        <v>1</v>
      </c>
      <c r="I59" s="18">
        <f t="shared" si="1"/>
        <v>10465</v>
      </c>
      <c r="J59" s="28">
        <v>0.75</v>
      </c>
      <c r="K59" s="27">
        <f t="shared" si="3"/>
        <v>7848.75</v>
      </c>
    </row>
    <row r="60" spans="2:11" x14ac:dyDescent="0.25">
      <c r="B60" s="4">
        <v>42</v>
      </c>
      <c r="C60" s="4" t="s">
        <v>57</v>
      </c>
      <c r="D60" s="4">
        <v>92</v>
      </c>
      <c r="E60" s="4">
        <v>92.5</v>
      </c>
      <c r="F60" s="5">
        <f>D60*E60/144</f>
        <v>59.097222222222221</v>
      </c>
      <c r="G60" s="4">
        <v>280</v>
      </c>
      <c r="H60" s="4">
        <v>1</v>
      </c>
      <c r="I60" s="18">
        <f t="shared" si="1"/>
        <v>16547.222222222223</v>
      </c>
      <c r="J60" s="28">
        <v>0.75</v>
      </c>
      <c r="K60" s="27">
        <f t="shared" si="3"/>
        <v>12410.416666666668</v>
      </c>
    </row>
    <row r="61" spans="2:11" ht="15.75" thickBot="1" x14ac:dyDescent="0.3">
      <c r="B61" s="12"/>
      <c r="C61" s="12"/>
      <c r="D61" s="12"/>
      <c r="E61" s="12"/>
      <c r="F61" s="13"/>
      <c r="G61" s="12"/>
      <c r="H61" s="12"/>
      <c r="I61" s="19">
        <f>SUM(I53:I60)</f>
        <v>92639.588888888888</v>
      </c>
      <c r="J61" s="29"/>
      <c r="K61" s="30">
        <f>SUM(K53:K60)</f>
        <v>69479.691666666666</v>
      </c>
    </row>
    <row r="62" spans="2:11" ht="16.5" thickBot="1" x14ac:dyDescent="0.3">
      <c r="B62" s="14" t="s">
        <v>32</v>
      </c>
      <c r="C62" s="15"/>
      <c r="D62" s="15"/>
      <c r="E62" s="15"/>
      <c r="F62" s="15"/>
      <c r="G62" s="15"/>
      <c r="H62" s="15"/>
      <c r="I62" s="25">
        <f>SUM(I17+I27+I33+I41+I51+I61)</f>
        <v>570933.82499999995</v>
      </c>
      <c r="J62" s="16" t="s">
        <v>67</v>
      </c>
      <c r="K62" s="17">
        <f>SUM(K61,K51,K41,K33,K27,K17,)</f>
        <v>381337.22986111115</v>
      </c>
    </row>
    <row r="63" spans="2:11" x14ac:dyDescent="0.25">
      <c r="B63" s="11" t="s">
        <v>62</v>
      </c>
      <c r="C63" s="11" t="s">
        <v>63</v>
      </c>
      <c r="D63" s="11">
        <v>108</v>
      </c>
      <c r="E63" s="11">
        <v>36</v>
      </c>
      <c r="F63" s="11">
        <f>E63*D63/144</f>
        <v>27</v>
      </c>
      <c r="G63" s="11">
        <v>300</v>
      </c>
      <c r="H63" s="11">
        <v>1</v>
      </c>
      <c r="I63" s="11">
        <f>G63*H63*F63</f>
        <v>8100</v>
      </c>
      <c r="J63" s="10">
        <v>1</v>
      </c>
      <c r="K63" s="11">
        <f>I63*J63</f>
        <v>8100</v>
      </c>
    </row>
    <row r="64" spans="2:11" ht="15.75" thickBot="1" x14ac:dyDescent="0.3">
      <c r="B64" s="8" t="s">
        <v>66</v>
      </c>
      <c r="C64" s="8" t="s">
        <v>64</v>
      </c>
      <c r="D64" s="8"/>
      <c r="E64" s="8"/>
      <c r="F64" s="8">
        <v>230</v>
      </c>
      <c r="G64" s="8">
        <v>11</v>
      </c>
      <c r="H64" s="8">
        <v>1</v>
      </c>
      <c r="I64" s="8">
        <f>G64*H64*F64</f>
        <v>2530</v>
      </c>
      <c r="J64" s="9">
        <v>1</v>
      </c>
      <c r="K64" s="8">
        <f>I64*J64</f>
        <v>2530</v>
      </c>
    </row>
    <row r="65" spans="1:12" ht="16.5" thickBot="1" x14ac:dyDescent="0.3">
      <c r="B65" s="68" t="s">
        <v>65</v>
      </c>
      <c r="C65" s="69"/>
      <c r="D65" s="69"/>
      <c r="E65" s="69"/>
      <c r="F65" s="69"/>
      <c r="G65" s="69"/>
      <c r="H65" s="69"/>
      <c r="I65" s="69"/>
      <c r="J65" s="70"/>
      <c r="K65" s="45">
        <v>391967</v>
      </c>
    </row>
    <row r="66" spans="1:12" x14ac:dyDescent="0.25">
      <c r="A66" s="1"/>
      <c r="B66" s="65" t="s">
        <v>68</v>
      </c>
      <c r="C66" s="66"/>
      <c r="D66" s="66"/>
      <c r="E66" s="66"/>
      <c r="F66" s="66"/>
      <c r="G66" s="66"/>
      <c r="H66" s="66"/>
      <c r="I66" s="66"/>
      <c r="J66" s="66"/>
      <c r="K66" s="67">
        <v>300000</v>
      </c>
      <c r="L66" s="1"/>
    </row>
    <row r="67" spans="1:12" ht="15.75" thickBot="1" x14ac:dyDescent="0.3">
      <c r="A67" s="1"/>
      <c r="B67" s="62" t="s">
        <v>69</v>
      </c>
      <c r="C67" s="63"/>
      <c r="D67" s="63"/>
      <c r="E67" s="63"/>
      <c r="F67" s="63"/>
      <c r="G67" s="63"/>
      <c r="H67" s="63"/>
      <c r="I67" s="63"/>
      <c r="J67" s="63"/>
      <c r="K67" s="64">
        <f>K65-K66</f>
        <v>91967</v>
      </c>
      <c r="L67" s="1"/>
    </row>
  </sheetData>
  <mergeCells count="18">
    <mergeCell ref="B67:J67"/>
    <mergeCell ref="B65:J65"/>
    <mergeCell ref="B66:J66"/>
    <mergeCell ref="B2:K2"/>
    <mergeCell ref="B4:K4"/>
    <mergeCell ref="J5:K5"/>
    <mergeCell ref="J6:K6"/>
    <mergeCell ref="J3:K3"/>
    <mergeCell ref="B62:H62"/>
    <mergeCell ref="B8:I8"/>
    <mergeCell ref="B18:I18"/>
    <mergeCell ref="B28:I28"/>
    <mergeCell ref="B34:I34"/>
    <mergeCell ref="B42:I42"/>
    <mergeCell ref="B52:I52"/>
    <mergeCell ref="H6:I6"/>
    <mergeCell ref="B3:D3"/>
    <mergeCell ref="H5:I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2024-02-04T06:18:25Z</cp:lastPrinted>
  <dcterms:created xsi:type="dcterms:W3CDTF">2023-08-25T05:09:36Z</dcterms:created>
  <dcterms:modified xsi:type="dcterms:W3CDTF">2024-02-04T06:21:31Z</dcterms:modified>
  <cp:category/>
  <cp:contentStatus/>
</cp:coreProperties>
</file>