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counstuction work" sheetId="8" r:id="rId3"/>
    <sheet name="NUMBER WORK" sheetId="5" r:id="rId4"/>
    <sheet name="NAME" sheetId="4" r:id="rId5"/>
    <sheet name="Sheet2" sheetId="3" r:id="rId6"/>
    <sheet name="electric work" sheetId="7" r:id="rId7"/>
  </sheets>
  <definedNames>
    <definedName name="_xlnm._FilterDatabase" localSheetId="1" hidden="1">Estimate!$C$9:$E$12</definedName>
    <definedName name="_xlnm.Print_Area" localSheetId="1">Estimate!$B$1:$K$230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7" i="2" l="1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37" i="2"/>
  <c r="K162" i="2" s="1"/>
  <c r="I189" i="2" s="1"/>
  <c r="K138" i="2"/>
  <c r="K139" i="2"/>
  <c r="K140" i="2"/>
  <c r="K141" i="2"/>
  <c r="K142" i="2"/>
  <c r="K143" i="2"/>
  <c r="K144" i="2"/>
  <c r="K145" i="2"/>
  <c r="K146" i="2"/>
  <c r="K136" i="2"/>
  <c r="I216" i="2" l="1"/>
  <c r="I217" i="2" s="1"/>
  <c r="I220" i="2" s="1"/>
  <c r="I197" i="2"/>
  <c r="I211" i="2"/>
  <c r="I208" i="2"/>
  <c r="I215" i="2" s="1"/>
  <c r="I213" i="2" l="1"/>
  <c r="I185" i="2"/>
  <c r="I184" i="2"/>
  <c r="I145" i="2"/>
  <c r="I147" i="2"/>
  <c r="I146" i="2"/>
  <c r="I136" i="2"/>
  <c r="I180" i="2"/>
  <c r="I179" i="2"/>
  <c r="I178" i="2"/>
  <c r="I129" i="2"/>
  <c r="I128" i="2"/>
  <c r="I127" i="2"/>
  <c r="I126" i="2"/>
  <c r="I125" i="2"/>
  <c r="F173" i="2"/>
  <c r="I173" i="2" s="1"/>
  <c r="I196" i="2"/>
  <c r="I120" i="2"/>
  <c r="I195" i="2"/>
  <c r="I157" i="2"/>
  <c r="I155" i="2"/>
  <c r="I156" i="2"/>
  <c r="I154" i="2"/>
  <c r="I159" i="2"/>
  <c r="I158" i="2"/>
  <c r="I148" i="2"/>
  <c r="I140" i="2"/>
  <c r="I141" i="2"/>
  <c r="I142" i="2"/>
  <c r="I143" i="2"/>
  <c r="I144" i="2"/>
  <c r="I149" i="2"/>
  <c r="I150" i="2"/>
  <c r="I151" i="2"/>
  <c r="I152" i="2"/>
  <c r="I138" i="2"/>
  <c r="F172" i="2"/>
  <c r="I172" i="2" s="1"/>
  <c r="F169" i="2"/>
  <c r="I169" i="2" s="1"/>
  <c r="F170" i="2"/>
  <c r="I170" i="2" s="1"/>
  <c r="F171" i="2"/>
  <c r="I171" i="2" s="1"/>
  <c r="F168" i="2"/>
  <c r="I168" i="2" s="1"/>
  <c r="F31" i="2"/>
  <c r="I31" i="2" s="1"/>
  <c r="F30" i="2"/>
  <c r="I30" i="2" s="1"/>
  <c r="F22" i="2"/>
  <c r="I22" i="2" s="1"/>
  <c r="I11" i="2"/>
  <c r="F48" i="2"/>
  <c r="I48" i="2" s="1"/>
  <c r="F47" i="2"/>
  <c r="I47" i="2" s="1"/>
  <c r="F46" i="2"/>
  <c r="I46" i="2" s="1"/>
  <c r="F43" i="2"/>
  <c r="I43" i="2" s="1"/>
  <c r="I53" i="2"/>
  <c r="F58" i="2"/>
  <c r="I58" i="2" s="1"/>
  <c r="F56" i="2"/>
  <c r="I56" i="2" s="1"/>
  <c r="I68" i="2"/>
  <c r="F74" i="2"/>
  <c r="I74" i="2" s="1"/>
  <c r="I107" i="2"/>
  <c r="I104" i="2"/>
  <c r="F113" i="2"/>
  <c r="I113" i="2" s="1"/>
  <c r="F115" i="2"/>
  <c r="I115" i="2" s="1"/>
  <c r="F110" i="2"/>
  <c r="I110" i="2" s="1"/>
  <c r="I174" i="2" l="1"/>
  <c r="I190" i="2" s="1"/>
  <c r="I162" i="2"/>
  <c r="I130" i="2"/>
  <c r="I181" i="2"/>
  <c r="I191" i="2" s="1"/>
  <c r="I186" i="2"/>
  <c r="I192" i="2" s="1"/>
  <c r="I82" i="2"/>
  <c r="I79" i="2"/>
  <c r="F96" i="2"/>
  <c r="I96" i="2" s="1"/>
  <c r="F95" i="2"/>
  <c r="I95" i="2" s="1"/>
  <c r="I94" i="2"/>
  <c r="F93" i="2"/>
  <c r="I93" i="2" s="1"/>
  <c r="F91" i="2"/>
  <c r="I91" i="2" s="1"/>
  <c r="I116" i="2"/>
  <c r="L80" i="5"/>
  <c r="I80" i="5"/>
  <c r="I79" i="5"/>
  <c r="L79" i="5" s="1"/>
  <c r="L78" i="5"/>
  <c r="I78" i="5"/>
  <c r="I77" i="5"/>
  <c r="L77" i="5" s="1"/>
  <c r="L76" i="5"/>
  <c r="I76" i="5"/>
  <c r="I75" i="5"/>
  <c r="L75" i="5" s="1"/>
  <c r="L74" i="5"/>
  <c r="I72" i="5"/>
  <c r="L72" i="5" s="1"/>
  <c r="L71" i="5"/>
  <c r="I71" i="5"/>
  <c r="I70" i="5"/>
  <c r="L70" i="5" s="1"/>
  <c r="L69" i="5"/>
  <c r="I69" i="5"/>
  <c r="I66" i="5"/>
  <c r="L66" i="5" s="1"/>
  <c r="L65" i="5"/>
  <c r="I65" i="5"/>
  <c r="I64" i="5"/>
  <c r="L64" i="5" s="1"/>
  <c r="L62" i="5"/>
  <c r="I62" i="5"/>
  <c r="I61" i="5"/>
  <c r="L61" i="5" s="1"/>
  <c r="L60" i="5"/>
  <c r="L59" i="5"/>
  <c r="I59" i="5"/>
  <c r="I57" i="5"/>
  <c r="L57" i="5" s="1"/>
  <c r="L56" i="5"/>
  <c r="I56" i="5"/>
  <c r="I53" i="5"/>
  <c r="L53" i="5" s="1"/>
  <c r="L52" i="5"/>
  <c r="I52" i="5"/>
  <c r="I51" i="5"/>
  <c r="L51" i="5" s="1"/>
  <c r="L50" i="5"/>
  <c r="I50" i="5"/>
  <c r="I48" i="5"/>
  <c r="L48" i="5" s="1"/>
  <c r="L45" i="5"/>
  <c r="I45" i="5"/>
  <c r="I44" i="5"/>
  <c r="L44" i="5" s="1"/>
  <c r="L41" i="5"/>
  <c r="I41" i="5"/>
  <c r="I40" i="5"/>
  <c r="L40" i="5" s="1"/>
  <c r="L39" i="5"/>
  <c r="I39" i="5"/>
  <c r="I38" i="5"/>
  <c r="L38" i="5" s="1"/>
  <c r="L37" i="5"/>
  <c r="I37" i="5"/>
  <c r="I34" i="5"/>
  <c r="L34" i="5" s="1"/>
  <c r="L33" i="5"/>
  <c r="I33" i="5"/>
  <c r="I32" i="5"/>
  <c r="L32" i="5" s="1"/>
  <c r="L31" i="5"/>
  <c r="I31" i="5"/>
  <c r="I30" i="5"/>
  <c r="L30" i="5" s="1"/>
  <c r="L29" i="5"/>
  <c r="I29" i="5"/>
  <c r="I28" i="5"/>
  <c r="L28" i="5" s="1"/>
  <c r="L27" i="5"/>
  <c r="I27" i="5"/>
  <c r="I26" i="5"/>
  <c r="L26" i="5" s="1"/>
  <c r="L25" i="5"/>
  <c r="I25" i="5"/>
  <c r="I22" i="5"/>
  <c r="L22" i="5" s="1"/>
  <c r="L21" i="5"/>
  <c r="I21" i="5"/>
  <c r="I20" i="5"/>
  <c r="L20" i="5" s="1"/>
  <c r="L19" i="5"/>
  <c r="I19" i="5"/>
  <c r="L18" i="5"/>
  <c r="L16" i="5"/>
  <c r="L15" i="5"/>
  <c r="I15" i="5"/>
  <c r="I13" i="5"/>
  <c r="L13" i="5" s="1"/>
  <c r="L12" i="5"/>
  <c r="I12" i="5"/>
  <c r="I11" i="5"/>
  <c r="L11" i="5" s="1"/>
  <c r="L10" i="5"/>
  <c r="I10" i="5"/>
  <c r="I9" i="5"/>
  <c r="L9" i="5" s="1"/>
  <c r="L7" i="5"/>
  <c r="L6" i="5"/>
  <c r="L5" i="5"/>
  <c r="I85" i="2"/>
  <c r="I108" i="2"/>
  <c r="I12" i="2"/>
  <c r="I23" i="2"/>
  <c r="I25" i="2"/>
  <c r="I10" i="2"/>
  <c r="F16" i="2"/>
  <c r="I16" i="2" s="1"/>
  <c r="F17" i="2"/>
  <c r="I17" i="2" s="1"/>
  <c r="F18" i="2"/>
  <c r="I18" i="2" s="1"/>
  <c r="F19" i="2"/>
  <c r="I19" i="2" s="1"/>
  <c r="F21" i="2"/>
  <c r="I21" i="2" s="1"/>
  <c r="F26" i="2"/>
  <c r="I26" i="2" s="1"/>
  <c r="F27" i="2"/>
  <c r="I27" i="2" s="1"/>
  <c r="F28" i="2"/>
  <c r="I28" i="2" s="1"/>
  <c r="F29" i="2"/>
  <c r="I29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4" i="2"/>
  <c r="I44" i="2" s="1"/>
  <c r="F45" i="2"/>
  <c r="I45" i="2" s="1"/>
  <c r="F52" i="2"/>
  <c r="I52" i="2" s="1"/>
  <c r="F54" i="2"/>
  <c r="I54" i="2" s="1"/>
  <c r="F55" i="2"/>
  <c r="I55" i="2" s="1"/>
  <c r="F57" i="2"/>
  <c r="I57" i="2" s="1"/>
  <c r="F59" i="2"/>
  <c r="I59" i="2" s="1"/>
  <c r="F62" i="2"/>
  <c r="I62" i="2" s="1"/>
  <c r="F63" i="2"/>
  <c r="I63" i="2" s="1"/>
  <c r="F67" i="2"/>
  <c r="I67" i="2" s="1"/>
  <c r="F70" i="2"/>
  <c r="I70" i="2" s="1"/>
  <c r="F71" i="2"/>
  <c r="I71" i="2" s="1"/>
  <c r="F72" i="2"/>
  <c r="I72" i="2" s="1"/>
  <c r="F73" i="2"/>
  <c r="I73" i="2" s="1"/>
  <c r="F78" i="2"/>
  <c r="I78" i="2" s="1"/>
  <c r="F80" i="2"/>
  <c r="I80" i="2" s="1"/>
  <c r="F84" i="2"/>
  <c r="I84" i="2" s="1"/>
  <c r="F86" i="2"/>
  <c r="I86" i="2" s="1"/>
  <c r="F87" i="2"/>
  <c r="I87" i="2" s="1"/>
  <c r="F89" i="2"/>
  <c r="I89" i="2" s="1"/>
  <c r="F90" i="2"/>
  <c r="I90" i="2" s="1"/>
  <c r="F92" i="2"/>
  <c r="I92" i="2" s="1"/>
  <c r="F101" i="2"/>
  <c r="I101" i="2" s="1"/>
  <c r="F102" i="2"/>
  <c r="I102" i="2" s="1"/>
  <c r="F103" i="2"/>
  <c r="I103" i="2" s="1"/>
  <c r="F105" i="2"/>
  <c r="I105" i="2" s="1"/>
  <c r="F109" i="2"/>
  <c r="I109" i="2" s="1"/>
  <c r="F111" i="2"/>
  <c r="I111" i="2" s="1"/>
  <c r="F112" i="2"/>
  <c r="I112" i="2" s="1"/>
  <c r="F114" i="2"/>
  <c r="I114" i="2" s="1"/>
  <c r="F15" i="2"/>
  <c r="I15" i="2" s="1"/>
  <c r="I75" i="2" l="1"/>
  <c r="I49" i="2"/>
  <c r="I117" i="2"/>
  <c r="I98" i="2"/>
  <c r="I64" i="2"/>
  <c r="I32" i="2"/>
  <c r="I131" i="2" l="1"/>
  <c r="I188" i="2" s="1"/>
  <c r="I222" i="2"/>
  <c r="I224" i="2" s="1"/>
</calcChain>
</file>

<file path=xl/sharedStrings.xml><?xml version="1.0" encoding="utf-8"?>
<sst xmlns="http://schemas.openxmlformats.org/spreadsheetml/2006/main" count="399" uniqueCount="340">
  <si>
    <t xml:space="preserve">Amount </t>
  </si>
  <si>
    <t>Qty</t>
  </si>
  <si>
    <t>Area
(F)</t>
  </si>
  <si>
    <t>B
(inch)</t>
  </si>
  <si>
    <t xml:space="preserve">Item Name </t>
  </si>
  <si>
    <t>Sr 
No-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</si>
  <si>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</si>
  <si>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</si>
  <si>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fan fitting 6×150</t>
  </si>
  <si>
    <t>5A point 110×490</t>
  </si>
  <si>
    <t>15A point 5×1400</t>
  </si>
  <si>
    <t>4 square mm circuit 250'×42</t>
  </si>
  <si>
    <t>1.5 square mm circuit 270'×36</t>
  </si>
  <si>
    <t>light fitting 70×90</t>
  </si>
  <si>
    <t>anchor fasner 6×650</t>
  </si>
  <si>
    <t>12 v panel light 35×575</t>
  </si>
  <si>
    <t>button light 25×210</t>
  </si>
  <si>
    <t xml:space="preserve"> rope light 65 m ×70</t>
  </si>
  <si>
    <t>rope light adaptor 10×60</t>
  </si>
  <si>
    <t xml:space="preserve">A </t>
  </si>
  <si>
    <t>Orient company fan 6×3500</t>
  </si>
  <si>
    <t xml:space="preserve"> 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</si>
  <si>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</si>
  <si>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 xml:space="preserve">Estimate
</t>
  </si>
  <si>
    <t>A.</t>
  </si>
  <si>
    <t>B.</t>
  </si>
  <si>
    <t xml:space="preserve">Wooden work with material estimate </t>
  </si>
  <si>
    <t>Hall</t>
  </si>
  <si>
    <t>Kitchen</t>
  </si>
  <si>
    <t>Bedroom number 1</t>
  </si>
  <si>
    <t>Bedroom number 2</t>
  </si>
  <si>
    <t>Bedroom number 3</t>
  </si>
  <si>
    <t xml:space="preserve">Bedroom number 4 </t>
  </si>
  <si>
    <t>A</t>
  </si>
  <si>
    <t>B</t>
  </si>
  <si>
    <t>AREA</t>
  </si>
  <si>
    <t>RATE</t>
  </si>
  <si>
    <t>QUE</t>
  </si>
  <si>
    <t>AMOUNT</t>
  </si>
  <si>
    <t>HALL----</t>
  </si>
  <si>
    <t>(1) 5 seater sofa 15.5'×3800</t>
  </si>
  <si>
    <t>(2) 2 seater sofa 10'×3800</t>
  </si>
  <si>
    <t>(3) single seater sofa 5'×3800</t>
  </si>
  <si>
    <t>(4) Centre table 3.5'×2.25' 1nung</t>
  </si>
  <si>
    <t>(5) sofa back box panel 141"×36" 35.25'×550</t>
  </si>
  <si>
    <t>(6) sofa back box panel 72"×116" 58'×550</t>
  </si>
  <si>
    <t>(7) TV unit panel 90"×98" 61.25'×750</t>
  </si>
  <si>
    <t>(8) elevation box type 66"×99" 45'×800</t>
  </si>
  <si>
    <t>(9) elevation panel 14"×317" 30.81'×380</t>
  </si>
  <si>
    <t>(10) sofa side box 1nung</t>
  </si>
  <si>
    <t>(11) entry box 39"×30" 8'×1350</t>
  </si>
  <si>
    <t>(12) entry wall MDF molding Patti 120'×40</t>
  </si>
  <si>
    <t xml:space="preserve">(13) safety door 38.5"×85" </t>
  </si>
  <si>
    <t>(14) safety Door panel 45'×380</t>
  </si>
  <si>
    <t>(15) curtain  panel 154"×27" 28.87'×550</t>
  </si>
  <si>
    <t>(16) curtain panel 27"×143" 26.81'×550</t>
  </si>
  <si>
    <t>(17) shoes box 31"×51" 10.97'×1350</t>
  </si>
  <si>
    <t>(18) washbasin box 30"×26" 5.41'×1350</t>
  </si>
  <si>
    <t>(19) logo company tandem platform 198"×30" 41.25'×2400</t>
  </si>
  <si>
    <t>(20) chimany showcase 131"×21" 19'×1350</t>
  </si>
  <si>
    <t>(21)maliya 177"×21" 25.81'×680</t>
  </si>
  <si>
    <t>(22) service platform 52"×33" 11.91'×1350</t>
  </si>
  <si>
    <t>(23) service platform panel 52"×30" 10.83'×380</t>
  </si>
  <si>
    <t>(24) service platform showcase 52"×24" 8.66'×1350</t>
  </si>
  <si>
    <t>(25) store box 39"×117'' 31.68'×1350</t>
  </si>
  <si>
    <t>(26) store framing kapat 36"×98" 24.5'×680</t>
  </si>
  <si>
    <t>(27) fridge elevation 36"×98" 24.5"×1200</t>
  </si>
  <si>
    <t>(28) elevation panel 156"×14'' 15.16'×380</t>
  </si>
  <si>
    <t>(29)kapat 64"×87.5" 38.88'×1350</t>
  </si>
  <si>
    <t>(30)maliya 64"×28.5" 12.66'×680</t>
  </si>
  <si>
    <t>(31) TV unit side box 19.5"×87.5" 11.84'×1350</t>
  </si>
  <si>
    <t>(32) TV unit side box 39.5"×87.5" 24'×1350</t>
  </si>
  <si>
    <t>(33) TV unit 78.5"×87.5" 47.69'×750</t>
  </si>
  <si>
    <t>(34) sofa cumbed with gadi 1nung</t>
  </si>
  <si>
    <t>(35)bed side box 1nung</t>
  </si>
  <si>
    <t>(36) curtain panel 30"×36" 7.5'×550</t>
  </si>
  <si>
    <t>(37) dressing 29"×87.5" 17.5'×900</t>
  </si>
  <si>
    <t>(38)kapat 95"×87" 57.39'×1350</t>
  </si>
  <si>
    <t>(39) sofa cumbed 1nung</t>
  </si>
  <si>
    <t>(40)maliya 28.5"×95" 18.80'×680</t>
  </si>
  <si>
    <t>(41) curtain panel 26"×123" 22.20'×550</t>
  </si>
  <si>
    <t>(42) study table 98"×30" 20.41'×1350</t>
  </si>
  <si>
    <t>(43) study table box 10"×48" 3.33'×1350</t>
  </si>
  <si>
    <t>(44)kapat 84"×87" 50.75'×1300</t>
  </si>
  <si>
    <t>(45) maliya 84"×28.5" 16.62'×680</t>
  </si>
  <si>
    <t>(46)bed 6.5'×6.25' 1nung</t>
  </si>
  <si>
    <t>(47)bed back gadi panel 45"×75" 23.43'×550</t>
  </si>
  <si>
    <t>(48)bed side box 2×7,500</t>
  </si>
  <si>
    <t>(49) TV unit 75"×98" 51'×750</t>
  </si>
  <si>
    <t>(50)kapat 40"×87" 24.16'×1350</t>
  </si>
  <si>
    <t>(51) setty 1nung</t>
  </si>
  <si>
    <t>(52)maliya 40"×28.5" 7.91'×680</t>
  </si>
  <si>
    <t>(53) curtain panel 138"×27" 25.87'×550</t>
  </si>
  <si>
    <t>(54) dressing 22"×87"13.29'×900</t>
  </si>
  <si>
    <t>(55)kapat 48"×87" 29'×1350</t>
  </si>
  <si>
    <t>(56)maliya 48"87" 29'×680</t>
  </si>
  <si>
    <t>(57)kapat 143"×87" 86'×1350</t>
  </si>
  <si>
    <t>(58)maliya 143"×28.5" 28.30'×680</t>
  </si>
  <si>
    <t>(59)bed 6.5'×6.25' 1nung</t>
  </si>
  <si>
    <t>(60)bed side box 2×7500</t>
  </si>
  <si>
    <t>(61)bed back Gadi panel 75"×40" 20.83'×550</t>
  </si>
  <si>
    <t>(62) curtain panel 27"×125" 23.43'×550</t>
  </si>
  <si>
    <t>(63) TV unit 72"×99" 49.5'×750</t>
  </si>
  <si>
    <t>(64) dressing 29"×87" 17.52'×900</t>
  </si>
  <si>
    <t>*(65)hall, dining area, passage, wall wooden panelling 384"×36" 96'×450</t>
  </si>
  <si>
    <t xml:space="preserve">(66) mattress sweet dream company bedroom number3, </t>
  </si>
  <si>
    <t>(5) sofa back box panel 141</t>
  </si>
  <si>
    <t>×36</t>
  </si>
  <si>
    <t xml:space="preserve"> 35.25'×550</t>
  </si>
  <si>
    <t>(6) sofa back box panel 72</t>
  </si>
  <si>
    <t>×116</t>
  </si>
  <si>
    <t xml:space="preserve"> 58'×550</t>
  </si>
  <si>
    <t>(7) TV unit panel 90</t>
  </si>
  <si>
    <t>×98</t>
  </si>
  <si>
    <t xml:space="preserve"> 61.25'×750</t>
  </si>
  <si>
    <t>(8) elevation box type 66</t>
  </si>
  <si>
    <t>×99</t>
  </si>
  <si>
    <t xml:space="preserve"> 45'×800</t>
  </si>
  <si>
    <t>(9) elevation panel 14</t>
  </si>
  <si>
    <t>×317</t>
  </si>
  <si>
    <t xml:space="preserve"> 30.81'×380</t>
  </si>
  <si>
    <t>(11) entry box 39</t>
  </si>
  <si>
    <t>×30</t>
  </si>
  <si>
    <t xml:space="preserve"> 8'×1350</t>
  </si>
  <si>
    <t>(13) safety door 38.5</t>
  </si>
  <si>
    <t>×85</t>
  </si>
  <si>
    <t>(15) curtain  panel 154</t>
  </si>
  <si>
    <t>×27</t>
  </si>
  <si>
    <t xml:space="preserve"> 28.87'×550</t>
  </si>
  <si>
    <t>(16) curtain panel 27</t>
  </si>
  <si>
    <t>×143</t>
  </si>
  <si>
    <t xml:space="preserve"> 26.81'×550</t>
  </si>
  <si>
    <t>(17) shoes box 31</t>
  </si>
  <si>
    <t>×51</t>
  </si>
  <si>
    <t xml:space="preserve"> 10.97'×1350</t>
  </si>
  <si>
    <t>(18) washbasin box 30</t>
  </si>
  <si>
    <t>×26</t>
  </si>
  <si>
    <t xml:space="preserve"> 5.41'×1350</t>
  </si>
  <si>
    <t>5 seater sofa 15.5'</t>
  </si>
  <si>
    <t>2 seater sofa 10'</t>
  </si>
  <si>
    <t>single seater sofa 5'</t>
  </si>
  <si>
    <t>Centre table 3.5'×2.25' 1nung</t>
  </si>
  <si>
    <t>sofa side box 1nung</t>
  </si>
  <si>
    <t>safety Door panel 45'</t>
  </si>
  <si>
    <t>sofa cumbed with gadi 1nung</t>
  </si>
  <si>
    <t>bed side box 1nung</t>
  </si>
  <si>
    <t>sofa cumbed 1nung</t>
  </si>
  <si>
    <t>bed 6.5'×6.25' 1nung</t>
  </si>
  <si>
    <t>bed side box 2</t>
  </si>
  <si>
    <t>setty 1nung</t>
  </si>
  <si>
    <t>Electric work with material estimate 👇🏻</t>
  </si>
  <si>
    <t>(1) 5a point 110×590</t>
  </si>
  <si>
    <t>(2) 15a point 5×1400</t>
  </si>
  <si>
    <t>(3) 4 square mm circuit 250'×42</t>
  </si>
  <si>
    <t>(4) 1.5 square mm circuit 270'×36</t>
  </si>
  <si>
    <t>(5) fan fitting 8×150</t>
  </si>
  <si>
    <t>(6) light fitting 70×90</t>
  </si>
  <si>
    <t>(7) anchor fasner 6×650</t>
  </si>
  <si>
    <t>(8)12V surface panel light 35×575</t>
  </si>
  <si>
    <t>(9) button light 25×210</t>
  </si>
  <si>
    <t>(10) rope light adaptor 10×60</t>
  </si>
  <si>
    <t>(11) Orient company fan 8×3,500</t>
  </si>
  <si>
    <t>(12) channel wire 270'×26</t>
  </si>
  <si>
    <t>Electric work estimate total</t>
  </si>
  <si>
    <t>1,64,515/-</t>
  </si>
  <si>
    <t>rate</t>
  </si>
  <si>
    <t>Electric work with material estimate</t>
  </si>
  <si>
    <t>Construction work</t>
  </si>
  <si>
    <t>(1) store Wall todfod 3'×8.5' 1nung</t>
  </si>
  <si>
    <t xml:space="preserve">(2) store room floor tiles 4'×4' 16' </t>
  </si>
  <si>
    <t>(3) tractor kachra remove 2×1200</t>
  </si>
  <si>
    <t xml:space="preserve">Electric work estimate total </t>
  </si>
  <si>
    <t>Asian company Royal paint total</t>
  </si>
  <si>
    <t>door lock</t>
  </si>
  <si>
    <t>sofa cover</t>
  </si>
  <si>
    <t>Extra charge</t>
  </si>
  <si>
    <t>E.</t>
  </si>
  <si>
    <t>C.</t>
  </si>
  <si>
    <t>D.</t>
  </si>
  <si>
    <t>A5.</t>
  </si>
  <si>
    <t>F.</t>
  </si>
  <si>
    <r>
      <t>SIDE Location:-</t>
    </r>
    <r>
      <rPr>
        <sz val="10"/>
        <color theme="1"/>
        <rFont val="Calibri"/>
        <family val="2"/>
        <scheme val="minor"/>
      </rPr>
      <t>DG inamdar sahab C303 Keshav aaradhyam kudasan Gandhinagar with material estimate</t>
    </r>
  </si>
  <si>
    <t>Tv unit border panel-139"</t>
  </si>
  <si>
    <t>kapat extra trolly-8nung</t>
  </si>
  <si>
    <t>Bed trolly-2nung</t>
  </si>
  <si>
    <t>bed mattress sweet dream company-6"x72"x78"</t>
  </si>
  <si>
    <t>A6.</t>
  </si>
  <si>
    <t>A4.</t>
  </si>
  <si>
    <t>A3.</t>
  </si>
  <si>
    <t>A2.</t>
  </si>
  <si>
    <t>A1.</t>
  </si>
  <si>
    <t>mattress sweet dream company bedroom - 6"×6.25'×6.5' 1nung</t>
  </si>
  <si>
    <t>bed back top border panel-143"</t>
  </si>
  <si>
    <t>Kapat extra trolly-2nung</t>
  </si>
  <si>
    <t>Kapat extra trolly-4nung</t>
  </si>
  <si>
    <t>magic basket-1nung</t>
  </si>
  <si>
    <t>entry wall MDF molding Patti 80'</t>
  </si>
  <si>
    <t>Kitchen Telephone granite-23.5"x83"</t>
  </si>
  <si>
    <t>store room floor tiles 8"×32"</t>
  </si>
  <si>
    <t>store Wall todfod 3'×8.5' 1nung</t>
  </si>
  <si>
    <t>tractor kachra remove 2</t>
  </si>
  <si>
    <t>Kitchen Telephone granite shelf-16"x12"</t>
  </si>
  <si>
    <t>bed room no-2 drassing light-1nung</t>
  </si>
  <si>
    <t>bed room no-4 drassing light-2nung</t>
  </si>
  <si>
    <t>bed room no-3 drassing light-2nung</t>
  </si>
  <si>
    <t>comman washbesin light-1nung</t>
  </si>
  <si>
    <t>Exhaust fan-4nung</t>
  </si>
  <si>
    <t>hall jhumar lumsum price</t>
  </si>
  <si>
    <t>bird net-726'x160</t>
  </si>
  <si>
    <t>*</t>
  </si>
  <si>
    <t>chimany fitinf labour charge+ hol</t>
  </si>
  <si>
    <t>Ac piping work-47'x280</t>
  </si>
  <si>
    <t>ac drainage-pipe-25'x25</t>
  </si>
  <si>
    <t>washbesin granite-30"x18"</t>
  </si>
  <si>
    <t>veneer pressing patti-15nungx660</t>
  </si>
  <si>
    <t>laminate rate diffrence flout acrylic(Rs-5400) - 2nung</t>
  </si>
  <si>
    <t>A
(inch)</t>
  </si>
  <si>
    <t>laminate rate diffrence bedroom no -3 
+ hall plane acrylic(Rs-3700)-5nung</t>
  </si>
  <si>
    <t>laminate rate diffrence bedroom no-4
 marble acrylic(Rs-4500)-5nung</t>
  </si>
  <si>
    <t>laminate rate diffrence veneer( Rs-88) -19 nung</t>
  </si>
  <si>
    <t>Wooden work estimate total</t>
  </si>
  <si>
    <t>Painting work</t>
  </si>
  <si>
    <t>wooden Patti &amp; door frem polish 1285'×28</t>
  </si>
  <si>
    <t>melamine polish-2900'X96</t>
  </si>
  <si>
    <t>pu paint-600'cx325</t>
  </si>
  <si>
    <t>bathroom  accessories</t>
  </si>
  <si>
    <t>painting work total amount</t>
  </si>
  <si>
    <t>Construction work with material estimate total amount</t>
  </si>
  <si>
    <t>bathroom mirror 2.5'x2.5'-5nungX1560</t>
  </si>
  <si>
    <t>Rate</t>
  </si>
  <si>
    <t>G.</t>
  </si>
  <si>
    <t>I.</t>
  </si>
  <si>
    <t>floor guard-40x90</t>
  </si>
  <si>
    <t>AC piping work</t>
  </si>
  <si>
    <t>AC piping work total amount</t>
  </si>
  <si>
    <t>Wooden work estimate total Amount</t>
  </si>
  <si>
    <t>Electric work estimate total Amount</t>
  </si>
  <si>
    <t>Construction work with material estimate total Amount</t>
  </si>
  <si>
    <t>Painting work Total Amount</t>
  </si>
  <si>
    <t>AC piping work total Amount</t>
  </si>
  <si>
    <t>Gypsum Work</t>
  </si>
  <si>
    <t>Total cleaning Work</t>
  </si>
  <si>
    <t>H.</t>
  </si>
  <si>
    <t>3rd ESTIMATE TOTAL AMOUNT</t>
  </si>
  <si>
    <t xml:space="preserve">Extra work </t>
  </si>
  <si>
    <t>Hall Sofa Chair</t>
  </si>
  <si>
    <t>Curtains</t>
  </si>
  <si>
    <t>Bathroom tuffun glass-2nung</t>
  </si>
  <si>
    <t>bedroom no -2 folding table</t>
  </si>
  <si>
    <t>Dining Table 6 seater</t>
  </si>
  <si>
    <t>Washing area febrication work</t>
  </si>
  <si>
    <t>Washing Area Cloth Rack</t>
  </si>
  <si>
    <t>Bedroom no -4 Hand Sawer</t>
  </si>
  <si>
    <t>Bathroom mirror light</t>
  </si>
  <si>
    <t>Bedroom no -1 Drassing light</t>
  </si>
  <si>
    <t>Balcony Jhula With Wooden patti</t>
  </si>
  <si>
    <t>Jhula Kada</t>
  </si>
  <si>
    <t xml:space="preserve">Main Door Entry Camera </t>
  </si>
  <si>
    <t>Extra work total</t>
  </si>
  <si>
    <t>4th ESTIMATE TOTAL AMOUNT</t>
  </si>
  <si>
    <t>Received</t>
  </si>
  <si>
    <t>Bedroom no -3 &amp;4 Mattress  Amount Minus</t>
  </si>
  <si>
    <t>Pending Amount</t>
  </si>
  <si>
    <t xml:space="preserve">Puls Interior fees paid @Ramanand </t>
  </si>
  <si>
    <t xml:space="preserve">Total </t>
  </si>
  <si>
    <t>Discount Amount</t>
  </si>
  <si>
    <t>Estimate No:-05</t>
  </si>
  <si>
    <t>Date:- 22-08-2024</t>
  </si>
  <si>
    <t>corner table</t>
  </si>
  <si>
    <t xml:space="preserve">sofa back box panel </t>
  </si>
  <si>
    <t xml:space="preserve">sofa back CNC panel </t>
  </si>
  <si>
    <t xml:space="preserve">TV unit panel </t>
  </si>
  <si>
    <t xml:space="preserve">Elevation box type </t>
  </si>
  <si>
    <t xml:space="preserve">Elevation panel </t>
  </si>
  <si>
    <t xml:space="preserve">entry box </t>
  </si>
  <si>
    <t>ENTRY box shelf-</t>
  </si>
  <si>
    <t xml:space="preserve">safety door </t>
  </si>
  <si>
    <t xml:space="preserve">curtain  panel </t>
  </si>
  <si>
    <t>curtain panel</t>
  </si>
  <si>
    <t>shoes box</t>
  </si>
  <si>
    <t>washbasin box</t>
  </si>
  <si>
    <t>dining area wall elevation</t>
  </si>
  <si>
    <t>dining ceiling</t>
  </si>
  <si>
    <t>tandem platform</t>
  </si>
  <si>
    <t>chimany showcase</t>
  </si>
  <si>
    <t>maliya</t>
  </si>
  <si>
    <t>service platform</t>
  </si>
  <si>
    <t xml:space="preserve">service platform back painted glass 
panel </t>
  </si>
  <si>
    <t>service platform showcase</t>
  </si>
  <si>
    <t>tample-</t>
  </si>
  <si>
    <t xml:space="preserve">store room kapat </t>
  </si>
  <si>
    <t xml:space="preserve">fridge elevation </t>
  </si>
  <si>
    <t>service-platform MDF Paneling</t>
  </si>
  <si>
    <t>washing area framing kapat</t>
  </si>
  <si>
    <t>elevation panel</t>
  </si>
  <si>
    <t>kapat</t>
  </si>
  <si>
    <t>TV unit side kapat</t>
  </si>
  <si>
    <t>TV unit side kapat maliya</t>
  </si>
  <si>
    <t>TV unit</t>
  </si>
  <si>
    <t xml:space="preserve">curtain panel </t>
  </si>
  <si>
    <t xml:space="preserve">dressing </t>
  </si>
  <si>
    <t xml:space="preserve">kapat </t>
  </si>
  <si>
    <t xml:space="preserve">maliya </t>
  </si>
  <si>
    <t xml:space="preserve">study table </t>
  </si>
  <si>
    <t xml:space="preserve">study table box </t>
  </si>
  <si>
    <t>dressing full size</t>
  </si>
  <si>
    <t>bed back gadi panel</t>
  </si>
  <si>
    <t xml:space="preserve">TV unit </t>
  </si>
  <si>
    <t>dressing</t>
  </si>
  <si>
    <t>Bathroom Kapat</t>
  </si>
  <si>
    <t>Bathroom kapat panel</t>
  </si>
  <si>
    <t>Kapat side trolly</t>
  </si>
  <si>
    <t>bed back Gadi panel</t>
  </si>
  <si>
    <t>TV unit back CNC design panel</t>
  </si>
  <si>
    <t>dressing  panel -2nung</t>
  </si>
  <si>
    <t>dressing box</t>
  </si>
  <si>
    <t>quadro channel rate difference</t>
  </si>
  <si>
    <t>5a point</t>
  </si>
  <si>
    <t>15a point</t>
  </si>
  <si>
    <t xml:space="preserve">4 square mm circuit </t>
  </si>
  <si>
    <t>1.5 square mm circuit</t>
  </si>
  <si>
    <t>fan fitting</t>
  </si>
  <si>
    <t>light fitting</t>
  </si>
  <si>
    <t>anchor fasner</t>
  </si>
  <si>
    <t>12V panel light</t>
  </si>
  <si>
    <t>button light</t>
  </si>
  <si>
    <t xml:space="preserve">Track light-6ft </t>
  </si>
  <si>
    <t>sport light</t>
  </si>
  <si>
    <t>rope light</t>
  </si>
  <si>
    <t xml:space="preserve">rope light adaptor </t>
  </si>
  <si>
    <t>atomberg company fan</t>
  </si>
  <si>
    <t>linear light</t>
  </si>
  <si>
    <t xml:space="preserve">channel cable </t>
  </si>
  <si>
    <t>camera cable</t>
  </si>
  <si>
    <t>profile light</t>
  </si>
  <si>
    <t xml:space="preserve">profile light adaptor </t>
  </si>
  <si>
    <t>washbesin tails</t>
  </si>
  <si>
    <t>Kitchen Telephone granite</t>
  </si>
  <si>
    <t>Amount</t>
  </si>
  <si>
    <t>Qty.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</si>
</sst>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0" fillId="0" borderId="0" xfId="0" applyFill="1"/>
    <xf numFmtId="0" fontId="4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11" xfId="0" applyBorder="1"/>
    <xf numFmtId="3" fontId="0" fillId="0" borderId="0" xfId="0" applyNumberFormat="1"/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22" xfId="0" applyFont="1" applyFill="1" applyBorder="1" applyAlignment="1">
      <alignment vertical="top"/>
    </xf>
    <xf numFmtId="0" fontId="0" fillId="0" borderId="24" xfId="0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vertical="top"/>
    </xf>
    <xf numFmtId="0" fontId="0" fillId="0" borderId="27" xfId="0" applyFont="1" applyFill="1" applyBorder="1" applyAlignment="1">
      <alignment vertical="top"/>
    </xf>
    <xf numFmtId="0" fontId="0" fillId="0" borderId="28" xfId="0" applyFont="1" applyFill="1" applyBorder="1" applyAlignment="1">
      <alignment vertical="top"/>
    </xf>
    <xf numFmtId="164" fontId="0" fillId="0" borderId="0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vertical="top" wrapText="1"/>
    </xf>
    <xf numFmtId="164" fontId="0" fillId="0" borderId="11" xfId="0" applyNumberFormat="1" applyBorder="1"/>
    <xf numFmtId="164" fontId="0" fillId="3" borderId="0" xfId="0" applyNumberFormat="1" applyFill="1" applyBorder="1"/>
    <xf numFmtId="164" fontId="2" fillId="2" borderId="18" xfId="0" applyNumberFormat="1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0" fillId="0" borderId="0" xfId="0" applyNumberFormat="1"/>
    <xf numFmtId="0" fontId="2" fillId="0" borderId="0" xfId="0" applyFont="1"/>
    <xf numFmtId="0" fontId="2" fillId="0" borderId="1" xfId="0" applyFont="1" applyFill="1" applyBorder="1" applyAlignment="1">
      <alignment vertical="top"/>
    </xf>
    <xf numFmtId="0" fontId="0" fillId="0" borderId="1" xfId="0" applyBorder="1"/>
    <xf numFmtId="0" fontId="0" fillId="0" borderId="25" xfId="0" applyFont="1" applyFill="1" applyBorder="1" applyAlignment="1">
      <alignment vertical="top"/>
    </xf>
    <xf numFmtId="164" fontId="0" fillId="0" borderId="25" xfId="0" applyNumberFormat="1" applyFont="1" applyFill="1" applyBorder="1" applyAlignment="1">
      <alignment vertical="top"/>
    </xf>
    <xf numFmtId="164" fontId="0" fillId="0" borderId="28" xfId="0" applyNumberFormat="1" applyFont="1" applyFill="1" applyBorder="1" applyAlignment="1">
      <alignment vertical="top"/>
    </xf>
    <xf numFmtId="0" fontId="0" fillId="0" borderId="1" xfId="0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top" wrapText="1"/>
    </xf>
    <xf numFmtId="0" fontId="2" fillId="0" borderId="22" xfId="0" applyFont="1" applyFill="1" applyBorder="1" applyAlignment="1">
      <alignment vertical="top"/>
    </xf>
    <xf numFmtId="0" fontId="2" fillId="5" borderId="22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/>
    </xf>
    <xf numFmtId="164" fontId="0" fillId="5" borderId="1" xfId="0" applyNumberFormat="1" applyFont="1" applyFill="1" applyBorder="1" applyAlignment="1">
      <alignment vertical="top"/>
    </xf>
    <xf numFmtId="0" fontId="0" fillId="0" borderId="30" xfId="0" applyFont="1" applyFill="1" applyBorder="1" applyAlignment="1">
      <alignment vertical="top"/>
    </xf>
    <xf numFmtId="0" fontId="0" fillId="0" borderId="1" xfId="0" applyFill="1" applyBorder="1"/>
    <xf numFmtId="3" fontId="0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0" fillId="6" borderId="22" xfId="0" applyFont="1" applyFill="1" applyBorder="1" applyAlignment="1">
      <alignment vertical="top"/>
    </xf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top"/>
    </xf>
    <xf numFmtId="0" fontId="0" fillId="0" borderId="33" xfId="0" applyFont="1" applyFill="1" applyBorder="1" applyAlignment="1">
      <alignment vertical="top"/>
    </xf>
    <xf numFmtId="0" fontId="0" fillId="0" borderId="31" xfId="0" applyFont="1" applyBorder="1" applyAlignment="1">
      <alignment horizontal="left" vertical="center"/>
    </xf>
    <xf numFmtId="164" fontId="0" fillId="0" borderId="31" xfId="0" applyNumberFormat="1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164" fontId="2" fillId="0" borderId="0" xfId="0" applyNumberFormat="1" applyFont="1" applyFill="1" applyBorder="1" applyAlignment="1">
      <alignment vertical="top"/>
    </xf>
    <xf numFmtId="0" fontId="0" fillId="7" borderId="44" xfId="0" applyFont="1" applyFill="1" applyBorder="1" applyAlignment="1">
      <alignment vertical="top"/>
    </xf>
    <xf numFmtId="0" fontId="0" fillId="0" borderId="31" xfId="0" applyFont="1" applyFill="1" applyBorder="1" applyAlignment="1">
      <alignment vertical="top"/>
    </xf>
    <xf numFmtId="164" fontId="0" fillId="0" borderId="31" xfId="0" applyNumberFormat="1" applyFont="1" applyFill="1" applyBorder="1" applyAlignment="1">
      <alignment vertical="top"/>
    </xf>
    <xf numFmtId="0" fontId="0" fillId="0" borderId="35" xfId="0" applyFont="1" applyFill="1" applyBorder="1" applyAlignment="1">
      <alignment vertical="top"/>
    </xf>
    <xf numFmtId="0" fontId="0" fillId="0" borderId="46" xfId="0" applyFont="1" applyFill="1" applyBorder="1" applyAlignment="1">
      <alignment vertical="top"/>
    </xf>
    <xf numFmtId="0" fontId="13" fillId="6" borderId="35" xfId="0" applyFont="1" applyFill="1" applyBorder="1" applyAlignment="1">
      <alignment vertical="top"/>
    </xf>
    <xf numFmtId="165" fontId="0" fillId="0" borderId="10" xfId="1" applyNumberFormat="1" applyFont="1" applyBorder="1"/>
    <xf numFmtId="165" fontId="2" fillId="2" borderId="19" xfId="1" applyNumberFormat="1" applyFont="1" applyFill="1" applyBorder="1" applyAlignment="1">
      <alignment horizontal="center" vertical="top" wrapText="1"/>
    </xf>
    <xf numFmtId="165" fontId="0" fillId="0" borderId="26" xfId="1" applyNumberFormat="1" applyFont="1" applyFill="1" applyBorder="1" applyAlignment="1">
      <alignment vertical="top"/>
    </xf>
    <xf numFmtId="165" fontId="0" fillId="5" borderId="23" xfId="1" applyNumberFormat="1" applyFont="1" applyFill="1" applyBorder="1" applyAlignment="1">
      <alignment vertical="top"/>
    </xf>
    <xf numFmtId="165" fontId="0" fillId="0" borderId="23" xfId="1" applyNumberFormat="1" applyFont="1" applyFill="1" applyBorder="1" applyAlignment="1">
      <alignment vertical="top"/>
    </xf>
    <xf numFmtId="165" fontId="0" fillId="0" borderId="23" xfId="1" applyNumberFormat="1" applyFont="1" applyFill="1" applyBorder="1" applyAlignment="1">
      <alignment horizontal="right" vertical="center"/>
    </xf>
    <xf numFmtId="165" fontId="2" fillId="0" borderId="23" xfId="1" applyNumberFormat="1" applyFont="1" applyFill="1" applyBorder="1" applyAlignment="1">
      <alignment horizontal="right" vertical="center"/>
    </xf>
    <xf numFmtId="165" fontId="2" fillId="6" borderId="23" xfId="1" applyNumberFormat="1" applyFont="1" applyFill="1" applyBorder="1" applyAlignment="1">
      <alignment vertical="top"/>
    </xf>
    <xf numFmtId="165" fontId="0" fillId="0" borderId="23" xfId="1" applyNumberFormat="1" applyFont="1" applyBorder="1"/>
    <xf numFmtId="165" fontId="2" fillId="0" borderId="23" xfId="1" applyNumberFormat="1" applyFont="1" applyFill="1" applyBorder="1" applyAlignment="1">
      <alignment vertical="top"/>
    </xf>
    <xf numFmtId="165" fontId="2" fillId="5" borderId="23" xfId="1" applyNumberFormat="1" applyFont="1" applyFill="1" applyBorder="1" applyAlignment="1">
      <alignment vertical="top"/>
    </xf>
    <xf numFmtId="165" fontId="0" fillId="0" borderId="29" xfId="1" applyNumberFormat="1" applyFont="1" applyFill="1" applyBorder="1" applyAlignment="1">
      <alignment vertical="top"/>
    </xf>
    <xf numFmtId="165" fontId="0" fillId="0" borderId="34" xfId="1" applyNumberFormat="1" applyFont="1" applyFill="1" applyBorder="1" applyAlignment="1">
      <alignment vertical="top"/>
    </xf>
    <xf numFmtId="165" fontId="0" fillId="0" borderId="32" xfId="1" applyNumberFormat="1" applyFont="1" applyFill="1" applyBorder="1" applyAlignment="1">
      <alignment horizontal="right" vertical="center"/>
    </xf>
    <xf numFmtId="165" fontId="2" fillId="7" borderId="19" xfId="1" applyNumberFormat="1" applyFont="1" applyFill="1" applyBorder="1" applyAlignment="1">
      <alignment vertical="top"/>
    </xf>
    <xf numFmtId="165" fontId="0" fillId="0" borderId="32" xfId="1" applyNumberFormat="1" applyFont="1" applyFill="1" applyBorder="1" applyAlignment="1">
      <alignment vertical="top"/>
    </xf>
    <xf numFmtId="165" fontId="12" fillId="0" borderId="26" xfId="1" applyNumberFormat="1" applyFont="1" applyFill="1" applyBorder="1" applyAlignment="1">
      <alignment vertical="top"/>
    </xf>
    <xf numFmtId="165" fontId="12" fillId="0" borderId="32" xfId="1" applyNumberFormat="1" applyFont="1" applyFill="1" applyBorder="1" applyAlignment="1">
      <alignment vertical="top"/>
    </xf>
    <xf numFmtId="165" fontId="2" fillId="0" borderId="37" xfId="1" applyNumberFormat="1" applyFont="1" applyFill="1" applyBorder="1" applyAlignment="1">
      <alignment vertical="top"/>
    </xf>
    <xf numFmtId="165" fontId="12" fillId="0" borderId="34" xfId="1" applyNumberFormat="1" applyFont="1" applyFill="1" applyBorder="1" applyAlignment="1">
      <alignment vertical="top"/>
    </xf>
    <xf numFmtId="165" fontId="12" fillId="0" borderId="48" xfId="1" applyNumberFormat="1" applyFont="1" applyFill="1" applyBorder="1" applyAlignment="1">
      <alignment vertical="top"/>
    </xf>
    <xf numFmtId="165" fontId="14" fillId="6" borderId="37" xfId="1" applyNumberFormat="1" applyFont="1" applyFill="1" applyBorder="1" applyAlignment="1">
      <alignment vertical="top"/>
    </xf>
    <xf numFmtId="165" fontId="2" fillId="0" borderId="0" xfId="1" applyNumberFormat="1" applyFont="1" applyFill="1" applyBorder="1" applyAlignment="1">
      <alignment vertical="top"/>
    </xf>
    <xf numFmtId="165" fontId="0" fillId="0" borderId="0" xfId="1" applyNumberFormat="1" applyFont="1" applyFill="1" applyBorder="1" applyAlignment="1">
      <alignment vertical="top"/>
    </xf>
    <xf numFmtId="165" fontId="2" fillId="0" borderId="0" xfId="1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5" fontId="0" fillId="0" borderId="0" xfId="1" applyNumberFormat="1" applyFont="1" applyFill="1" applyBorder="1"/>
    <xf numFmtId="165" fontId="0" fillId="0" borderId="0" xfId="1" applyNumberFormat="1" applyFont="1"/>
    <xf numFmtId="0" fontId="2" fillId="0" borderId="24" xfId="0" applyFont="1" applyFill="1" applyBorder="1" applyAlignment="1">
      <alignment vertical="top"/>
    </xf>
    <xf numFmtId="0" fontId="0" fillId="0" borderId="45" xfId="0" applyFont="1" applyFill="1" applyBorder="1" applyAlignment="1">
      <alignment horizontal="center" vertical="top"/>
    </xf>
    <xf numFmtId="0" fontId="2" fillId="0" borderId="36" xfId="0" applyFont="1" applyFill="1" applyBorder="1" applyAlignment="1">
      <alignment horizontal="center" vertical="top"/>
    </xf>
    <xf numFmtId="0" fontId="0" fillId="0" borderId="47" xfId="0" applyFont="1" applyFill="1" applyBorder="1" applyAlignment="1">
      <alignment horizontal="center" vertical="top"/>
    </xf>
    <xf numFmtId="0" fontId="14" fillId="6" borderId="36" xfId="0" applyFont="1" applyFill="1" applyBorder="1" applyAlignment="1">
      <alignment horizontal="center" vertical="top"/>
    </xf>
    <xf numFmtId="0" fontId="0" fillId="0" borderId="25" xfId="0" applyFont="1" applyFill="1" applyBorder="1" applyAlignment="1">
      <alignment horizontal="center" vertical="top"/>
    </xf>
    <xf numFmtId="0" fontId="0" fillId="0" borderId="31" xfId="0" applyFont="1" applyFill="1" applyBorder="1" applyAlignment="1">
      <alignment horizontal="center" vertical="top"/>
    </xf>
    <xf numFmtId="0" fontId="0" fillId="0" borderId="45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2" fillId="7" borderId="18" xfId="0" applyFont="1" applyFill="1" applyBorder="1" applyAlignment="1">
      <alignment horizontal="center" vertical="top"/>
    </xf>
    <xf numFmtId="0" fontId="0" fillId="0" borderId="41" xfId="0" applyFont="1" applyFill="1" applyBorder="1" applyAlignment="1">
      <alignment horizontal="left" vertical="center"/>
    </xf>
    <xf numFmtId="0" fontId="0" fillId="0" borderId="42" xfId="0" applyFont="1" applyFill="1" applyBorder="1" applyAlignment="1">
      <alignment horizontal="left" vertical="center"/>
    </xf>
    <xf numFmtId="0" fontId="0" fillId="0" borderId="43" xfId="0" applyFont="1" applyFill="1" applyBorder="1" applyAlignment="1">
      <alignment horizontal="left" vertical="center"/>
    </xf>
    <xf numFmtId="0" fontId="0" fillId="0" borderId="38" xfId="0" applyFont="1" applyFill="1" applyBorder="1" applyAlignment="1">
      <alignment horizontal="left" vertical="center"/>
    </xf>
    <xf numFmtId="0" fontId="0" fillId="0" borderId="39" xfId="0" applyFont="1" applyFill="1" applyBorder="1" applyAlignment="1">
      <alignment horizontal="left" vertical="center"/>
    </xf>
    <xf numFmtId="0" fontId="0" fillId="0" borderId="40" xfId="0" applyFont="1" applyFill="1" applyBorder="1" applyAlignment="1">
      <alignment horizontal="left" vertical="center"/>
    </xf>
    <xf numFmtId="0" fontId="10" fillId="0" borderId="15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6" fillId="4" borderId="20" xfId="0" applyFont="1" applyFill="1" applyBorder="1" applyAlignment="1">
      <alignment horizontal="center" wrapText="1"/>
    </xf>
    <xf numFmtId="0" fontId="6" fillId="4" borderId="2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1" applyFont="1" applyFill="1" applyBorder="1"/>
    <xf numFmtId="43" fontId="0" fillId="0" borderId="0" xfId="1" applyFont="1" applyFill="1" applyBorder="1" applyAlignment="1">
      <alignment vertical="top"/>
    </xf>
    <xf numFmtId="43" fontId="1" fillId="0" borderId="0" xfId="1" applyFont="1" applyFill="1" applyBorder="1"/>
    <xf numFmtId="43" fontId="4" fillId="0" borderId="0" xfId="1" applyFont="1" applyFill="1" applyBorder="1"/>
    <xf numFmtId="165" fontId="0" fillId="0" borderId="38" xfId="1" applyNumberFormat="1" applyFont="1" applyBorder="1"/>
    <xf numFmtId="43" fontId="0" fillId="0" borderId="23" xfId="1" applyFont="1" applyFill="1" applyBorder="1"/>
    <xf numFmtId="43" fontId="0" fillId="0" borderId="32" xfId="1" applyFont="1" applyFill="1" applyBorder="1"/>
    <xf numFmtId="0" fontId="0" fillId="0" borderId="45" xfId="0" applyBorder="1"/>
    <xf numFmtId="0" fontId="0" fillId="0" borderId="45" xfId="0" applyFont="1" applyFill="1" applyBorder="1" applyAlignment="1">
      <alignment vertical="top"/>
    </xf>
    <xf numFmtId="164" fontId="0" fillId="0" borderId="45" xfId="0" applyNumberFormat="1" applyFont="1" applyFill="1" applyBorder="1" applyAlignment="1">
      <alignment vertical="top"/>
    </xf>
    <xf numFmtId="165" fontId="0" fillId="0" borderId="41" xfId="1" applyNumberFormat="1" applyFont="1" applyBorder="1"/>
    <xf numFmtId="43" fontId="0" fillId="0" borderId="34" xfId="1" applyFont="1" applyFill="1" applyBorder="1"/>
    <xf numFmtId="0" fontId="2" fillId="5" borderId="35" xfId="0" applyFont="1" applyFill="1" applyBorder="1" applyAlignment="1">
      <alignment vertical="top"/>
    </xf>
    <xf numFmtId="0" fontId="2" fillId="5" borderId="36" xfId="0" applyFont="1" applyFill="1" applyBorder="1" applyAlignment="1">
      <alignment vertical="top"/>
    </xf>
    <xf numFmtId="0" fontId="0" fillId="5" borderId="36" xfId="0" applyFont="1" applyFill="1" applyBorder="1" applyAlignment="1">
      <alignment vertical="top"/>
    </xf>
    <xf numFmtId="164" fontId="0" fillId="5" borderId="36" xfId="0" applyNumberFormat="1" applyFont="1" applyFill="1" applyBorder="1" applyAlignment="1">
      <alignment vertical="top"/>
    </xf>
    <xf numFmtId="0" fontId="2" fillId="6" borderId="35" xfId="0" applyFont="1" applyFill="1" applyBorder="1" applyAlignment="1">
      <alignment vertical="top"/>
    </xf>
    <xf numFmtId="43" fontId="2" fillId="6" borderId="37" xfId="1" applyFont="1" applyFill="1" applyBorder="1"/>
    <xf numFmtId="0" fontId="0" fillId="0" borderId="31" xfId="0" applyBorder="1"/>
    <xf numFmtId="165" fontId="0" fillId="0" borderId="50" xfId="1" applyNumberFormat="1" applyFont="1" applyBorder="1"/>
    <xf numFmtId="0" fontId="0" fillId="6" borderId="35" xfId="0" applyFont="1" applyFill="1" applyBorder="1" applyAlignment="1">
      <alignment vertical="top"/>
    </xf>
    <xf numFmtId="0" fontId="2" fillId="6" borderId="36" xfId="0" applyFont="1" applyFill="1" applyBorder="1" applyAlignment="1">
      <alignment horizontal="center" vertical="top"/>
    </xf>
    <xf numFmtId="165" fontId="2" fillId="6" borderId="49" xfId="1" applyNumberFormat="1" applyFont="1" applyFill="1" applyBorder="1" applyAlignment="1">
      <alignment vertical="top"/>
    </xf>
    <xf numFmtId="43" fontId="2" fillId="5" borderId="37" xfId="1" applyFont="1" applyFill="1" applyBorder="1"/>
    <xf numFmtId="0" fontId="0" fillId="0" borderId="47" xfId="0" applyFont="1" applyFill="1" applyBorder="1" applyAlignment="1">
      <alignment vertical="top"/>
    </xf>
    <xf numFmtId="164" fontId="0" fillId="0" borderId="47" xfId="0" applyNumberFormat="1" applyFont="1" applyFill="1" applyBorder="1" applyAlignment="1">
      <alignment vertical="top"/>
    </xf>
    <xf numFmtId="0" fontId="2" fillId="5" borderId="51" xfId="0" applyFont="1" applyFill="1" applyBorder="1" applyAlignment="1">
      <alignment vertical="top"/>
    </xf>
    <xf numFmtId="165" fontId="0" fillId="0" borderId="48" xfId="1" applyNumberFormat="1" applyFont="1" applyFill="1" applyBorder="1" applyAlignment="1">
      <alignment vertical="top"/>
    </xf>
    <xf numFmtId="165" fontId="0" fillId="5" borderId="37" xfId="1" applyNumberFormat="1" applyFont="1" applyFill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tabSelected="1" topLeftCell="A128" zoomScale="120" zoomScaleNormal="120" workbookViewId="0">
      <selection activeCell="H133" sqref="H133"/>
    </sheetView>
  </sheetViews>
  <sheetFormatPr defaultRowHeight="15" x14ac:dyDescent="0.25"/>
  <cols>
    <col min="2" max="2" width="4.28515625" bestFit="1" customWidth="1"/>
    <col min="3" max="3" width="38.42578125" customWidth="1"/>
    <col min="4" max="4" width="6.42578125" bestFit="1" customWidth="1"/>
    <col min="5" max="5" width="6.28515625" bestFit="1" customWidth="1"/>
    <col min="6" max="6" width="8.140625" style="37" bestFit="1" customWidth="1"/>
    <col min="7" max="7" width="6.42578125" bestFit="1" customWidth="1"/>
    <col min="8" max="8" width="4.28515625" bestFit="1" customWidth="1"/>
    <col min="9" max="9" width="12.42578125" style="99" bestFit="1" customWidth="1"/>
    <col min="10" max="10" width="4.28515625" bestFit="1" customWidth="1"/>
    <col min="11" max="11" width="12.140625" style="133" bestFit="1" customWidth="1"/>
  </cols>
  <sheetData>
    <row r="1" spans="1:12" ht="21.75" thickBot="1" x14ac:dyDescent="0.4">
      <c r="B1" s="116" t="s">
        <v>7</v>
      </c>
      <c r="C1" s="117"/>
      <c r="D1" s="117"/>
      <c r="E1" s="117"/>
      <c r="F1" s="117"/>
      <c r="G1" s="117"/>
      <c r="H1" s="117"/>
      <c r="I1" s="118"/>
    </row>
    <row r="2" spans="1:12" ht="59.25" customHeight="1" thickBot="1" x14ac:dyDescent="0.3">
      <c r="B2" s="119" t="s">
        <v>6</v>
      </c>
      <c r="C2" s="120"/>
      <c r="D2" s="120"/>
      <c r="E2" s="16"/>
      <c r="F2" s="32"/>
      <c r="G2" s="16"/>
      <c r="H2" s="16"/>
      <c r="I2" s="72"/>
    </row>
    <row r="3" spans="1:12" ht="19.5" thickBot="1" x14ac:dyDescent="0.35">
      <c r="B3" s="121" t="s">
        <v>23</v>
      </c>
      <c r="C3" s="122"/>
      <c r="D3" s="122"/>
      <c r="E3" s="122"/>
      <c r="F3" s="122"/>
      <c r="G3" s="122"/>
      <c r="H3" s="123"/>
      <c r="I3" s="124"/>
      <c r="J3" s="64"/>
      <c r="K3" s="134"/>
    </row>
    <row r="4" spans="1:12" ht="15.75" thickBot="1" x14ac:dyDescent="0.3">
      <c r="B4" s="129" t="s">
        <v>22</v>
      </c>
      <c r="C4" s="130"/>
      <c r="D4" s="15"/>
      <c r="E4" s="15"/>
      <c r="F4" s="33"/>
      <c r="G4" s="15"/>
      <c r="H4" s="125" t="s">
        <v>266</v>
      </c>
      <c r="I4" s="126"/>
      <c r="J4" s="1"/>
      <c r="K4" s="134"/>
    </row>
    <row r="5" spans="1:12" ht="27.75" customHeight="1" thickBot="1" x14ac:dyDescent="0.3">
      <c r="B5" s="131" t="s">
        <v>181</v>
      </c>
      <c r="C5" s="132"/>
      <c r="D5" s="15"/>
      <c r="E5" s="15"/>
      <c r="F5" s="33"/>
      <c r="G5" s="15"/>
      <c r="H5" s="127" t="s">
        <v>267</v>
      </c>
      <c r="I5" s="128"/>
      <c r="J5" s="1"/>
      <c r="K5" s="134"/>
    </row>
    <row r="6" spans="1:12" s="11" customFormat="1" ht="30.75" customHeight="1" thickBot="1" x14ac:dyDescent="0.3">
      <c r="B6" s="18" t="s">
        <v>5</v>
      </c>
      <c r="C6" s="19" t="s">
        <v>4</v>
      </c>
      <c r="D6" s="20" t="s">
        <v>216</v>
      </c>
      <c r="E6" s="20" t="s">
        <v>3</v>
      </c>
      <c r="F6" s="34" t="s">
        <v>2</v>
      </c>
      <c r="G6" s="21" t="s">
        <v>229</v>
      </c>
      <c r="H6" s="21" t="s">
        <v>1</v>
      </c>
      <c r="I6" s="73" t="s">
        <v>0</v>
      </c>
      <c r="J6" s="64"/>
      <c r="K6" s="134"/>
    </row>
    <row r="7" spans="1:12" s="14" customFormat="1" ht="15" customHeight="1" x14ac:dyDescent="0.25">
      <c r="A7" s="22"/>
      <c r="B7" s="25"/>
      <c r="C7" s="41"/>
      <c r="D7" s="41"/>
      <c r="E7" s="41"/>
      <c r="F7" s="42"/>
      <c r="G7" s="41"/>
      <c r="H7" s="41"/>
      <c r="I7" s="74"/>
      <c r="J7" s="22"/>
      <c r="K7" s="135"/>
      <c r="L7" s="22"/>
    </row>
    <row r="8" spans="1:12" ht="15.75" customHeight="1" x14ac:dyDescent="0.25">
      <c r="A8" s="22"/>
      <c r="B8" s="49" t="s">
        <v>33</v>
      </c>
      <c r="C8" s="50" t="s">
        <v>26</v>
      </c>
      <c r="D8" s="51"/>
      <c r="E8" s="51"/>
      <c r="F8" s="52"/>
      <c r="G8" s="51"/>
      <c r="H8" s="51"/>
      <c r="I8" s="75"/>
      <c r="J8" s="22"/>
      <c r="K8" s="135"/>
      <c r="L8" s="22"/>
    </row>
    <row r="9" spans="1:12" ht="15.75" customHeight="1" x14ac:dyDescent="0.25">
      <c r="A9" s="22"/>
      <c r="B9" s="48" t="s">
        <v>190</v>
      </c>
      <c r="C9" s="39" t="s">
        <v>27</v>
      </c>
      <c r="D9" s="23"/>
      <c r="E9" s="23"/>
      <c r="F9" s="26"/>
      <c r="G9" s="23"/>
      <c r="H9" s="23"/>
      <c r="I9" s="76"/>
      <c r="J9" s="22"/>
      <c r="K9" s="135"/>
      <c r="L9" s="22"/>
    </row>
    <row r="10" spans="1:12" ht="15.75" customHeight="1" x14ac:dyDescent="0.25">
      <c r="A10" s="22"/>
      <c r="B10" s="24">
        <v>1</v>
      </c>
      <c r="C10" s="23" t="s">
        <v>138</v>
      </c>
      <c r="D10" s="44"/>
      <c r="E10" s="44"/>
      <c r="F10" s="45">
        <v>15.5</v>
      </c>
      <c r="G10" s="44">
        <v>3800</v>
      </c>
      <c r="H10" s="46">
        <v>1</v>
      </c>
      <c r="I10" s="77">
        <f>F10*G10*H10</f>
        <v>58900</v>
      </c>
      <c r="J10" s="22"/>
      <c r="K10" s="135"/>
      <c r="L10" s="22"/>
    </row>
    <row r="11" spans="1:12" s="10" customFormat="1" ht="15.75" customHeight="1" x14ac:dyDescent="0.25">
      <c r="A11" s="22"/>
      <c r="B11" s="24">
        <v>2</v>
      </c>
      <c r="C11" s="23" t="s">
        <v>139</v>
      </c>
      <c r="D11" s="44"/>
      <c r="E11" s="44"/>
      <c r="F11" s="45">
        <v>10</v>
      </c>
      <c r="G11" s="44">
        <v>3800</v>
      </c>
      <c r="H11" s="46">
        <v>1</v>
      </c>
      <c r="I11" s="77">
        <f t="shared" ref="I11:I101" si="0">F11*G11*H11</f>
        <v>38000</v>
      </c>
      <c r="J11" s="22"/>
      <c r="K11" s="135"/>
      <c r="L11" s="22"/>
    </row>
    <row r="12" spans="1:12" ht="15.75" customHeight="1" x14ac:dyDescent="0.25">
      <c r="A12" s="22"/>
      <c r="B12" s="24">
        <v>3</v>
      </c>
      <c r="C12" s="23" t="s">
        <v>140</v>
      </c>
      <c r="D12" s="44"/>
      <c r="E12" s="44"/>
      <c r="F12" s="45">
        <v>5</v>
      </c>
      <c r="G12" s="44">
        <v>3800</v>
      </c>
      <c r="H12" s="46">
        <v>1</v>
      </c>
      <c r="I12" s="77">
        <f t="shared" si="0"/>
        <v>19000</v>
      </c>
      <c r="J12" s="22"/>
      <c r="K12" s="135"/>
      <c r="L12" s="22"/>
    </row>
    <row r="13" spans="1:12" ht="15.75" customHeight="1" x14ac:dyDescent="0.25">
      <c r="A13" s="22"/>
      <c r="B13" s="24">
        <v>4</v>
      </c>
      <c r="C13" s="23" t="s">
        <v>268</v>
      </c>
      <c r="D13" s="44">
        <v>24</v>
      </c>
      <c r="E13" s="44">
        <v>24</v>
      </c>
      <c r="F13" s="45"/>
      <c r="G13" s="44"/>
      <c r="H13" s="46">
        <v>1</v>
      </c>
      <c r="I13" s="77">
        <v>4500</v>
      </c>
      <c r="J13" s="22"/>
      <c r="K13" s="135"/>
      <c r="L13" s="22"/>
    </row>
    <row r="14" spans="1:12" s="10" customFormat="1" ht="15.75" customHeight="1" x14ac:dyDescent="0.25">
      <c r="A14" s="22"/>
      <c r="B14" s="24">
        <v>5</v>
      </c>
      <c r="C14" s="23" t="s">
        <v>141</v>
      </c>
      <c r="D14" s="44"/>
      <c r="E14" s="44"/>
      <c r="F14" s="45"/>
      <c r="G14" s="44"/>
      <c r="H14" s="46">
        <v>1</v>
      </c>
      <c r="I14" s="77">
        <v>16000</v>
      </c>
      <c r="J14" s="22"/>
      <c r="K14" s="135"/>
      <c r="L14" s="22"/>
    </row>
    <row r="15" spans="1:12" s="10" customFormat="1" ht="15.75" customHeight="1" x14ac:dyDescent="0.25">
      <c r="A15" s="22"/>
      <c r="B15" s="24">
        <v>6</v>
      </c>
      <c r="C15" s="23" t="s">
        <v>269</v>
      </c>
      <c r="D15" s="44">
        <v>121</v>
      </c>
      <c r="E15" s="44">
        <v>108</v>
      </c>
      <c r="F15" s="45">
        <f>D15*E15/144</f>
        <v>90.75</v>
      </c>
      <c r="G15" s="44">
        <v>550</v>
      </c>
      <c r="H15" s="46">
        <v>1</v>
      </c>
      <c r="I15" s="77">
        <f t="shared" si="0"/>
        <v>49912.5</v>
      </c>
      <c r="J15" s="22"/>
      <c r="K15" s="135"/>
      <c r="L15" s="22"/>
    </row>
    <row r="16" spans="1:12" s="10" customFormat="1" ht="15.75" customHeight="1" x14ac:dyDescent="0.25">
      <c r="A16" s="22"/>
      <c r="B16" s="24">
        <v>7</v>
      </c>
      <c r="C16" s="23" t="s">
        <v>270</v>
      </c>
      <c r="D16" s="44">
        <v>36</v>
      </c>
      <c r="E16" s="44">
        <v>36</v>
      </c>
      <c r="F16" s="45">
        <f t="shared" ref="F16:F105" si="1">D16*E16/144</f>
        <v>9</v>
      </c>
      <c r="G16" s="44">
        <v>650</v>
      </c>
      <c r="H16" s="46">
        <v>1</v>
      </c>
      <c r="I16" s="77">
        <f t="shared" si="0"/>
        <v>5850</v>
      </c>
      <c r="J16" s="22"/>
      <c r="K16" s="135"/>
      <c r="L16" s="22"/>
    </row>
    <row r="17" spans="1:12" s="10" customFormat="1" ht="15.75" customHeight="1" x14ac:dyDescent="0.25">
      <c r="A17" s="22"/>
      <c r="B17" s="24">
        <v>8</v>
      </c>
      <c r="C17" s="23" t="s">
        <v>271</v>
      </c>
      <c r="D17" s="44">
        <v>82</v>
      </c>
      <c r="E17" s="44">
        <v>112</v>
      </c>
      <c r="F17" s="45">
        <f t="shared" si="1"/>
        <v>63.777777777777779</v>
      </c>
      <c r="G17" s="44">
        <v>750</v>
      </c>
      <c r="H17" s="46">
        <v>1</v>
      </c>
      <c r="I17" s="77">
        <f t="shared" si="0"/>
        <v>47833.333333333336</v>
      </c>
      <c r="J17" s="22"/>
      <c r="K17" s="135"/>
      <c r="L17" s="22"/>
    </row>
    <row r="18" spans="1:12" s="10" customFormat="1" ht="15.75" customHeight="1" x14ac:dyDescent="0.25">
      <c r="A18" s="22"/>
      <c r="B18" s="24">
        <v>9</v>
      </c>
      <c r="C18" s="23" t="s">
        <v>272</v>
      </c>
      <c r="D18" s="44">
        <v>69</v>
      </c>
      <c r="E18" s="44">
        <v>97</v>
      </c>
      <c r="F18" s="45">
        <f t="shared" si="1"/>
        <v>46.479166666666664</v>
      </c>
      <c r="G18" s="44">
        <v>900</v>
      </c>
      <c r="H18" s="46">
        <v>1</v>
      </c>
      <c r="I18" s="77">
        <f t="shared" si="0"/>
        <v>41831.25</v>
      </c>
      <c r="J18" s="22"/>
      <c r="K18" s="135"/>
      <c r="L18" s="22"/>
    </row>
    <row r="19" spans="1:12" s="10" customFormat="1" ht="15.75" customHeight="1" x14ac:dyDescent="0.25">
      <c r="A19" s="22"/>
      <c r="B19" s="24">
        <v>10</v>
      </c>
      <c r="C19" s="23" t="s">
        <v>273</v>
      </c>
      <c r="D19" s="44">
        <v>14</v>
      </c>
      <c r="E19" s="44">
        <v>317</v>
      </c>
      <c r="F19" s="45">
        <f t="shared" si="1"/>
        <v>30.819444444444443</v>
      </c>
      <c r="G19" s="44">
        <v>380</v>
      </c>
      <c r="H19" s="46">
        <v>1</v>
      </c>
      <c r="I19" s="77">
        <f t="shared" si="0"/>
        <v>11711.388888888889</v>
      </c>
      <c r="J19" s="22"/>
      <c r="K19" s="135"/>
      <c r="L19" s="22"/>
    </row>
    <row r="20" spans="1:12" ht="15.75" customHeight="1" x14ac:dyDescent="0.25">
      <c r="A20" s="22"/>
      <c r="B20" s="24">
        <v>11</v>
      </c>
      <c r="C20" s="23" t="s">
        <v>142</v>
      </c>
      <c r="D20" s="44"/>
      <c r="E20" s="44"/>
      <c r="F20" s="45"/>
      <c r="G20" s="44"/>
      <c r="H20" s="46"/>
      <c r="I20" s="77">
        <v>7500</v>
      </c>
      <c r="J20" s="22"/>
      <c r="K20" s="135"/>
      <c r="L20" s="22"/>
    </row>
    <row r="21" spans="1:12" ht="15.75" customHeight="1" x14ac:dyDescent="0.25">
      <c r="A21" s="22"/>
      <c r="B21" s="24">
        <v>12</v>
      </c>
      <c r="C21" s="23" t="s">
        <v>274</v>
      </c>
      <c r="D21" s="44">
        <v>39</v>
      </c>
      <c r="E21" s="44">
        <v>36</v>
      </c>
      <c r="F21" s="45">
        <f t="shared" si="1"/>
        <v>9.75</v>
      </c>
      <c r="G21" s="44">
        <v>1350</v>
      </c>
      <c r="H21" s="46">
        <v>1</v>
      </c>
      <c r="I21" s="77">
        <f t="shared" si="0"/>
        <v>13162.5</v>
      </c>
      <c r="J21" s="22"/>
      <c r="K21" s="135"/>
      <c r="L21" s="22"/>
    </row>
    <row r="22" spans="1:12" ht="15.75" customHeight="1" x14ac:dyDescent="0.25">
      <c r="A22" s="22"/>
      <c r="B22" s="24">
        <v>13</v>
      </c>
      <c r="C22" s="23" t="s">
        <v>275</v>
      </c>
      <c r="D22" s="44">
        <v>12</v>
      </c>
      <c r="E22" s="44">
        <v>60</v>
      </c>
      <c r="F22" s="45">
        <f t="shared" si="1"/>
        <v>5</v>
      </c>
      <c r="G22" s="44">
        <v>380</v>
      </c>
      <c r="H22" s="46">
        <v>1</v>
      </c>
      <c r="I22" s="77">
        <f t="shared" si="0"/>
        <v>1900</v>
      </c>
      <c r="J22" s="22"/>
      <c r="K22" s="135"/>
      <c r="L22" s="22"/>
    </row>
    <row r="23" spans="1:12" ht="15.75" customHeight="1" x14ac:dyDescent="0.25">
      <c r="A23" s="22"/>
      <c r="B23" s="24">
        <v>14</v>
      </c>
      <c r="C23" s="23" t="s">
        <v>196</v>
      </c>
      <c r="D23" s="44"/>
      <c r="E23" s="44"/>
      <c r="F23" s="45">
        <v>80</v>
      </c>
      <c r="G23" s="44">
        <v>40</v>
      </c>
      <c r="H23" s="46">
        <v>1</v>
      </c>
      <c r="I23" s="77">
        <f t="shared" si="0"/>
        <v>3200</v>
      </c>
      <c r="J23" s="22"/>
      <c r="K23" s="135"/>
      <c r="L23" s="22"/>
    </row>
    <row r="24" spans="1:12" x14ac:dyDescent="0.25">
      <c r="A24" s="22"/>
      <c r="B24" s="24">
        <v>15</v>
      </c>
      <c r="C24" s="23" t="s">
        <v>276</v>
      </c>
      <c r="D24" s="44"/>
      <c r="E24" s="44"/>
      <c r="F24" s="45"/>
      <c r="G24" s="44"/>
      <c r="H24" s="46"/>
      <c r="I24" s="77">
        <v>19000</v>
      </c>
      <c r="J24" s="22"/>
      <c r="K24" s="135"/>
      <c r="L24" s="22"/>
    </row>
    <row r="25" spans="1:12" x14ac:dyDescent="0.25">
      <c r="A25" s="22"/>
      <c r="B25" s="24">
        <v>16</v>
      </c>
      <c r="C25" s="23" t="s">
        <v>143</v>
      </c>
      <c r="D25" s="44"/>
      <c r="E25" s="44"/>
      <c r="F25" s="45">
        <v>45</v>
      </c>
      <c r="G25" s="44">
        <v>380</v>
      </c>
      <c r="H25" s="46">
        <v>1</v>
      </c>
      <c r="I25" s="77">
        <f t="shared" si="0"/>
        <v>17100</v>
      </c>
      <c r="J25" s="22"/>
      <c r="K25" s="135"/>
      <c r="L25" s="22"/>
    </row>
    <row r="26" spans="1:12" x14ac:dyDescent="0.25">
      <c r="A26" s="22"/>
      <c r="B26" s="24">
        <v>17</v>
      </c>
      <c r="C26" s="23" t="s">
        <v>277</v>
      </c>
      <c r="D26" s="44">
        <v>133</v>
      </c>
      <c r="E26" s="44">
        <v>23</v>
      </c>
      <c r="F26" s="45">
        <f t="shared" si="1"/>
        <v>21.243055555555557</v>
      </c>
      <c r="G26" s="44">
        <v>550</v>
      </c>
      <c r="H26" s="46">
        <v>1</v>
      </c>
      <c r="I26" s="77">
        <f t="shared" si="0"/>
        <v>11683.680555555557</v>
      </c>
      <c r="J26" s="22"/>
      <c r="K26" s="135"/>
      <c r="L26" s="22"/>
    </row>
    <row r="27" spans="1:12" x14ac:dyDescent="0.25">
      <c r="A27" s="22"/>
      <c r="B27" s="24">
        <v>18</v>
      </c>
      <c r="C27" s="23" t="s">
        <v>278</v>
      </c>
      <c r="D27" s="44">
        <v>26</v>
      </c>
      <c r="E27" s="44">
        <v>169</v>
      </c>
      <c r="F27" s="45">
        <f t="shared" si="1"/>
        <v>30.513888888888889</v>
      </c>
      <c r="G27" s="44">
        <v>550</v>
      </c>
      <c r="H27" s="46">
        <v>1</v>
      </c>
      <c r="I27" s="77">
        <f t="shared" si="0"/>
        <v>16782.638888888891</v>
      </c>
      <c r="J27" s="22"/>
      <c r="K27" s="135"/>
      <c r="L27" s="22"/>
    </row>
    <row r="28" spans="1:12" x14ac:dyDescent="0.25">
      <c r="A28" s="22"/>
      <c r="B28" s="24">
        <v>19</v>
      </c>
      <c r="C28" s="23" t="s">
        <v>279</v>
      </c>
      <c r="D28" s="44">
        <v>31</v>
      </c>
      <c r="E28" s="44">
        <v>51</v>
      </c>
      <c r="F28" s="45">
        <f t="shared" si="1"/>
        <v>10.979166666666666</v>
      </c>
      <c r="G28" s="44">
        <v>1350</v>
      </c>
      <c r="H28" s="46">
        <v>1</v>
      </c>
      <c r="I28" s="77">
        <f t="shared" si="0"/>
        <v>14821.875</v>
      </c>
      <c r="J28" s="22"/>
      <c r="K28" s="135"/>
      <c r="L28" s="22"/>
    </row>
    <row r="29" spans="1:12" x14ac:dyDescent="0.25">
      <c r="A29" s="22"/>
      <c r="B29" s="24">
        <v>20</v>
      </c>
      <c r="C29" s="23" t="s">
        <v>280</v>
      </c>
      <c r="D29" s="44">
        <v>30</v>
      </c>
      <c r="E29" s="44">
        <v>26</v>
      </c>
      <c r="F29" s="45">
        <f t="shared" si="1"/>
        <v>5.416666666666667</v>
      </c>
      <c r="G29" s="44">
        <v>1350</v>
      </c>
      <c r="H29" s="46">
        <v>1</v>
      </c>
      <c r="I29" s="77">
        <f t="shared" si="0"/>
        <v>7312.5</v>
      </c>
      <c r="J29" s="22"/>
      <c r="K29" s="135"/>
      <c r="L29" s="22"/>
    </row>
    <row r="30" spans="1:12" x14ac:dyDescent="0.25">
      <c r="A30" s="22"/>
      <c r="B30" s="24">
        <v>21</v>
      </c>
      <c r="C30" s="23" t="s">
        <v>281</v>
      </c>
      <c r="D30" s="44">
        <v>38</v>
      </c>
      <c r="E30" s="44">
        <v>116</v>
      </c>
      <c r="F30" s="45">
        <f t="shared" si="1"/>
        <v>30.611111111111111</v>
      </c>
      <c r="G30" s="44">
        <v>800</v>
      </c>
      <c r="H30" s="46">
        <v>1</v>
      </c>
      <c r="I30" s="77">
        <f t="shared" si="0"/>
        <v>24488.888888888887</v>
      </c>
      <c r="J30" s="22"/>
      <c r="K30" s="135"/>
      <c r="L30" s="22"/>
    </row>
    <row r="31" spans="1:12" x14ac:dyDescent="0.25">
      <c r="A31" s="22"/>
      <c r="B31" s="24">
        <v>22</v>
      </c>
      <c r="C31" s="23" t="s">
        <v>282</v>
      </c>
      <c r="D31" s="44">
        <v>36</v>
      </c>
      <c r="E31" s="44">
        <v>96</v>
      </c>
      <c r="F31" s="45">
        <f t="shared" si="1"/>
        <v>24</v>
      </c>
      <c r="G31" s="44">
        <v>550</v>
      </c>
      <c r="H31" s="46">
        <v>1</v>
      </c>
      <c r="I31" s="77">
        <f t="shared" si="0"/>
        <v>13200</v>
      </c>
      <c r="J31" s="22"/>
      <c r="K31" s="135"/>
      <c r="L31" s="22"/>
    </row>
    <row r="32" spans="1:12" x14ac:dyDescent="0.25">
      <c r="A32" s="22"/>
      <c r="B32" s="24"/>
      <c r="C32" s="23"/>
      <c r="D32" s="44"/>
      <c r="E32" s="44"/>
      <c r="F32" s="45"/>
      <c r="G32" s="44"/>
      <c r="H32" s="46"/>
      <c r="I32" s="78">
        <f>SUM(I10:I31)</f>
        <v>443690.55555555556</v>
      </c>
      <c r="J32" s="22"/>
      <c r="K32" s="135"/>
      <c r="L32" s="22"/>
    </row>
    <row r="33" spans="1:12" x14ac:dyDescent="0.25">
      <c r="A33" s="22"/>
      <c r="B33" s="24"/>
      <c r="C33" s="23"/>
      <c r="D33" s="44"/>
      <c r="E33" s="44"/>
      <c r="F33" s="45"/>
      <c r="G33" s="44"/>
      <c r="H33" s="46"/>
      <c r="I33" s="78"/>
      <c r="J33" s="22"/>
      <c r="K33" s="135"/>
      <c r="L33" s="22"/>
    </row>
    <row r="34" spans="1:12" x14ac:dyDescent="0.25">
      <c r="A34" s="22"/>
      <c r="B34" s="48" t="s">
        <v>189</v>
      </c>
      <c r="C34" s="39" t="s">
        <v>28</v>
      </c>
      <c r="D34" s="44"/>
      <c r="E34" s="44"/>
      <c r="F34" s="45"/>
      <c r="G34" s="44"/>
      <c r="H34" s="46"/>
      <c r="I34" s="77"/>
      <c r="J34" s="22"/>
      <c r="K34" s="135"/>
      <c r="L34" s="22"/>
    </row>
    <row r="35" spans="1:12" x14ac:dyDescent="0.25">
      <c r="A35" s="22"/>
      <c r="B35" s="24">
        <v>23</v>
      </c>
      <c r="C35" s="23" t="s">
        <v>283</v>
      </c>
      <c r="D35" s="44">
        <v>188</v>
      </c>
      <c r="E35" s="44">
        <v>32</v>
      </c>
      <c r="F35" s="45">
        <f t="shared" si="1"/>
        <v>41.777777777777779</v>
      </c>
      <c r="G35" s="44">
        <v>2400</v>
      </c>
      <c r="H35" s="46">
        <v>1</v>
      </c>
      <c r="I35" s="77">
        <f t="shared" si="0"/>
        <v>100266.66666666667</v>
      </c>
      <c r="J35" s="22"/>
      <c r="K35" s="135"/>
      <c r="L35" s="22"/>
    </row>
    <row r="36" spans="1:12" x14ac:dyDescent="0.25">
      <c r="A36" s="22"/>
      <c r="B36" s="24">
        <v>24</v>
      </c>
      <c r="C36" s="23" t="s">
        <v>284</v>
      </c>
      <c r="D36" s="44">
        <v>114</v>
      </c>
      <c r="E36" s="44">
        <v>24</v>
      </c>
      <c r="F36" s="45">
        <f t="shared" si="1"/>
        <v>19</v>
      </c>
      <c r="G36" s="44">
        <v>1350</v>
      </c>
      <c r="H36" s="46">
        <v>1</v>
      </c>
      <c r="I36" s="77">
        <f t="shared" si="0"/>
        <v>25650</v>
      </c>
      <c r="J36" s="22"/>
      <c r="K36" s="135"/>
      <c r="L36" s="22"/>
    </row>
    <row r="37" spans="1:12" s="10" customFormat="1" x14ac:dyDescent="0.25">
      <c r="A37" s="22"/>
      <c r="B37" s="24">
        <v>25</v>
      </c>
      <c r="C37" s="23" t="s">
        <v>285</v>
      </c>
      <c r="D37" s="44">
        <v>114</v>
      </c>
      <c r="E37" s="44">
        <v>29.5</v>
      </c>
      <c r="F37" s="45">
        <f t="shared" si="1"/>
        <v>23.354166666666668</v>
      </c>
      <c r="G37" s="44">
        <v>680</v>
      </c>
      <c r="H37" s="46">
        <v>1</v>
      </c>
      <c r="I37" s="77">
        <f t="shared" si="0"/>
        <v>15880.833333333334</v>
      </c>
      <c r="J37" s="22"/>
      <c r="K37" s="135"/>
      <c r="L37" s="22"/>
    </row>
    <row r="38" spans="1:12" x14ac:dyDescent="0.25">
      <c r="A38" s="22"/>
      <c r="B38" s="24">
        <v>26</v>
      </c>
      <c r="C38" s="23" t="s">
        <v>286</v>
      </c>
      <c r="D38" s="44">
        <v>82.5</v>
      </c>
      <c r="E38" s="44">
        <v>32</v>
      </c>
      <c r="F38" s="45">
        <f t="shared" si="1"/>
        <v>18.333333333333332</v>
      </c>
      <c r="G38" s="44">
        <v>1350</v>
      </c>
      <c r="H38" s="46">
        <v>1</v>
      </c>
      <c r="I38" s="77">
        <f t="shared" si="0"/>
        <v>24750</v>
      </c>
      <c r="J38" s="22"/>
      <c r="K38" s="135"/>
      <c r="L38" s="22"/>
    </row>
    <row r="39" spans="1:12" ht="30" x14ac:dyDescent="0.25">
      <c r="A39" s="22"/>
      <c r="B39" s="24">
        <v>27</v>
      </c>
      <c r="C39" s="47" t="s">
        <v>287</v>
      </c>
      <c r="D39" s="44">
        <v>23</v>
      </c>
      <c r="E39" s="44">
        <v>52</v>
      </c>
      <c r="F39" s="45">
        <f t="shared" si="1"/>
        <v>8.3055555555555554</v>
      </c>
      <c r="G39" s="44">
        <v>650</v>
      </c>
      <c r="H39" s="46">
        <v>1</v>
      </c>
      <c r="I39" s="77">
        <f t="shared" si="0"/>
        <v>5398.6111111111113</v>
      </c>
      <c r="J39" s="22"/>
      <c r="K39" s="135"/>
      <c r="L39" s="22"/>
    </row>
    <row r="40" spans="1:12" x14ac:dyDescent="0.25">
      <c r="A40" s="22"/>
      <c r="B40" s="24">
        <v>28</v>
      </c>
      <c r="C40" s="23" t="s">
        <v>288</v>
      </c>
      <c r="D40" s="44">
        <v>58.5</v>
      </c>
      <c r="E40" s="44">
        <v>32</v>
      </c>
      <c r="F40" s="45">
        <f t="shared" si="1"/>
        <v>13</v>
      </c>
      <c r="G40" s="44">
        <v>1350</v>
      </c>
      <c r="H40" s="46">
        <v>1</v>
      </c>
      <c r="I40" s="77">
        <f t="shared" si="0"/>
        <v>17550</v>
      </c>
      <c r="J40" s="22"/>
      <c r="K40" s="135"/>
      <c r="L40" s="22"/>
    </row>
    <row r="41" spans="1:12" x14ac:dyDescent="0.25">
      <c r="A41" s="22"/>
      <c r="B41" s="24">
        <v>29</v>
      </c>
      <c r="C41" s="23" t="s">
        <v>289</v>
      </c>
      <c r="D41" s="44">
        <v>31.5</v>
      </c>
      <c r="E41" s="44">
        <v>24</v>
      </c>
      <c r="F41" s="45">
        <f t="shared" si="1"/>
        <v>5.25</v>
      </c>
      <c r="G41" s="44">
        <v>1350</v>
      </c>
      <c r="H41" s="46">
        <v>1</v>
      </c>
      <c r="I41" s="77">
        <f t="shared" si="0"/>
        <v>7087.5</v>
      </c>
      <c r="J41" s="22"/>
      <c r="K41" s="135"/>
      <c r="L41" s="22"/>
    </row>
    <row r="42" spans="1:12" x14ac:dyDescent="0.25">
      <c r="A42" s="22"/>
      <c r="B42" s="24">
        <v>30</v>
      </c>
      <c r="C42" s="23" t="s">
        <v>290</v>
      </c>
      <c r="D42" s="44">
        <v>70</v>
      </c>
      <c r="E42" s="44">
        <v>88</v>
      </c>
      <c r="F42" s="45">
        <f t="shared" si="1"/>
        <v>42.777777777777779</v>
      </c>
      <c r="G42" s="44">
        <v>1350</v>
      </c>
      <c r="H42" s="46">
        <v>1</v>
      </c>
      <c r="I42" s="77">
        <f t="shared" si="0"/>
        <v>57750</v>
      </c>
      <c r="J42" s="22"/>
      <c r="K42" s="135"/>
      <c r="L42" s="22"/>
    </row>
    <row r="43" spans="1:12" x14ac:dyDescent="0.25">
      <c r="A43" s="22"/>
      <c r="B43" s="24">
        <v>31</v>
      </c>
      <c r="C43" s="23" t="s">
        <v>285</v>
      </c>
      <c r="D43" s="44">
        <v>70</v>
      </c>
      <c r="E43" s="44">
        <v>28</v>
      </c>
      <c r="F43" s="45">
        <f t="shared" si="1"/>
        <v>13.611111111111111</v>
      </c>
      <c r="G43" s="44">
        <v>680</v>
      </c>
      <c r="H43" s="46">
        <v>1</v>
      </c>
      <c r="I43" s="77">
        <f t="shared" si="0"/>
        <v>9255.5555555555547</v>
      </c>
      <c r="J43" s="22"/>
      <c r="K43" s="135"/>
      <c r="L43" s="22"/>
    </row>
    <row r="44" spans="1:12" x14ac:dyDescent="0.25">
      <c r="A44" s="22"/>
      <c r="B44" s="24">
        <v>32</v>
      </c>
      <c r="C44" s="23" t="s">
        <v>291</v>
      </c>
      <c r="D44" s="44">
        <v>36</v>
      </c>
      <c r="E44" s="44">
        <v>98</v>
      </c>
      <c r="F44" s="45">
        <f t="shared" si="1"/>
        <v>24.5</v>
      </c>
      <c r="G44" s="44">
        <v>1200</v>
      </c>
      <c r="H44" s="46">
        <v>1</v>
      </c>
      <c r="I44" s="77">
        <f t="shared" si="0"/>
        <v>29400</v>
      </c>
      <c r="J44" s="22"/>
      <c r="K44" s="135"/>
      <c r="L44" s="22"/>
    </row>
    <row r="45" spans="1:12" s="10" customFormat="1" x14ac:dyDescent="0.25">
      <c r="A45" s="22"/>
      <c r="B45" s="24">
        <v>33</v>
      </c>
      <c r="C45" s="23" t="s">
        <v>294</v>
      </c>
      <c r="D45" s="44">
        <v>143</v>
      </c>
      <c r="E45" s="44">
        <v>14</v>
      </c>
      <c r="F45" s="45">
        <f t="shared" si="1"/>
        <v>13.902777777777779</v>
      </c>
      <c r="G45" s="44">
        <v>380</v>
      </c>
      <c r="H45" s="46">
        <v>1</v>
      </c>
      <c r="I45" s="77">
        <f t="shared" si="0"/>
        <v>5283.0555555555557</v>
      </c>
      <c r="J45" s="22"/>
      <c r="K45" s="135"/>
      <c r="L45" s="22"/>
    </row>
    <row r="46" spans="1:12" s="10" customFormat="1" x14ac:dyDescent="0.25">
      <c r="A46" s="22"/>
      <c r="B46" s="24">
        <v>34</v>
      </c>
      <c r="C46" s="23" t="s">
        <v>293</v>
      </c>
      <c r="D46" s="44">
        <v>57</v>
      </c>
      <c r="E46" s="44">
        <v>29</v>
      </c>
      <c r="F46" s="45">
        <f t="shared" si="1"/>
        <v>11.479166666666666</v>
      </c>
      <c r="G46" s="44">
        <v>680</v>
      </c>
      <c r="H46" s="46">
        <v>1</v>
      </c>
      <c r="I46" s="77">
        <f t="shared" si="0"/>
        <v>7805.833333333333</v>
      </c>
      <c r="J46" s="22"/>
      <c r="K46" s="135"/>
      <c r="L46" s="22"/>
    </row>
    <row r="47" spans="1:12" s="10" customFormat="1" x14ac:dyDescent="0.25">
      <c r="A47" s="22"/>
      <c r="B47" s="24">
        <v>35</v>
      </c>
      <c r="C47" s="23" t="s">
        <v>292</v>
      </c>
      <c r="D47" s="44">
        <v>52</v>
      </c>
      <c r="E47" s="44">
        <v>11.5</v>
      </c>
      <c r="F47" s="45">
        <f>D47*E47/144</f>
        <v>4.1527777777777777</v>
      </c>
      <c r="G47" s="44">
        <v>380</v>
      </c>
      <c r="H47" s="46">
        <v>1</v>
      </c>
      <c r="I47" s="77">
        <f>F47*G47*H47</f>
        <v>1578.0555555555554</v>
      </c>
      <c r="J47" s="22"/>
      <c r="K47" s="135"/>
      <c r="L47" s="22"/>
    </row>
    <row r="48" spans="1:12" x14ac:dyDescent="0.25">
      <c r="A48" s="22"/>
      <c r="B48" s="24">
        <v>36</v>
      </c>
      <c r="C48" s="23" t="s">
        <v>292</v>
      </c>
      <c r="D48" s="44">
        <v>46</v>
      </c>
      <c r="E48" s="44">
        <v>31</v>
      </c>
      <c r="F48" s="45">
        <f>D48*E48/144</f>
        <v>9.9027777777777786</v>
      </c>
      <c r="G48" s="44">
        <v>380</v>
      </c>
      <c r="H48" s="46">
        <v>1</v>
      </c>
      <c r="I48" s="77">
        <f>F48*G48*H48</f>
        <v>3763.0555555555557</v>
      </c>
      <c r="J48" s="22"/>
      <c r="K48" s="135"/>
      <c r="L48" s="22"/>
    </row>
    <row r="49" spans="1:12" x14ac:dyDescent="0.25">
      <c r="A49" s="22"/>
      <c r="B49" s="24"/>
      <c r="C49" s="23"/>
      <c r="D49" s="44"/>
      <c r="E49" s="44"/>
      <c r="F49" s="45"/>
      <c r="G49" s="44"/>
      <c r="H49" s="46"/>
      <c r="I49" s="78">
        <f>SUM(I35:I48)</f>
        <v>311419.16666666669</v>
      </c>
      <c r="J49" s="22"/>
      <c r="K49" s="135"/>
      <c r="L49" s="22"/>
    </row>
    <row r="50" spans="1:12" x14ac:dyDescent="0.25">
      <c r="A50" s="22"/>
      <c r="B50" s="24"/>
      <c r="C50" s="23"/>
      <c r="D50" s="44"/>
      <c r="E50" s="44"/>
      <c r="F50" s="45"/>
      <c r="G50" s="44"/>
      <c r="H50" s="46"/>
      <c r="I50" s="77"/>
      <c r="J50" s="22"/>
      <c r="K50" s="135"/>
      <c r="L50" s="22"/>
    </row>
    <row r="51" spans="1:12" x14ac:dyDescent="0.25">
      <c r="A51" s="22"/>
      <c r="B51" s="48" t="s">
        <v>188</v>
      </c>
      <c r="C51" s="39" t="s">
        <v>29</v>
      </c>
      <c r="D51" s="44"/>
      <c r="E51" s="44"/>
      <c r="F51" s="45"/>
      <c r="G51" s="44"/>
      <c r="H51" s="46"/>
      <c r="I51" s="77"/>
      <c r="J51" s="22"/>
      <c r="K51" s="135"/>
      <c r="L51" s="22"/>
    </row>
    <row r="52" spans="1:12" x14ac:dyDescent="0.25">
      <c r="A52" s="22"/>
      <c r="B52" s="24">
        <v>37</v>
      </c>
      <c r="C52" s="23" t="s">
        <v>295</v>
      </c>
      <c r="D52" s="44">
        <v>64</v>
      </c>
      <c r="E52" s="44">
        <v>87.5</v>
      </c>
      <c r="F52" s="45">
        <f t="shared" si="1"/>
        <v>38.888888888888886</v>
      </c>
      <c r="G52" s="44">
        <v>1350</v>
      </c>
      <c r="H52" s="46">
        <v>1</v>
      </c>
      <c r="I52" s="77">
        <f t="shared" si="0"/>
        <v>52499.999999999993</v>
      </c>
      <c r="J52" s="22"/>
      <c r="K52" s="135"/>
      <c r="L52" s="22"/>
    </row>
    <row r="53" spans="1:12" x14ac:dyDescent="0.25">
      <c r="A53" s="22"/>
      <c r="B53" s="24">
        <v>38</v>
      </c>
      <c r="C53" s="23" t="s">
        <v>194</v>
      </c>
      <c r="D53" s="44"/>
      <c r="E53" s="44"/>
      <c r="F53" s="45"/>
      <c r="G53" s="44">
        <v>3500</v>
      </c>
      <c r="H53" s="46">
        <v>4</v>
      </c>
      <c r="I53" s="77">
        <f>G53*H53</f>
        <v>14000</v>
      </c>
      <c r="J53" s="22"/>
      <c r="K53" s="135"/>
      <c r="L53" s="22"/>
    </row>
    <row r="54" spans="1:12" x14ac:dyDescent="0.25">
      <c r="A54" s="22"/>
      <c r="B54" s="24">
        <v>39</v>
      </c>
      <c r="C54" s="23" t="s">
        <v>285</v>
      </c>
      <c r="D54" s="44">
        <v>64</v>
      </c>
      <c r="E54" s="44">
        <v>28.5</v>
      </c>
      <c r="F54" s="45">
        <f t="shared" si="1"/>
        <v>12.666666666666666</v>
      </c>
      <c r="G54" s="44">
        <v>680</v>
      </c>
      <c r="H54" s="46">
        <v>1</v>
      </c>
      <c r="I54" s="77">
        <f t="shared" si="0"/>
        <v>8613.3333333333321</v>
      </c>
      <c r="J54" s="22"/>
      <c r="K54" s="134"/>
      <c r="L54" s="11"/>
    </row>
    <row r="55" spans="1:12" x14ac:dyDescent="0.25">
      <c r="A55" s="22"/>
      <c r="B55" s="24">
        <v>40</v>
      </c>
      <c r="C55" s="23" t="s">
        <v>296</v>
      </c>
      <c r="D55" s="44">
        <v>20</v>
      </c>
      <c r="E55" s="44">
        <v>87</v>
      </c>
      <c r="F55" s="45">
        <f t="shared" si="1"/>
        <v>12.083333333333334</v>
      </c>
      <c r="G55" s="44">
        <v>1350</v>
      </c>
      <c r="H55" s="46">
        <v>1</v>
      </c>
      <c r="I55" s="77">
        <f t="shared" si="0"/>
        <v>16312.5</v>
      </c>
      <c r="J55" s="22"/>
      <c r="K55" s="134"/>
      <c r="L55" s="11"/>
    </row>
    <row r="56" spans="1:12" x14ac:dyDescent="0.25">
      <c r="A56" s="22"/>
      <c r="B56" s="24">
        <v>41</v>
      </c>
      <c r="C56" s="23" t="s">
        <v>297</v>
      </c>
      <c r="D56" s="44">
        <v>20</v>
      </c>
      <c r="E56" s="44">
        <v>30</v>
      </c>
      <c r="F56" s="45">
        <f>D56*E56/144</f>
        <v>4.166666666666667</v>
      </c>
      <c r="G56" s="44">
        <v>680</v>
      </c>
      <c r="H56" s="46">
        <v>1</v>
      </c>
      <c r="I56" s="77">
        <f>G56*F56</f>
        <v>2833.3333333333335</v>
      </c>
      <c r="J56" s="22"/>
      <c r="K56" s="134"/>
      <c r="L56" s="11"/>
    </row>
    <row r="57" spans="1:12" x14ac:dyDescent="0.25">
      <c r="A57" s="22"/>
      <c r="B57" s="24">
        <v>42</v>
      </c>
      <c r="C57" s="23" t="s">
        <v>296</v>
      </c>
      <c r="D57" s="44">
        <v>45.5</v>
      </c>
      <c r="E57" s="44">
        <v>87</v>
      </c>
      <c r="F57" s="45">
        <f t="shared" si="1"/>
        <v>27.489583333333332</v>
      </c>
      <c r="G57" s="44">
        <v>1350</v>
      </c>
      <c r="H57" s="46">
        <v>1</v>
      </c>
      <c r="I57" s="77">
        <f t="shared" si="0"/>
        <v>37110.9375</v>
      </c>
      <c r="J57" s="22"/>
      <c r="K57" s="134"/>
      <c r="L57" s="11"/>
    </row>
    <row r="58" spans="1:12" x14ac:dyDescent="0.25">
      <c r="A58" s="22"/>
      <c r="B58" s="24">
        <v>43</v>
      </c>
      <c r="C58" s="23" t="s">
        <v>297</v>
      </c>
      <c r="D58" s="44">
        <v>45.5</v>
      </c>
      <c r="E58" s="44">
        <v>30</v>
      </c>
      <c r="F58" s="45">
        <f>D58*E58/144</f>
        <v>9.4791666666666661</v>
      </c>
      <c r="G58" s="44">
        <v>680</v>
      </c>
      <c r="H58" s="46">
        <v>1</v>
      </c>
      <c r="I58" s="77">
        <f>G58*F58</f>
        <v>6445.833333333333</v>
      </c>
      <c r="J58" s="22"/>
      <c r="K58" s="134"/>
      <c r="L58" s="11"/>
    </row>
    <row r="59" spans="1:12" s="10" customFormat="1" x14ac:dyDescent="0.25">
      <c r="A59" s="22"/>
      <c r="B59" s="24">
        <v>44</v>
      </c>
      <c r="C59" s="23" t="s">
        <v>298</v>
      </c>
      <c r="D59" s="44">
        <v>77</v>
      </c>
      <c r="E59" s="44">
        <v>117</v>
      </c>
      <c r="F59" s="45">
        <f t="shared" si="1"/>
        <v>62.5625</v>
      </c>
      <c r="G59" s="44">
        <v>650</v>
      </c>
      <c r="H59" s="46">
        <v>1</v>
      </c>
      <c r="I59" s="77">
        <f t="shared" si="0"/>
        <v>40665.625</v>
      </c>
      <c r="J59" s="22"/>
      <c r="K59" s="136"/>
    </row>
    <row r="60" spans="1:12" x14ac:dyDescent="0.25">
      <c r="A60" s="22"/>
      <c r="B60" s="24">
        <v>45</v>
      </c>
      <c r="C60" s="23" t="s">
        <v>144</v>
      </c>
      <c r="D60" s="44"/>
      <c r="E60" s="44"/>
      <c r="F60" s="45"/>
      <c r="G60" s="44"/>
      <c r="H60" s="46">
        <v>1</v>
      </c>
      <c r="I60" s="77">
        <v>41000</v>
      </c>
      <c r="J60" s="22"/>
      <c r="K60" s="134"/>
      <c r="L60" s="11"/>
    </row>
    <row r="61" spans="1:12" ht="15.75" customHeight="1" x14ac:dyDescent="0.25">
      <c r="A61" s="22"/>
      <c r="B61" s="24">
        <v>46</v>
      </c>
      <c r="C61" s="23" t="s">
        <v>145</v>
      </c>
      <c r="D61" s="44"/>
      <c r="E61" s="44"/>
      <c r="F61" s="45"/>
      <c r="G61" s="44"/>
      <c r="H61" s="46">
        <v>1</v>
      </c>
      <c r="I61" s="77">
        <v>7500</v>
      </c>
      <c r="J61" s="22"/>
      <c r="K61" s="134"/>
      <c r="L61" s="11"/>
    </row>
    <row r="62" spans="1:12" s="9" customFormat="1" ht="15.75" x14ac:dyDescent="0.25">
      <c r="A62" s="22"/>
      <c r="B62" s="24">
        <v>47</v>
      </c>
      <c r="C62" s="23" t="s">
        <v>299</v>
      </c>
      <c r="D62" s="44">
        <v>23</v>
      </c>
      <c r="E62" s="44">
        <v>50</v>
      </c>
      <c r="F62" s="45">
        <f t="shared" si="1"/>
        <v>7.9861111111111107</v>
      </c>
      <c r="G62" s="44">
        <v>550</v>
      </c>
      <c r="H62" s="46">
        <v>1</v>
      </c>
      <c r="I62" s="77">
        <f t="shared" si="0"/>
        <v>4392.3611111111113</v>
      </c>
      <c r="J62" s="22"/>
      <c r="K62" s="137"/>
    </row>
    <row r="63" spans="1:12" ht="15.75" customHeight="1" x14ac:dyDescent="0.25">
      <c r="A63" s="22"/>
      <c r="B63" s="24">
        <v>48</v>
      </c>
      <c r="C63" s="23" t="s">
        <v>300</v>
      </c>
      <c r="D63" s="44">
        <v>21</v>
      </c>
      <c r="E63" s="44">
        <v>73</v>
      </c>
      <c r="F63" s="45">
        <f t="shared" si="1"/>
        <v>10.645833333333334</v>
      </c>
      <c r="G63" s="44">
        <v>900</v>
      </c>
      <c r="H63" s="46">
        <v>1</v>
      </c>
      <c r="I63" s="77">
        <f t="shared" si="0"/>
        <v>9581.25</v>
      </c>
      <c r="J63" s="22"/>
      <c r="K63" s="134"/>
    </row>
    <row r="64" spans="1:12" ht="15.75" customHeight="1" x14ac:dyDescent="0.25">
      <c r="A64" s="22"/>
      <c r="B64" s="24"/>
      <c r="C64" s="23"/>
      <c r="D64" s="44"/>
      <c r="E64" s="44"/>
      <c r="F64" s="45"/>
      <c r="G64" s="44"/>
      <c r="H64" s="46"/>
      <c r="I64" s="78">
        <f>SUM(I52:I63)</f>
        <v>240955.17361111112</v>
      </c>
      <c r="J64" s="22"/>
      <c r="K64" s="134"/>
    </row>
    <row r="65" spans="1:11" ht="15.75" customHeight="1" x14ac:dyDescent="0.25">
      <c r="A65" s="22"/>
      <c r="B65" s="24"/>
      <c r="C65" s="23"/>
      <c r="D65" s="44"/>
      <c r="E65" s="44"/>
      <c r="F65" s="45"/>
      <c r="G65" s="44"/>
      <c r="H65" s="46"/>
      <c r="I65" s="78"/>
      <c r="J65" s="22"/>
      <c r="K65" s="134"/>
    </row>
    <row r="66" spans="1:11" ht="15.75" customHeight="1" x14ac:dyDescent="0.25">
      <c r="A66" s="22"/>
      <c r="B66" s="48" t="s">
        <v>187</v>
      </c>
      <c r="C66" s="39" t="s">
        <v>30</v>
      </c>
      <c r="D66" s="44"/>
      <c r="E66" s="44"/>
      <c r="F66" s="45"/>
      <c r="G66" s="44"/>
      <c r="H66" s="46"/>
      <c r="I66" s="77"/>
      <c r="J66" s="22"/>
      <c r="K66" s="134"/>
    </row>
    <row r="67" spans="1:11" ht="15.75" customHeight="1" x14ac:dyDescent="0.25">
      <c r="A67" s="22"/>
      <c r="B67" s="24">
        <v>49</v>
      </c>
      <c r="C67" s="23" t="s">
        <v>301</v>
      </c>
      <c r="D67" s="44">
        <v>87</v>
      </c>
      <c r="E67" s="44">
        <v>77</v>
      </c>
      <c r="F67" s="45">
        <f t="shared" si="1"/>
        <v>46.520833333333336</v>
      </c>
      <c r="G67" s="44">
        <v>1350</v>
      </c>
      <c r="H67" s="46">
        <v>1</v>
      </c>
      <c r="I67" s="77">
        <f t="shared" si="0"/>
        <v>62803.125</v>
      </c>
      <c r="J67" s="22"/>
      <c r="K67" s="134"/>
    </row>
    <row r="68" spans="1:11" ht="15.75" customHeight="1" x14ac:dyDescent="0.25">
      <c r="A68" s="22"/>
      <c r="B68" s="24">
        <v>50</v>
      </c>
      <c r="C68" s="23" t="s">
        <v>193</v>
      </c>
      <c r="D68" s="44"/>
      <c r="E68" s="44"/>
      <c r="F68" s="45"/>
      <c r="G68" s="44">
        <v>3500</v>
      </c>
      <c r="H68" s="46">
        <v>2</v>
      </c>
      <c r="I68" s="77">
        <f>G68*H68</f>
        <v>7000</v>
      </c>
      <c r="J68" s="22"/>
      <c r="K68" s="134"/>
    </row>
    <row r="69" spans="1:11" ht="15.75" customHeight="1" x14ac:dyDescent="0.25">
      <c r="A69" s="22"/>
      <c r="B69" s="24">
        <v>51</v>
      </c>
      <c r="C69" s="23" t="s">
        <v>146</v>
      </c>
      <c r="D69" s="44"/>
      <c r="E69" s="44"/>
      <c r="F69" s="45"/>
      <c r="G69" s="44"/>
      <c r="H69" s="46"/>
      <c r="I69" s="77">
        <v>41000</v>
      </c>
      <c r="J69" s="22"/>
      <c r="K69" s="134"/>
    </row>
    <row r="70" spans="1:11" ht="15.75" customHeight="1" x14ac:dyDescent="0.25">
      <c r="A70" s="22"/>
      <c r="B70" s="24">
        <v>52</v>
      </c>
      <c r="C70" s="23" t="s">
        <v>302</v>
      </c>
      <c r="D70" s="44">
        <v>28.5</v>
      </c>
      <c r="E70" s="44">
        <v>87</v>
      </c>
      <c r="F70" s="45">
        <f t="shared" si="1"/>
        <v>17.21875</v>
      </c>
      <c r="G70" s="44">
        <v>680</v>
      </c>
      <c r="H70" s="46">
        <v>1</v>
      </c>
      <c r="I70" s="77">
        <f t="shared" si="0"/>
        <v>11708.75</v>
      </c>
      <c r="J70" s="22"/>
      <c r="K70" s="134"/>
    </row>
    <row r="71" spans="1:11" ht="15.75" customHeight="1" x14ac:dyDescent="0.25">
      <c r="A71" s="22"/>
      <c r="B71" s="24">
        <v>53</v>
      </c>
      <c r="C71" s="23" t="s">
        <v>299</v>
      </c>
      <c r="D71" s="44">
        <v>26</v>
      </c>
      <c r="E71" s="44">
        <v>109</v>
      </c>
      <c r="F71" s="45">
        <f t="shared" si="1"/>
        <v>19.680555555555557</v>
      </c>
      <c r="G71" s="44">
        <v>550</v>
      </c>
      <c r="H71" s="46">
        <v>1</v>
      </c>
      <c r="I71" s="77">
        <f t="shared" si="0"/>
        <v>10824.305555555557</v>
      </c>
      <c r="J71" s="22"/>
      <c r="K71" s="134"/>
    </row>
    <row r="72" spans="1:11" x14ac:dyDescent="0.25">
      <c r="A72" s="22"/>
      <c r="B72" s="24">
        <v>54</v>
      </c>
      <c r="C72" s="23" t="s">
        <v>303</v>
      </c>
      <c r="D72" s="44">
        <v>95</v>
      </c>
      <c r="E72" s="44">
        <v>30</v>
      </c>
      <c r="F72" s="45">
        <f t="shared" si="1"/>
        <v>19.791666666666668</v>
      </c>
      <c r="G72" s="44">
        <v>1000</v>
      </c>
      <c r="H72" s="46">
        <v>1</v>
      </c>
      <c r="I72" s="77">
        <f t="shared" si="0"/>
        <v>19791.666666666668</v>
      </c>
      <c r="J72" s="22"/>
      <c r="K72" s="134"/>
    </row>
    <row r="73" spans="1:11" x14ac:dyDescent="0.25">
      <c r="A73" s="22"/>
      <c r="B73" s="24">
        <v>55</v>
      </c>
      <c r="C73" s="23" t="s">
        <v>304</v>
      </c>
      <c r="D73" s="44">
        <v>12</v>
      </c>
      <c r="E73" s="44">
        <v>48</v>
      </c>
      <c r="F73" s="45">
        <f t="shared" si="1"/>
        <v>4</v>
      </c>
      <c r="G73" s="44">
        <v>1350</v>
      </c>
      <c r="H73" s="46">
        <v>1</v>
      </c>
      <c r="I73" s="77">
        <f t="shared" si="0"/>
        <v>5400</v>
      </c>
      <c r="J73" s="22"/>
      <c r="K73" s="134"/>
    </row>
    <row r="74" spans="1:11" x14ac:dyDescent="0.25">
      <c r="A74" s="22"/>
      <c r="B74" s="24">
        <v>56</v>
      </c>
      <c r="C74" s="23" t="s">
        <v>305</v>
      </c>
      <c r="D74" s="44">
        <v>24</v>
      </c>
      <c r="E74" s="44">
        <v>116</v>
      </c>
      <c r="F74" s="45">
        <f t="shared" si="1"/>
        <v>19.333333333333332</v>
      </c>
      <c r="G74" s="44">
        <v>1200</v>
      </c>
      <c r="H74" s="46">
        <v>1</v>
      </c>
      <c r="I74" s="77">
        <f t="shared" si="0"/>
        <v>23200</v>
      </c>
      <c r="J74" s="22"/>
      <c r="K74" s="134"/>
    </row>
    <row r="75" spans="1:11" x14ac:dyDescent="0.25">
      <c r="A75" s="22"/>
      <c r="B75" s="24"/>
      <c r="C75" s="23"/>
      <c r="D75" s="44"/>
      <c r="E75" s="44"/>
      <c r="F75" s="45"/>
      <c r="G75" s="44"/>
      <c r="H75" s="46"/>
      <c r="I75" s="78">
        <f>SUM(I67:I74)</f>
        <v>181727.84722222222</v>
      </c>
      <c r="J75" s="22"/>
      <c r="K75" s="134"/>
    </row>
    <row r="76" spans="1:11" x14ac:dyDescent="0.25">
      <c r="A76" s="22"/>
      <c r="B76" s="24"/>
      <c r="C76" s="23"/>
      <c r="D76" s="44"/>
      <c r="E76" s="44"/>
      <c r="F76" s="45"/>
      <c r="G76" s="44"/>
      <c r="H76" s="46"/>
      <c r="I76" s="77"/>
      <c r="J76" s="22"/>
      <c r="K76" s="134"/>
    </row>
    <row r="77" spans="1:11" x14ac:dyDescent="0.25">
      <c r="A77" s="22"/>
      <c r="B77" s="48" t="s">
        <v>179</v>
      </c>
      <c r="C77" s="39" t="s">
        <v>31</v>
      </c>
      <c r="D77" s="44"/>
      <c r="E77" s="44"/>
      <c r="F77" s="45"/>
      <c r="G77" s="44"/>
      <c r="H77" s="46"/>
      <c r="I77" s="77"/>
      <c r="J77" s="22"/>
      <c r="K77" s="134"/>
    </row>
    <row r="78" spans="1:11" x14ac:dyDescent="0.25">
      <c r="A78" s="22"/>
      <c r="B78" s="24">
        <v>57</v>
      </c>
      <c r="C78" s="23" t="s">
        <v>301</v>
      </c>
      <c r="D78" s="44">
        <v>85</v>
      </c>
      <c r="E78" s="44">
        <v>87</v>
      </c>
      <c r="F78" s="45">
        <f t="shared" si="1"/>
        <v>51.354166666666664</v>
      </c>
      <c r="G78" s="44">
        <v>1300</v>
      </c>
      <c r="H78" s="46">
        <v>1</v>
      </c>
      <c r="I78" s="77">
        <f t="shared" si="0"/>
        <v>66760.416666666657</v>
      </c>
      <c r="J78" s="22"/>
      <c r="K78" s="134"/>
    </row>
    <row r="79" spans="1:11" x14ac:dyDescent="0.25">
      <c r="A79" s="22"/>
      <c r="B79" s="24">
        <v>58</v>
      </c>
      <c r="C79" s="23" t="s">
        <v>183</v>
      </c>
      <c r="D79" s="44"/>
      <c r="E79" s="44"/>
      <c r="F79" s="45"/>
      <c r="G79" s="44">
        <v>3500</v>
      </c>
      <c r="H79" s="46">
        <v>8</v>
      </c>
      <c r="I79" s="77">
        <f>G79*H79</f>
        <v>28000</v>
      </c>
      <c r="J79" s="22"/>
      <c r="K79" s="134"/>
    </row>
    <row r="80" spans="1:11" x14ac:dyDescent="0.25">
      <c r="A80" s="22"/>
      <c r="B80" s="24">
        <v>59</v>
      </c>
      <c r="C80" s="23" t="s">
        <v>285</v>
      </c>
      <c r="D80" s="44">
        <v>87</v>
      </c>
      <c r="E80" s="44">
        <v>29</v>
      </c>
      <c r="F80" s="45">
        <f t="shared" si="1"/>
        <v>17.520833333333332</v>
      </c>
      <c r="G80" s="44">
        <v>680</v>
      </c>
      <c r="H80" s="46">
        <v>1</v>
      </c>
      <c r="I80" s="77">
        <f t="shared" si="0"/>
        <v>11914.166666666666</v>
      </c>
      <c r="J80" s="22"/>
      <c r="K80" s="134"/>
    </row>
    <row r="81" spans="1:11" x14ac:dyDescent="0.25">
      <c r="A81" s="22"/>
      <c r="B81" s="24">
        <v>60</v>
      </c>
      <c r="C81" s="23" t="s">
        <v>147</v>
      </c>
      <c r="D81" s="44"/>
      <c r="E81" s="44"/>
      <c r="F81" s="45"/>
      <c r="G81" s="44"/>
      <c r="H81" s="46">
        <v>1</v>
      </c>
      <c r="I81" s="77">
        <v>24000</v>
      </c>
      <c r="J81" s="22"/>
      <c r="K81" s="134"/>
    </row>
    <row r="82" spans="1:11" x14ac:dyDescent="0.25">
      <c r="A82" s="22"/>
      <c r="B82" s="24">
        <v>61</v>
      </c>
      <c r="C82" s="23" t="s">
        <v>184</v>
      </c>
      <c r="D82" s="44"/>
      <c r="E82" s="44"/>
      <c r="F82" s="45"/>
      <c r="G82" s="44">
        <v>3500</v>
      </c>
      <c r="H82" s="46">
        <v>2</v>
      </c>
      <c r="I82" s="77">
        <f>G82*H82</f>
        <v>7000</v>
      </c>
      <c r="J82" s="22"/>
      <c r="K82" s="134"/>
    </row>
    <row r="83" spans="1:11" x14ac:dyDescent="0.25">
      <c r="A83" s="22"/>
      <c r="B83" s="24">
        <v>62</v>
      </c>
      <c r="C83" s="23" t="s">
        <v>185</v>
      </c>
      <c r="D83" s="44"/>
      <c r="E83" s="44"/>
      <c r="F83" s="45"/>
      <c r="G83" s="44"/>
      <c r="H83" s="46"/>
      <c r="I83" s="77">
        <v>16000</v>
      </c>
      <c r="J83" s="22"/>
      <c r="K83" s="134"/>
    </row>
    <row r="84" spans="1:11" x14ac:dyDescent="0.25">
      <c r="A84" s="22"/>
      <c r="B84" s="24">
        <v>63</v>
      </c>
      <c r="C84" s="23" t="s">
        <v>306</v>
      </c>
      <c r="D84" s="44">
        <v>45</v>
      </c>
      <c r="E84" s="44">
        <v>76</v>
      </c>
      <c r="F84" s="45">
        <f t="shared" si="1"/>
        <v>23.75</v>
      </c>
      <c r="G84" s="44">
        <v>550</v>
      </c>
      <c r="H84" s="46">
        <v>1</v>
      </c>
      <c r="I84" s="77">
        <f t="shared" si="0"/>
        <v>13062.5</v>
      </c>
      <c r="J84" s="22"/>
      <c r="K84" s="134"/>
    </row>
    <row r="85" spans="1:11" x14ac:dyDescent="0.25">
      <c r="A85" s="22"/>
      <c r="B85" s="24">
        <v>64</v>
      </c>
      <c r="C85" s="23" t="s">
        <v>148</v>
      </c>
      <c r="D85" s="44"/>
      <c r="E85" s="44"/>
      <c r="F85" s="45"/>
      <c r="G85" s="44">
        <v>7500</v>
      </c>
      <c r="H85" s="46">
        <v>2</v>
      </c>
      <c r="I85" s="77">
        <f>G85*H85</f>
        <v>15000</v>
      </c>
      <c r="J85" s="22"/>
      <c r="K85" s="134"/>
    </row>
    <row r="86" spans="1:11" x14ac:dyDescent="0.25">
      <c r="A86" s="22"/>
      <c r="B86" s="24">
        <v>65</v>
      </c>
      <c r="C86" s="23" t="s">
        <v>307</v>
      </c>
      <c r="D86" s="44">
        <v>75</v>
      </c>
      <c r="E86" s="44">
        <v>79</v>
      </c>
      <c r="F86" s="45">
        <f t="shared" si="1"/>
        <v>41.145833333333336</v>
      </c>
      <c r="G86" s="44">
        <v>750</v>
      </c>
      <c r="H86" s="46">
        <v>1</v>
      </c>
      <c r="I86" s="77">
        <f t="shared" si="0"/>
        <v>30859.375</v>
      </c>
      <c r="J86" s="22"/>
      <c r="K86" s="134"/>
    </row>
    <row r="87" spans="1:11" x14ac:dyDescent="0.25">
      <c r="A87" s="22"/>
      <c r="B87" s="24">
        <v>66</v>
      </c>
      <c r="C87" s="23" t="s">
        <v>295</v>
      </c>
      <c r="D87" s="44">
        <v>40.5</v>
      </c>
      <c r="E87" s="44">
        <v>87</v>
      </c>
      <c r="F87" s="45">
        <f t="shared" si="1"/>
        <v>24.46875</v>
      </c>
      <c r="G87" s="44">
        <v>1350</v>
      </c>
      <c r="H87" s="46">
        <v>1</v>
      </c>
      <c r="I87" s="77">
        <f t="shared" si="0"/>
        <v>33032.8125</v>
      </c>
      <c r="J87" s="22"/>
      <c r="K87" s="134"/>
    </row>
    <row r="88" spans="1:11" x14ac:dyDescent="0.25">
      <c r="A88" s="22"/>
      <c r="B88" s="24">
        <v>67</v>
      </c>
      <c r="C88" s="23" t="s">
        <v>149</v>
      </c>
      <c r="D88" s="44"/>
      <c r="E88" s="44"/>
      <c r="F88" s="45"/>
      <c r="G88" s="44"/>
      <c r="H88" s="46">
        <v>1</v>
      </c>
      <c r="I88" s="77">
        <v>7500</v>
      </c>
      <c r="J88" s="22"/>
      <c r="K88" s="134"/>
    </row>
    <row r="89" spans="1:11" x14ac:dyDescent="0.25">
      <c r="A89" s="22"/>
      <c r="B89" s="24">
        <v>68</v>
      </c>
      <c r="C89" s="23" t="s">
        <v>285</v>
      </c>
      <c r="D89" s="44">
        <v>40</v>
      </c>
      <c r="E89" s="44">
        <v>29</v>
      </c>
      <c r="F89" s="45">
        <f t="shared" si="1"/>
        <v>8.0555555555555554</v>
      </c>
      <c r="G89" s="44">
        <v>680</v>
      </c>
      <c r="H89" s="46">
        <v>1</v>
      </c>
      <c r="I89" s="77">
        <f t="shared" si="0"/>
        <v>5477.7777777777774</v>
      </c>
      <c r="J89" s="22"/>
      <c r="K89" s="134"/>
    </row>
    <row r="90" spans="1:11" x14ac:dyDescent="0.25">
      <c r="A90" s="22"/>
      <c r="B90" s="24">
        <v>69</v>
      </c>
      <c r="C90" s="23" t="s">
        <v>278</v>
      </c>
      <c r="D90" s="44">
        <v>147</v>
      </c>
      <c r="E90" s="44">
        <v>27</v>
      </c>
      <c r="F90" s="45">
        <f t="shared" si="1"/>
        <v>27.5625</v>
      </c>
      <c r="G90" s="44">
        <v>550</v>
      </c>
      <c r="H90" s="46">
        <v>1</v>
      </c>
      <c r="I90" s="77">
        <f t="shared" si="0"/>
        <v>15159.375</v>
      </c>
      <c r="J90" s="22"/>
      <c r="K90" s="134"/>
    </row>
    <row r="91" spans="1:11" x14ac:dyDescent="0.25">
      <c r="A91" s="22"/>
      <c r="B91" s="24">
        <v>70</v>
      </c>
      <c r="C91" s="23" t="s">
        <v>278</v>
      </c>
      <c r="D91" s="44">
        <v>99</v>
      </c>
      <c r="E91" s="44">
        <v>27</v>
      </c>
      <c r="F91" s="45">
        <f t="shared" si="1"/>
        <v>18.5625</v>
      </c>
      <c r="G91" s="44">
        <v>550</v>
      </c>
      <c r="H91" s="46">
        <v>1</v>
      </c>
      <c r="I91" s="77">
        <f t="shared" si="0"/>
        <v>10209.375</v>
      </c>
      <c r="J91" s="22"/>
      <c r="K91" s="134"/>
    </row>
    <row r="92" spans="1:11" x14ac:dyDescent="0.25">
      <c r="A92" s="22"/>
      <c r="B92" s="24">
        <v>71</v>
      </c>
      <c r="C92" s="23" t="s">
        <v>308</v>
      </c>
      <c r="D92" s="44">
        <v>32</v>
      </c>
      <c r="E92" s="44">
        <v>72</v>
      </c>
      <c r="F92" s="45">
        <f t="shared" si="1"/>
        <v>16</v>
      </c>
      <c r="G92" s="44">
        <v>1200</v>
      </c>
      <c r="H92" s="46">
        <v>1</v>
      </c>
      <c r="I92" s="77">
        <f t="shared" si="0"/>
        <v>19200</v>
      </c>
      <c r="J92" s="22"/>
      <c r="K92" s="134"/>
    </row>
    <row r="93" spans="1:11" x14ac:dyDescent="0.25">
      <c r="A93" s="22"/>
      <c r="B93" s="24">
        <v>72</v>
      </c>
      <c r="C93" s="23" t="s">
        <v>308</v>
      </c>
      <c r="D93" s="44">
        <v>39</v>
      </c>
      <c r="E93" s="44">
        <v>72</v>
      </c>
      <c r="F93" s="45">
        <f t="shared" si="1"/>
        <v>19.5</v>
      </c>
      <c r="G93" s="44">
        <v>1200</v>
      </c>
      <c r="H93" s="46">
        <v>1</v>
      </c>
      <c r="I93" s="77">
        <f t="shared" si="0"/>
        <v>23400</v>
      </c>
      <c r="J93" s="22"/>
      <c r="K93" s="134"/>
    </row>
    <row r="94" spans="1:11" x14ac:dyDescent="0.25">
      <c r="A94" s="22"/>
      <c r="B94" s="24">
        <v>73</v>
      </c>
      <c r="C94" s="23" t="s">
        <v>182</v>
      </c>
      <c r="D94" s="44"/>
      <c r="E94" s="44"/>
      <c r="F94" s="45">
        <v>11.5</v>
      </c>
      <c r="G94" s="44">
        <v>550</v>
      </c>
      <c r="H94" s="46">
        <v>1</v>
      </c>
      <c r="I94" s="77">
        <f>F94*G94*H94</f>
        <v>6325</v>
      </c>
      <c r="J94" s="22"/>
      <c r="K94" s="134"/>
    </row>
    <row r="95" spans="1:11" x14ac:dyDescent="0.25">
      <c r="A95" s="22"/>
      <c r="B95" s="24">
        <v>74</v>
      </c>
      <c r="C95" s="23" t="s">
        <v>309</v>
      </c>
      <c r="D95" s="44">
        <v>36</v>
      </c>
      <c r="E95" s="44">
        <v>84</v>
      </c>
      <c r="F95" s="45">
        <f>D95*E95/144</f>
        <v>21</v>
      </c>
      <c r="G95" s="44">
        <v>1350</v>
      </c>
      <c r="H95" s="46">
        <v>1</v>
      </c>
      <c r="I95" s="77">
        <f>F95*G95*H95</f>
        <v>28350</v>
      </c>
      <c r="J95" s="22"/>
      <c r="K95" s="134"/>
    </row>
    <row r="96" spans="1:11" x14ac:dyDescent="0.25">
      <c r="A96" s="22"/>
      <c r="B96" s="24">
        <v>75</v>
      </c>
      <c r="C96" s="23" t="s">
        <v>310</v>
      </c>
      <c r="D96" s="44">
        <v>8</v>
      </c>
      <c r="E96" s="44">
        <v>36</v>
      </c>
      <c r="F96" s="45">
        <f>D96*E96/144</f>
        <v>2</v>
      </c>
      <c r="G96" s="44">
        <v>380</v>
      </c>
      <c r="H96" s="46">
        <v>1</v>
      </c>
      <c r="I96" s="77">
        <f>F96*G96*H96</f>
        <v>760</v>
      </c>
      <c r="J96" s="22"/>
      <c r="K96" s="134"/>
    </row>
    <row r="97" spans="1:11" x14ac:dyDescent="0.25">
      <c r="A97" s="22"/>
      <c r="B97" s="24">
        <v>76</v>
      </c>
      <c r="C97" s="23" t="s">
        <v>311</v>
      </c>
      <c r="D97" s="44"/>
      <c r="E97" s="44"/>
      <c r="F97" s="45"/>
      <c r="G97" s="44"/>
      <c r="H97" s="46"/>
      <c r="I97" s="77">
        <v>4200</v>
      </c>
      <c r="J97" s="22"/>
      <c r="K97" s="134"/>
    </row>
    <row r="98" spans="1:11" x14ac:dyDescent="0.25">
      <c r="A98" s="22"/>
      <c r="B98" s="24"/>
      <c r="C98" s="23"/>
      <c r="D98" s="44"/>
      <c r="E98" s="44"/>
      <c r="F98" s="45"/>
      <c r="G98" s="44"/>
      <c r="H98" s="46"/>
      <c r="I98" s="78">
        <f>SUM(I78:I97)</f>
        <v>366210.79861111112</v>
      </c>
      <c r="J98" s="22"/>
      <c r="K98" s="134"/>
    </row>
    <row r="99" spans="1:11" x14ac:dyDescent="0.25">
      <c r="A99" s="22"/>
      <c r="B99" s="24"/>
      <c r="C99" s="23"/>
      <c r="D99" s="44"/>
      <c r="E99" s="44"/>
      <c r="F99" s="45"/>
      <c r="G99" s="44"/>
      <c r="H99" s="46"/>
      <c r="I99" s="77"/>
      <c r="J99" s="22"/>
      <c r="K99" s="134"/>
    </row>
    <row r="100" spans="1:11" x14ac:dyDescent="0.25">
      <c r="A100" s="22"/>
      <c r="B100" s="48" t="s">
        <v>186</v>
      </c>
      <c r="C100" s="39" t="s">
        <v>32</v>
      </c>
      <c r="D100" s="44"/>
      <c r="E100" s="44"/>
      <c r="F100" s="45"/>
      <c r="G100" s="44"/>
      <c r="H100" s="46"/>
      <c r="I100" s="77"/>
      <c r="J100" s="22"/>
      <c r="K100" s="134"/>
    </row>
    <row r="101" spans="1:11" x14ac:dyDescent="0.25">
      <c r="A101" s="22"/>
      <c r="B101" s="24">
        <v>77</v>
      </c>
      <c r="C101" s="23" t="s">
        <v>301</v>
      </c>
      <c r="D101" s="44">
        <v>49.5</v>
      </c>
      <c r="E101" s="44">
        <v>87</v>
      </c>
      <c r="F101" s="45">
        <f t="shared" si="1"/>
        <v>29.90625</v>
      </c>
      <c r="G101" s="44">
        <v>1350</v>
      </c>
      <c r="H101" s="46">
        <v>1</v>
      </c>
      <c r="I101" s="77">
        <f t="shared" si="0"/>
        <v>40373.4375</v>
      </c>
      <c r="J101" s="22"/>
      <c r="K101" s="134"/>
    </row>
    <row r="102" spans="1:11" x14ac:dyDescent="0.25">
      <c r="A102" s="22"/>
      <c r="B102" s="24">
        <v>78</v>
      </c>
      <c r="C102" s="23" t="s">
        <v>302</v>
      </c>
      <c r="D102" s="44">
        <v>49.5</v>
      </c>
      <c r="E102" s="44">
        <v>29</v>
      </c>
      <c r="F102" s="45">
        <f t="shared" si="1"/>
        <v>9.96875</v>
      </c>
      <c r="G102" s="44">
        <v>680</v>
      </c>
      <c r="H102" s="46">
        <v>1</v>
      </c>
      <c r="I102" s="77">
        <f t="shared" ref="I102:I115" si="2">F102*G102*H102</f>
        <v>6778.75</v>
      </c>
      <c r="J102" s="22"/>
      <c r="K102" s="134"/>
    </row>
    <row r="103" spans="1:11" x14ac:dyDescent="0.25">
      <c r="A103" s="22"/>
      <c r="B103" s="24">
        <v>79</v>
      </c>
      <c r="C103" s="23" t="s">
        <v>295</v>
      </c>
      <c r="D103" s="44">
        <v>125</v>
      </c>
      <c r="E103" s="44">
        <v>87</v>
      </c>
      <c r="F103" s="45">
        <f t="shared" si="1"/>
        <v>75.520833333333329</v>
      </c>
      <c r="G103" s="44">
        <v>1350</v>
      </c>
      <c r="H103" s="46">
        <v>1</v>
      </c>
      <c r="I103" s="77">
        <f t="shared" si="2"/>
        <v>101953.125</v>
      </c>
      <c r="J103" s="22"/>
      <c r="K103" s="134"/>
    </row>
    <row r="104" spans="1:11" x14ac:dyDescent="0.25">
      <c r="A104" s="22"/>
      <c r="B104" s="24">
        <v>80</v>
      </c>
      <c r="C104" s="23" t="s">
        <v>183</v>
      </c>
      <c r="D104" s="44"/>
      <c r="E104" s="44"/>
      <c r="F104" s="45"/>
      <c r="G104" s="44">
        <v>3500</v>
      </c>
      <c r="H104" s="46">
        <v>8</v>
      </c>
      <c r="I104" s="77">
        <f>G104*H104</f>
        <v>28000</v>
      </c>
      <c r="J104" s="22"/>
      <c r="K104" s="134"/>
    </row>
    <row r="105" spans="1:11" x14ac:dyDescent="0.25">
      <c r="A105" s="22"/>
      <c r="B105" s="24">
        <v>81</v>
      </c>
      <c r="C105" s="23" t="s">
        <v>285</v>
      </c>
      <c r="D105" s="44">
        <v>125</v>
      </c>
      <c r="E105" s="44">
        <v>29</v>
      </c>
      <c r="F105" s="45">
        <f t="shared" si="1"/>
        <v>25.173611111111111</v>
      </c>
      <c r="G105" s="44">
        <v>680</v>
      </c>
      <c r="H105" s="46">
        <v>1</v>
      </c>
      <c r="I105" s="77">
        <f t="shared" si="2"/>
        <v>17118.055555555555</v>
      </c>
      <c r="J105" s="22"/>
      <c r="K105" s="134"/>
    </row>
    <row r="106" spans="1:11" x14ac:dyDescent="0.25">
      <c r="A106" s="22"/>
      <c r="B106" s="24">
        <v>82</v>
      </c>
      <c r="C106" s="23" t="s">
        <v>147</v>
      </c>
      <c r="D106" s="44"/>
      <c r="E106" s="44"/>
      <c r="F106" s="45"/>
      <c r="G106" s="44"/>
      <c r="H106" s="46">
        <v>1</v>
      </c>
      <c r="I106" s="77">
        <v>24000</v>
      </c>
      <c r="J106" s="22"/>
      <c r="K106" s="134"/>
    </row>
    <row r="107" spans="1:11" x14ac:dyDescent="0.25">
      <c r="A107" s="22"/>
      <c r="B107" s="24">
        <v>83</v>
      </c>
      <c r="C107" s="23" t="s">
        <v>184</v>
      </c>
      <c r="D107" s="44"/>
      <c r="E107" s="44"/>
      <c r="F107" s="45"/>
      <c r="G107" s="44">
        <v>3500</v>
      </c>
      <c r="H107" s="46">
        <v>2</v>
      </c>
      <c r="I107" s="77">
        <f>G107*H107</f>
        <v>7000</v>
      </c>
      <c r="J107" s="22"/>
      <c r="K107" s="134"/>
    </row>
    <row r="108" spans="1:11" x14ac:dyDescent="0.25">
      <c r="A108" s="22"/>
      <c r="B108" s="24">
        <v>84</v>
      </c>
      <c r="C108" s="23" t="s">
        <v>148</v>
      </c>
      <c r="D108" s="44"/>
      <c r="E108" s="44"/>
      <c r="F108" s="45"/>
      <c r="G108" s="44">
        <v>7500</v>
      </c>
      <c r="H108" s="46">
        <v>2</v>
      </c>
      <c r="I108" s="77">
        <f>G108*H108</f>
        <v>15000</v>
      </c>
      <c r="J108" s="22"/>
      <c r="K108" s="134"/>
    </row>
    <row r="109" spans="1:11" x14ac:dyDescent="0.25">
      <c r="A109" s="22"/>
      <c r="B109" s="24">
        <v>85</v>
      </c>
      <c r="C109" s="23" t="s">
        <v>312</v>
      </c>
      <c r="D109" s="44">
        <v>75</v>
      </c>
      <c r="E109" s="44">
        <v>99</v>
      </c>
      <c r="F109" s="45">
        <f t="shared" ref="F109:F115" si="3">D109*E109/144</f>
        <v>51.5625</v>
      </c>
      <c r="G109" s="44">
        <v>550</v>
      </c>
      <c r="H109" s="46">
        <v>1</v>
      </c>
      <c r="I109" s="77">
        <f t="shared" si="2"/>
        <v>28359.375</v>
      </c>
      <c r="J109" s="22"/>
      <c r="K109" s="134"/>
    </row>
    <row r="110" spans="1:11" x14ac:dyDescent="0.25">
      <c r="A110" s="22"/>
      <c r="B110" s="24">
        <v>86</v>
      </c>
      <c r="C110" s="23" t="s">
        <v>192</v>
      </c>
      <c r="D110" s="44"/>
      <c r="E110" s="44"/>
      <c r="F110" s="45">
        <f>143/12</f>
        <v>11.916666666666666</v>
      </c>
      <c r="G110" s="44">
        <v>550</v>
      </c>
      <c r="H110" s="46">
        <v>1</v>
      </c>
      <c r="I110" s="77">
        <f>F110*G110</f>
        <v>6554.1666666666661</v>
      </c>
      <c r="J110" s="22"/>
      <c r="K110" s="134"/>
    </row>
    <row r="111" spans="1:11" x14ac:dyDescent="0.25">
      <c r="A111" s="22"/>
      <c r="B111" s="24">
        <v>87</v>
      </c>
      <c r="C111" s="23" t="s">
        <v>278</v>
      </c>
      <c r="D111" s="44">
        <v>23</v>
      </c>
      <c r="E111" s="44">
        <v>109</v>
      </c>
      <c r="F111" s="45">
        <f t="shared" si="3"/>
        <v>17.409722222222221</v>
      </c>
      <c r="G111" s="44">
        <v>550</v>
      </c>
      <c r="H111" s="46">
        <v>1</v>
      </c>
      <c r="I111" s="77">
        <f t="shared" si="2"/>
        <v>9575.3472222222226</v>
      </c>
      <c r="J111" s="22"/>
      <c r="K111" s="134"/>
    </row>
    <row r="112" spans="1:11" x14ac:dyDescent="0.25">
      <c r="A112" s="22"/>
      <c r="B112" s="24">
        <v>88</v>
      </c>
      <c r="C112" s="23" t="s">
        <v>307</v>
      </c>
      <c r="D112" s="44">
        <v>71.25</v>
      </c>
      <c r="E112" s="44">
        <v>113</v>
      </c>
      <c r="F112" s="45">
        <f t="shared" si="3"/>
        <v>55.911458333333336</v>
      </c>
      <c r="G112" s="44">
        <v>750</v>
      </c>
      <c r="H112" s="46">
        <v>1</v>
      </c>
      <c r="I112" s="77">
        <f t="shared" si="2"/>
        <v>41933.59375</v>
      </c>
      <c r="J112" s="22"/>
      <c r="K112" s="134"/>
    </row>
    <row r="113" spans="1:11" x14ac:dyDescent="0.25">
      <c r="A113" s="22"/>
      <c r="B113" s="24">
        <v>89</v>
      </c>
      <c r="C113" s="23" t="s">
        <v>313</v>
      </c>
      <c r="D113" s="44">
        <v>67.5</v>
      </c>
      <c r="E113" s="44">
        <v>61</v>
      </c>
      <c r="F113" s="45">
        <f>D113*E113/144</f>
        <v>28.59375</v>
      </c>
      <c r="G113" s="44">
        <v>450</v>
      </c>
      <c r="H113" s="46">
        <v>1</v>
      </c>
      <c r="I113" s="77">
        <f>F113*G113*H113</f>
        <v>12867.1875</v>
      </c>
      <c r="J113" s="22"/>
      <c r="K113" s="134"/>
    </row>
    <row r="114" spans="1:11" x14ac:dyDescent="0.25">
      <c r="A114" s="22"/>
      <c r="B114" s="24">
        <v>90</v>
      </c>
      <c r="C114" s="23" t="s">
        <v>314</v>
      </c>
      <c r="D114" s="44">
        <v>28.5</v>
      </c>
      <c r="E114" s="44">
        <v>82</v>
      </c>
      <c r="F114" s="45">
        <f t="shared" si="3"/>
        <v>16.229166666666668</v>
      </c>
      <c r="G114" s="44">
        <v>900</v>
      </c>
      <c r="H114" s="46">
        <v>2</v>
      </c>
      <c r="I114" s="77">
        <f t="shared" si="2"/>
        <v>29212.500000000004</v>
      </c>
      <c r="J114" s="22"/>
      <c r="K114" s="134"/>
    </row>
    <row r="115" spans="1:11" x14ac:dyDescent="0.25">
      <c r="A115" s="22"/>
      <c r="B115" s="24">
        <v>91</v>
      </c>
      <c r="C115" s="23" t="s">
        <v>315</v>
      </c>
      <c r="D115" s="44">
        <v>18</v>
      </c>
      <c r="E115" s="44">
        <v>82</v>
      </c>
      <c r="F115" s="45">
        <f t="shared" si="3"/>
        <v>10.25</v>
      </c>
      <c r="G115" s="44">
        <v>1350</v>
      </c>
      <c r="H115" s="46">
        <v>1</v>
      </c>
      <c r="I115" s="77">
        <f t="shared" si="2"/>
        <v>13837.5</v>
      </c>
      <c r="J115" s="22"/>
      <c r="K115" s="134"/>
    </row>
    <row r="116" spans="1:11" ht="30" x14ac:dyDescent="0.25">
      <c r="A116" s="22"/>
      <c r="B116" s="24">
        <v>92</v>
      </c>
      <c r="C116" s="47" t="s">
        <v>191</v>
      </c>
      <c r="D116" s="44"/>
      <c r="E116" s="44"/>
      <c r="F116" s="45"/>
      <c r="G116" s="44">
        <v>16000</v>
      </c>
      <c r="H116" s="46">
        <v>1</v>
      </c>
      <c r="I116" s="77">
        <f>G116*H116</f>
        <v>16000</v>
      </c>
      <c r="J116" s="22"/>
      <c r="K116" s="134"/>
    </row>
    <row r="117" spans="1:11" x14ac:dyDescent="0.25">
      <c r="A117" s="22"/>
      <c r="B117" s="24"/>
      <c r="C117" s="47"/>
      <c r="D117" s="44"/>
      <c r="E117" s="44"/>
      <c r="F117" s="45"/>
      <c r="G117" s="44"/>
      <c r="H117" s="46"/>
      <c r="I117" s="78">
        <f>SUM(I101:I116)</f>
        <v>398563.0381944445</v>
      </c>
      <c r="J117" s="22"/>
      <c r="K117" s="134"/>
    </row>
    <row r="118" spans="1:11" x14ac:dyDescent="0.25">
      <c r="A118" s="22"/>
      <c r="B118" s="24"/>
      <c r="C118" s="47" t="s">
        <v>209</v>
      </c>
      <c r="D118" s="44"/>
      <c r="E118" s="44"/>
      <c r="F118" s="45"/>
      <c r="G118" s="44"/>
      <c r="H118" s="46"/>
      <c r="I118" s="77"/>
      <c r="J118" s="22"/>
      <c r="K118" s="134"/>
    </row>
    <row r="119" spans="1:11" x14ac:dyDescent="0.25">
      <c r="A119" s="22"/>
      <c r="B119" s="24">
        <v>93</v>
      </c>
      <c r="C119" s="47" t="s">
        <v>232</v>
      </c>
      <c r="D119" s="44"/>
      <c r="E119" s="44"/>
      <c r="F119" s="45"/>
      <c r="G119" s="44"/>
      <c r="H119" s="46"/>
      <c r="I119" s="77">
        <v>3600</v>
      </c>
      <c r="J119" s="22"/>
      <c r="K119" s="134"/>
    </row>
    <row r="120" spans="1:11" x14ac:dyDescent="0.25">
      <c r="A120" s="22"/>
      <c r="B120" s="24">
        <v>94</v>
      </c>
      <c r="C120" s="47" t="s">
        <v>316</v>
      </c>
      <c r="D120" s="44"/>
      <c r="E120" s="44"/>
      <c r="F120" s="45"/>
      <c r="G120" s="44">
        <v>540</v>
      </c>
      <c r="H120" s="46">
        <v>11</v>
      </c>
      <c r="I120" s="77">
        <f>11*540</f>
        <v>5940</v>
      </c>
      <c r="J120" s="22"/>
      <c r="K120" s="134"/>
    </row>
    <row r="121" spans="1:11" x14ac:dyDescent="0.25">
      <c r="A121" s="22"/>
      <c r="B121" s="24">
        <v>95</v>
      </c>
      <c r="C121" s="47" t="s">
        <v>210</v>
      </c>
      <c r="D121" s="44"/>
      <c r="E121" s="44"/>
      <c r="F121" s="45"/>
      <c r="G121" s="44"/>
      <c r="H121" s="46"/>
      <c r="I121" s="77">
        <v>2640</v>
      </c>
      <c r="J121" s="22"/>
      <c r="K121" s="134"/>
    </row>
    <row r="122" spans="1:11" ht="15.75" customHeight="1" x14ac:dyDescent="0.25">
      <c r="A122" s="22"/>
      <c r="B122" s="24">
        <v>96</v>
      </c>
      <c r="C122" s="23" t="s">
        <v>195</v>
      </c>
      <c r="D122" s="44"/>
      <c r="E122" s="44"/>
      <c r="F122" s="45"/>
      <c r="G122" s="44"/>
      <c r="H122" s="46"/>
      <c r="I122" s="77">
        <v>18000</v>
      </c>
      <c r="J122" s="22"/>
      <c r="K122" s="134"/>
    </row>
    <row r="123" spans="1:11" ht="15.75" customHeight="1" x14ac:dyDescent="0.25">
      <c r="A123" s="22"/>
      <c r="B123" s="24"/>
      <c r="C123" s="23"/>
      <c r="D123" s="44"/>
      <c r="E123" s="44"/>
      <c r="F123" s="45"/>
      <c r="G123" s="44"/>
      <c r="H123" s="46"/>
      <c r="I123" s="77"/>
      <c r="J123" s="22"/>
      <c r="K123" s="134"/>
    </row>
    <row r="124" spans="1:11" ht="15.75" customHeight="1" x14ac:dyDescent="0.25">
      <c r="A124" s="22"/>
      <c r="B124" s="24"/>
      <c r="C124" s="23" t="s">
        <v>209</v>
      </c>
      <c r="D124" s="44"/>
      <c r="E124" s="44"/>
      <c r="F124" s="45"/>
      <c r="G124" s="44"/>
      <c r="H124" s="46"/>
      <c r="I124" s="77"/>
      <c r="J124" s="22"/>
      <c r="K124" s="134"/>
    </row>
    <row r="125" spans="1:11" ht="15.75" customHeight="1" x14ac:dyDescent="0.25">
      <c r="A125" s="22"/>
      <c r="B125" s="24">
        <v>97</v>
      </c>
      <c r="C125" s="23" t="s">
        <v>215</v>
      </c>
      <c r="D125" s="44"/>
      <c r="E125" s="44"/>
      <c r="F125" s="45"/>
      <c r="G125" s="44">
        <v>4000</v>
      </c>
      <c r="H125" s="46">
        <v>2</v>
      </c>
      <c r="I125" s="77">
        <f>G125*H125</f>
        <v>8000</v>
      </c>
      <c r="J125" s="22"/>
      <c r="K125" s="134"/>
    </row>
    <row r="126" spans="1:11" ht="31.5" customHeight="1" x14ac:dyDescent="0.25">
      <c r="A126" s="22"/>
      <c r="B126" s="24">
        <v>98</v>
      </c>
      <c r="C126" s="47" t="s">
        <v>217</v>
      </c>
      <c r="D126" s="44"/>
      <c r="E126" s="44"/>
      <c r="F126" s="45"/>
      <c r="G126" s="44">
        <v>2300</v>
      </c>
      <c r="H126" s="46">
        <v>5</v>
      </c>
      <c r="I126" s="77">
        <f>G126*H126</f>
        <v>11500</v>
      </c>
      <c r="J126" s="22"/>
      <c r="K126" s="134"/>
    </row>
    <row r="127" spans="1:11" ht="31.5" customHeight="1" x14ac:dyDescent="0.25">
      <c r="A127" s="22"/>
      <c r="B127" s="24">
        <v>99</v>
      </c>
      <c r="C127" s="47" t="s">
        <v>218</v>
      </c>
      <c r="D127" s="44"/>
      <c r="E127" s="44"/>
      <c r="F127" s="45"/>
      <c r="G127" s="44">
        <v>3100</v>
      </c>
      <c r="H127" s="46">
        <v>5</v>
      </c>
      <c r="I127" s="77">
        <f>G127*H127</f>
        <v>15500</v>
      </c>
      <c r="J127" s="22"/>
      <c r="K127" s="134"/>
    </row>
    <row r="128" spans="1:11" ht="24" customHeight="1" x14ac:dyDescent="0.25">
      <c r="A128" s="22"/>
      <c r="B128" s="24">
        <v>100</v>
      </c>
      <c r="C128" s="23" t="s">
        <v>219</v>
      </c>
      <c r="D128" s="44"/>
      <c r="E128" s="44"/>
      <c r="F128" s="45"/>
      <c r="G128" s="44">
        <v>1416</v>
      </c>
      <c r="H128" s="46">
        <v>19</v>
      </c>
      <c r="I128" s="77">
        <f>G128*H128</f>
        <v>26904</v>
      </c>
      <c r="J128" s="22"/>
      <c r="K128" s="134"/>
    </row>
    <row r="129" spans="1:11" ht="15.75" customHeight="1" x14ac:dyDescent="0.25">
      <c r="A129" s="22"/>
      <c r="B129" s="24">
        <v>101</v>
      </c>
      <c r="C129" s="23" t="s">
        <v>214</v>
      </c>
      <c r="D129" s="44"/>
      <c r="E129" s="44"/>
      <c r="F129" s="45"/>
      <c r="G129" s="44">
        <v>660</v>
      </c>
      <c r="H129" s="46">
        <v>15</v>
      </c>
      <c r="I129" s="77">
        <f>G129*H129</f>
        <v>9900</v>
      </c>
      <c r="J129" s="22"/>
      <c r="K129" s="134"/>
    </row>
    <row r="130" spans="1:11" ht="15.75" customHeight="1" x14ac:dyDescent="0.25">
      <c r="A130" s="22"/>
      <c r="B130" s="24"/>
      <c r="C130" s="23"/>
      <c r="D130" s="44"/>
      <c r="E130" s="44"/>
      <c r="F130" s="45"/>
      <c r="G130" s="44"/>
      <c r="H130" s="46"/>
      <c r="I130" s="78">
        <f>SUM(I119:I129)</f>
        <v>101984</v>
      </c>
      <c r="J130" s="22"/>
      <c r="K130" s="134"/>
    </row>
    <row r="131" spans="1:11" x14ac:dyDescent="0.25">
      <c r="A131" s="22"/>
      <c r="B131" s="57"/>
      <c r="C131" s="108" t="s">
        <v>220</v>
      </c>
      <c r="D131" s="108"/>
      <c r="E131" s="108"/>
      <c r="F131" s="108"/>
      <c r="G131" s="108"/>
      <c r="H131" s="108"/>
      <c r="I131" s="79">
        <f>SUM(I130,I117,I98,I75,I64,I49,I32)</f>
        <v>2044550.5798611112</v>
      </c>
      <c r="J131" s="22"/>
      <c r="K131" s="134"/>
    </row>
    <row r="132" spans="1:11" x14ac:dyDescent="0.25">
      <c r="A132" s="22"/>
      <c r="B132" s="53"/>
      <c r="C132" s="67"/>
      <c r="D132" s="67"/>
      <c r="E132" s="67"/>
      <c r="F132" s="68"/>
      <c r="G132" s="67"/>
      <c r="H132" s="67"/>
      <c r="I132" s="87"/>
      <c r="J132" s="22"/>
      <c r="K132" s="134"/>
    </row>
    <row r="133" spans="1:11" x14ac:dyDescent="0.25">
      <c r="A133" s="22"/>
      <c r="B133" s="70"/>
      <c r="C133" s="158"/>
      <c r="D133" s="158"/>
      <c r="E133" s="158"/>
      <c r="F133" s="159"/>
      <c r="G133" s="158"/>
      <c r="H133" s="158"/>
      <c r="I133" s="161"/>
      <c r="J133" s="22"/>
      <c r="K133" s="134"/>
    </row>
    <row r="134" spans="1:11" ht="15.75" thickBot="1" x14ac:dyDescent="0.3">
      <c r="A134" s="22"/>
      <c r="B134" s="70"/>
      <c r="C134" s="158"/>
      <c r="D134" s="158"/>
      <c r="E134" s="158"/>
      <c r="F134" s="159"/>
      <c r="G134" s="158"/>
      <c r="H134" s="158"/>
      <c r="I134" s="161"/>
      <c r="J134" s="22"/>
      <c r="K134" s="134"/>
    </row>
    <row r="135" spans="1:11" ht="15.75" thickBot="1" x14ac:dyDescent="0.3">
      <c r="A135" s="22"/>
      <c r="B135" s="146" t="s">
        <v>25</v>
      </c>
      <c r="C135" s="147" t="s">
        <v>166</v>
      </c>
      <c r="D135" s="148"/>
      <c r="E135" s="148"/>
      <c r="F135" s="149"/>
      <c r="G135" s="148"/>
      <c r="H135" s="148"/>
      <c r="I135" s="162"/>
      <c r="J135" s="160" t="s">
        <v>339</v>
      </c>
      <c r="K135" s="157" t="s">
        <v>338</v>
      </c>
    </row>
    <row r="136" spans="1:11" x14ac:dyDescent="0.25">
      <c r="A136" s="22"/>
      <c r="B136" s="60">
        <v>102</v>
      </c>
      <c r="C136" s="141" t="s">
        <v>317</v>
      </c>
      <c r="D136" s="142"/>
      <c r="E136" s="142"/>
      <c r="F136" s="143"/>
      <c r="G136" s="141">
        <v>590</v>
      </c>
      <c r="H136" s="142">
        <v>159</v>
      </c>
      <c r="I136" s="144">
        <f>G136*H136</f>
        <v>93810</v>
      </c>
      <c r="J136" s="60">
        <v>173</v>
      </c>
      <c r="K136" s="145">
        <f>G136*J136</f>
        <v>102070</v>
      </c>
    </row>
    <row r="137" spans="1:11" x14ac:dyDescent="0.25">
      <c r="A137" s="22"/>
      <c r="B137" s="24">
        <v>103</v>
      </c>
      <c r="C137" s="40" t="s">
        <v>318</v>
      </c>
      <c r="D137" s="23"/>
      <c r="E137" s="23"/>
      <c r="F137" s="26"/>
      <c r="G137" s="40">
        <v>1400</v>
      </c>
      <c r="H137" s="23">
        <v>5</v>
      </c>
      <c r="I137" s="138">
        <v>7000</v>
      </c>
      <c r="J137" s="24">
        <v>10</v>
      </c>
      <c r="K137" s="139">
        <f t="shared" ref="K137:K161" si="4">G137*J137</f>
        <v>14000</v>
      </c>
    </row>
    <row r="138" spans="1:11" x14ac:dyDescent="0.25">
      <c r="A138" s="22"/>
      <c r="B138" s="24">
        <v>104</v>
      </c>
      <c r="C138" s="40" t="s">
        <v>319</v>
      </c>
      <c r="D138" s="23"/>
      <c r="E138" s="23"/>
      <c r="F138" s="26">
        <v>250</v>
      </c>
      <c r="G138" s="40">
        <v>42</v>
      </c>
      <c r="H138" s="23"/>
      <c r="I138" s="138">
        <f>F138*G138</f>
        <v>10500</v>
      </c>
      <c r="J138" s="24"/>
      <c r="K138" s="139">
        <f t="shared" si="4"/>
        <v>0</v>
      </c>
    </row>
    <row r="139" spans="1:11" x14ac:dyDescent="0.25">
      <c r="A139" s="22"/>
      <c r="B139" s="24">
        <v>105</v>
      </c>
      <c r="C139" s="40" t="s">
        <v>320</v>
      </c>
      <c r="D139" s="23"/>
      <c r="E139" s="23"/>
      <c r="F139" s="26">
        <v>270</v>
      </c>
      <c r="G139" s="40">
        <v>36</v>
      </c>
      <c r="H139" s="23"/>
      <c r="I139" s="138">
        <v>9720</v>
      </c>
      <c r="J139" s="24"/>
      <c r="K139" s="139">
        <f t="shared" si="4"/>
        <v>0</v>
      </c>
    </row>
    <row r="140" spans="1:11" x14ac:dyDescent="0.25">
      <c r="A140" s="22"/>
      <c r="B140" s="24">
        <v>106</v>
      </c>
      <c r="C140" s="40" t="s">
        <v>321</v>
      </c>
      <c r="D140" s="23"/>
      <c r="E140" s="23"/>
      <c r="F140" s="26"/>
      <c r="G140" s="40">
        <v>150</v>
      </c>
      <c r="H140" s="23">
        <v>12</v>
      </c>
      <c r="I140" s="138">
        <f t="shared" ref="I140:I149" si="5">G140*H140</f>
        <v>1800</v>
      </c>
      <c r="J140" s="24"/>
      <c r="K140" s="139">
        <f t="shared" si="4"/>
        <v>0</v>
      </c>
    </row>
    <row r="141" spans="1:11" x14ac:dyDescent="0.25">
      <c r="A141" s="22"/>
      <c r="B141" s="24">
        <v>107</v>
      </c>
      <c r="C141" s="40" t="s">
        <v>322</v>
      </c>
      <c r="D141" s="23"/>
      <c r="E141" s="23"/>
      <c r="F141" s="26"/>
      <c r="G141" s="40">
        <v>90</v>
      </c>
      <c r="H141" s="23">
        <v>70</v>
      </c>
      <c r="I141" s="138">
        <f t="shared" si="5"/>
        <v>6300</v>
      </c>
      <c r="J141" s="24"/>
      <c r="K141" s="139">
        <f t="shared" si="4"/>
        <v>0</v>
      </c>
    </row>
    <row r="142" spans="1:11" x14ac:dyDescent="0.25">
      <c r="A142" s="22"/>
      <c r="B142" s="24">
        <v>108</v>
      </c>
      <c r="C142" s="40" t="s">
        <v>323</v>
      </c>
      <c r="D142" s="23"/>
      <c r="E142" s="23"/>
      <c r="F142" s="26"/>
      <c r="G142" s="40">
        <v>650</v>
      </c>
      <c r="H142" s="23">
        <v>6</v>
      </c>
      <c r="I142" s="138">
        <f t="shared" si="5"/>
        <v>3900</v>
      </c>
      <c r="J142" s="24"/>
      <c r="K142" s="139">
        <f t="shared" si="4"/>
        <v>0</v>
      </c>
    </row>
    <row r="143" spans="1:11" x14ac:dyDescent="0.25">
      <c r="A143" s="22"/>
      <c r="B143" s="24">
        <v>109</v>
      </c>
      <c r="C143" s="40" t="s">
        <v>324</v>
      </c>
      <c r="D143" s="23"/>
      <c r="E143" s="23"/>
      <c r="F143" s="26"/>
      <c r="G143" s="40">
        <v>720</v>
      </c>
      <c r="H143" s="23">
        <v>14</v>
      </c>
      <c r="I143" s="138">
        <f t="shared" si="5"/>
        <v>10080</v>
      </c>
      <c r="J143" s="24">
        <v>19</v>
      </c>
      <c r="K143" s="139">
        <f t="shared" si="4"/>
        <v>13680</v>
      </c>
    </row>
    <row r="144" spans="1:11" x14ac:dyDescent="0.25">
      <c r="A144" s="22"/>
      <c r="B144" s="24">
        <v>110</v>
      </c>
      <c r="C144" s="40" t="s">
        <v>325</v>
      </c>
      <c r="D144" s="23"/>
      <c r="E144" s="23"/>
      <c r="F144" s="26"/>
      <c r="G144" s="40">
        <v>210</v>
      </c>
      <c r="H144" s="23">
        <v>10</v>
      </c>
      <c r="I144" s="138">
        <f t="shared" si="5"/>
        <v>2100</v>
      </c>
      <c r="J144" s="24"/>
      <c r="K144" s="139">
        <f t="shared" si="4"/>
        <v>0</v>
      </c>
    </row>
    <row r="145" spans="1:11" x14ac:dyDescent="0.25">
      <c r="A145" s="22"/>
      <c r="B145" s="24">
        <v>111</v>
      </c>
      <c r="C145" s="40" t="s">
        <v>326</v>
      </c>
      <c r="D145" s="23"/>
      <c r="E145" s="23"/>
      <c r="F145" s="26"/>
      <c r="G145" s="40">
        <v>5500</v>
      </c>
      <c r="H145" s="23">
        <v>10</v>
      </c>
      <c r="I145" s="138">
        <f t="shared" si="5"/>
        <v>55000</v>
      </c>
      <c r="J145" s="24"/>
      <c r="K145" s="139">
        <f t="shared" si="4"/>
        <v>0</v>
      </c>
    </row>
    <row r="146" spans="1:11" x14ac:dyDescent="0.25">
      <c r="A146" s="22"/>
      <c r="B146" s="24">
        <v>112</v>
      </c>
      <c r="C146" s="40" t="s">
        <v>327</v>
      </c>
      <c r="D146" s="23"/>
      <c r="E146" s="23"/>
      <c r="F146" s="26"/>
      <c r="G146" s="40">
        <v>710</v>
      </c>
      <c r="H146" s="23">
        <v>18</v>
      </c>
      <c r="I146" s="138">
        <f>G146*H146</f>
        <v>12780</v>
      </c>
      <c r="J146" s="24">
        <v>17</v>
      </c>
      <c r="K146" s="139">
        <f t="shared" si="4"/>
        <v>12070</v>
      </c>
    </row>
    <row r="147" spans="1:11" x14ac:dyDescent="0.25">
      <c r="A147" s="22"/>
      <c r="B147" s="24">
        <v>113</v>
      </c>
      <c r="C147" s="40" t="s">
        <v>331</v>
      </c>
      <c r="D147" s="23"/>
      <c r="E147" s="23"/>
      <c r="F147" s="26"/>
      <c r="G147" s="40">
        <v>1300</v>
      </c>
      <c r="H147" s="23">
        <v>4</v>
      </c>
      <c r="I147" s="138">
        <f>G147*H147</f>
        <v>5200</v>
      </c>
      <c r="J147" s="24"/>
      <c r="K147" s="139">
        <f t="shared" si="4"/>
        <v>0</v>
      </c>
    </row>
    <row r="148" spans="1:11" x14ac:dyDescent="0.25">
      <c r="A148" s="22"/>
      <c r="B148" s="24">
        <v>114</v>
      </c>
      <c r="C148" s="40" t="s">
        <v>328</v>
      </c>
      <c r="D148" s="23"/>
      <c r="E148" s="23"/>
      <c r="F148" s="26">
        <v>65</v>
      </c>
      <c r="G148" s="40">
        <v>80</v>
      </c>
      <c r="H148" s="23"/>
      <c r="I148" s="138">
        <f>F148*G148</f>
        <v>5200</v>
      </c>
      <c r="J148" s="24"/>
      <c r="K148" s="139">
        <f t="shared" si="4"/>
        <v>0</v>
      </c>
    </row>
    <row r="149" spans="1:11" x14ac:dyDescent="0.25">
      <c r="A149" s="22"/>
      <c r="B149" s="24">
        <v>115</v>
      </c>
      <c r="C149" s="40" t="s">
        <v>329</v>
      </c>
      <c r="D149" s="23"/>
      <c r="E149" s="23"/>
      <c r="F149" s="26"/>
      <c r="G149" s="40">
        <v>60</v>
      </c>
      <c r="H149" s="23">
        <v>10</v>
      </c>
      <c r="I149" s="138">
        <f t="shared" si="5"/>
        <v>600</v>
      </c>
      <c r="J149" s="24"/>
      <c r="K149" s="139">
        <f t="shared" si="4"/>
        <v>0</v>
      </c>
    </row>
    <row r="150" spans="1:11" x14ac:dyDescent="0.25">
      <c r="A150" s="22"/>
      <c r="B150" s="24">
        <v>116</v>
      </c>
      <c r="C150" s="40" t="s">
        <v>330</v>
      </c>
      <c r="D150" s="23"/>
      <c r="E150" s="23"/>
      <c r="F150" s="26"/>
      <c r="G150" s="40">
        <v>4950</v>
      </c>
      <c r="H150" s="23">
        <v>8</v>
      </c>
      <c r="I150" s="138">
        <f>G150*H150</f>
        <v>39600</v>
      </c>
      <c r="J150" s="24"/>
      <c r="K150" s="139">
        <f t="shared" si="4"/>
        <v>0</v>
      </c>
    </row>
    <row r="151" spans="1:11" x14ac:dyDescent="0.25">
      <c r="A151" s="22"/>
      <c r="B151" s="24">
        <v>117</v>
      </c>
      <c r="C151" s="40" t="s">
        <v>332</v>
      </c>
      <c r="D151" s="23"/>
      <c r="E151" s="23"/>
      <c r="F151" s="26">
        <v>270</v>
      </c>
      <c r="G151" s="40">
        <v>26</v>
      </c>
      <c r="H151" s="23"/>
      <c r="I151" s="138">
        <f>F151*G151</f>
        <v>7020</v>
      </c>
      <c r="J151" s="24"/>
      <c r="K151" s="139">
        <f t="shared" si="4"/>
        <v>0</v>
      </c>
    </row>
    <row r="152" spans="1:11" x14ac:dyDescent="0.25">
      <c r="A152" s="22"/>
      <c r="B152" s="24">
        <v>118</v>
      </c>
      <c r="C152" s="54" t="s">
        <v>333</v>
      </c>
      <c r="D152" s="23"/>
      <c r="E152" s="23"/>
      <c r="F152" s="26">
        <v>155</v>
      </c>
      <c r="G152" s="40">
        <v>30</v>
      </c>
      <c r="H152" s="23"/>
      <c r="I152" s="138">
        <f>F152*G152</f>
        <v>4650</v>
      </c>
      <c r="J152" s="24"/>
      <c r="K152" s="139">
        <f t="shared" si="4"/>
        <v>0</v>
      </c>
    </row>
    <row r="153" spans="1:11" x14ac:dyDescent="0.25">
      <c r="A153" s="22"/>
      <c r="B153" s="24">
        <v>119</v>
      </c>
      <c r="C153" s="54" t="s">
        <v>202</v>
      </c>
      <c r="D153" s="23"/>
      <c r="E153" s="23"/>
      <c r="F153" s="26"/>
      <c r="G153" s="40"/>
      <c r="H153" s="23">
        <v>1</v>
      </c>
      <c r="I153" s="138">
        <v>950</v>
      </c>
      <c r="J153" s="24"/>
      <c r="K153" s="139">
        <f t="shared" si="4"/>
        <v>0</v>
      </c>
    </row>
    <row r="154" spans="1:11" x14ac:dyDescent="0.25">
      <c r="A154" s="22"/>
      <c r="B154" s="24">
        <v>120</v>
      </c>
      <c r="C154" s="54" t="s">
        <v>204</v>
      </c>
      <c r="D154" s="23"/>
      <c r="E154" s="23"/>
      <c r="F154" s="26"/>
      <c r="G154" s="40">
        <v>1580</v>
      </c>
      <c r="H154" s="23">
        <v>2</v>
      </c>
      <c r="I154" s="138">
        <f>G154*H154</f>
        <v>3160</v>
      </c>
      <c r="J154" s="24"/>
      <c r="K154" s="139">
        <f t="shared" si="4"/>
        <v>0</v>
      </c>
    </row>
    <row r="155" spans="1:11" x14ac:dyDescent="0.25">
      <c r="A155" s="22"/>
      <c r="B155" s="24">
        <v>121</v>
      </c>
      <c r="C155" s="54" t="s">
        <v>203</v>
      </c>
      <c r="D155" s="23"/>
      <c r="E155" s="23"/>
      <c r="F155" s="26"/>
      <c r="G155" s="40">
        <v>2200</v>
      </c>
      <c r="H155" s="23">
        <v>2</v>
      </c>
      <c r="I155" s="138">
        <f t="shared" ref="I155:I156" si="6">G155*H155</f>
        <v>4400</v>
      </c>
      <c r="J155" s="24"/>
      <c r="K155" s="139">
        <f t="shared" si="4"/>
        <v>0</v>
      </c>
    </row>
    <row r="156" spans="1:11" x14ac:dyDescent="0.25">
      <c r="A156" s="22"/>
      <c r="B156" s="24">
        <v>122</v>
      </c>
      <c r="C156" s="54" t="s">
        <v>205</v>
      </c>
      <c r="D156" s="23"/>
      <c r="E156" s="23"/>
      <c r="F156" s="26"/>
      <c r="G156" s="40">
        <v>1200</v>
      </c>
      <c r="H156" s="23">
        <v>1</v>
      </c>
      <c r="I156" s="138">
        <f t="shared" si="6"/>
        <v>1200</v>
      </c>
      <c r="J156" s="24"/>
      <c r="K156" s="139">
        <f t="shared" si="4"/>
        <v>0</v>
      </c>
    </row>
    <row r="157" spans="1:11" x14ac:dyDescent="0.25">
      <c r="A157" s="22"/>
      <c r="B157" s="24">
        <v>123</v>
      </c>
      <c r="C157" s="54" t="s">
        <v>206</v>
      </c>
      <c r="D157" s="23"/>
      <c r="E157" s="23"/>
      <c r="F157" s="26"/>
      <c r="G157" s="40">
        <v>1250</v>
      </c>
      <c r="H157" s="23">
        <v>4</v>
      </c>
      <c r="I157" s="138">
        <f>G157*H157</f>
        <v>5000</v>
      </c>
      <c r="J157" s="24"/>
      <c r="K157" s="139">
        <f t="shared" si="4"/>
        <v>0</v>
      </c>
    </row>
    <row r="158" spans="1:11" x14ac:dyDescent="0.25">
      <c r="A158" s="22"/>
      <c r="B158" s="24">
        <v>124</v>
      </c>
      <c r="C158" s="54" t="s">
        <v>334</v>
      </c>
      <c r="D158" s="23"/>
      <c r="E158" s="23"/>
      <c r="F158" s="26">
        <v>155</v>
      </c>
      <c r="G158" s="40">
        <v>160</v>
      </c>
      <c r="H158" s="23"/>
      <c r="I158" s="138">
        <f>F158*G158</f>
        <v>24800</v>
      </c>
      <c r="J158" s="24"/>
      <c r="K158" s="139">
        <f t="shared" si="4"/>
        <v>0</v>
      </c>
    </row>
    <row r="159" spans="1:11" x14ac:dyDescent="0.25">
      <c r="A159" s="22"/>
      <c r="B159" s="24">
        <v>125</v>
      </c>
      <c r="C159" s="54" t="s">
        <v>335</v>
      </c>
      <c r="D159" s="23"/>
      <c r="E159" s="23"/>
      <c r="F159" s="26"/>
      <c r="G159" s="40">
        <v>850</v>
      </c>
      <c r="H159" s="23">
        <v>14</v>
      </c>
      <c r="I159" s="138">
        <f>G159*H159</f>
        <v>11900</v>
      </c>
      <c r="J159" s="24"/>
      <c r="K159" s="139">
        <f t="shared" si="4"/>
        <v>0</v>
      </c>
    </row>
    <row r="160" spans="1:11" x14ac:dyDescent="0.25">
      <c r="A160" s="22"/>
      <c r="B160" s="24">
        <v>126</v>
      </c>
      <c r="C160" s="54" t="s">
        <v>207</v>
      </c>
      <c r="D160" s="23"/>
      <c r="E160" s="23"/>
      <c r="F160" s="26"/>
      <c r="G160" s="40"/>
      <c r="H160" s="23"/>
      <c r="I160" s="138">
        <v>15000</v>
      </c>
      <c r="J160" s="24"/>
      <c r="K160" s="139">
        <f t="shared" si="4"/>
        <v>0</v>
      </c>
    </row>
    <row r="161" spans="1:11" ht="15.75" thickBot="1" x14ac:dyDescent="0.3">
      <c r="A161" s="22"/>
      <c r="B161" s="53"/>
      <c r="C161" s="152"/>
      <c r="D161" s="67"/>
      <c r="E161" s="67"/>
      <c r="F161" s="68"/>
      <c r="G161" s="152"/>
      <c r="H161" s="67"/>
      <c r="I161" s="153"/>
      <c r="J161" s="53"/>
      <c r="K161" s="140">
        <f t="shared" si="4"/>
        <v>0</v>
      </c>
    </row>
    <row r="162" spans="1:11" ht="15.75" thickBot="1" x14ac:dyDescent="0.3">
      <c r="A162" s="22"/>
      <c r="B162" s="154"/>
      <c r="C162" s="155" t="s">
        <v>171</v>
      </c>
      <c r="D162" s="155"/>
      <c r="E162" s="155"/>
      <c r="F162" s="155"/>
      <c r="G162" s="155"/>
      <c r="H162" s="155"/>
      <c r="I162" s="156">
        <f>SUM(I136:I161)</f>
        <v>341670</v>
      </c>
      <c r="J162" s="150"/>
      <c r="K162" s="151">
        <f>SUM(K136:K161,I138:I142,I144:I145,I147:I160)</f>
        <v>359820</v>
      </c>
    </row>
    <row r="163" spans="1:11" x14ac:dyDescent="0.25">
      <c r="A163" s="22"/>
      <c r="B163" s="60"/>
      <c r="C163" s="142"/>
      <c r="D163" s="142"/>
      <c r="E163" s="142"/>
      <c r="F163" s="143"/>
      <c r="G163" s="142"/>
      <c r="H163" s="142"/>
      <c r="I163" s="84"/>
      <c r="J163" s="22"/>
      <c r="K163" s="134"/>
    </row>
    <row r="164" spans="1:11" x14ac:dyDescent="0.25">
      <c r="A164" s="22"/>
      <c r="B164" s="49" t="s">
        <v>177</v>
      </c>
      <c r="C164" s="50" t="s">
        <v>167</v>
      </c>
      <c r="D164" s="51"/>
      <c r="E164" s="51"/>
      <c r="F164" s="52"/>
      <c r="G164" s="51"/>
      <c r="H164" s="51"/>
      <c r="I164" s="75"/>
      <c r="J164" s="22"/>
      <c r="K164" s="134"/>
    </row>
    <row r="165" spans="1:11" x14ac:dyDescent="0.25">
      <c r="A165" s="22"/>
      <c r="B165" s="24">
        <v>127</v>
      </c>
      <c r="C165" s="40" t="s">
        <v>199</v>
      </c>
      <c r="D165" s="23"/>
      <c r="E165" s="23"/>
      <c r="F165" s="26"/>
      <c r="G165" s="23"/>
      <c r="H165" s="23"/>
      <c r="I165" s="80">
        <v>4500</v>
      </c>
      <c r="J165" s="22"/>
      <c r="K165" s="134"/>
    </row>
    <row r="166" spans="1:11" x14ac:dyDescent="0.25">
      <c r="A166" s="22"/>
      <c r="B166" s="24">
        <v>128</v>
      </c>
      <c r="C166" s="40" t="s">
        <v>198</v>
      </c>
      <c r="D166" s="23"/>
      <c r="E166" s="23"/>
      <c r="F166" s="26"/>
      <c r="G166" s="23"/>
      <c r="H166" s="23"/>
      <c r="I166" s="80">
        <v>2000</v>
      </c>
      <c r="J166" s="22"/>
      <c r="K166" s="134"/>
    </row>
    <row r="167" spans="1:11" x14ac:dyDescent="0.25">
      <c r="A167" s="22"/>
      <c r="B167" s="24">
        <v>129</v>
      </c>
      <c r="C167" s="40" t="s">
        <v>200</v>
      </c>
      <c r="D167" s="23"/>
      <c r="E167" s="23"/>
      <c r="F167" s="26"/>
      <c r="G167" s="23">
        <v>1200</v>
      </c>
      <c r="H167" s="23">
        <v>2</v>
      </c>
      <c r="I167" s="80">
        <v>2400</v>
      </c>
      <c r="J167" s="22"/>
      <c r="K167" s="134"/>
    </row>
    <row r="168" spans="1:11" x14ac:dyDescent="0.25">
      <c r="A168" s="22"/>
      <c r="B168" s="24">
        <v>130</v>
      </c>
      <c r="C168" s="40" t="s">
        <v>336</v>
      </c>
      <c r="D168" s="23">
        <v>62</v>
      </c>
      <c r="E168" s="23">
        <v>84</v>
      </c>
      <c r="F168" s="26">
        <f>D168*E168/144</f>
        <v>36.166666666666664</v>
      </c>
      <c r="G168" s="23">
        <v>170</v>
      </c>
      <c r="H168" s="23">
        <v>1</v>
      </c>
      <c r="I168" s="80">
        <f>F168*G168*H168</f>
        <v>6148.333333333333</v>
      </c>
      <c r="J168" s="22"/>
      <c r="K168" s="134"/>
    </row>
    <row r="169" spans="1:11" x14ac:dyDescent="0.25">
      <c r="A169" s="22"/>
      <c r="B169" s="24">
        <v>131</v>
      </c>
      <c r="C169" s="40" t="s">
        <v>337</v>
      </c>
      <c r="D169" s="23">
        <v>15.5</v>
      </c>
      <c r="E169" s="23">
        <v>60</v>
      </c>
      <c r="F169" s="26">
        <f t="shared" ref="F169:F173" si="7">D169*E169/144</f>
        <v>6.458333333333333</v>
      </c>
      <c r="G169" s="23">
        <v>350</v>
      </c>
      <c r="H169" s="23">
        <v>1</v>
      </c>
      <c r="I169" s="80">
        <f t="shared" ref="I169:I173" si="8">F169*G169*H169</f>
        <v>2260.4166666666665</v>
      </c>
      <c r="J169" s="22"/>
      <c r="K169" s="134"/>
    </row>
    <row r="170" spans="1:11" x14ac:dyDescent="0.25">
      <c r="A170" s="22"/>
      <c r="B170" s="24">
        <v>132</v>
      </c>
      <c r="C170" s="40" t="s">
        <v>337</v>
      </c>
      <c r="D170" s="23">
        <v>19.5</v>
      </c>
      <c r="E170" s="23">
        <v>59.5</v>
      </c>
      <c r="F170" s="26">
        <f t="shared" si="7"/>
        <v>8.0572916666666661</v>
      </c>
      <c r="G170" s="23">
        <v>350</v>
      </c>
      <c r="H170" s="23">
        <v>1</v>
      </c>
      <c r="I170" s="80">
        <f t="shared" si="8"/>
        <v>2820.052083333333</v>
      </c>
      <c r="J170" s="22"/>
      <c r="K170" s="134"/>
    </row>
    <row r="171" spans="1:11" x14ac:dyDescent="0.25">
      <c r="A171" s="22"/>
      <c r="B171" s="24">
        <v>133</v>
      </c>
      <c r="C171" s="40" t="s">
        <v>197</v>
      </c>
      <c r="D171" s="23">
        <v>23.5</v>
      </c>
      <c r="E171" s="23">
        <v>83</v>
      </c>
      <c r="F171" s="26">
        <f t="shared" si="7"/>
        <v>13.545138888888889</v>
      </c>
      <c r="G171" s="23">
        <v>350</v>
      </c>
      <c r="H171" s="23">
        <v>1</v>
      </c>
      <c r="I171" s="80">
        <f t="shared" si="8"/>
        <v>4740.7986111111113</v>
      </c>
      <c r="J171" s="22"/>
      <c r="K171" s="134"/>
    </row>
    <row r="172" spans="1:11" x14ac:dyDescent="0.25">
      <c r="A172" s="22"/>
      <c r="B172" s="24">
        <v>134</v>
      </c>
      <c r="C172" s="40" t="s">
        <v>201</v>
      </c>
      <c r="D172" s="23">
        <v>16</v>
      </c>
      <c r="E172" s="23">
        <v>12</v>
      </c>
      <c r="F172" s="26">
        <f t="shared" si="7"/>
        <v>1.3333333333333333</v>
      </c>
      <c r="G172" s="23">
        <v>350</v>
      </c>
      <c r="H172" s="23">
        <v>1</v>
      </c>
      <c r="I172" s="80">
        <f t="shared" si="8"/>
        <v>466.66666666666663</v>
      </c>
      <c r="J172" s="22"/>
      <c r="K172" s="134"/>
    </row>
    <row r="173" spans="1:11" x14ac:dyDescent="0.25">
      <c r="A173" s="22"/>
      <c r="B173" s="24">
        <v>135</v>
      </c>
      <c r="C173" s="40" t="s">
        <v>213</v>
      </c>
      <c r="D173" s="23">
        <v>30</v>
      </c>
      <c r="E173" s="23">
        <v>18</v>
      </c>
      <c r="F173" s="26">
        <f t="shared" si="7"/>
        <v>3.75</v>
      </c>
      <c r="G173" s="23">
        <v>350</v>
      </c>
      <c r="H173" s="23">
        <v>1</v>
      </c>
      <c r="I173" s="80">
        <f t="shared" si="8"/>
        <v>1312.5</v>
      </c>
      <c r="J173" s="22"/>
      <c r="K173" s="134"/>
    </row>
    <row r="174" spans="1:11" x14ac:dyDescent="0.25">
      <c r="A174" s="22"/>
      <c r="B174" s="57"/>
      <c r="C174" s="108" t="s">
        <v>227</v>
      </c>
      <c r="D174" s="108"/>
      <c r="E174" s="108"/>
      <c r="F174" s="108"/>
      <c r="G174" s="108"/>
      <c r="H174" s="108"/>
      <c r="I174" s="79">
        <f>SUM(I165:I173)</f>
        <v>26648.767361111113</v>
      </c>
      <c r="J174" s="22"/>
      <c r="K174" s="134"/>
    </row>
    <row r="175" spans="1:11" x14ac:dyDescent="0.25">
      <c r="A175" s="22"/>
      <c r="B175" s="24"/>
      <c r="C175" s="23"/>
      <c r="D175" s="23"/>
      <c r="E175" s="23"/>
      <c r="F175" s="26"/>
      <c r="G175" s="23"/>
      <c r="H175" s="23"/>
      <c r="I175" s="76"/>
      <c r="J175" s="22"/>
      <c r="K175" s="134"/>
    </row>
    <row r="176" spans="1:11" x14ac:dyDescent="0.25">
      <c r="A176" s="22"/>
      <c r="B176" s="49" t="s">
        <v>178</v>
      </c>
      <c r="C176" s="50" t="s">
        <v>221</v>
      </c>
      <c r="D176" s="51"/>
      <c r="E176" s="51"/>
      <c r="F176" s="52"/>
      <c r="G176" s="51"/>
      <c r="H176" s="51"/>
      <c r="I176" s="75"/>
      <c r="J176" s="22"/>
      <c r="K176" s="134"/>
    </row>
    <row r="177" spans="1:11" x14ac:dyDescent="0.25">
      <c r="A177" s="22"/>
      <c r="B177" s="24">
        <v>136</v>
      </c>
      <c r="C177" s="23" t="s">
        <v>172</v>
      </c>
      <c r="D177" s="23"/>
      <c r="E177" s="23"/>
      <c r="F177" s="26"/>
      <c r="G177" s="23"/>
      <c r="H177" s="23"/>
      <c r="I177" s="76">
        <v>115000</v>
      </c>
      <c r="J177" s="22"/>
      <c r="K177" s="134"/>
    </row>
    <row r="178" spans="1:11" x14ac:dyDescent="0.25">
      <c r="A178" s="22"/>
      <c r="B178" s="24">
        <v>137</v>
      </c>
      <c r="C178" s="23" t="s">
        <v>222</v>
      </c>
      <c r="D178" s="55"/>
      <c r="E178" s="23"/>
      <c r="F178" s="26"/>
      <c r="G178" s="23"/>
      <c r="H178" s="23"/>
      <c r="I178" s="76">
        <f>1285*28</f>
        <v>35980</v>
      </c>
      <c r="J178" s="22"/>
      <c r="K178" s="134"/>
    </row>
    <row r="179" spans="1:11" x14ac:dyDescent="0.25">
      <c r="A179" s="22"/>
      <c r="B179" s="24">
        <v>138</v>
      </c>
      <c r="C179" s="23" t="s">
        <v>223</v>
      </c>
      <c r="D179" s="23"/>
      <c r="E179" s="23"/>
      <c r="F179" s="26">
        <v>2900</v>
      </c>
      <c r="G179" s="23">
        <v>96</v>
      </c>
      <c r="H179" s="23"/>
      <c r="I179" s="76">
        <f>F179*G179</f>
        <v>278400</v>
      </c>
      <c r="J179" s="22"/>
      <c r="K179" s="134"/>
    </row>
    <row r="180" spans="1:11" x14ac:dyDescent="0.25">
      <c r="A180" s="22"/>
      <c r="B180" s="24">
        <v>139</v>
      </c>
      <c r="C180" s="23" t="s">
        <v>224</v>
      </c>
      <c r="D180" s="23"/>
      <c r="E180" s="23"/>
      <c r="F180" s="26">
        <v>600</v>
      </c>
      <c r="G180" s="23">
        <v>325</v>
      </c>
      <c r="H180" s="23"/>
      <c r="I180" s="76">
        <f>F180*G180</f>
        <v>195000</v>
      </c>
      <c r="J180" s="22"/>
      <c r="K180" s="134"/>
    </row>
    <row r="181" spans="1:11" x14ac:dyDescent="0.25">
      <c r="A181" s="22"/>
      <c r="B181" s="57"/>
      <c r="C181" s="108" t="s">
        <v>226</v>
      </c>
      <c r="D181" s="108"/>
      <c r="E181" s="108"/>
      <c r="F181" s="108"/>
      <c r="G181" s="108"/>
      <c r="H181" s="108"/>
      <c r="I181" s="79">
        <f>SUM(I177:I180)</f>
        <v>624380</v>
      </c>
      <c r="J181" s="22"/>
      <c r="K181" s="134"/>
    </row>
    <row r="182" spans="1:11" s="8" customFormat="1" x14ac:dyDescent="0.25">
      <c r="A182" s="22"/>
      <c r="B182" s="24"/>
      <c r="C182" s="56"/>
      <c r="D182" s="56"/>
      <c r="E182" s="56"/>
      <c r="F182" s="56"/>
      <c r="G182" s="56"/>
      <c r="H182" s="56"/>
      <c r="I182" s="81"/>
      <c r="J182" s="22"/>
      <c r="K182" s="134"/>
    </row>
    <row r="183" spans="1:11" s="8" customFormat="1" x14ac:dyDescent="0.25">
      <c r="A183" s="22"/>
      <c r="B183" s="49" t="s">
        <v>176</v>
      </c>
      <c r="C183" s="58" t="s">
        <v>233</v>
      </c>
      <c r="D183" s="59"/>
      <c r="E183" s="59"/>
      <c r="F183" s="59"/>
      <c r="G183" s="59"/>
      <c r="H183" s="59"/>
      <c r="I183" s="82"/>
      <c r="J183" s="22"/>
      <c r="K183" s="134"/>
    </row>
    <row r="184" spans="1:11" s="8" customFormat="1" x14ac:dyDescent="0.25">
      <c r="A184" s="22"/>
      <c r="B184" s="24">
        <v>140</v>
      </c>
      <c r="C184" s="23" t="s">
        <v>211</v>
      </c>
      <c r="D184" s="55"/>
      <c r="E184" s="23"/>
      <c r="F184" s="26"/>
      <c r="G184" s="23"/>
      <c r="H184" s="23"/>
      <c r="I184" s="76">
        <f>47*280</f>
        <v>13160</v>
      </c>
      <c r="J184" s="22"/>
      <c r="K184" s="134"/>
    </row>
    <row r="185" spans="1:11" s="8" customFormat="1" x14ac:dyDescent="0.25">
      <c r="A185" s="22"/>
      <c r="B185" s="24">
        <v>141</v>
      </c>
      <c r="C185" s="23" t="s">
        <v>212</v>
      </c>
      <c r="D185" s="55"/>
      <c r="E185" s="23"/>
      <c r="F185" s="26"/>
      <c r="G185" s="23"/>
      <c r="H185" s="23"/>
      <c r="I185" s="76">
        <f>25*25</f>
        <v>625</v>
      </c>
      <c r="J185" s="22"/>
      <c r="K185" s="134"/>
    </row>
    <row r="186" spans="1:11" s="8" customFormat="1" x14ac:dyDescent="0.25">
      <c r="A186" s="22"/>
      <c r="B186" s="57"/>
      <c r="C186" s="108" t="s">
        <v>234</v>
      </c>
      <c r="D186" s="108"/>
      <c r="E186" s="108"/>
      <c r="F186" s="108"/>
      <c r="G186" s="108"/>
      <c r="H186" s="108"/>
      <c r="I186" s="79">
        <f>SUM(I184:I185)</f>
        <v>13785</v>
      </c>
      <c r="J186" s="22"/>
      <c r="K186" s="134"/>
    </row>
    <row r="187" spans="1:11" ht="15.75" thickBot="1" x14ac:dyDescent="0.3">
      <c r="A187" s="22"/>
      <c r="B187" s="27"/>
      <c r="C187" s="28"/>
      <c r="D187" s="28"/>
      <c r="E187" s="28"/>
      <c r="F187" s="43"/>
      <c r="G187" s="28"/>
      <c r="H187" s="28"/>
      <c r="I187" s="83"/>
      <c r="J187" s="22"/>
      <c r="K187" s="134"/>
    </row>
    <row r="188" spans="1:11" x14ac:dyDescent="0.25">
      <c r="A188" s="22"/>
      <c r="B188" s="60" t="s">
        <v>24</v>
      </c>
      <c r="C188" s="110" t="s">
        <v>235</v>
      </c>
      <c r="D188" s="111"/>
      <c r="E188" s="111"/>
      <c r="F188" s="111"/>
      <c r="G188" s="111"/>
      <c r="H188" s="112"/>
      <c r="I188" s="84">
        <f>I131</f>
        <v>2044550.5798611112</v>
      </c>
      <c r="J188" s="22"/>
      <c r="K188" s="134"/>
    </row>
    <row r="189" spans="1:11" x14ac:dyDescent="0.25">
      <c r="A189" s="22"/>
      <c r="B189" s="24" t="s">
        <v>25</v>
      </c>
      <c r="C189" s="113" t="s">
        <v>236</v>
      </c>
      <c r="D189" s="114"/>
      <c r="E189" s="114"/>
      <c r="F189" s="114"/>
      <c r="G189" s="114"/>
      <c r="H189" s="115"/>
      <c r="I189" s="76">
        <f>K162</f>
        <v>359820</v>
      </c>
      <c r="J189" s="22"/>
      <c r="K189" s="134"/>
    </row>
    <row r="190" spans="1:11" x14ac:dyDescent="0.25">
      <c r="A190" s="22"/>
      <c r="B190" s="24" t="s">
        <v>177</v>
      </c>
      <c r="C190" s="113" t="s">
        <v>237</v>
      </c>
      <c r="D190" s="114"/>
      <c r="E190" s="114"/>
      <c r="F190" s="114"/>
      <c r="G190" s="114"/>
      <c r="H190" s="115"/>
      <c r="I190" s="76">
        <f>I174</f>
        <v>26648.767361111113</v>
      </c>
      <c r="J190" s="22"/>
      <c r="K190" s="134"/>
    </row>
    <row r="191" spans="1:11" x14ac:dyDescent="0.25">
      <c r="A191" s="22"/>
      <c r="B191" s="24" t="s">
        <v>178</v>
      </c>
      <c r="C191" s="113" t="s">
        <v>238</v>
      </c>
      <c r="D191" s="114"/>
      <c r="E191" s="114"/>
      <c r="F191" s="114"/>
      <c r="G191" s="114"/>
      <c r="H191" s="115"/>
      <c r="I191" s="76">
        <f>I181</f>
        <v>624380</v>
      </c>
      <c r="J191" s="22"/>
      <c r="K191" s="134"/>
    </row>
    <row r="192" spans="1:11" x14ac:dyDescent="0.25">
      <c r="A192" s="22"/>
      <c r="B192" s="24" t="s">
        <v>176</v>
      </c>
      <c r="C192" s="113" t="s">
        <v>239</v>
      </c>
      <c r="D192" s="114"/>
      <c r="E192" s="114"/>
      <c r="F192" s="114"/>
      <c r="G192" s="114"/>
      <c r="H192" s="115"/>
      <c r="I192" s="76">
        <f>I186</f>
        <v>13785</v>
      </c>
      <c r="J192" s="22"/>
      <c r="K192" s="134"/>
    </row>
    <row r="193" spans="1:11" x14ac:dyDescent="0.25">
      <c r="A193" s="22"/>
      <c r="B193" s="24" t="s">
        <v>180</v>
      </c>
      <c r="C193" s="113" t="s">
        <v>240</v>
      </c>
      <c r="D193" s="114"/>
      <c r="E193" s="114"/>
      <c r="F193" s="114"/>
      <c r="G193" s="114"/>
      <c r="H193" s="115"/>
      <c r="I193" s="76">
        <v>95000</v>
      </c>
      <c r="J193" s="22"/>
      <c r="K193" s="134"/>
    </row>
    <row r="194" spans="1:11" x14ac:dyDescent="0.25">
      <c r="A194" s="22"/>
      <c r="B194" s="24" t="s">
        <v>230</v>
      </c>
      <c r="C194" s="113" t="s">
        <v>241</v>
      </c>
      <c r="D194" s="114"/>
      <c r="E194" s="114"/>
      <c r="F194" s="114"/>
      <c r="G194" s="114"/>
      <c r="H194" s="115"/>
      <c r="I194" s="76">
        <v>6500</v>
      </c>
      <c r="J194" s="22"/>
      <c r="K194" s="134"/>
    </row>
    <row r="195" spans="1:11" x14ac:dyDescent="0.25">
      <c r="A195" s="22"/>
      <c r="B195" s="24" t="s">
        <v>242</v>
      </c>
      <c r="C195" s="113" t="s">
        <v>208</v>
      </c>
      <c r="D195" s="114"/>
      <c r="E195" s="114"/>
      <c r="F195" s="114"/>
      <c r="G195" s="114"/>
      <c r="H195" s="115"/>
      <c r="I195" s="76">
        <f>726*160</f>
        <v>116160</v>
      </c>
      <c r="J195" s="22"/>
      <c r="K195" s="134"/>
    </row>
    <row r="196" spans="1:11" ht="15.75" thickBot="1" x14ac:dyDescent="0.3">
      <c r="A196" s="22"/>
      <c r="B196" s="53" t="s">
        <v>231</v>
      </c>
      <c r="C196" s="63" t="s">
        <v>228</v>
      </c>
      <c r="D196" s="61"/>
      <c r="E196" s="61"/>
      <c r="F196" s="62"/>
      <c r="G196" s="61">
        <v>1560</v>
      </c>
      <c r="H196" s="63">
        <v>5</v>
      </c>
      <c r="I196" s="85">
        <f>G196*H196</f>
        <v>7800</v>
      </c>
      <c r="J196" s="22"/>
      <c r="K196" s="134"/>
    </row>
    <row r="197" spans="1:11" ht="15.75" thickBot="1" x14ac:dyDescent="0.3">
      <c r="A197" s="22"/>
      <c r="B197" s="66"/>
      <c r="C197" s="109" t="s">
        <v>243</v>
      </c>
      <c r="D197" s="109"/>
      <c r="E197" s="109"/>
      <c r="F197" s="109"/>
      <c r="G197" s="109"/>
      <c r="H197" s="109"/>
      <c r="I197" s="86">
        <f>SUM(I188:I196)</f>
        <v>3294644.347222222</v>
      </c>
      <c r="J197" s="22"/>
      <c r="K197" s="134"/>
    </row>
    <row r="198" spans="1:11" x14ac:dyDescent="0.25">
      <c r="A198" s="22"/>
      <c r="B198" s="25"/>
      <c r="C198" s="41"/>
      <c r="D198" s="41"/>
      <c r="E198" s="41"/>
      <c r="F198" s="42"/>
      <c r="G198" s="41"/>
      <c r="H198" s="41"/>
      <c r="I198" s="74"/>
      <c r="J198" s="22"/>
      <c r="K198" s="134"/>
    </row>
    <row r="199" spans="1:11" x14ac:dyDescent="0.25">
      <c r="A199" s="22"/>
      <c r="B199" s="24"/>
      <c r="C199" s="39" t="s">
        <v>244</v>
      </c>
      <c r="D199" s="23"/>
      <c r="E199" s="23"/>
      <c r="F199" s="26"/>
      <c r="G199" s="23"/>
      <c r="H199" s="23"/>
      <c r="I199" s="76"/>
      <c r="J199" s="22"/>
      <c r="K199" s="134"/>
    </row>
    <row r="200" spans="1:11" x14ac:dyDescent="0.25">
      <c r="A200" s="22"/>
      <c r="B200" s="24">
        <v>1</v>
      </c>
      <c r="C200" s="23" t="s">
        <v>245</v>
      </c>
      <c r="D200" s="44"/>
      <c r="E200" s="44"/>
      <c r="F200" s="45"/>
      <c r="G200" s="44"/>
      <c r="H200" s="46">
        <v>1</v>
      </c>
      <c r="I200" s="77">
        <v>13000</v>
      </c>
      <c r="J200" s="22"/>
      <c r="K200" s="134"/>
    </row>
    <row r="201" spans="1:11" x14ac:dyDescent="0.25">
      <c r="A201" s="22"/>
      <c r="B201" s="24">
        <v>2</v>
      </c>
      <c r="C201" s="23" t="s">
        <v>246</v>
      </c>
      <c r="D201" s="23"/>
      <c r="E201" s="23"/>
      <c r="F201" s="26"/>
      <c r="G201" s="23"/>
      <c r="H201" s="23"/>
      <c r="I201" s="76">
        <v>79000</v>
      </c>
      <c r="J201" s="22"/>
      <c r="K201" s="134"/>
    </row>
    <row r="202" spans="1:11" x14ac:dyDescent="0.25">
      <c r="A202" s="22"/>
      <c r="B202" s="24">
        <v>3</v>
      </c>
      <c r="C202" s="23" t="s">
        <v>247</v>
      </c>
      <c r="D202" s="23"/>
      <c r="E202" s="23"/>
      <c r="F202" s="26"/>
      <c r="G202" s="23"/>
      <c r="H202" s="23">
        <v>2</v>
      </c>
      <c r="I202" s="76">
        <v>34500</v>
      </c>
      <c r="J202" s="22"/>
      <c r="K202" s="134"/>
    </row>
    <row r="203" spans="1:11" x14ac:dyDescent="0.25">
      <c r="A203" s="22"/>
      <c r="B203" s="24">
        <v>4</v>
      </c>
      <c r="C203" s="23" t="s">
        <v>248</v>
      </c>
      <c r="D203" s="23">
        <v>47</v>
      </c>
      <c r="E203" s="23">
        <v>30</v>
      </c>
      <c r="F203" s="26"/>
      <c r="G203" s="23"/>
      <c r="H203" s="23">
        <v>1</v>
      </c>
      <c r="I203" s="76">
        <v>5600</v>
      </c>
      <c r="J203" s="22"/>
      <c r="K203" s="134"/>
    </row>
    <row r="204" spans="1:11" x14ac:dyDescent="0.25">
      <c r="A204" s="22"/>
      <c r="B204" s="24">
        <v>5</v>
      </c>
      <c r="C204" s="23" t="s">
        <v>249</v>
      </c>
      <c r="D204" s="23"/>
      <c r="E204" s="23"/>
      <c r="F204" s="26"/>
      <c r="G204" s="23"/>
      <c r="H204" s="23">
        <v>1</v>
      </c>
      <c r="I204" s="76">
        <v>46000</v>
      </c>
      <c r="J204" s="22"/>
      <c r="K204" s="134"/>
    </row>
    <row r="205" spans="1:11" x14ac:dyDescent="0.25">
      <c r="A205" s="22"/>
      <c r="B205" s="24">
        <v>6</v>
      </c>
      <c r="C205" s="23" t="s">
        <v>250</v>
      </c>
      <c r="D205" s="23"/>
      <c r="E205" s="23"/>
      <c r="F205" s="26"/>
      <c r="G205" s="23"/>
      <c r="H205" s="23"/>
      <c r="I205" s="76">
        <v>11500</v>
      </c>
      <c r="J205" s="22"/>
      <c r="K205" s="134"/>
    </row>
    <row r="206" spans="1:11" x14ac:dyDescent="0.25">
      <c r="A206" s="22"/>
      <c r="B206" s="24">
        <v>7</v>
      </c>
      <c r="C206" s="23" t="s">
        <v>251</v>
      </c>
      <c r="D206" s="23"/>
      <c r="E206" s="23"/>
      <c r="F206" s="26"/>
      <c r="G206" s="23"/>
      <c r="H206" s="23">
        <v>1</v>
      </c>
      <c r="I206" s="76">
        <v>2100</v>
      </c>
      <c r="J206" s="22"/>
      <c r="K206" s="134"/>
    </row>
    <row r="207" spans="1:11" x14ac:dyDescent="0.25">
      <c r="A207" s="22"/>
      <c r="B207" s="24">
        <v>8</v>
      </c>
      <c r="C207" s="23" t="s">
        <v>252</v>
      </c>
      <c r="D207" s="23"/>
      <c r="E207" s="23"/>
      <c r="F207" s="26"/>
      <c r="G207" s="23"/>
      <c r="H207" s="23">
        <v>1</v>
      </c>
      <c r="I207" s="76">
        <v>650</v>
      </c>
      <c r="J207" s="22"/>
      <c r="K207" s="134"/>
    </row>
    <row r="208" spans="1:11" x14ac:dyDescent="0.25">
      <c r="A208" s="22"/>
      <c r="B208" s="24">
        <v>9</v>
      </c>
      <c r="C208" s="23" t="s">
        <v>253</v>
      </c>
      <c r="D208" s="23"/>
      <c r="E208" s="23"/>
      <c r="F208" s="26"/>
      <c r="G208" s="23">
        <v>1850</v>
      </c>
      <c r="H208" s="23">
        <v>3</v>
      </c>
      <c r="I208" s="76">
        <f>H208*G208</f>
        <v>5550</v>
      </c>
      <c r="J208" s="22"/>
      <c r="K208" s="134"/>
    </row>
    <row r="209" spans="1:11" x14ac:dyDescent="0.25">
      <c r="A209" s="22"/>
      <c r="B209" s="24">
        <v>10</v>
      </c>
      <c r="C209" s="23" t="s">
        <v>254</v>
      </c>
      <c r="D209" s="23"/>
      <c r="E209" s="23"/>
      <c r="F209" s="26"/>
      <c r="G209" s="23"/>
      <c r="H209" s="23">
        <v>1</v>
      </c>
      <c r="I209" s="76">
        <v>950</v>
      </c>
      <c r="J209" s="22"/>
      <c r="K209" s="134"/>
    </row>
    <row r="210" spans="1:11" x14ac:dyDescent="0.25">
      <c r="A210" s="22"/>
      <c r="B210" s="24">
        <v>11</v>
      </c>
      <c r="C210" s="23" t="s">
        <v>255</v>
      </c>
      <c r="D210" s="23"/>
      <c r="E210" s="23"/>
      <c r="F210" s="26"/>
      <c r="G210" s="23"/>
      <c r="H210" s="23">
        <v>1</v>
      </c>
      <c r="I210" s="76">
        <v>12000</v>
      </c>
      <c r="J210" s="22"/>
      <c r="K210" s="134"/>
    </row>
    <row r="211" spans="1:11" x14ac:dyDescent="0.25">
      <c r="A211" s="22"/>
      <c r="B211" s="24">
        <v>12</v>
      </c>
      <c r="C211" s="23" t="s">
        <v>256</v>
      </c>
      <c r="D211" s="23"/>
      <c r="E211" s="23"/>
      <c r="F211" s="26"/>
      <c r="G211" s="23">
        <v>1500</v>
      </c>
      <c r="H211" s="23">
        <v>4</v>
      </c>
      <c r="I211" s="76">
        <f>H211*G211</f>
        <v>6000</v>
      </c>
      <c r="J211" s="22"/>
      <c r="K211" s="134"/>
    </row>
    <row r="212" spans="1:11" ht="15.75" thickBot="1" x14ac:dyDescent="0.3">
      <c r="A212" s="22"/>
      <c r="B212" s="53">
        <v>13</v>
      </c>
      <c r="C212" s="67" t="s">
        <v>257</v>
      </c>
      <c r="D212" s="67"/>
      <c r="E212" s="67"/>
      <c r="F212" s="68"/>
      <c r="G212" s="67"/>
      <c r="H212" s="67"/>
      <c r="I212" s="87">
        <v>6000</v>
      </c>
      <c r="J212" s="22"/>
      <c r="K212" s="134"/>
    </row>
    <row r="213" spans="1:11" ht="15.75" thickBot="1" x14ac:dyDescent="0.3">
      <c r="A213" s="22"/>
      <c r="B213" s="69"/>
      <c r="C213" s="102" t="s">
        <v>258</v>
      </c>
      <c r="D213" s="102"/>
      <c r="E213" s="102"/>
      <c r="F213" s="102"/>
      <c r="G213" s="102"/>
      <c r="H213" s="102"/>
      <c r="I213" s="90">
        <f>SUM(I200:I212)</f>
        <v>222850</v>
      </c>
      <c r="J213" s="22"/>
      <c r="K213" s="134"/>
    </row>
    <row r="214" spans="1:11" ht="15.75" thickBot="1" x14ac:dyDescent="0.3">
      <c r="A214" s="22"/>
      <c r="B214" s="70"/>
      <c r="C214" s="101"/>
      <c r="D214" s="101"/>
      <c r="E214" s="101"/>
      <c r="F214" s="101"/>
      <c r="G214" s="101"/>
      <c r="H214" s="101"/>
      <c r="I214" s="91"/>
      <c r="J214" s="22"/>
      <c r="K214" s="134"/>
    </row>
    <row r="215" spans="1:11" x14ac:dyDescent="0.25">
      <c r="A215" s="22"/>
      <c r="B215" s="100"/>
      <c r="C215" s="105" t="s">
        <v>258</v>
      </c>
      <c r="D215" s="105"/>
      <c r="E215" s="105"/>
      <c r="F215" s="105"/>
      <c r="G215" s="105"/>
      <c r="H215" s="105"/>
      <c r="I215" s="88">
        <f>SUM(I200:I212)</f>
        <v>222850</v>
      </c>
      <c r="J215" s="22"/>
      <c r="K215" s="134"/>
    </row>
    <row r="216" spans="1:11" ht="15.75" thickBot="1" x14ac:dyDescent="0.3">
      <c r="A216" s="22"/>
      <c r="B216" s="53"/>
      <c r="C216" s="106" t="s">
        <v>243</v>
      </c>
      <c r="D216" s="106"/>
      <c r="E216" s="106"/>
      <c r="F216" s="106"/>
      <c r="G216" s="106"/>
      <c r="H216" s="106"/>
      <c r="I216" s="89">
        <f>SUM(I188:I196)</f>
        <v>3294644.347222222</v>
      </c>
      <c r="J216" s="22"/>
      <c r="K216" s="134"/>
    </row>
    <row r="217" spans="1:11" ht="15.75" thickBot="1" x14ac:dyDescent="0.3">
      <c r="A217" s="22"/>
      <c r="B217" s="69"/>
      <c r="C217" s="102" t="s">
        <v>259</v>
      </c>
      <c r="D217" s="102"/>
      <c r="E217" s="102"/>
      <c r="F217" s="102"/>
      <c r="G217" s="102"/>
      <c r="H217" s="102"/>
      <c r="I217" s="90">
        <f>I216+I215</f>
        <v>3517494.347222222</v>
      </c>
      <c r="J217" s="22"/>
      <c r="K217" s="134"/>
    </row>
    <row r="218" spans="1:11" x14ac:dyDescent="0.25">
      <c r="A218" s="22"/>
      <c r="B218" s="60"/>
      <c r="C218" s="107" t="s">
        <v>260</v>
      </c>
      <c r="D218" s="107"/>
      <c r="E218" s="107"/>
      <c r="F218" s="107"/>
      <c r="G218" s="107"/>
      <c r="H218" s="107"/>
      <c r="I218" s="91">
        <v>2566753</v>
      </c>
      <c r="J218" s="22"/>
      <c r="K218" s="134"/>
    </row>
    <row r="219" spans="1:11" ht="15.75" thickBot="1" x14ac:dyDescent="0.3">
      <c r="A219" s="22"/>
      <c r="B219" s="53"/>
      <c r="C219" s="106" t="s">
        <v>261</v>
      </c>
      <c r="D219" s="106"/>
      <c r="E219" s="106"/>
      <c r="F219" s="106"/>
      <c r="G219" s="106"/>
      <c r="H219" s="106"/>
      <c r="I219" s="89">
        <v>32000</v>
      </c>
      <c r="J219" s="22"/>
      <c r="K219" s="134"/>
    </row>
    <row r="220" spans="1:11" ht="15.75" thickBot="1" x14ac:dyDescent="0.3">
      <c r="A220" s="22"/>
      <c r="B220" s="69"/>
      <c r="C220" s="102" t="s">
        <v>264</v>
      </c>
      <c r="D220" s="102"/>
      <c r="E220" s="102"/>
      <c r="F220" s="102"/>
      <c r="G220" s="102"/>
      <c r="H220" s="102"/>
      <c r="I220" s="90">
        <f>I217-I218-I219</f>
        <v>918741.34722222202</v>
      </c>
      <c r="J220" s="22"/>
      <c r="K220" s="134"/>
    </row>
    <row r="221" spans="1:11" ht="15.75" thickBot="1" x14ac:dyDescent="0.3">
      <c r="A221" s="22"/>
      <c r="B221" s="70"/>
      <c r="C221" s="103" t="s">
        <v>263</v>
      </c>
      <c r="D221" s="103"/>
      <c r="E221" s="103"/>
      <c r="F221" s="103"/>
      <c r="G221" s="103"/>
      <c r="H221" s="103"/>
      <c r="I221" s="92">
        <v>47000</v>
      </c>
      <c r="J221" s="22"/>
      <c r="K221" s="134"/>
    </row>
    <row r="222" spans="1:11" ht="15.75" thickBot="1" x14ac:dyDescent="0.3">
      <c r="A222" s="22"/>
      <c r="B222" s="69"/>
      <c r="C222" s="102" t="s">
        <v>264</v>
      </c>
      <c r="D222" s="102"/>
      <c r="E222" s="102"/>
      <c r="F222" s="102"/>
      <c r="G222" s="102"/>
      <c r="H222" s="102"/>
      <c r="I222" s="90">
        <f>I220+I221</f>
        <v>965741.34722222202</v>
      </c>
      <c r="J222" s="22"/>
      <c r="K222" s="134"/>
    </row>
    <row r="223" spans="1:11" ht="15.75" thickBot="1" x14ac:dyDescent="0.3">
      <c r="A223" s="22"/>
      <c r="B223" s="70"/>
      <c r="C223" s="103" t="s">
        <v>265</v>
      </c>
      <c r="D223" s="103"/>
      <c r="E223" s="103"/>
      <c r="F223" s="103"/>
      <c r="G223" s="103"/>
      <c r="H223" s="103"/>
      <c r="I223" s="92">
        <v>111000</v>
      </c>
      <c r="J223" s="22"/>
      <c r="K223" s="134"/>
    </row>
    <row r="224" spans="1:11" ht="16.5" thickBot="1" x14ac:dyDescent="0.3">
      <c r="A224" s="22"/>
      <c r="B224" s="71"/>
      <c r="C224" s="104" t="s">
        <v>262</v>
      </c>
      <c r="D224" s="104"/>
      <c r="E224" s="104"/>
      <c r="F224" s="104"/>
      <c r="G224" s="104"/>
      <c r="H224" s="104"/>
      <c r="I224" s="93">
        <f>I222-I223</f>
        <v>854741.34722222202</v>
      </c>
      <c r="J224" s="22"/>
      <c r="K224" s="134"/>
    </row>
    <row r="225" spans="1:11" x14ac:dyDescent="0.25">
      <c r="A225" s="22"/>
      <c r="B225" s="22"/>
      <c r="C225" s="30"/>
      <c r="D225" s="30"/>
      <c r="E225" s="30"/>
      <c r="F225" s="65"/>
      <c r="G225" s="30"/>
      <c r="H225" s="30"/>
      <c r="I225" s="94"/>
      <c r="J225" s="22"/>
      <c r="K225" s="134"/>
    </row>
    <row r="226" spans="1:11" x14ac:dyDescent="0.25">
      <c r="A226" s="22"/>
      <c r="B226" s="22"/>
      <c r="C226" s="30" t="s">
        <v>175</v>
      </c>
      <c r="D226" s="22"/>
      <c r="E226" s="22"/>
      <c r="F226" s="29"/>
      <c r="G226" s="22"/>
      <c r="H226" s="22"/>
      <c r="I226" s="95"/>
      <c r="J226" s="22"/>
      <c r="K226" s="134"/>
    </row>
    <row r="227" spans="1:11" x14ac:dyDescent="0.25">
      <c r="A227" s="22"/>
      <c r="B227" s="22">
        <v>1</v>
      </c>
      <c r="C227" s="22" t="s">
        <v>225</v>
      </c>
      <c r="D227" s="22"/>
      <c r="E227" s="22"/>
      <c r="F227" s="29"/>
      <c r="G227" s="22"/>
      <c r="H227" s="22"/>
      <c r="I227" s="95"/>
      <c r="J227" s="22"/>
      <c r="K227" s="134"/>
    </row>
    <row r="228" spans="1:11" x14ac:dyDescent="0.25">
      <c r="A228" s="22"/>
      <c r="B228" s="22">
        <v>2</v>
      </c>
      <c r="C228" s="22" t="s">
        <v>173</v>
      </c>
      <c r="D228" s="22"/>
      <c r="E228" s="22"/>
      <c r="F228" s="29"/>
      <c r="G228" s="22"/>
      <c r="H228" s="22"/>
      <c r="I228" s="95"/>
      <c r="J228" s="22"/>
      <c r="K228" s="134"/>
    </row>
    <row r="229" spans="1:11" x14ac:dyDescent="0.25">
      <c r="A229" s="22"/>
      <c r="B229" s="22">
        <v>3</v>
      </c>
      <c r="C229" s="22" t="s">
        <v>174</v>
      </c>
      <c r="D229" s="22"/>
      <c r="E229" s="22"/>
      <c r="F229" s="29"/>
      <c r="G229" s="22"/>
      <c r="H229" s="22"/>
      <c r="I229" s="95"/>
      <c r="J229" s="22"/>
      <c r="K229" s="134"/>
    </row>
    <row r="230" spans="1:11" x14ac:dyDescent="0.25">
      <c r="A230" s="22"/>
      <c r="B230" s="22"/>
      <c r="C230" s="22"/>
      <c r="D230" s="22"/>
      <c r="E230" s="22"/>
      <c r="F230" s="29"/>
      <c r="G230" s="22"/>
      <c r="H230" s="22"/>
      <c r="I230" s="95"/>
      <c r="J230" s="22"/>
      <c r="K230" s="134"/>
    </row>
    <row r="231" spans="1:11" x14ac:dyDescent="0.25">
      <c r="A231" s="22"/>
      <c r="B231" s="22"/>
      <c r="C231" s="22"/>
      <c r="D231" s="22"/>
      <c r="E231" s="22"/>
      <c r="F231" s="29"/>
      <c r="G231" s="22"/>
      <c r="H231" s="22"/>
      <c r="I231" s="95"/>
      <c r="J231" s="22"/>
      <c r="K231" s="134"/>
    </row>
    <row r="232" spans="1:11" x14ac:dyDescent="0.25">
      <c r="A232" s="22"/>
      <c r="B232" s="22"/>
      <c r="C232" s="22"/>
      <c r="D232" s="22"/>
      <c r="E232" s="22"/>
      <c r="F232" s="29"/>
      <c r="G232" s="22"/>
      <c r="H232" s="22"/>
      <c r="I232" s="95"/>
      <c r="J232" s="22"/>
      <c r="K232" s="134"/>
    </row>
    <row r="233" spans="1:11" x14ac:dyDescent="0.25">
      <c r="A233" s="22"/>
      <c r="B233" s="22"/>
      <c r="C233" s="22"/>
      <c r="D233" s="22"/>
      <c r="E233" s="22"/>
      <c r="F233" s="29"/>
      <c r="G233" s="22"/>
      <c r="H233" s="22"/>
      <c r="I233" s="95"/>
      <c r="J233" s="22"/>
      <c r="K233" s="134"/>
    </row>
    <row r="234" spans="1:11" x14ac:dyDescent="0.25">
      <c r="A234" s="22"/>
      <c r="B234" s="22"/>
      <c r="C234" s="22"/>
      <c r="D234" s="22"/>
      <c r="E234" s="22"/>
      <c r="F234" s="29"/>
      <c r="G234" s="22"/>
      <c r="H234" s="22"/>
      <c r="I234" s="95"/>
      <c r="J234" s="22"/>
      <c r="K234" s="134"/>
    </row>
    <row r="235" spans="1:11" x14ac:dyDescent="0.25">
      <c r="A235" s="22"/>
      <c r="B235" s="22"/>
      <c r="C235" s="22"/>
      <c r="D235" s="22"/>
      <c r="E235" s="22"/>
      <c r="F235" s="29"/>
      <c r="G235" s="22"/>
      <c r="H235" s="22"/>
      <c r="I235" s="95"/>
      <c r="J235" s="22"/>
      <c r="K235" s="134"/>
    </row>
    <row r="236" spans="1:11" x14ac:dyDescent="0.25">
      <c r="A236" s="22"/>
      <c r="B236" s="22"/>
      <c r="C236" s="22"/>
      <c r="D236" s="22"/>
      <c r="E236" s="22"/>
      <c r="F236" s="29"/>
      <c r="G236" s="22"/>
      <c r="H236" s="22"/>
      <c r="I236" s="95"/>
      <c r="J236" s="22"/>
      <c r="K236" s="134"/>
    </row>
    <row r="237" spans="1:11" x14ac:dyDescent="0.25">
      <c r="A237" s="22"/>
      <c r="B237" s="22"/>
      <c r="C237" s="22"/>
      <c r="D237" s="22"/>
      <c r="E237" s="22"/>
      <c r="F237" s="29"/>
      <c r="G237" s="22"/>
      <c r="H237" s="22"/>
      <c r="I237" s="95"/>
      <c r="J237" s="22"/>
      <c r="K237" s="134"/>
    </row>
    <row r="238" spans="1:11" x14ac:dyDescent="0.25">
      <c r="A238" s="22"/>
      <c r="B238" s="22"/>
      <c r="C238" s="22"/>
      <c r="D238" s="22"/>
      <c r="E238" s="22"/>
      <c r="F238" s="29"/>
      <c r="G238" s="22"/>
      <c r="H238" s="22"/>
      <c r="I238" s="95"/>
      <c r="J238" s="22"/>
      <c r="K238" s="134"/>
    </row>
    <row r="239" spans="1:11" x14ac:dyDescent="0.25">
      <c r="A239" s="22"/>
      <c r="B239" s="22"/>
      <c r="C239" s="22"/>
      <c r="D239" s="22"/>
      <c r="E239" s="22"/>
      <c r="F239" s="29"/>
      <c r="G239" s="22"/>
      <c r="H239" s="22"/>
      <c r="I239" s="95"/>
      <c r="J239" s="22"/>
      <c r="K239" s="134"/>
    </row>
    <row r="240" spans="1:11" x14ac:dyDescent="0.25">
      <c r="A240" s="22"/>
      <c r="B240" s="22"/>
      <c r="C240" s="22"/>
      <c r="D240" s="22"/>
      <c r="E240" s="22"/>
      <c r="F240" s="29"/>
      <c r="G240" s="22"/>
      <c r="H240" s="22"/>
      <c r="I240" s="95"/>
      <c r="J240" s="22"/>
      <c r="K240" s="134"/>
    </row>
    <row r="241" spans="1:13" x14ac:dyDescent="0.25">
      <c r="A241" s="22"/>
      <c r="B241" s="22"/>
      <c r="C241" s="22"/>
      <c r="D241" s="22"/>
      <c r="E241" s="22"/>
      <c r="F241" s="29"/>
      <c r="G241" s="22"/>
      <c r="H241" s="22"/>
      <c r="I241" s="95"/>
      <c r="J241" s="22"/>
      <c r="K241" s="134"/>
    </row>
    <row r="242" spans="1:13" x14ac:dyDescent="0.25">
      <c r="A242" s="22"/>
      <c r="B242" s="22"/>
      <c r="C242" s="22"/>
      <c r="D242" s="22"/>
      <c r="E242" s="22"/>
      <c r="F242" s="29"/>
      <c r="G242" s="22"/>
      <c r="H242" s="22"/>
      <c r="I242" s="95"/>
      <c r="J242" s="22"/>
      <c r="K242" s="134"/>
    </row>
    <row r="243" spans="1:13" x14ac:dyDescent="0.25">
      <c r="A243" s="22"/>
      <c r="B243" s="22"/>
      <c r="C243" s="22"/>
      <c r="D243" s="22"/>
      <c r="E243" s="22"/>
      <c r="F243" s="29"/>
      <c r="G243" s="22"/>
      <c r="H243" s="22"/>
      <c r="I243" s="95"/>
      <c r="J243" s="22"/>
      <c r="K243" s="134"/>
    </row>
    <row r="244" spans="1:13" x14ac:dyDescent="0.25">
      <c r="A244" s="22"/>
      <c r="B244" s="22"/>
      <c r="C244" s="22"/>
      <c r="D244" s="22"/>
      <c r="E244" s="22"/>
      <c r="F244" s="29"/>
      <c r="G244" s="22"/>
      <c r="H244" s="22"/>
      <c r="I244" s="95"/>
      <c r="J244" s="22"/>
      <c r="K244" s="134"/>
    </row>
    <row r="245" spans="1:13" x14ac:dyDescent="0.25">
      <c r="A245" s="22"/>
      <c r="B245" s="22"/>
      <c r="C245" s="22"/>
      <c r="D245" s="22"/>
      <c r="E245" s="22"/>
      <c r="F245" s="29"/>
      <c r="G245" s="22"/>
      <c r="H245" s="22"/>
      <c r="I245" s="95"/>
      <c r="J245" s="22"/>
      <c r="K245" s="134"/>
      <c r="L245" s="1"/>
      <c r="M245" s="1"/>
    </row>
    <row r="246" spans="1:13" x14ac:dyDescent="0.25">
      <c r="A246" s="22"/>
      <c r="B246" s="22"/>
      <c r="C246" s="22"/>
      <c r="D246" s="22"/>
      <c r="E246" s="22"/>
      <c r="F246" s="29"/>
      <c r="G246" s="22"/>
      <c r="H246" s="22"/>
      <c r="I246" s="95"/>
      <c r="J246" s="22"/>
      <c r="K246" s="134"/>
      <c r="L246" s="1"/>
      <c r="M246" s="1"/>
    </row>
    <row r="247" spans="1:13" x14ac:dyDescent="0.25">
      <c r="A247" s="22"/>
      <c r="B247" s="22"/>
      <c r="C247" s="22"/>
      <c r="D247" s="22"/>
      <c r="E247" s="22"/>
      <c r="F247" s="29"/>
      <c r="G247" s="22"/>
      <c r="H247" s="22"/>
      <c r="I247" s="95"/>
      <c r="J247" s="22"/>
      <c r="K247" s="134"/>
      <c r="L247" s="1"/>
      <c r="M247" s="1"/>
    </row>
    <row r="248" spans="1:13" x14ac:dyDescent="0.25">
      <c r="A248" s="22"/>
      <c r="B248" s="22"/>
      <c r="C248" s="22"/>
      <c r="D248" s="22"/>
      <c r="E248" s="22"/>
      <c r="F248" s="29"/>
      <c r="G248" s="22"/>
      <c r="H248" s="22"/>
      <c r="I248" s="95"/>
      <c r="J248" s="22"/>
      <c r="K248" s="134"/>
      <c r="L248" s="1"/>
      <c r="M248" s="1"/>
    </row>
    <row r="249" spans="1:13" x14ac:dyDescent="0.25">
      <c r="A249" s="22"/>
      <c r="B249" s="22"/>
      <c r="C249" s="22"/>
      <c r="D249" s="22"/>
      <c r="E249" s="22"/>
      <c r="F249" s="29"/>
      <c r="G249" s="22"/>
      <c r="H249" s="22"/>
      <c r="I249" s="95"/>
      <c r="J249" s="22"/>
      <c r="K249" s="134"/>
      <c r="L249" s="1"/>
      <c r="M249" s="1"/>
    </row>
    <row r="250" spans="1:13" ht="15.75" customHeight="1" x14ac:dyDescent="0.25">
      <c r="A250" s="22"/>
      <c r="B250" s="22"/>
      <c r="C250" s="22"/>
      <c r="D250" s="22"/>
      <c r="E250" s="22"/>
      <c r="F250" s="29"/>
      <c r="G250" s="22"/>
      <c r="H250" s="22"/>
      <c r="I250" s="95"/>
      <c r="J250" s="22"/>
      <c r="K250" s="134"/>
      <c r="L250" s="1"/>
      <c r="M250" s="1"/>
    </row>
    <row r="251" spans="1:13" s="8" customFormat="1" ht="15.75" customHeight="1" x14ac:dyDescent="0.25">
      <c r="A251" s="22"/>
      <c r="B251" s="22"/>
      <c r="C251" s="22"/>
      <c r="D251" s="22"/>
      <c r="E251" s="22"/>
      <c r="F251" s="29"/>
      <c r="G251" s="22"/>
      <c r="H251" s="22"/>
      <c r="I251" s="95"/>
      <c r="J251" s="22"/>
      <c r="K251" s="134"/>
      <c r="L251" s="1"/>
      <c r="M251" s="1"/>
    </row>
    <row r="252" spans="1:13" s="8" customFormat="1" ht="15.75" customHeight="1" x14ac:dyDescent="0.25">
      <c r="A252" s="22"/>
      <c r="B252" s="22"/>
      <c r="C252" s="22"/>
      <c r="D252" s="22"/>
      <c r="E252" s="22"/>
      <c r="F252" s="29"/>
      <c r="G252" s="22"/>
      <c r="H252" s="22"/>
      <c r="I252" s="95"/>
      <c r="J252" s="22"/>
      <c r="K252" s="134"/>
      <c r="L252" s="1"/>
      <c r="M252" s="1"/>
    </row>
    <row r="253" spans="1:13" x14ac:dyDescent="0.25">
      <c r="A253" s="22"/>
      <c r="B253" s="22"/>
      <c r="C253" s="22"/>
      <c r="D253" s="22"/>
      <c r="E253" s="22"/>
      <c r="F253" s="29"/>
      <c r="G253" s="22"/>
      <c r="H253" s="22"/>
      <c r="I253" s="95"/>
      <c r="J253" s="22"/>
      <c r="K253" s="134"/>
      <c r="L253" s="1"/>
      <c r="M253" s="1"/>
    </row>
    <row r="254" spans="1:13" x14ac:dyDescent="0.25">
      <c r="A254" s="1"/>
      <c r="B254" s="1"/>
      <c r="C254" s="6"/>
      <c r="D254" s="6"/>
      <c r="E254" s="6"/>
      <c r="F254" s="35"/>
      <c r="G254" s="6"/>
      <c r="H254" s="5"/>
      <c r="I254" s="96"/>
      <c r="J254" s="1"/>
      <c r="K254" s="134"/>
      <c r="L254" s="1"/>
      <c r="M254" s="1"/>
    </row>
    <row r="255" spans="1:13" x14ac:dyDescent="0.25">
      <c r="A255" s="1"/>
      <c r="B255" s="1"/>
      <c r="C255" s="6"/>
      <c r="D255" s="6"/>
      <c r="E255" s="6"/>
      <c r="F255" s="35"/>
      <c r="G255" s="6"/>
      <c r="H255" s="5"/>
      <c r="I255" s="96"/>
      <c r="J255" s="1"/>
      <c r="K255" s="134"/>
      <c r="L255" s="1"/>
      <c r="M255" s="1"/>
    </row>
    <row r="256" spans="1:13" ht="33.75" customHeight="1" x14ac:dyDescent="0.25">
      <c r="A256" s="1"/>
      <c r="B256" s="1"/>
      <c r="C256" s="7"/>
      <c r="D256" s="6"/>
      <c r="E256" s="6"/>
      <c r="F256" s="35"/>
      <c r="G256" s="6"/>
      <c r="H256" s="5"/>
      <c r="I256" s="96"/>
      <c r="J256" s="1"/>
      <c r="K256" s="134"/>
      <c r="L256" s="1"/>
      <c r="M256" s="1"/>
    </row>
    <row r="257" spans="1:13" x14ac:dyDescent="0.25">
      <c r="A257" s="1"/>
      <c r="B257" s="1"/>
      <c r="C257" s="7"/>
      <c r="D257" s="6"/>
      <c r="E257" s="6"/>
      <c r="F257" s="35"/>
      <c r="G257" s="6"/>
      <c r="H257" s="5"/>
      <c r="I257" s="96"/>
      <c r="J257" s="1"/>
      <c r="K257" s="134"/>
      <c r="L257" s="1"/>
      <c r="M257" s="1"/>
    </row>
    <row r="258" spans="1:13" ht="18.75" x14ac:dyDescent="0.3">
      <c r="A258" s="1"/>
      <c r="B258" s="1"/>
      <c r="C258" s="4"/>
      <c r="D258" s="4"/>
      <c r="E258" s="4"/>
      <c r="F258" s="36"/>
      <c r="G258" s="4"/>
      <c r="H258" s="3"/>
      <c r="I258" s="97"/>
      <c r="J258" s="2"/>
      <c r="K258" s="134"/>
      <c r="L258" s="1"/>
      <c r="M258" s="1"/>
    </row>
    <row r="259" spans="1:13" x14ac:dyDescent="0.25">
      <c r="A259" s="1"/>
      <c r="B259" s="1"/>
      <c r="C259" s="1"/>
      <c r="D259" s="1"/>
      <c r="E259" s="1"/>
      <c r="F259" s="2"/>
      <c r="G259" s="1"/>
      <c r="H259" s="1"/>
      <c r="I259" s="98"/>
      <c r="J259" s="1"/>
      <c r="K259" s="134"/>
      <c r="L259" s="1"/>
      <c r="M259" s="1"/>
    </row>
    <row r="260" spans="1:13" x14ac:dyDescent="0.25">
      <c r="A260" s="1"/>
      <c r="B260" s="1"/>
      <c r="C260" s="1"/>
      <c r="D260" s="1"/>
      <c r="E260" s="1"/>
      <c r="F260" s="2"/>
      <c r="G260" s="1"/>
      <c r="H260" s="1"/>
      <c r="I260" s="98"/>
      <c r="J260" s="1"/>
      <c r="K260" s="134"/>
      <c r="L260" s="1"/>
      <c r="M260" s="1"/>
    </row>
    <row r="261" spans="1:13" x14ac:dyDescent="0.25">
      <c r="A261" s="1"/>
      <c r="B261" s="1"/>
      <c r="C261" s="1"/>
      <c r="D261" s="1"/>
      <c r="E261" s="1"/>
      <c r="F261" s="2"/>
      <c r="G261" s="1"/>
      <c r="H261" s="1"/>
      <c r="I261" s="98"/>
      <c r="J261" s="1"/>
      <c r="K261" s="134"/>
      <c r="L261" s="1"/>
      <c r="M261" s="1"/>
    </row>
  </sheetData>
  <mergeCells count="32">
    <mergeCell ref="B1:I1"/>
    <mergeCell ref="B2:D2"/>
    <mergeCell ref="B3:I3"/>
    <mergeCell ref="H4:I4"/>
    <mergeCell ref="H5:I5"/>
    <mergeCell ref="B4:C4"/>
    <mergeCell ref="B5:C5"/>
    <mergeCell ref="C131:H131"/>
    <mergeCell ref="C162:H162"/>
    <mergeCell ref="C174:H174"/>
    <mergeCell ref="C197:H197"/>
    <mergeCell ref="C181:H181"/>
    <mergeCell ref="C186:H186"/>
    <mergeCell ref="C188:H188"/>
    <mergeCell ref="C195:H195"/>
    <mergeCell ref="C194:H194"/>
    <mergeCell ref="C193:H193"/>
    <mergeCell ref="C192:H192"/>
    <mergeCell ref="C191:H191"/>
    <mergeCell ref="C190:H190"/>
    <mergeCell ref="C189:H189"/>
    <mergeCell ref="C224:H224"/>
    <mergeCell ref="C215:H215"/>
    <mergeCell ref="C216:H216"/>
    <mergeCell ref="C217:H217"/>
    <mergeCell ref="C218:H218"/>
    <mergeCell ref="C219:H219"/>
    <mergeCell ref="C213:H213"/>
    <mergeCell ref="C220:H220"/>
    <mergeCell ref="C221:H221"/>
    <mergeCell ref="C222:H222"/>
    <mergeCell ref="C223:H223"/>
  </mergeCells>
  <pageMargins left="0.70866141732283472" right="0.70866141732283472" top="0.74803149606299213" bottom="0.74803149606299213" header="0.31496062992125984" footer="0.31496062992125984"/>
  <pageSetup paperSize="8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7"/>
  <sheetViews>
    <sheetView workbookViewId="0">
      <selection activeCell="B5" sqref="B5:B7"/>
    </sheetView>
  </sheetViews>
  <sheetFormatPr defaultRowHeight="15" x14ac:dyDescent="0.25"/>
  <cols>
    <col min="2" max="2" width="37.42578125" bestFit="1" customWidth="1"/>
  </cols>
  <sheetData>
    <row r="4" spans="2:3" x14ac:dyDescent="0.25">
      <c r="B4" t="s">
        <v>167</v>
      </c>
    </row>
    <row r="5" spans="2:3" x14ac:dyDescent="0.25">
      <c r="B5" t="s">
        <v>168</v>
      </c>
      <c r="C5" s="17">
        <v>4500</v>
      </c>
    </row>
    <row r="6" spans="2:3" x14ac:dyDescent="0.25">
      <c r="B6" t="s">
        <v>169</v>
      </c>
      <c r="C6" s="17">
        <v>4000</v>
      </c>
    </row>
    <row r="7" spans="2:3" x14ac:dyDescent="0.25">
      <c r="B7" t="s">
        <v>170</v>
      </c>
      <c r="C7" s="17">
        <v>2400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N80"/>
  <sheetViews>
    <sheetView workbookViewId="0">
      <selection activeCell="E19" sqref="E19"/>
    </sheetView>
  </sheetViews>
  <sheetFormatPr defaultRowHeight="15" x14ac:dyDescent="0.25"/>
  <sheetData>
    <row r="4" spans="5:14" x14ac:dyDescent="0.25">
      <c r="G4" s="38" t="s">
        <v>33</v>
      </c>
      <c r="H4" s="38" t="s">
        <v>34</v>
      </c>
      <c r="I4" s="38" t="s">
        <v>35</v>
      </c>
      <c r="J4" s="38" t="s">
        <v>36</v>
      </c>
      <c r="K4" s="38" t="s">
        <v>37</v>
      </c>
      <c r="L4" s="38" t="s">
        <v>38</v>
      </c>
      <c r="M4" s="38"/>
      <c r="N4" s="38"/>
    </row>
    <row r="5" spans="5:14" x14ac:dyDescent="0.25">
      <c r="E5" t="s">
        <v>39</v>
      </c>
      <c r="I5" s="29">
        <v>15.5</v>
      </c>
      <c r="J5">
        <v>3800</v>
      </c>
      <c r="K5" s="22">
        <v>1</v>
      </c>
      <c r="L5" s="29">
        <f>I5*J5*K5</f>
        <v>58900</v>
      </c>
    </row>
    <row r="6" spans="5:14" x14ac:dyDescent="0.25">
      <c r="I6" s="29">
        <v>10</v>
      </c>
      <c r="J6">
        <v>3800</v>
      </c>
      <c r="K6" s="22">
        <v>1</v>
      </c>
      <c r="L6" s="29">
        <f t="shared" ref="L6:L69" si="0">I6*J6*K6</f>
        <v>38000</v>
      </c>
    </row>
    <row r="7" spans="5:14" x14ac:dyDescent="0.25">
      <c r="I7" s="29">
        <v>5</v>
      </c>
      <c r="J7">
        <v>3800</v>
      </c>
      <c r="K7" s="22">
        <v>1</v>
      </c>
      <c r="L7" s="29">
        <f t="shared" si="0"/>
        <v>19000</v>
      </c>
    </row>
    <row r="8" spans="5:14" x14ac:dyDescent="0.25">
      <c r="I8" s="29"/>
      <c r="K8" s="22">
        <v>1</v>
      </c>
      <c r="L8" s="29">
        <v>16000</v>
      </c>
    </row>
    <row r="9" spans="5:14" x14ac:dyDescent="0.25">
      <c r="G9">
        <v>141</v>
      </c>
      <c r="H9">
        <v>36</v>
      </c>
      <c r="I9" s="29">
        <f>G9*H9/144</f>
        <v>35.25</v>
      </c>
      <c r="J9">
        <v>550</v>
      </c>
      <c r="K9" s="22">
        <v>1</v>
      </c>
      <c r="L9" s="29">
        <f t="shared" si="0"/>
        <v>19387.5</v>
      </c>
    </row>
    <row r="10" spans="5:14" x14ac:dyDescent="0.25">
      <c r="G10">
        <v>72</v>
      </c>
      <c r="H10">
        <v>116</v>
      </c>
      <c r="I10" s="29">
        <f t="shared" ref="I10:I72" si="1">G10*H10/144</f>
        <v>58</v>
      </c>
      <c r="J10">
        <v>550</v>
      </c>
      <c r="K10" s="22">
        <v>1</v>
      </c>
      <c r="L10" s="29">
        <f t="shared" si="0"/>
        <v>31900</v>
      </c>
    </row>
    <row r="11" spans="5:14" x14ac:dyDescent="0.25">
      <c r="G11">
        <v>90</v>
      </c>
      <c r="H11">
        <v>98</v>
      </c>
      <c r="I11" s="29">
        <f t="shared" si="1"/>
        <v>61.25</v>
      </c>
      <c r="J11">
        <v>750</v>
      </c>
      <c r="K11" s="22">
        <v>1</v>
      </c>
      <c r="L11" s="29">
        <f t="shared" si="0"/>
        <v>45937.5</v>
      </c>
    </row>
    <row r="12" spans="5:14" x14ac:dyDescent="0.25">
      <c r="G12">
        <v>66</v>
      </c>
      <c r="H12">
        <v>99</v>
      </c>
      <c r="I12" s="29">
        <f t="shared" si="1"/>
        <v>45.375</v>
      </c>
      <c r="J12">
        <v>800</v>
      </c>
      <c r="K12" s="22">
        <v>1</v>
      </c>
      <c r="L12" s="29">
        <f t="shared" si="0"/>
        <v>36300</v>
      </c>
    </row>
    <row r="13" spans="5:14" x14ac:dyDescent="0.25">
      <c r="G13">
        <v>14</v>
      </c>
      <c r="H13">
        <v>317</v>
      </c>
      <c r="I13" s="29">
        <f t="shared" si="1"/>
        <v>30.819444444444443</v>
      </c>
      <c r="J13">
        <v>380</v>
      </c>
      <c r="K13" s="22">
        <v>1</v>
      </c>
      <c r="L13" s="29">
        <f t="shared" si="0"/>
        <v>11711.388888888889</v>
      </c>
    </row>
    <row r="14" spans="5:14" x14ac:dyDescent="0.25">
      <c r="I14" s="29"/>
      <c r="K14" s="22"/>
      <c r="L14" s="29">
        <v>7500</v>
      </c>
    </row>
    <row r="15" spans="5:14" x14ac:dyDescent="0.25">
      <c r="G15">
        <v>39</v>
      </c>
      <c r="H15">
        <v>30</v>
      </c>
      <c r="I15" s="29">
        <f t="shared" si="1"/>
        <v>8.125</v>
      </c>
      <c r="J15">
        <v>1350</v>
      </c>
      <c r="K15" s="22">
        <v>1</v>
      </c>
      <c r="L15" s="29">
        <f t="shared" si="0"/>
        <v>10968.75</v>
      </c>
    </row>
    <row r="16" spans="5:14" x14ac:dyDescent="0.25">
      <c r="I16" s="29">
        <v>120</v>
      </c>
      <c r="J16">
        <v>40</v>
      </c>
      <c r="K16" s="22">
        <v>1</v>
      </c>
      <c r="L16" s="29">
        <f t="shared" si="0"/>
        <v>4800</v>
      </c>
    </row>
    <row r="17" spans="7:12" x14ac:dyDescent="0.25">
      <c r="I17" s="29"/>
      <c r="K17" s="22"/>
      <c r="L17" s="29">
        <v>19000</v>
      </c>
    </row>
    <row r="18" spans="7:12" x14ac:dyDescent="0.25">
      <c r="I18" s="29">
        <v>45</v>
      </c>
      <c r="J18">
        <v>380</v>
      </c>
      <c r="K18" s="22">
        <v>1</v>
      </c>
      <c r="L18" s="29">
        <f t="shared" si="0"/>
        <v>17100</v>
      </c>
    </row>
    <row r="19" spans="7:12" x14ac:dyDescent="0.25">
      <c r="G19">
        <v>154</v>
      </c>
      <c r="H19">
        <v>27</v>
      </c>
      <c r="I19" s="29">
        <f t="shared" si="1"/>
        <v>28.875</v>
      </c>
      <c r="J19">
        <v>550</v>
      </c>
      <c r="K19" s="22">
        <v>1</v>
      </c>
      <c r="L19" s="29">
        <f t="shared" si="0"/>
        <v>15881.25</v>
      </c>
    </row>
    <row r="20" spans="7:12" x14ac:dyDescent="0.25">
      <c r="G20">
        <v>27</v>
      </c>
      <c r="H20">
        <v>143</v>
      </c>
      <c r="I20" s="29">
        <f t="shared" si="1"/>
        <v>26.8125</v>
      </c>
      <c r="J20">
        <v>550</v>
      </c>
      <c r="K20" s="22">
        <v>1</v>
      </c>
      <c r="L20" s="29">
        <f t="shared" si="0"/>
        <v>14746.875</v>
      </c>
    </row>
    <row r="21" spans="7:12" x14ac:dyDescent="0.25">
      <c r="G21">
        <v>31</v>
      </c>
      <c r="H21">
        <v>51</v>
      </c>
      <c r="I21" s="29">
        <f t="shared" si="1"/>
        <v>10.979166666666666</v>
      </c>
      <c r="J21">
        <v>1350</v>
      </c>
      <c r="K21" s="22">
        <v>1</v>
      </c>
      <c r="L21" s="29">
        <f t="shared" si="0"/>
        <v>14821.875</v>
      </c>
    </row>
    <row r="22" spans="7:12" x14ac:dyDescent="0.25">
      <c r="G22">
        <v>30</v>
      </c>
      <c r="H22">
        <v>26</v>
      </c>
      <c r="I22" s="29">
        <f t="shared" si="1"/>
        <v>5.416666666666667</v>
      </c>
      <c r="J22">
        <v>1350</v>
      </c>
      <c r="K22" s="22">
        <v>1</v>
      </c>
      <c r="L22" s="29">
        <f t="shared" si="0"/>
        <v>7312.5</v>
      </c>
    </row>
    <row r="23" spans="7:12" x14ac:dyDescent="0.25">
      <c r="I23" s="29"/>
      <c r="K23" s="22"/>
      <c r="L23" s="29"/>
    </row>
    <row r="24" spans="7:12" x14ac:dyDescent="0.25">
      <c r="I24" s="29"/>
      <c r="K24" s="22"/>
      <c r="L24" s="29"/>
    </row>
    <row r="25" spans="7:12" x14ac:dyDescent="0.25">
      <c r="G25">
        <v>198</v>
      </c>
      <c r="H25">
        <v>30</v>
      </c>
      <c r="I25" s="29">
        <f t="shared" si="1"/>
        <v>41.25</v>
      </c>
      <c r="J25">
        <v>2400</v>
      </c>
      <c r="K25" s="22">
        <v>1</v>
      </c>
      <c r="L25" s="29">
        <f t="shared" si="0"/>
        <v>99000</v>
      </c>
    </row>
    <row r="26" spans="7:12" x14ac:dyDescent="0.25">
      <c r="G26">
        <v>131</v>
      </c>
      <c r="H26">
        <v>21</v>
      </c>
      <c r="I26" s="29">
        <f t="shared" si="1"/>
        <v>19.104166666666668</v>
      </c>
      <c r="J26">
        <v>1350</v>
      </c>
      <c r="K26" s="22">
        <v>1</v>
      </c>
      <c r="L26" s="29">
        <f t="shared" si="0"/>
        <v>25790.625</v>
      </c>
    </row>
    <row r="27" spans="7:12" x14ac:dyDescent="0.25">
      <c r="G27">
        <v>177</v>
      </c>
      <c r="H27">
        <v>21</v>
      </c>
      <c r="I27" s="29">
        <f t="shared" si="1"/>
        <v>25.8125</v>
      </c>
      <c r="J27">
        <v>680</v>
      </c>
      <c r="K27" s="22">
        <v>1</v>
      </c>
      <c r="L27" s="29">
        <f t="shared" si="0"/>
        <v>17552.5</v>
      </c>
    </row>
    <row r="28" spans="7:12" x14ac:dyDescent="0.25">
      <c r="G28">
        <v>52</v>
      </c>
      <c r="H28">
        <v>33</v>
      </c>
      <c r="I28" s="29">
        <f t="shared" si="1"/>
        <v>11.916666666666666</v>
      </c>
      <c r="J28">
        <v>1350</v>
      </c>
      <c r="K28" s="22">
        <v>1</v>
      </c>
      <c r="L28" s="29">
        <f t="shared" si="0"/>
        <v>16087.5</v>
      </c>
    </row>
    <row r="29" spans="7:12" x14ac:dyDescent="0.25">
      <c r="G29">
        <v>52</v>
      </c>
      <c r="H29">
        <v>30</v>
      </c>
      <c r="I29" s="29">
        <f t="shared" si="1"/>
        <v>10.833333333333334</v>
      </c>
      <c r="J29">
        <v>380</v>
      </c>
      <c r="K29" s="22">
        <v>1</v>
      </c>
      <c r="L29" s="29">
        <f t="shared" si="0"/>
        <v>4116.666666666667</v>
      </c>
    </row>
    <row r="30" spans="7:12" x14ac:dyDescent="0.25">
      <c r="G30">
        <v>52</v>
      </c>
      <c r="H30">
        <v>24</v>
      </c>
      <c r="I30" s="29">
        <f t="shared" si="1"/>
        <v>8.6666666666666661</v>
      </c>
      <c r="J30">
        <v>1350</v>
      </c>
      <c r="K30" s="22">
        <v>1</v>
      </c>
      <c r="L30" s="29">
        <f t="shared" si="0"/>
        <v>11700</v>
      </c>
    </row>
    <row r="31" spans="7:12" x14ac:dyDescent="0.25">
      <c r="G31">
        <v>39</v>
      </c>
      <c r="H31">
        <v>117</v>
      </c>
      <c r="I31" s="29">
        <f t="shared" si="1"/>
        <v>31.6875</v>
      </c>
      <c r="J31">
        <v>1350</v>
      </c>
      <c r="K31" s="22">
        <v>1</v>
      </c>
      <c r="L31" s="29">
        <f t="shared" si="0"/>
        <v>42778.125</v>
      </c>
    </row>
    <row r="32" spans="7:12" x14ac:dyDescent="0.25">
      <c r="G32">
        <v>36</v>
      </c>
      <c r="H32">
        <v>98</v>
      </c>
      <c r="I32" s="29">
        <f t="shared" si="1"/>
        <v>24.5</v>
      </c>
      <c r="J32">
        <v>680</v>
      </c>
      <c r="K32" s="22">
        <v>1</v>
      </c>
      <c r="L32" s="29">
        <f t="shared" si="0"/>
        <v>16660</v>
      </c>
    </row>
    <row r="33" spans="7:12" x14ac:dyDescent="0.25">
      <c r="G33">
        <v>36</v>
      </c>
      <c r="H33">
        <v>98</v>
      </c>
      <c r="I33" s="29">
        <f t="shared" si="1"/>
        <v>24.5</v>
      </c>
      <c r="J33">
        <v>1200</v>
      </c>
      <c r="K33" s="22">
        <v>1</v>
      </c>
      <c r="L33" s="29">
        <f t="shared" si="0"/>
        <v>29400</v>
      </c>
    </row>
    <row r="34" spans="7:12" x14ac:dyDescent="0.25">
      <c r="G34">
        <v>156</v>
      </c>
      <c r="H34">
        <v>14</v>
      </c>
      <c r="I34" s="29">
        <f t="shared" si="1"/>
        <v>15.166666666666666</v>
      </c>
      <c r="J34">
        <v>380</v>
      </c>
      <c r="K34" s="22">
        <v>1</v>
      </c>
      <c r="L34" s="29">
        <f t="shared" si="0"/>
        <v>5763.333333333333</v>
      </c>
    </row>
    <row r="35" spans="7:12" x14ac:dyDescent="0.25">
      <c r="I35" s="29"/>
      <c r="K35" s="22"/>
      <c r="L35" s="29"/>
    </row>
    <row r="36" spans="7:12" x14ac:dyDescent="0.25">
      <c r="I36" s="29"/>
      <c r="K36" s="22"/>
      <c r="L36" s="29"/>
    </row>
    <row r="37" spans="7:12" x14ac:dyDescent="0.25">
      <c r="G37">
        <v>64</v>
      </c>
      <c r="H37">
        <v>87.5</v>
      </c>
      <c r="I37" s="29">
        <f t="shared" si="1"/>
        <v>38.888888888888886</v>
      </c>
      <c r="J37">
        <v>1350</v>
      </c>
      <c r="K37" s="22">
        <v>1</v>
      </c>
      <c r="L37" s="29">
        <f t="shared" si="0"/>
        <v>52499.999999999993</v>
      </c>
    </row>
    <row r="38" spans="7:12" x14ac:dyDescent="0.25">
      <c r="G38">
        <v>64</v>
      </c>
      <c r="H38">
        <v>28.5</v>
      </c>
      <c r="I38" s="29">
        <f t="shared" si="1"/>
        <v>12.666666666666666</v>
      </c>
      <c r="J38">
        <v>680</v>
      </c>
      <c r="K38" s="22">
        <v>1</v>
      </c>
      <c r="L38" s="29">
        <f t="shared" si="0"/>
        <v>8613.3333333333321</v>
      </c>
    </row>
    <row r="39" spans="7:12" x14ac:dyDescent="0.25">
      <c r="G39">
        <v>19.5</v>
      </c>
      <c r="H39">
        <v>87.5</v>
      </c>
      <c r="I39" s="29">
        <f t="shared" si="1"/>
        <v>11.848958333333334</v>
      </c>
      <c r="J39">
        <v>1350</v>
      </c>
      <c r="K39" s="22">
        <v>1</v>
      </c>
      <c r="L39" s="29">
        <f t="shared" si="0"/>
        <v>15996.09375</v>
      </c>
    </row>
    <row r="40" spans="7:12" x14ac:dyDescent="0.25">
      <c r="G40">
        <v>39.5</v>
      </c>
      <c r="H40">
        <v>87.5</v>
      </c>
      <c r="I40" s="29">
        <f t="shared" si="1"/>
        <v>24.001736111111111</v>
      </c>
      <c r="J40">
        <v>1350</v>
      </c>
      <c r="K40" s="22">
        <v>1</v>
      </c>
      <c r="L40" s="29">
        <f t="shared" si="0"/>
        <v>32402.34375</v>
      </c>
    </row>
    <row r="41" spans="7:12" x14ac:dyDescent="0.25">
      <c r="G41">
        <v>78.5</v>
      </c>
      <c r="H41">
        <v>87.5</v>
      </c>
      <c r="I41" s="29">
        <f t="shared" si="1"/>
        <v>47.699652777777779</v>
      </c>
      <c r="J41">
        <v>750</v>
      </c>
      <c r="K41" s="22">
        <v>1</v>
      </c>
      <c r="L41" s="29">
        <f t="shared" si="0"/>
        <v>35774.739583333336</v>
      </c>
    </row>
    <row r="42" spans="7:12" x14ac:dyDescent="0.25">
      <c r="I42" s="29"/>
      <c r="K42" s="22">
        <v>1</v>
      </c>
      <c r="L42" s="29">
        <v>41000</v>
      </c>
    </row>
    <row r="43" spans="7:12" x14ac:dyDescent="0.25">
      <c r="I43" s="29"/>
      <c r="K43" s="22">
        <v>1</v>
      </c>
      <c r="L43" s="29">
        <v>7500</v>
      </c>
    </row>
    <row r="44" spans="7:12" x14ac:dyDescent="0.25">
      <c r="G44">
        <v>30</v>
      </c>
      <c r="H44">
        <v>36</v>
      </c>
      <c r="I44" s="29">
        <f t="shared" si="1"/>
        <v>7.5</v>
      </c>
      <c r="J44">
        <v>550</v>
      </c>
      <c r="K44" s="22">
        <v>1</v>
      </c>
      <c r="L44" s="29">
        <f t="shared" si="0"/>
        <v>4125</v>
      </c>
    </row>
    <row r="45" spans="7:12" x14ac:dyDescent="0.25">
      <c r="G45">
        <v>29</v>
      </c>
      <c r="H45">
        <v>87.5</v>
      </c>
      <c r="I45" s="29">
        <f t="shared" si="1"/>
        <v>17.621527777777779</v>
      </c>
      <c r="J45">
        <v>900</v>
      </c>
      <c r="K45" s="22">
        <v>1</v>
      </c>
      <c r="L45" s="29">
        <f t="shared" si="0"/>
        <v>15859.375</v>
      </c>
    </row>
    <row r="46" spans="7:12" x14ac:dyDescent="0.25">
      <c r="I46" s="29"/>
      <c r="K46" s="22"/>
      <c r="L46" s="29"/>
    </row>
    <row r="47" spans="7:12" x14ac:dyDescent="0.25">
      <c r="I47" s="29"/>
      <c r="K47" s="22"/>
      <c r="L47" s="29"/>
    </row>
    <row r="48" spans="7:12" x14ac:dyDescent="0.25">
      <c r="G48">
        <v>95</v>
      </c>
      <c r="H48">
        <v>87</v>
      </c>
      <c r="I48" s="29">
        <f t="shared" si="1"/>
        <v>57.395833333333336</v>
      </c>
      <c r="J48">
        <v>1350</v>
      </c>
      <c r="K48" s="22">
        <v>1</v>
      </c>
      <c r="L48" s="29">
        <f t="shared" si="0"/>
        <v>77484.375</v>
      </c>
    </row>
    <row r="49" spans="7:12" x14ac:dyDescent="0.25">
      <c r="I49" s="29"/>
      <c r="K49" s="22"/>
      <c r="L49" s="29">
        <v>41000</v>
      </c>
    </row>
    <row r="50" spans="7:12" x14ac:dyDescent="0.25">
      <c r="G50">
        <v>28.5</v>
      </c>
      <c r="H50">
        <v>95</v>
      </c>
      <c r="I50" s="29">
        <f t="shared" si="1"/>
        <v>18.802083333333332</v>
      </c>
      <c r="J50">
        <v>680</v>
      </c>
      <c r="K50" s="22">
        <v>1</v>
      </c>
      <c r="L50" s="29">
        <f t="shared" si="0"/>
        <v>12785.416666666666</v>
      </c>
    </row>
    <row r="51" spans="7:12" x14ac:dyDescent="0.25">
      <c r="G51">
        <v>26</v>
      </c>
      <c r="H51">
        <v>123</v>
      </c>
      <c r="I51" s="29">
        <f t="shared" si="1"/>
        <v>22.208333333333332</v>
      </c>
      <c r="J51">
        <v>550</v>
      </c>
      <c r="K51" s="22">
        <v>1</v>
      </c>
      <c r="L51" s="29">
        <f t="shared" si="0"/>
        <v>12214.583333333332</v>
      </c>
    </row>
    <row r="52" spans="7:12" x14ac:dyDescent="0.25">
      <c r="G52">
        <v>98</v>
      </c>
      <c r="H52">
        <v>30</v>
      </c>
      <c r="I52" s="29">
        <f t="shared" si="1"/>
        <v>20.416666666666668</v>
      </c>
      <c r="J52">
        <v>1350</v>
      </c>
      <c r="K52" s="22">
        <v>1</v>
      </c>
      <c r="L52" s="29">
        <f t="shared" si="0"/>
        <v>27562.5</v>
      </c>
    </row>
    <row r="53" spans="7:12" x14ac:dyDescent="0.25">
      <c r="G53">
        <v>10</v>
      </c>
      <c r="H53">
        <v>48</v>
      </c>
      <c r="I53" s="29">
        <f t="shared" si="1"/>
        <v>3.3333333333333335</v>
      </c>
      <c r="J53">
        <v>1350</v>
      </c>
      <c r="K53" s="22">
        <v>1</v>
      </c>
      <c r="L53" s="29">
        <f t="shared" si="0"/>
        <v>4500</v>
      </c>
    </row>
    <row r="54" spans="7:12" x14ac:dyDescent="0.25">
      <c r="I54" s="29"/>
      <c r="K54" s="22"/>
      <c r="L54" s="29"/>
    </row>
    <row r="55" spans="7:12" x14ac:dyDescent="0.25">
      <c r="I55" s="29"/>
      <c r="K55" s="22"/>
      <c r="L55" s="29"/>
    </row>
    <row r="56" spans="7:12" x14ac:dyDescent="0.25">
      <c r="G56">
        <v>84</v>
      </c>
      <c r="H56">
        <v>87</v>
      </c>
      <c r="I56" s="29">
        <f t="shared" si="1"/>
        <v>50.75</v>
      </c>
      <c r="J56">
        <v>1300</v>
      </c>
      <c r="K56" s="22">
        <v>1</v>
      </c>
      <c r="L56" s="29">
        <f t="shared" si="0"/>
        <v>65975</v>
      </c>
    </row>
    <row r="57" spans="7:12" x14ac:dyDescent="0.25">
      <c r="G57">
        <v>84</v>
      </c>
      <c r="H57">
        <v>28.5</v>
      </c>
      <c r="I57" s="29">
        <f t="shared" si="1"/>
        <v>16.625</v>
      </c>
      <c r="J57">
        <v>680</v>
      </c>
      <c r="K57" s="22">
        <v>1</v>
      </c>
      <c r="L57" s="29">
        <f t="shared" si="0"/>
        <v>11305</v>
      </c>
    </row>
    <row r="58" spans="7:12" x14ac:dyDescent="0.25">
      <c r="I58" s="29"/>
      <c r="K58" s="22">
        <v>1</v>
      </c>
      <c r="L58" s="29">
        <v>24000</v>
      </c>
    </row>
    <row r="59" spans="7:12" x14ac:dyDescent="0.25">
      <c r="G59">
        <v>45</v>
      </c>
      <c r="H59">
        <v>75</v>
      </c>
      <c r="I59" s="29">
        <f t="shared" si="1"/>
        <v>23.4375</v>
      </c>
      <c r="J59">
        <v>550</v>
      </c>
      <c r="K59" s="22">
        <v>1</v>
      </c>
      <c r="L59" s="29">
        <f t="shared" si="0"/>
        <v>12890.625</v>
      </c>
    </row>
    <row r="60" spans="7:12" x14ac:dyDescent="0.25">
      <c r="I60" s="29"/>
      <c r="J60">
        <v>7500</v>
      </c>
      <c r="K60" s="22">
        <v>2</v>
      </c>
      <c r="L60" s="29">
        <f>J60*K60</f>
        <v>15000</v>
      </c>
    </row>
    <row r="61" spans="7:12" x14ac:dyDescent="0.25">
      <c r="G61">
        <v>75</v>
      </c>
      <c r="H61">
        <v>98</v>
      </c>
      <c r="I61" s="29">
        <f t="shared" si="1"/>
        <v>51.041666666666664</v>
      </c>
      <c r="J61">
        <v>750</v>
      </c>
      <c r="K61" s="22">
        <v>1</v>
      </c>
      <c r="L61" s="29">
        <f t="shared" si="0"/>
        <v>38281.25</v>
      </c>
    </row>
    <row r="62" spans="7:12" x14ac:dyDescent="0.25">
      <c r="G62">
        <v>40</v>
      </c>
      <c r="H62">
        <v>87</v>
      </c>
      <c r="I62" s="29">
        <f t="shared" si="1"/>
        <v>24.166666666666668</v>
      </c>
      <c r="J62">
        <v>1350</v>
      </c>
      <c r="K62" s="22">
        <v>1</v>
      </c>
      <c r="L62" s="29">
        <f t="shared" si="0"/>
        <v>32625</v>
      </c>
    </row>
    <row r="63" spans="7:12" x14ac:dyDescent="0.25">
      <c r="I63" s="29"/>
      <c r="K63" s="22"/>
      <c r="L63" s="29">
        <v>7500</v>
      </c>
    </row>
    <row r="64" spans="7:12" x14ac:dyDescent="0.25">
      <c r="G64">
        <v>40</v>
      </c>
      <c r="H64">
        <v>28.5</v>
      </c>
      <c r="I64" s="29">
        <f t="shared" si="1"/>
        <v>7.916666666666667</v>
      </c>
      <c r="J64">
        <v>680</v>
      </c>
      <c r="K64" s="22">
        <v>1</v>
      </c>
      <c r="L64" s="29">
        <f t="shared" si="0"/>
        <v>5383.3333333333339</v>
      </c>
    </row>
    <row r="65" spans="7:12" x14ac:dyDescent="0.25">
      <c r="G65">
        <v>138</v>
      </c>
      <c r="H65">
        <v>27</v>
      </c>
      <c r="I65" s="29">
        <f t="shared" si="1"/>
        <v>25.875</v>
      </c>
      <c r="J65">
        <v>550</v>
      </c>
      <c r="K65" s="22">
        <v>1</v>
      </c>
      <c r="L65" s="29">
        <f t="shared" si="0"/>
        <v>14231.25</v>
      </c>
    </row>
    <row r="66" spans="7:12" x14ac:dyDescent="0.25">
      <c r="G66">
        <v>22</v>
      </c>
      <c r="H66">
        <v>87</v>
      </c>
      <c r="I66" s="29">
        <f t="shared" si="1"/>
        <v>13.291666666666666</v>
      </c>
      <c r="J66">
        <v>900</v>
      </c>
      <c r="K66" s="22">
        <v>1</v>
      </c>
      <c r="L66" s="29">
        <f t="shared" si="0"/>
        <v>11962.5</v>
      </c>
    </row>
    <row r="67" spans="7:12" x14ac:dyDescent="0.25">
      <c r="I67" s="29"/>
      <c r="K67" s="22"/>
      <c r="L67" s="29"/>
    </row>
    <row r="68" spans="7:12" x14ac:dyDescent="0.25">
      <c r="I68" s="29"/>
      <c r="K68" s="22"/>
      <c r="L68" s="29"/>
    </row>
    <row r="69" spans="7:12" x14ac:dyDescent="0.25">
      <c r="G69">
        <v>48</v>
      </c>
      <c r="H69">
        <v>87</v>
      </c>
      <c r="I69" s="29">
        <f t="shared" si="1"/>
        <v>29</v>
      </c>
      <c r="J69">
        <v>1350</v>
      </c>
      <c r="K69" s="22">
        <v>1</v>
      </c>
      <c r="L69" s="29">
        <f t="shared" si="0"/>
        <v>39150</v>
      </c>
    </row>
    <row r="70" spans="7:12" x14ac:dyDescent="0.25">
      <c r="G70">
        <v>48</v>
      </c>
      <c r="H70">
        <v>87</v>
      </c>
      <c r="I70" s="29">
        <f t="shared" si="1"/>
        <v>29</v>
      </c>
      <c r="J70">
        <v>680</v>
      </c>
      <c r="K70" s="22">
        <v>1</v>
      </c>
      <c r="L70" s="29">
        <f t="shared" ref="L70:L79" si="2">I70*J70*K70</f>
        <v>19720</v>
      </c>
    </row>
    <row r="71" spans="7:12" x14ac:dyDescent="0.25">
      <c r="G71">
        <v>143</v>
      </c>
      <c r="H71">
        <v>87</v>
      </c>
      <c r="I71" s="29">
        <f t="shared" si="1"/>
        <v>86.395833333333329</v>
      </c>
      <c r="J71">
        <v>1350</v>
      </c>
      <c r="K71" s="22">
        <v>1</v>
      </c>
      <c r="L71" s="29">
        <f t="shared" si="2"/>
        <v>116634.375</v>
      </c>
    </row>
    <row r="72" spans="7:12" x14ac:dyDescent="0.25">
      <c r="G72">
        <v>143</v>
      </c>
      <c r="H72">
        <v>28.5</v>
      </c>
      <c r="I72" s="29">
        <f t="shared" si="1"/>
        <v>28.302083333333332</v>
      </c>
      <c r="J72">
        <v>680</v>
      </c>
      <c r="K72" s="22">
        <v>1</v>
      </c>
      <c r="L72" s="29">
        <f t="shared" si="2"/>
        <v>19245.416666666664</v>
      </c>
    </row>
    <row r="73" spans="7:12" x14ac:dyDescent="0.25">
      <c r="I73" s="29"/>
      <c r="K73" s="22">
        <v>1</v>
      </c>
      <c r="L73" s="29">
        <v>24000</v>
      </c>
    </row>
    <row r="74" spans="7:12" x14ac:dyDescent="0.25">
      <c r="I74" s="29"/>
      <c r="J74">
        <v>7500</v>
      </c>
      <c r="K74" s="22">
        <v>2</v>
      </c>
      <c r="L74" s="29">
        <f>J74*K74</f>
        <v>15000</v>
      </c>
    </row>
    <row r="75" spans="7:12" x14ac:dyDescent="0.25">
      <c r="G75">
        <v>75</v>
      </c>
      <c r="H75">
        <v>40</v>
      </c>
      <c r="I75" s="29">
        <f t="shared" ref="I75:I80" si="3">G75*H75/144</f>
        <v>20.833333333333332</v>
      </c>
      <c r="J75">
        <v>550</v>
      </c>
      <c r="K75" s="22">
        <v>1</v>
      </c>
      <c r="L75" s="29">
        <f t="shared" si="2"/>
        <v>11458.333333333332</v>
      </c>
    </row>
    <row r="76" spans="7:12" x14ac:dyDescent="0.25">
      <c r="G76">
        <v>27</v>
      </c>
      <c r="H76">
        <v>125</v>
      </c>
      <c r="I76" s="29">
        <f t="shared" si="3"/>
        <v>23.4375</v>
      </c>
      <c r="J76">
        <v>550</v>
      </c>
      <c r="K76" s="22">
        <v>1</v>
      </c>
      <c r="L76" s="29">
        <f t="shared" si="2"/>
        <v>12890.625</v>
      </c>
    </row>
    <row r="77" spans="7:12" x14ac:dyDescent="0.25">
      <c r="G77">
        <v>72</v>
      </c>
      <c r="H77">
        <v>99</v>
      </c>
      <c r="I77" s="29">
        <f t="shared" si="3"/>
        <v>49.5</v>
      </c>
      <c r="J77">
        <v>750</v>
      </c>
      <c r="K77" s="22">
        <v>1</v>
      </c>
      <c r="L77" s="29">
        <f t="shared" si="2"/>
        <v>37125</v>
      </c>
    </row>
    <row r="78" spans="7:12" x14ac:dyDescent="0.25">
      <c r="G78">
        <v>29</v>
      </c>
      <c r="H78">
        <v>87</v>
      </c>
      <c r="I78" s="29">
        <f t="shared" si="3"/>
        <v>17.520833333333332</v>
      </c>
      <c r="J78">
        <v>900</v>
      </c>
      <c r="K78" s="22">
        <v>1</v>
      </c>
      <c r="L78" s="29">
        <f t="shared" si="2"/>
        <v>15768.749999999998</v>
      </c>
    </row>
    <row r="79" spans="7:12" x14ac:dyDescent="0.25">
      <c r="G79">
        <v>384</v>
      </c>
      <c r="H79">
        <v>36</v>
      </c>
      <c r="I79" s="29">
        <f t="shared" si="3"/>
        <v>96</v>
      </c>
      <c r="J79">
        <v>450</v>
      </c>
      <c r="K79" s="22">
        <v>1</v>
      </c>
      <c r="L79" s="29">
        <f t="shared" si="2"/>
        <v>43200</v>
      </c>
    </row>
    <row r="80" spans="7:12" x14ac:dyDescent="0.25">
      <c r="I80" s="29">
        <f t="shared" si="3"/>
        <v>0</v>
      </c>
      <c r="J80">
        <v>16000</v>
      </c>
      <c r="K80" s="22">
        <v>2</v>
      </c>
      <c r="L80" s="29">
        <f>J80*K80</f>
        <v>32000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80"/>
  <sheetViews>
    <sheetView topLeftCell="B73" workbookViewId="0">
      <selection activeCell="C4" sqref="C4:C77"/>
    </sheetView>
  </sheetViews>
  <sheetFormatPr defaultRowHeight="15" x14ac:dyDescent="0.25"/>
  <cols>
    <col min="3" max="3" width="72.42578125" bestFit="1" customWidth="1"/>
    <col min="10" max="10" width="39.7109375" bestFit="1" customWidth="1"/>
  </cols>
  <sheetData>
    <row r="4" spans="3:12" x14ac:dyDescent="0.25">
      <c r="C4" s="22" t="s">
        <v>27</v>
      </c>
    </row>
    <row r="5" spans="3:12" x14ac:dyDescent="0.25">
      <c r="C5" s="22" t="s">
        <v>40</v>
      </c>
      <c r="D5" s="17">
        <v>58900</v>
      </c>
    </row>
    <row r="6" spans="3:12" x14ac:dyDescent="0.25">
      <c r="C6" s="22" t="s">
        <v>41</v>
      </c>
      <c r="D6" s="17">
        <v>38000</v>
      </c>
    </row>
    <row r="7" spans="3:12" x14ac:dyDescent="0.25">
      <c r="C7" s="22" t="s">
        <v>42</v>
      </c>
      <c r="D7" s="17">
        <v>19000</v>
      </c>
      <c r="J7" s="22" t="s">
        <v>40</v>
      </c>
    </row>
    <row r="8" spans="3:12" x14ac:dyDescent="0.25">
      <c r="C8" s="22" t="s">
        <v>43</v>
      </c>
      <c r="D8" s="17">
        <v>16000</v>
      </c>
      <c r="J8" s="22" t="s">
        <v>41</v>
      </c>
    </row>
    <row r="9" spans="3:12" x14ac:dyDescent="0.25">
      <c r="C9" s="22" t="s">
        <v>44</v>
      </c>
      <c r="D9" s="17">
        <v>19387</v>
      </c>
      <c r="J9" s="22" t="s">
        <v>42</v>
      </c>
    </row>
    <row r="10" spans="3:12" x14ac:dyDescent="0.25">
      <c r="C10" s="22" t="s">
        <v>45</v>
      </c>
      <c r="D10" s="17">
        <v>31900</v>
      </c>
      <c r="J10" s="22" t="s">
        <v>43</v>
      </c>
    </row>
    <row r="11" spans="3:12" x14ac:dyDescent="0.25">
      <c r="C11" s="22" t="s">
        <v>46</v>
      </c>
      <c r="D11" s="17">
        <v>45937</v>
      </c>
      <c r="J11" s="22" t="s">
        <v>106</v>
      </c>
      <c r="K11" t="s">
        <v>107</v>
      </c>
      <c r="L11" t="s">
        <v>108</v>
      </c>
    </row>
    <row r="12" spans="3:12" x14ac:dyDescent="0.25">
      <c r="C12" s="22" t="s">
        <v>47</v>
      </c>
      <c r="D12" s="17">
        <v>36000</v>
      </c>
      <c r="J12" s="22" t="s">
        <v>109</v>
      </c>
      <c r="K12" t="s">
        <v>110</v>
      </c>
      <c r="L12" t="s">
        <v>111</v>
      </c>
    </row>
    <row r="13" spans="3:12" x14ac:dyDescent="0.25">
      <c r="C13" s="22" t="s">
        <v>48</v>
      </c>
      <c r="D13" s="17">
        <v>11707</v>
      </c>
      <c r="J13" s="22" t="s">
        <v>112</v>
      </c>
      <c r="K13" t="s">
        <v>113</v>
      </c>
      <c r="L13" t="s">
        <v>114</v>
      </c>
    </row>
    <row r="14" spans="3:12" x14ac:dyDescent="0.25">
      <c r="C14" s="22" t="s">
        <v>49</v>
      </c>
      <c r="D14" s="17">
        <v>7500</v>
      </c>
      <c r="J14" s="22" t="s">
        <v>115</v>
      </c>
      <c r="K14" t="s">
        <v>116</v>
      </c>
      <c r="L14" t="s">
        <v>117</v>
      </c>
    </row>
    <row r="15" spans="3:12" x14ac:dyDescent="0.25">
      <c r="C15" s="22" t="s">
        <v>50</v>
      </c>
      <c r="D15" s="17">
        <v>10800</v>
      </c>
      <c r="J15" s="22" t="s">
        <v>118</v>
      </c>
      <c r="K15" t="s">
        <v>119</v>
      </c>
      <c r="L15" t="s">
        <v>120</v>
      </c>
    </row>
    <row r="16" spans="3:12" x14ac:dyDescent="0.25">
      <c r="C16" s="22" t="s">
        <v>51</v>
      </c>
      <c r="D16" s="17">
        <v>4800</v>
      </c>
      <c r="J16" s="22" t="s">
        <v>49</v>
      </c>
    </row>
    <row r="17" spans="3:12" x14ac:dyDescent="0.25">
      <c r="C17" s="22" t="s">
        <v>52</v>
      </c>
      <c r="D17" s="17">
        <v>19000</v>
      </c>
      <c r="J17" s="22" t="s">
        <v>121</v>
      </c>
      <c r="K17" t="s">
        <v>122</v>
      </c>
      <c r="L17" t="s">
        <v>123</v>
      </c>
    </row>
    <row r="18" spans="3:12" x14ac:dyDescent="0.25">
      <c r="C18" s="22" t="s">
        <v>53</v>
      </c>
      <c r="D18" s="17">
        <v>17100</v>
      </c>
      <c r="J18" s="22" t="s">
        <v>51</v>
      </c>
    </row>
    <row r="19" spans="3:12" x14ac:dyDescent="0.25">
      <c r="C19" s="22" t="s">
        <v>54</v>
      </c>
      <c r="D19" s="17">
        <v>15878</v>
      </c>
      <c r="J19" s="22" t="s">
        <v>124</v>
      </c>
      <c r="K19" t="s">
        <v>125</v>
      </c>
      <c r="L19" t="s">
        <v>21</v>
      </c>
    </row>
    <row r="20" spans="3:12" x14ac:dyDescent="0.25">
      <c r="C20" s="22" t="s">
        <v>55</v>
      </c>
      <c r="D20" s="17">
        <v>14745</v>
      </c>
      <c r="J20" s="22" t="s">
        <v>53</v>
      </c>
    </row>
    <row r="21" spans="3:12" x14ac:dyDescent="0.25">
      <c r="C21" s="22" t="s">
        <v>56</v>
      </c>
      <c r="D21" s="17">
        <v>14809</v>
      </c>
      <c r="J21" s="22" t="s">
        <v>126</v>
      </c>
      <c r="K21" t="s">
        <v>127</v>
      </c>
      <c r="L21" t="s">
        <v>128</v>
      </c>
    </row>
    <row r="22" spans="3:12" x14ac:dyDescent="0.25">
      <c r="C22" s="22" t="s">
        <v>57</v>
      </c>
      <c r="D22" s="17">
        <v>7303</v>
      </c>
      <c r="J22" s="22" t="s">
        <v>129</v>
      </c>
      <c r="K22" t="s">
        <v>130</v>
      </c>
      <c r="L22" t="s">
        <v>131</v>
      </c>
    </row>
    <row r="23" spans="3:12" x14ac:dyDescent="0.25">
      <c r="C23" s="22"/>
      <c r="J23" s="22" t="s">
        <v>132</v>
      </c>
      <c r="K23" t="s">
        <v>133</v>
      </c>
      <c r="L23" t="s">
        <v>134</v>
      </c>
    </row>
    <row r="24" spans="3:12" x14ac:dyDescent="0.25">
      <c r="C24" s="22" t="s">
        <v>28</v>
      </c>
      <c r="J24" s="22" t="s">
        <v>135</v>
      </c>
      <c r="K24" t="s">
        <v>136</v>
      </c>
      <c r="L24" t="s">
        <v>137</v>
      </c>
    </row>
    <row r="25" spans="3:12" x14ac:dyDescent="0.25">
      <c r="C25" s="22" t="s">
        <v>58</v>
      </c>
      <c r="D25" s="17">
        <v>99000</v>
      </c>
    </row>
    <row r="26" spans="3:12" x14ac:dyDescent="0.25">
      <c r="C26" s="22" t="s">
        <v>59</v>
      </c>
      <c r="D26" s="17">
        <v>25650</v>
      </c>
    </row>
    <row r="27" spans="3:12" x14ac:dyDescent="0.25">
      <c r="C27" s="22" t="s">
        <v>60</v>
      </c>
      <c r="D27" s="17">
        <v>17550</v>
      </c>
    </row>
    <row r="28" spans="3:12" x14ac:dyDescent="0.25">
      <c r="C28" s="22" t="s">
        <v>61</v>
      </c>
      <c r="D28" s="17">
        <v>16078</v>
      </c>
    </row>
    <row r="29" spans="3:12" x14ac:dyDescent="0.25">
      <c r="C29" s="22" t="s">
        <v>62</v>
      </c>
      <c r="D29" s="17">
        <v>4115</v>
      </c>
    </row>
    <row r="30" spans="3:12" x14ac:dyDescent="0.25">
      <c r="C30" s="22" t="s">
        <v>63</v>
      </c>
      <c r="D30" s="17">
        <v>11691</v>
      </c>
    </row>
    <row r="31" spans="3:12" x14ac:dyDescent="0.25">
      <c r="C31" s="22" t="s">
        <v>64</v>
      </c>
      <c r="D31" s="17">
        <v>42768</v>
      </c>
    </row>
    <row r="32" spans="3:12" x14ac:dyDescent="0.25">
      <c r="C32" s="22" t="s">
        <v>65</v>
      </c>
      <c r="D32" s="17">
        <v>16660</v>
      </c>
    </row>
    <row r="33" spans="3:4" x14ac:dyDescent="0.25">
      <c r="C33" s="22" t="s">
        <v>66</v>
      </c>
      <c r="D33" s="17">
        <v>29400</v>
      </c>
    </row>
    <row r="34" spans="3:4" x14ac:dyDescent="0.25">
      <c r="C34" s="22" t="s">
        <v>67</v>
      </c>
      <c r="D34" s="17">
        <v>5760</v>
      </c>
    </row>
    <row r="35" spans="3:4" x14ac:dyDescent="0.25">
      <c r="C35" s="22"/>
    </row>
    <row r="36" spans="3:4" x14ac:dyDescent="0.25">
      <c r="C36" s="22" t="s">
        <v>29</v>
      </c>
    </row>
    <row r="37" spans="3:4" x14ac:dyDescent="0.25">
      <c r="C37" s="22" t="s">
        <v>68</v>
      </c>
      <c r="D37" s="17">
        <v>52488</v>
      </c>
    </row>
    <row r="38" spans="3:4" x14ac:dyDescent="0.25">
      <c r="C38" s="22" t="s">
        <v>69</v>
      </c>
      <c r="D38" s="17">
        <v>8608</v>
      </c>
    </row>
    <row r="39" spans="3:4" x14ac:dyDescent="0.25">
      <c r="C39" s="22" t="s">
        <v>70</v>
      </c>
      <c r="D39" s="17">
        <v>15984</v>
      </c>
    </row>
    <row r="40" spans="3:4" x14ac:dyDescent="0.25">
      <c r="C40" s="22" t="s">
        <v>71</v>
      </c>
      <c r="D40" s="17">
        <v>32400</v>
      </c>
    </row>
    <row r="41" spans="3:4" x14ac:dyDescent="0.25">
      <c r="C41" s="22" t="s">
        <v>72</v>
      </c>
      <c r="D41" s="17">
        <v>35767</v>
      </c>
    </row>
    <row r="42" spans="3:4" x14ac:dyDescent="0.25">
      <c r="C42" s="22" t="s">
        <v>73</v>
      </c>
      <c r="D42" s="17">
        <v>41000</v>
      </c>
    </row>
    <row r="43" spans="3:4" x14ac:dyDescent="0.25">
      <c r="C43" s="22" t="s">
        <v>74</v>
      </c>
      <c r="D43" s="17">
        <v>7500</v>
      </c>
    </row>
    <row r="44" spans="3:4" x14ac:dyDescent="0.25">
      <c r="C44" s="22" t="s">
        <v>75</v>
      </c>
      <c r="D44" s="17">
        <v>4125</v>
      </c>
    </row>
    <row r="45" spans="3:4" x14ac:dyDescent="0.25">
      <c r="C45" s="22" t="s">
        <v>76</v>
      </c>
      <c r="D45" s="17">
        <v>15750</v>
      </c>
    </row>
    <row r="46" spans="3:4" x14ac:dyDescent="0.25">
      <c r="C46" s="22"/>
    </row>
    <row r="47" spans="3:4" x14ac:dyDescent="0.25">
      <c r="C47" s="22" t="s">
        <v>30</v>
      </c>
    </row>
    <row r="48" spans="3:4" x14ac:dyDescent="0.25">
      <c r="C48" s="22" t="s">
        <v>77</v>
      </c>
      <c r="D48" s="17">
        <v>77476</v>
      </c>
    </row>
    <row r="49" spans="3:4" x14ac:dyDescent="0.25">
      <c r="C49" s="22" t="s">
        <v>78</v>
      </c>
      <c r="D49" s="17">
        <v>41000</v>
      </c>
    </row>
    <row r="50" spans="3:4" x14ac:dyDescent="0.25">
      <c r="C50" s="22" t="s">
        <v>79</v>
      </c>
      <c r="D50" s="17">
        <v>12784</v>
      </c>
    </row>
    <row r="51" spans="3:4" x14ac:dyDescent="0.25">
      <c r="C51" s="22" t="s">
        <v>80</v>
      </c>
      <c r="D51" s="17">
        <v>12210</v>
      </c>
    </row>
    <row r="52" spans="3:4" x14ac:dyDescent="0.25">
      <c r="C52" s="22" t="s">
        <v>81</v>
      </c>
      <c r="D52" s="17">
        <v>27553</v>
      </c>
    </row>
    <row r="53" spans="3:4" x14ac:dyDescent="0.25">
      <c r="C53" s="22" t="s">
        <v>82</v>
      </c>
      <c r="D53" s="17">
        <v>4495</v>
      </c>
    </row>
    <row r="54" spans="3:4" x14ac:dyDescent="0.25">
      <c r="C54" s="22"/>
    </row>
    <row r="55" spans="3:4" x14ac:dyDescent="0.25">
      <c r="C55" s="22" t="s">
        <v>31</v>
      </c>
    </row>
    <row r="56" spans="3:4" x14ac:dyDescent="0.25">
      <c r="C56" s="22" t="s">
        <v>83</v>
      </c>
      <c r="D56" s="17">
        <v>65975</v>
      </c>
    </row>
    <row r="57" spans="3:4" x14ac:dyDescent="0.25">
      <c r="C57" s="22" t="s">
        <v>84</v>
      </c>
      <c r="D57" s="17">
        <v>11301</v>
      </c>
    </row>
    <row r="58" spans="3:4" x14ac:dyDescent="0.25">
      <c r="C58" s="22" t="s">
        <v>85</v>
      </c>
      <c r="D58" s="17">
        <v>24000</v>
      </c>
    </row>
    <row r="59" spans="3:4" x14ac:dyDescent="0.25">
      <c r="C59" s="22" t="s">
        <v>86</v>
      </c>
      <c r="D59" s="17">
        <v>12886</v>
      </c>
    </row>
    <row r="60" spans="3:4" x14ac:dyDescent="0.25">
      <c r="C60" s="22" t="s">
        <v>87</v>
      </c>
      <c r="D60" s="17">
        <v>15000</v>
      </c>
    </row>
    <row r="61" spans="3:4" x14ac:dyDescent="0.25">
      <c r="C61" s="22" t="s">
        <v>88</v>
      </c>
      <c r="D61" s="17">
        <v>38250</v>
      </c>
    </row>
    <row r="62" spans="3:4" x14ac:dyDescent="0.25">
      <c r="C62" s="22" t="s">
        <v>89</v>
      </c>
      <c r="D62" s="17">
        <v>32616</v>
      </c>
    </row>
    <row r="63" spans="3:4" x14ac:dyDescent="0.25">
      <c r="C63" s="22" t="s">
        <v>90</v>
      </c>
      <c r="D63" s="17">
        <v>7500</v>
      </c>
    </row>
    <row r="64" spans="3:4" x14ac:dyDescent="0.25">
      <c r="C64" s="22" t="s">
        <v>91</v>
      </c>
      <c r="D64" s="17">
        <v>5378</v>
      </c>
    </row>
    <row r="65" spans="3:4" x14ac:dyDescent="0.25">
      <c r="C65" s="22" t="s">
        <v>92</v>
      </c>
      <c r="D65" s="17">
        <v>14228</v>
      </c>
    </row>
    <row r="66" spans="3:4" x14ac:dyDescent="0.25">
      <c r="C66" s="22" t="s">
        <v>93</v>
      </c>
      <c r="D66" s="17">
        <v>11961</v>
      </c>
    </row>
    <row r="67" spans="3:4" x14ac:dyDescent="0.25">
      <c r="C67" s="22"/>
    </row>
    <row r="68" spans="3:4" x14ac:dyDescent="0.25">
      <c r="C68" s="22" t="s">
        <v>32</v>
      </c>
    </row>
    <row r="69" spans="3:4" x14ac:dyDescent="0.25">
      <c r="C69" s="22" t="s">
        <v>94</v>
      </c>
      <c r="D69" s="17">
        <v>39150</v>
      </c>
    </row>
    <row r="70" spans="3:4" x14ac:dyDescent="0.25">
      <c r="C70" s="22" t="s">
        <v>95</v>
      </c>
      <c r="D70" s="17">
        <v>19720</v>
      </c>
    </row>
    <row r="71" spans="3:4" x14ac:dyDescent="0.25">
      <c r="C71" s="22" t="s">
        <v>96</v>
      </c>
      <c r="D71" s="17">
        <v>116100</v>
      </c>
    </row>
    <row r="72" spans="3:4" x14ac:dyDescent="0.25">
      <c r="C72" s="22" t="s">
        <v>97</v>
      </c>
      <c r="D72" s="17">
        <v>19244</v>
      </c>
    </row>
    <row r="73" spans="3:4" x14ac:dyDescent="0.25">
      <c r="C73" s="22" t="s">
        <v>98</v>
      </c>
      <c r="D73" s="17">
        <v>24000</v>
      </c>
    </row>
    <row r="74" spans="3:4" x14ac:dyDescent="0.25">
      <c r="C74" s="22" t="s">
        <v>99</v>
      </c>
      <c r="D74" s="17">
        <v>15000</v>
      </c>
    </row>
    <row r="75" spans="3:4" x14ac:dyDescent="0.25">
      <c r="C75" s="22" t="s">
        <v>100</v>
      </c>
      <c r="D75" s="17">
        <v>11456</v>
      </c>
    </row>
    <row r="76" spans="3:4" x14ac:dyDescent="0.25">
      <c r="C76" s="22" t="s">
        <v>101</v>
      </c>
      <c r="D76" s="17">
        <v>12886</v>
      </c>
    </row>
    <row r="77" spans="3:4" x14ac:dyDescent="0.25">
      <c r="C77" s="22" t="s">
        <v>102</v>
      </c>
      <c r="D77" s="17">
        <v>37125</v>
      </c>
    </row>
    <row r="78" spans="3:4" x14ac:dyDescent="0.25">
      <c r="C78" s="22" t="s">
        <v>103</v>
      </c>
      <c r="D78" s="17">
        <v>15768</v>
      </c>
    </row>
    <row r="79" spans="3:4" x14ac:dyDescent="0.25">
      <c r="C79" s="22" t="s">
        <v>104</v>
      </c>
      <c r="D79" s="17">
        <v>43200</v>
      </c>
    </row>
    <row r="80" spans="3:4" ht="210" x14ac:dyDescent="0.25">
      <c r="C80" s="31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7"/>
  <sheetViews>
    <sheetView workbookViewId="0">
      <selection activeCell="H6" sqref="H6:H18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5" spans="3:8" x14ac:dyDescent="0.25">
      <c r="C5" t="s">
        <v>19</v>
      </c>
    </row>
    <row r="6" spans="3:8" x14ac:dyDescent="0.25">
      <c r="C6" s="12" t="s">
        <v>9</v>
      </c>
      <c r="D6" s="17"/>
      <c r="G6" s="12" t="s">
        <v>9</v>
      </c>
      <c r="H6">
        <v>53900</v>
      </c>
    </row>
    <row r="7" spans="3:8" x14ac:dyDescent="0.25">
      <c r="C7" s="12" t="s">
        <v>10</v>
      </c>
      <c r="G7" s="12" t="s">
        <v>10</v>
      </c>
      <c r="H7">
        <v>7000</v>
      </c>
    </row>
    <row r="8" spans="3:8" x14ac:dyDescent="0.25">
      <c r="C8" s="12" t="s">
        <v>11</v>
      </c>
      <c r="D8" s="17"/>
      <c r="G8" s="12" t="s">
        <v>11</v>
      </c>
      <c r="H8">
        <v>10500</v>
      </c>
    </row>
    <row r="9" spans="3:8" x14ac:dyDescent="0.25">
      <c r="C9" s="12" t="s">
        <v>12</v>
      </c>
      <c r="D9" s="17"/>
      <c r="G9" s="12" t="s">
        <v>12</v>
      </c>
      <c r="H9">
        <v>9720</v>
      </c>
    </row>
    <row r="10" spans="3:8" x14ac:dyDescent="0.25">
      <c r="C10" s="12" t="s">
        <v>8</v>
      </c>
      <c r="G10" s="12" t="s">
        <v>8</v>
      </c>
      <c r="H10">
        <v>900</v>
      </c>
    </row>
    <row r="11" spans="3:8" x14ac:dyDescent="0.25">
      <c r="C11" s="12" t="s">
        <v>13</v>
      </c>
      <c r="D11" s="17"/>
      <c r="G11" s="12" t="s">
        <v>13</v>
      </c>
      <c r="H11">
        <v>6300</v>
      </c>
    </row>
    <row r="12" spans="3:8" x14ac:dyDescent="0.25">
      <c r="C12" s="12" t="s">
        <v>14</v>
      </c>
      <c r="D12" s="17"/>
      <c r="G12" s="12" t="s">
        <v>14</v>
      </c>
      <c r="H12">
        <v>3900</v>
      </c>
    </row>
    <row r="13" spans="3:8" x14ac:dyDescent="0.25">
      <c r="C13" s="13" t="s">
        <v>15</v>
      </c>
      <c r="D13" s="17"/>
      <c r="G13" s="13" t="s">
        <v>15</v>
      </c>
      <c r="H13">
        <v>20125</v>
      </c>
    </row>
    <row r="14" spans="3:8" x14ac:dyDescent="0.25">
      <c r="C14" s="12" t="s">
        <v>16</v>
      </c>
      <c r="D14" s="17"/>
      <c r="G14" s="12" t="s">
        <v>16</v>
      </c>
      <c r="H14">
        <v>5250</v>
      </c>
    </row>
    <row r="15" spans="3:8" x14ac:dyDescent="0.25">
      <c r="C15" s="12" t="s">
        <v>17</v>
      </c>
      <c r="D15" s="17"/>
      <c r="G15" s="12" t="s">
        <v>17</v>
      </c>
      <c r="H15">
        <v>4550</v>
      </c>
    </row>
    <row r="16" spans="3:8" x14ac:dyDescent="0.25">
      <c r="C16" s="12" t="s">
        <v>18</v>
      </c>
      <c r="G16" s="12" t="s">
        <v>18</v>
      </c>
      <c r="H16">
        <v>600</v>
      </c>
    </row>
    <row r="17" spans="3:8" x14ac:dyDescent="0.25">
      <c r="C17" s="12" t="s">
        <v>20</v>
      </c>
      <c r="D17" s="17"/>
      <c r="G17" s="12" t="s">
        <v>20</v>
      </c>
      <c r="H17">
        <v>21000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18"/>
  <sheetViews>
    <sheetView workbookViewId="0">
      <selection activeCell="E6" sqref="E6:E17"/>
    </sheetView>
  </sheetViews>
  <sheetFormatPr defaultRowHeight="15" x14ac:dyDescent="0.25"/>
  <cols>
    <col min="5" max="5" width="37.28515625" bestFit="1" customWidth="1"/>
    <col min="6" max="6" width="8.42578125" customWidth="1"/>
    <col min="7" max="7" width="9.5703125" customWidth="1"/>
  </cols>
  <sheetData>
    <row r="5" spans="5:8" x14ac:dyDescent="0.25">
      <c r="E5" t="s">
        <v>150</v>
      </c>
      <c r="G5" t="s">
        <v>165</v>
      </c>
    </row>
    <row r="6" spans="5:8" x14ac:dyDescent="0.25">
      <c r="E6" t="s">
        <v>151</v>
      </c>
      <c r="F6">
        <v>110</v>
      </c>
      <c r="G6">
        <v>590</v>
      </c>
      <c r="H6" s="17">
        <v>64900</v>
      </c>
    </row>
    <row r="7" spans="5:8" x14ac:dyDescent="0.25">
      <c r="E7" t="s">
        <v>152</v>
      </c>
      <c r="F7">
        <v>5</v>
      </c>
      <c r="G7">
        <v>1400</v>
      </c>
      <c r="H7" s="17">
        <v>7000</v>
      </c>
    </row>
    <row r="8" spans="5:8" x14ac:dyDescent="0.25">
      <c r="E8" t="s">
        <v>153</v>
      </c>
      <c r="G8">
        <v>42</v>
      </c>
      <c r="H8" s="17">
        <v>10500</v>
      </c>
    </row>
    <row r="9" spans="5:8" x14ac:dyDescent="0.25">
      <c r="E9" t="s">
        <v>154</v>
      </c>
      <c r="G9">
        <v>36</v>
      </c>
      <c r="H9" s="17">
        <v>9720</v>
      </c>
    </row>
    <row r="10" spans="5:8" x14ac:dyDescent="0.25">
      <c r="E10" t="s">
        <v>155</v>
      </c>
      <c r="F10">
        <v>8</v>
      </c>
      <c r="G10">
        <v>150</v>
      </c>
      <c r="H10" s="17">
        <v>1200</v>
      </c>
    </row>
    <row r="11" spans="5:8" x14ac:dyDescent="0.25">
      <c r="E11" t="s">
        <v>156</v>
      </c>
      <c r="F11">
        <v>70</v>
      </c>
      <c r="G11">
        <v>90</v>
      </c>
      <c r="H11" s="17">
        <v>6300</v>
      </c>
    </row>
    <row r="12" spans="5:8" x14ac:dyDescent="0.25">
      <c r="E12" t="s">
        <v>157</v>
      </c>
      <c r="F12">
        <v>6</v>
      </c>
      <c r="G12">
        <v>650</v>
      </c>
      <c r="H12" s="17">
        <v>3900</v>
      </c>
    </row>
    <row r="13" spans="5:8" x14ac:dyDescent="0.25">
      <c r="E13" t="s">
        <v>158</v>
      </c>
      <c r="F13">
        <v>35</v>
      </c>
      <c r="G13">
        <v>575</v>
      </c>
      <c r="H13" s="17">
        <v>20125</v>
      </c>
    </row>
    <row r="14" spans="5:8" x14ac:dyDescent="0.25">
      <c r="E14" t="s">
        <v>159</v>
      </c>
      <c r="F14">
        <v>25</v>
      </c>
      <c r="G14">
        <v>210</v>
      </c>
      <c r="H14" s="17">
        <v>5250</v>
      </c>
    </row>
    <row r="15" spans="5:8" x14ac:dyDescent="0.25">
      <c r="E15" t="s">
        <v>160</v>
      </c>
      <c r="F15">
        <v>10</v>
      </c>
      <c r="G15">
        <v>60</v>
      </c>
      <c r="H15">
        <v>600</v>
      </c>
    </row>
    <row r="16" spans="5:8" x14ac:dyDescent="0.25">
      <c r="E16" t="s">
        <v>161</v>
      </c>
      <c r="F16">
        <v>8</v>
      </c>
      <c r="G16">
        <v>3500</v>
      </c>
      <c r="H16" s="17">
        <v>28000</v>
      </c>
    </row>
    <row r="17" spans="5:8" x14ac:dyDescent="0.25">
      <c r="E17" t="s">
        <v>162</v>
      </c>
      <c r="G17">
        <v>26</v>
      </c>
      <c r="H17" s="17">
        <v>7020</v>
      </c>
    </row>
    <row r="18" spans="5:8" x14ac:dyDescent="0.25">
      <c r="E18" t="s">
        <v>163</v>
      </c>
      <c r="H18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Estimate</vt:lpstr>
      <vt:lpstr>counstuction work</vt:lpstr>
      <vt:lpstr>NUMBER WORK</vt:lpstr>
      <vt:lpstr>NAME</vt:lpstr>
      <vt:lpstr>Sheet2</vt:lpstr>
      <vt:lpstr>electric work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2024-08-22T12:06:30Z</cp:lastPrinted>
  <dcterms:created xsi:type="dcterms:W3CDTF">2024-03-31T04:29:11Z</dcterms:created>
  <dcterms:modified xsi:type="dcterms:W3CDTF">2024-08-22T12:07:54Z</dcterms:modified>
</cp:coreProperties>
</file>