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Sheet1!$A$1:$L$74</definedName>
    <definedName name="_xlnm.Print_Titles" localSheetId="0">Sheet1!$7:$7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1" l="1"/>
  <c r="N20" i="1"/>
  <c r="N21" i="1"/>
  <c r="N22" i="1"/>
  <c r="N23" i="1"/>
  <c r="N18" i="1"/>
  <c r="N11" i="1"/>
  <c r="N12" i="1"/>
  <c r="N13" i="1"/>
  <c r="N14" i="1"/>
  <c r="N15" i="1"/>
  <c r="N10" i="1"/>
  <c r="Q33" i="1"/>
  <c r="L70" i="1"/>
  <c r="L68" i="1"/>
  <c r="L67" i="1"/>
  <c r="L66" i="1"/>
  <c r="L63" i="1"/>
  <c r="L62" i="1"/>
  <c r="L59" i="1"/>
  <c r="L56" i="1"/>
  <c r="L51" i="1"/>
  <c r="L50" i="1"/>
  <c r="L49" i="1"/>
  <c r="L39" i="1"/>
  <c r="L34" i="1"/>
  <c r="L30" i="1"/>
  <c r="L26" i="1"/>
  <c r="L23" i="1"/>
  <c r="L22" i="1"/>
  <c r="L20" i="1"/>
  <c r="L15" i="1"/>
  <c r="F68" i="1" l="1"/>
  <c r="I68" i="1" s="1"/>
  <c r="K68" i="1" s="1"/>
  <c r="F51" i="1"/>
  <c r="I51" i="1" s="1"/>
  <c r="K51" i="1" s="1"/>
  <c r="F39" i="1"/>
  <c r="I39" i="1" s="1"/>
  <c r="K39" i="1" s="1"/>
  <c r="K63" i="1" l="1"/>
  <c r="I67" i="1"/>
  <c r="K67" i="1" s="1"/>
  <c r="I66" i="1" l="1"/>
  <c r="K66" i="1" s="1"/>
  <c r="F65" i="1"/>
  <c r="I65" i="1" s="1"/>
  <c r="I22" i="1"/>
  <c r="K22" i="1" s="1"/>
  <c r="I20" i="1"/>
  <c r="K20" i="1" s="1"/>
  <c r="F62" i="1"/>
  <c r="I62" i="1" s="1"/>
  <c r="K62" i="1" s="1"/>
  <c r="K50" i="1"/>
  <c r="K30" i="1"/>
  <c r="K65" i="1" l="1"/>
  <c r="F49" i="1" l="1"/>
  <c r="I49" i="1" s="1"/>
  <c r="K49" i="1" s="1"/>
  <c r="I36" i="1"/>
  <c r="K36" i="1" s="1"/>
  <c r="F34" i="1"/>
  <c r="F26" i="1"/>
  <c r="F45" i="1" l="1"/>
  <c r="I45" i="1" s="1"/>
  <c r="K45" i="1" s="1"/>
  <c r="F61" i="1"/>
  <c r="I61" i="1" s="1"/>
  <c r="K61" i="1" s="1"/>
  <c r="F60" i="1"/>
  <c r="I60" i="1" s="1"/>
  <c r="K60" i="1" s="1"/>
  <c r="F58" i="1"/>
  <c r="I58" i="1" s="1"/>
  <c r="K58" i="1" s="1"/>
  <c r="F57" i="1"/>
  <c r="I57" i="1" s="1"/>
  <c r="K57" i="1" s="1"/>
  <c r="I59" i="1"/>
  <c r="K59" i="1" s="1"/>
  <c r="F56" i="1"/>
  <c r="I56" i="1" s="1"/>
  <c r="K56" i="1" s="1"/>
  <c r="I26" i="1"/>
  <c r="I31" i="1" s="1"/>
  <c r="I37" i="1"/>
  <c r="K37" i="1" s="1"/>
  <c r="I44" i="1"/>
  <c r="K44" i="1" s="1"/>
  <c r="I55" i="1"/>
  <c r="K55" i="1" s="1"/>
  <c r="F11" i="1"/>
  <c r="I11" i="1" s="1"/>
  <c r="K11" i="1" s="1"/>
  <c r="F12" i="1"/>
  <c r="I12" i="1" s="1"/>
  <c r="K12" i="1" s="1"/>
  <c r="F13" i="1"/>
  <c r="I13" i="1" s="1"/>
  <c r="K13" i="1" s="1"/>
  <c r="F14" i="1"/>
  <c r="I14" i="1" s="1"/>
  <c r="K14" i="1" s="1"/>
  <c r="F15" i="1"/>
  <c r="I15" i="1" s="1"/>
  <c r="K15" i="1" s="1"/>
  <c r="F18" i="1"/>
  <c r="I18" i="1" s="1"/>
  <c r="F19" i="1"/>
  <c r="I19" i="1" s="1"/>
  <c r="K19" i="1" s="1"/>
  <c r="F21" i="1"/>
  <c r="I21" i="1" s="1"/>
  <c r="K21" i="1" s="1"/>
  <c r="K23" i="1"/>
  <c r="F27" i="1"/>
  <c r="I27" i="1" s="1"/>
  <c r="K27" i="1" s="1"/>
  <c r="F28" i="1"/>
  <c r="I28" i="1" s="1"/>
  <c r="K28" i="1" s="1"/>
  <c r="F29" i="1"/>
  <c r="I29" i="1" s="1"/>
  <c r="K29" i="1" s="1"/>
  <c r="F33" i="1"/>
  <c r="I33" i="1" s="1"/>
  <c r="I34" i="1"/>
  <c r="K34" i="1" s="1"/>
  <c r="F35" i="1"/>
  <c r="I35" i="1" s="1"/>
  <c r="K35" i="1" s="1"/>
  <c r="F36" i="1"/>
  <c r="F38" i="1"/>
  <c r="I38" i="1" s="1"/>
  <c r="K38" i="1" s="1"/>
  <c r="F42" i="1"/>
  <c r="I42" i="1" s="1"/>
  <c r="I43" i="1"/>
  <c r="K43" i="1" s="1"/>
  <c r="F46" i="1"/>
  <c r="I46" i="1" s="1"/>
  <c r="K46" i="1" s="1"/>
  <c r="F47" i="1"/>
  <c r="I47" i="1" s="1"/>
  <c r="K47" i="1" s="1"/>
  <c r="F48" i="1"/>
  <c r="I48" i="1" s="1"/>
  <c r="K48" i="1" s="1"/>
  <c r="I54" i="1"/>
  <c r="F10" i="1"/>
  <c r="I10" i="1" s="1"/>
  <c r="I40" i="1" l="1"/>
  <c r="I64" i="1"/>
  <c r="I52" i="1"/>
  <c r="K18" i="1"/>
  <c r="K24" i="1" s="1"/>
  <c r="I24" i="1"/>
  <c r="K10" i="1"/>
  <c r="K16" i="1" s="1"/>
  <c r="I16" i="1"/>
  <c r="K33" i="1"/>
  <c r="K40" i="1" s="1"/>
  <c r="K42" i="1"/>
  <c r="K52" i="1" s="1"/>
  <c r="K54" i="1"/>
  <c r="K64" i="1" s="1"/>
  <c r="K26" i="1"/>
  <c r="K31" i="1" s="1"/>
  <c r="I70" i="1" l="1"/>
  <c r="I72" i="1" s="1"/>
  <c r="I74" i="1" s="1"/>
  <c r="K70" i="1"/>
  <c r="K72" i="1" l="1"/>
  <c r="K74" i="1" s="1"/>
</calcChain>
</file>

<file path=xl/sharedStrings.xml><?xml version="1.0" encoding="utf-8"?>
<sst xmlns="http://schemas.openxmlformats.org/spreadsheetml/2006/main" count="152" uniqueCount="89">
  <si>
    <t>RAMANAND S VISHWAKARMA FURNITURE</t>
  </si>
  <si>
    <t>S. No:-</t>
  </si>
  <si>
    <t xml:space="preserve">Item Name </t>
  </si>
  <si>
    <t>L(inch)</t>
  </si>
  <si>
    <t>B(inch)</t>
  </si>
  <si>
    <t>Area(fitt)</t>
  </si>
  <si>
    <t>Rate/fitt</t>
  </si>
  <si>
    <t>Quantity</t>
  </si>
  <si>
    <t>Amount this
bill</t>
  </si>
  <si>
    <t>KITCHEN</t>
  </si>
  <si>
    <t>Temple 101"x36"</t>
  </si>
  <si>
    <t>HALL</t>
  </si>
  <si>
    <t>MAIN Door-43.5"x91"</t>
  </si>
  <si>
    <t>Back Door- 38"x92"</t>
  </si>
  <si>
    <t>1st FLOOR BED ROOM NO. -01</t>
  </si>
  <si>
    <t xml:space="preserve">  </t>
  </si>
  <si>
    <t>Bed side box 2 nung</t>
  </si>
  <si>
    <t>2nd FLOOR [ROOM-01]</t>
  </si>
  <si>
    <t>Kapat-84"x92"</t>
  </si>
  <si>
    <t>2nd FLOOR [ROOM-02]</t>
  </si>
  <si>
    <t>ALL TOTAL AMOUNT:-</t>
  </si>
  <si>
    <t>Tandem platform 175"x31"</t>
  </si>
  <si>
    <t>Chimny Showcase 125"x39"</t>
  </si>
  <si>
    <t>service Platform With showcase 101"x65"</t>
  </si>
  <si>
    <t>service Platform With showcase 93"x48"</t>
  </si>
  <si>
    <t>Kapat-39"x101"</t>
  </si>
  <si>
    <t xml:space="preserve">1st FLOOR Study Area </t>
  </si>
  <si>
    <t>Partition + Door- 102"x115"</t>
  </si>
  <si>
    <t xml:space="preserve"> Kapat- 39"x92"</t>
  </si>
  <si>
    <t>TV unit With  Sliding Door 129.5"x92"</t>
  </si>
  <si>
    <t>Kapat- 149"x99"</t>
  </si>
  <si>
    <t>Drasing-48.5"x92"</t>
  </si>
  <si>
    <t>TV unit- 140"x92"</t>
  </si>
  <si>
    <t>Bed -6.5'x7'</t>
  </si>
  <si>
    <t>Bed back gadi panel- 129"x92"</t>
  </si>
  <si>
    <t>Bed back gadi panel -100"x114"</t>
  </si>
  <si>
    <t>Dressing Box Typ- 92"x42"</t>
  </si>
  <si>
    <t>TV unit- 93"x92"</t>
  </si>
  <si>
    <t>khacha box-16"x92"</t>
  </si>
  <si>
    <t>Bed Back Gadi panel- 130"x92"</t>
  </si>
  <si>
    <t>TV Unit- 92"x92.5"</t>
  </si>
  <si>
    <t>Dressing box - 92"x42"</t>
  </si>
  <si>
    <t>%WORK</t>
  </si>
  <si>
    <t>TOTAL</t>
  </si>
  <si>
    <t>dining ceiling -108"x36"</t>
  </si>
  <si>
    <t>dining ceiling wooden patti-230'</t>
  </si>
  <si>
    <t>RECEIVED PAYMENT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</si>
  <si>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</si>
  <si>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Sliding door frame-</t>
  </si>
  <si>
    <t>Kapat locker-1nung</t>
  </si>
  <si>
    <t>study box -38"x92"</t>
  </si>
  <si>
    <t>Bathroom panel 64"</t>
  </si>
  <si>
    <t>Bathroom kapat box-44.5"x22"</t>
  </si>
  <si>
    <t>Main door wooden patti-400ft</t>
  </si>
  <si>
    <t>Back door wooden Patti-180ft</t>
  </si>
  <si>
    <t>Extra Charge</t>
  </si>
  <si>
    <t>TV Unit- 96"x101"</t>
  </si>
  <si>
    <t>Chair</t>
  </si>
  <si>
    <t>Extra measuerment work</t>
  </si>
  <si>
    <t>Total lining &amp; Gadi work</t>
  </si>
  <si>
    <t>Furniture safai</t>
  </si>
  <si>
    <t>GST Bill</t>
  </si>
  <si>
    <t>Partition Otaly-14"X50.5"</t>
  </si>
  <si>
    <t>Door growing-10nung</t>
  </si>
  <si>
    <t>Bathroom sliding Kapat-95"x88"</t>
  </si>
  <si>
    <t>Sliding Kapat - 143"x92"</t>
  </si>
  <si>
    <t>Bathroom kapat box locker-1nung</t>
  </si>
  <si>
    <t xml:space="preserve">box ke sath hai ya nhi </t>
  </si>
  <si>
    <t>Estimate 5 Total parcentage work amount</t>
  </si>
  <si>
    <t>total %W</t>
  </si>
  <si>
    <t>Estimate No:-06</t>
  </si>
  <si>
    <t>ok</t>
  </si>
  <si>
    <t>pok</t>
  </si>
  <si>
    <t>growing+handel+mortis lock</t>
  </si>
  <si>
    <t>Bathroom box-19"x24"</t>
  </si>
  <si>
    <t>bathroom box-38.5"x19"</t>
  </si>
  <si>
    <t>Bathroom box-29"x19"</t>
  </si>
  <si>
    <t>PENDING PAYMENT</t>
  </si>
  <si>
    <t>Kitchen Door LOCK FITING</t>
  </si>
  <si>
    <t>Date:-26/05/2024</t>
  </si>
  <si>
    <t>6th &amp; last LABOUR ESTIMATE</t>
  </si>
  <si>
    <r>
      <rPr>
        <b/>
        <sz val="11"/>
        <color theme="1"/>
        <rFont val="Calibri"/>
        <family val="2"/>
        <scheme val="minor"/>
      </rPr>
      <t>Estimate by:</t>
    </r>
    <r>
      <rPr>
        <sz val="11"/>
        <color theme="1"/>
        <rFont val="Calibri"/>
        <family val="2"/>
        <scheme val="minor"/>
      </rPr>
      <t>-Ramanand Vishwakarma</t>
    </r>
  </si>
  <si>
    <r>
      <rPr>
        <b/>
        <sz val="11"/>
        <color theme="1"/>
        <rFont val="Calibri"/>
        <family val="2"/>
        <scheme val="minor"/>
      </rPr>
      <t>SIDE Location:-</t>
    </r>
    <r>
      <rPr>
        <sz val="11"/>
        <color theme="1"/>
        <rFont val="Calibri"/>
        <family val="2"/>
        <scheme val="minor"/>
      </rPr>
      <t>Pinnacle Building, B/s Royal Orchid, B/h Binori Maple, Corporate Road prahlad nagar</t>
    </r>
  </si>
  <si>
    <r>
      <rPr>
        <b/>
        <sz val="12"/>
        <color theme="1"/>
        <rFont val="Calibri"/>
        <family val="2"/>
        <scheme val="minor"/>
      </rPr>
      <t>Estimate No:-</t>
    </r>
    <r>
      <rPr>
        <sz val="12"/>
        <color theme="1"/>
        <rFont val="Calibri"/>
        <family val="2"/>
        <scheme val="minor"/>
      </rPr>
      <t>06</t>
    </r>
  </si>
  <si>
    <r>
      <rPr>
        <b/>
        <sz val="12"/>
        <color theme="1"/>
        <rFont val="Calibri"/>
        <family val="2"/>
        <scheme val="minor"/>
      </rPr>
      <t>Date:-</t>
    </r>
    <r>
      <rPr>
        <sz val="12"/>
        <color theme="1"/>
        <rFont val="Calibri"/>
        <family val="2"/>
        <scheme val="minor"/>
      </rPr>
      <t>26/05/2024</t>
    </r>
  </si>
  <si>
    <t>add</t>
  </si>
  <si>
    <t>kitchan</t>
  </si>
  <si>
    <t>add item amount</t>
  </si>
  <si>
    <t>old est .amount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</si>
</sst>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Border="1"/>
    <xf numFmtId="0" fontId="0" fillId="5" borderId="0" xfId="0" applyFill="1" applyBorder="1"/>
    <xf numFmtId="0" fontId="0" fillId="2" borderId="2" xfId="0" applyFill="1" applyBorder="1"/>
    <xf numFmtId="164" fontId="0" fillId="2" borderId="2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2" borderId="9" xfId="0" applyFill="1" applyBorder="1"/>
    <xf numFmtId="164" fontId="0" fillId="2" borderId="9" xfId="0" applyNumberFormat="1" applyFill="1" applyBorder="1"/>
    <xf numFmtId="0" fontId="0" fillId="2" borderId="10" xfId="0" applyFill="1" applyBorder="1"/>
    <xf numFmtId="0" fontId="0" fillId="2" borderId="14" xfId="0" applyFill="1" applyBorder="1" applyAlignment="1">
      <alignment horizontal="center" vertical="top"/>
    </xf>
    <xf numFmtId="0" fontId="0" fillId="2" borderId="15" xfId="0" applyFill="1" applyBorder="1" applyAlignment="1">
      <alignment horizontal="center" vertical="top"/>
    </xf>
    <xf numFmtId="3" fontId="11" fillId="0" borderId="13" xfId="0" applyNumberFormat="1" applyFont="1" applyBorder="1"/>
    <xf numFmtId="0" fontId="2" fillId="0" borderId="0" xfId="0" applyFont="1"/>
    <xf numFmtId="0" fontId="0" fillId="2" borderId="21" xfId="0" applyFill="1" applyBorder="1"/>
    <xf numFmtId="164" fontId="0" fillId="2" borderId="21" xfId="0" applyNumberFormat="1" applyFill="1" applyBorder="1"/>
    <xf numFmtId="3" fontId="4" fillId="7" borderId="7" xfId="0" applyNumberFormat="1" applyFont="1" applyFill="1" applyBorder="1"/>
    <xf numFmtId="0" fontId="0" fillId="2" borderId="0" xfId="0" applyFill="1" applyBorder="1"/>
    <xf numFmtId="9" fontId="0" fillId="2" borderId="0" xfId="0" applyNumberFormat="1" applyFill="1" applyBorder="1"/>
    <xf numFmtId="0" fontId="0" fillId="2" borderId="21" xfId="0" applyFont="1" applyFill="1" applyBorder="1"/>
    <xf numFmtId="164" fontId="0" fillId="2" borderId="21" xfId="0" applyNumberFormat="1" applyFont="1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2" xfId="0" applyFill="1" applyBorder="1"/>
    <xf numFmtId="0" fontId="0" fillId="2" borderId="27" xfId="0" applyFill="1" applyBorder="1"/>
    <xf numFmtId="0" fontId="0" fillId="0" borderId="22" xfId="0" applyFill="1" applyBorder="1"/>
    <xf numFmtId="0" fontId="0" fillId="0" borderId="27" xfId="0" applyBorder="1"/>
    <xf numFmtId="164" fontId="0" fillId="2" borderId="11" xfId="0" applyNumberFormat="1" applyFill="1" applyBorder="1"/>
    <xf numFmtId="164" fontId="0" fillId="2" borderId="11" xfId="0" applyNumberFormat="1" applyFont="1" applyFill="1" applyBorder="1"/>
    <xf numFmtId="164" fontId="1" fillId="2" borderId="11" xfId="0" applyNumberFormat="1" applyFont="1" applyFill="1" applyBorder="1"/>
    <xf numFmtId="0" fontId="0" fillId="2" borderId="1" xfId="0" applyFont="1" applyFill="1" applyBorder="1"/>
    <xf numFmtId="164" fontId="0" fillId="2" borderId="1" xfId="0" applyNumberFormat="1" applyFont="1" applyFill="1" applyBorder="1"/>
    <xf numFmtId="0" fontId="3" fillId="0" borderId="5" xfId="0" applyFont="1" applyBorder="1" applyAlignment="1"/>
    <xf numFmtId="0" fontId="5" fillId="4" borderId="5" xfId="0" applyFont="1" applyFill="1" applyBorder="1" applyAlignment="1"/>
    <xf numFmtId="0" fontId="0" fillId="0" borderId="4" xfId="0" applyFill="1" applyBorder="1" applyAlignment="1">
      <alignment vertical="top"/>
    </xf>
    <xf numFmtId="0" fontId="0" fillId="0" borderId="5" xfId="0" applyFill="1" applyBorder="1" applyAlignment="1">
      <alignment vertical="top"/>
    </xf>
    <xf numFmtId="0" fontId="0" fillId="0" borderId="8" xfId="0" applyFill="1" applyBorder="1" applyAlignment="1">
      <alignment vertical="top"/>
    </xf>
    <xf numFmtId="0" fontId="2" fillId="7" borderId="6" xfId="0" applyFont="1" applyFill="1" applyBorder="1" applyAlignment="1"/>
    <xf numFmtId="0" fontId="0" fillId="6" borderId="6" xfId="0" applyFill="1" applyBorder="1" applyAlignment="1">
      <alignment horizontal="center" vertical="top"/>
    </xf>
    <xf numFmtId="0" fontId="0" fillId="3" borderId="32" xfId="0" applyFill="1" applyBorder="1"/>
    <xf numFmtId="9" fontId="0" fillId="2" borderId="33" xfId="0" applyNumberFormat="1" applyFill="1" applyBorder="1"/>
    <xf numFmtId="0" fontId="0" fillId="2" borderId="34" xfId="0" applyFill="1" applyBorder="1"/>
    <xf numFmtId="0" fontId="0" fillId="3" borderId="6" xfId="0" applyFill="1" applyBorder="1"/>
    <xf numFmtId="9" fontId="0" fillId="2" borderId="32" xfId="0" applyNumberFormat="1" applyFill="1" applyBorder="1"/>
    <xf numFmtId="9" fontId="0" fillId="2" borderId="34" xfId="0" applyNumberFormat="1" applyFill="1" applyBorder="1"/>
    <xf numFmtId="9" fontId="0" fillId="2" borderId="34" xfId="0" applyNumberFormat="1" applyFont="1" applyFill="1" applyBorder="1"/>
    <xf numFmtId="9" fontId="0" fillId="2" borderId="33" xfId="0" applyNumberFormat="1" applyFont="1" applyFill="1" applyBorder="1"/>
    <xf numFmtId="0" fontId="0" fillId="2" borderId="33" xfId="0" applyFill="1" applyBorder="1"/>
    <xf numFmtId="164" fontId="0" fillId="3" borderId="5" xfId="0" applyNumberFormat="1" applyFill="1" applyBorder="1"/>
    <xf numFmtId="0" fontId="0" fillId="2" borderId="35" xfId="0" applyFill="1" applyBorder="1" applyAlignment="1">
      <alignment horizontal="center" vertical="top" wrapText="1"/>
    </xf>
    <xf numFmtId="164" fontId="0" fillId="2" borderId="36" xfId="0" applyNumberFormat="1" applyFill="1" applyBorder="1"/>
    <xf numFmtId="164" fontId="1" fillId="2" borderId="37" xfId="0" applyNumberFormat="1" applyFont="1" applyFill="1" applyBorder="1"/>
    <xf numFmtId="164" fontId="0" fillId="2" borderId="38" xfId="0" applyNumberFormat="1" applyFill="1" applyBorder="1"/>
    <xf numFmtId="164" fontId="0" fillId="2" borderId="37" xfId="0" applyNumberFormat="1" applyFill="1" applyBorder="1"/>
    <xf numFmtId="164" fontId="0" fillId="2" borderId="37" xfId="0" applyNumberFormat="1" applyFont="1" applyFill="1" applyBorder="1"/>
    <xf numFmtId="164" fontId="4" fillId="3" borderId="8" xfId="0" applyNumberFormat="1" applyFont="1" applyFill="1" applyBorder="1"/>
    <xf numFmtId="3" fontId="11" fillId="0" borderId="28" xfId="0" applyNumberFormat="1" applyFont="1" applyBorder="1"/>
    <xf numFmtId="0" fontId="11" fillId="0" borderId="20" xfId="0" applyFont="1" applyBorder="1" applyAlignment="1"/>
    <xf numFmtId="3" fontId="12" fillId="3" borderId="7" xfId="0" applyNumberFormat="1" applyFont="1" applyFill="1" applyBorder="1"/>
    <xf numFmtId="0" fontId="12" fillId="3" borderId="6" xfId="0" applyFont="1" applyFill="1" applyBorder="1" applyAlignment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0" fillId="5" borderId="39" xfId="0" applyFill="1" applyBorder="1" applyAlignment="1">
      <alignment horizontal="left" vertical="top"/>
    </xf>
    <xf numFmtId="0" fontId="0" fillId="5" borderId="40" xfId="0" applyFill="1" applyBorder="1" applyAlignment="1">
      <alignment horizontal="left" vertical="top"/>
    </xf>
    <xf numFmtId="0" fontId="0" fillId="5" borderId="41" xfId="0" applyFill="1" applyBorder="1" applyAlignment="1">
      <alignment horizontal="left" vertical="top" wrapText="1"/>
    </xf>
    <xf numFmtId="0" fontId="0" fillId="5" borderId="42" xfId="0" applyFill="1" applyBorder="1" applyAlignment="1">
      <alignment horizontal="left" vertical="top" wrapText="1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11" fillId="0" borderId="12" xfId="0" applyFont="1" applyBorder="1" applyAlignment="1">
      <alignment horizontal="right"/>
    </xf>
    <xf numFmtId="0" fontId="11" fillId="0" borderId="3" xfId="0" applyFont="1" applyBorder="1" applyAlignment="1">
      <alignment horizontal="right"/>
    </xf>
    <xf numFmtId="0" fontId="6" fillId="0" borderId="30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5" borderId="31" xfId="0" applyFont="1" applyFill="1" applyBorder="1" applyAlignment="1">
      <alignment horizontal="center"/>
    </xf>
    <xf numFmtId="0" fontId="6" fillId="5" borderId="19" xfId="0" applyFont="1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6" fillId="5" borderId="18" xfId="0" applyFont="1" applyFill="1" applyBorder="1" applyAlignment="1">
      <alignment horizontal="center"/>
    </xf>
    <xf numFmtId="0" fontId="8" fillId="0" borderId="22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/>
    </xf>
    <xf numFmtId="0" fontId="6" fillId="0" borderId="16" xfId="0" applyFont="1" applyBorder="1" applyAlignment="1">
      <alignment horizontal="center"/>
    </xf>
    <xf numFmtId="0" fontId="11" fillId="0" borderId="43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1" fillId="0" borderId="45" xfId="0" applyFont="1" applyBorder="1" applyAlignment="1">
      <alignment horizontal="center"/>
    </xf>
    <xf numFmtId="0" fontId="4" fillId="3" borderId="4" xfId="0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2" fillId="3" borderId="2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164" fontId="0" fillId="0" borderId="0" xfId="0" applyNumberFormat="1"/>
    <xf numFmtId="0" fontId="0" fillId="6" borderId="46" xfId="0" applyFill="1" applyBorder="1" applyAlignment="1">
      <alignment horizontal="center" vertical="top"/>
    </xf>
    <xf numFmtId="0" fontId="0" fillId="3" borderId="47" xfId="0" applyFill="1" applyBorder="1"/>
    <xf numFmtId="164" fontId="0" fillId="2" borderId="48" xfId="0" applyNumberFormat="1" applyFill="1" applyBorder="1"/>
    <xf numFmtId="164" fontId="1" fillId="2" borderId="49" xfId="0" applyNumberFormat="1" applyFont="1" applyFill="1" applyBorder="1"/>
    <xf numFmtId="164" fontId="0" fillId="3" borderId="46" xfId="0" applyNumberFormat="1" applyFill="1" applyBorder="1"/>
    <xf numFmtId="164" fontId="0" fillId="2" borderId="47" xfId="0" applyNumberFormat="1" applyFill="1" applyBorder="1"/>
    <xf numFmtId="164" fontId="0" fillId="2" borderId="49" xfId="0" applyNumberFormat="1" applyFont="1" applyFill="1" applyBorder="1"/>
    <xf numFmtId="164" fontId="0" fillId="2" borderId="49" xfId="0" applyNumberFormat="1" applyFill="1" applyBorder="1"/>
    <xf numFmtId="164" fontId="0" fillId="2" borderId="48" xfId="0" applyNumberFormat="1" applyFont="1" applyFill="1" applyBorder="1"/>
    <xf numFmtId="164" fontId="1" fillId="2" borderId="48" xfId="0" applyNumberFormat="1" applyFont="1" applyFill="1" applyBorder="1"/>
    <xf numFmtId="0" fontId="0" fillId="2" borderId="48" xfId="0" applyFill="1" applyBorder="1"/>
    <xf numFmtId="164" fontId="7" fillId="3" borderId="5" xfId="0" applyNumberFormat="1" applyFont="1" applyFill="1" applyBorder="1"/>
    <xf numFmtId="3" fontId="4" fillId="7" borderId="46" xfId="0" applyNumberFormat="1" applyFont="1" applyFill="1" applyBorder="1"/>
    <xf numFmtId="3" fontId="11" fillId="0" borderId="50" xfId="0" applyNumberFormat="1" applyFont="1" applyBorder="1"/>
    <xf numFmtId="3" fontId="12" fillId="3" borderId="46" xfId="0" applyNumberFormat="1" applyFont="1" applyFill="1" applyBorder="1"/>
    <xf numFmtId="0" fontId="0" fillId="0" borderId="21" xfId="0" applyBorder="1"/>
    <xf numFmtId="0" fontId="3" fillId="0" borderId="21" xfId="0" applyFont="1" applyBorder="1" applyAlignment="1"/>
    <xf numFmtId="0" fontId="0" fillId="0" borderId="21" xfId="0" applyFill="1" applyBorder="1" applyAlignment="1">
      <alignment horizontal="center"/>
    </xf>
    <xf numFmtId="0" fontId="5" fillId="4" borderId="21" xfId="0" applyFont="1" applyFill="1" applyBorder="1" applyAlignment="1"/>
    <xf numFmtId="0" fontId="6" fillId="0" borderId="21" xfId="0" applyFont="1" applyBorder="1" applyAlignment="1">
      <alignment horizontal="center"/>
    </xf>
    <xf numFmtId="0" fontId="6" fillId="5" borderId="21" xfId="0" applyFont="1" applyFill="1" applyBorder="1" applyAlignment="1">
      <alignment horizontal="center"/>
    </xf>
    <xf numFmtId="0" fontId="0" fillId="6" borderId="21" xfId="0" applyFill="1" applyBorder="1" applyAlignment="1">
      <alignment horizontal="center" vertical="top"/>
    </xf>
    <xf numFmtId="0" fontId="0" fillId="0" borderId="21" xfId="0" applyFill="1" applyBorder="1" applyAlignment="1">
      <alignment vertical="top"/>
    </xf>
    <xf numFmtId="0" fontId="0" fillId="3" borderId="21" xfId="0" applyFill="1" applyBorder="1"/>
    <xf numFmtId="164" fontId="1" fillId="2" borderId="21" xfId="0" applyNumberFormat="1" applyFont="1" applyFill="1" applyBorder="1"/>
    <xf numFmtId="164" fontId="0" fillId="3" borderId="21" xfId="0" applyNumberFormat="1" applyFill="1" applyBorder="1"/>
    <xf numFmtId="164" fontId="7" fillId="3" borderId="21" xfId="0" applyNumberFormat="1" applyFont="1" applyFill="1" applyBorder="1"/>
    <xf numFmtId="3" fontId="4" fillId="7" borderId="21" xfId="0" applyNumberFormat="1" applyFont="1" applyFill="1" applyBorder="1"/>
    <xf numFmtId="3" fontId="11" fillId="0" borderId="21" xfId="0" applyNumberFormat="1" applyFont="1" applyBorder="1"/>
    <xf numFmtId="3" fontId="12" fillId="3" borderId="21" xfId="0" applyNumberFormat="1" applyFont="1" applyFill="1" applyBorder="1"/>
    <xf numFmtId="3" fontId="0" fillId="0" borderId="2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205398</xdr:colOff>
      <xdr:row>2</xdr:row>
      <xdr:rowOff>41276</xdr:rowOff>
    </xdr:from>
    <xdr:to>
      <xdr:col>8</xdr:col>
      <xdr:colOff>759519</xdr:colOff>
      <xdr:row>2</xdr:row>
      <xdr:rowOff>777876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6928461" y="517526"/>
          <a:ext cx="554121" cy="736600"/>
        </a:xfrm>
        <a:prstGeom prst="rect">
          <a:avLst/>
        </a:prstGeom>
      </xdr:spPr>
    </xdr:pic>
    <xdr:clientData/>
  </xdr:twoCellAnchor>
  <xdr:twoCellAnchor>
    <xdr:from>
      <xdr:col>7</xdr:col>
      <xdr:colOff>600075</xdr:colOff>
      <xdr:row>2</xdr:row>
      <xdr:rowOff>1038225</xdr:rowOff>
    </xdr:from>
    <xdr:to>
      <xdr:col>8</xdr:col>
      <xdr:colOff>95250</xdr:colOff>
      <xdr:row>3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6762750" y="1495425"/>
          <a:ext cx="104775" cy="13335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tabSelected="1" topLeftCell="A31" zoomScale="91" zoomScaleNormal="91" workbookViewId="0">
      <selection activeCell="N31" sqref="N31"/>
    </sheetView>
  </sheetViews>
  <sheetFormatPr defaultRowHeight="15" x14ac:dyDescent="0.25"/>
  <cols>
    <col min="2" max="2" width="7" bestFit="1" customWidth="1"/>
    <col min="3" max="3" width="38.28515625" bestFit="1" customWidth="1"/>
    <col min="4" max="4" width="7.42578125" customWidth="1"/>
    <col min="5" max="5" width="7.7109375" customWidth="1"/>
    <col min="6" max="6" width="9.5703125" customWidth="1"/>
    <col min="8" max="8" width="7.5703125" customWidth="1"/>
    <col min="9" max="9" width="12.28515625" customWidth="1"/>
    <col min="10" max="11" width="0" hidden="1" customWidth="1"/>
    <col min="12" max="12" width="16.28515625" style="116" bestFit="1" customWidth="1"/>
    <col min="13" max="14" width="16.28515625" style="116" customWidth="1"/>
    <col min="15" max="15" width="9.140625" style="116"/>
  </cols>
  <sheetData>
    <row r="1" spans="1:16" ht="15.75" thickBot="1" x14ac:dyDescent="0.3"/>
    <row r="2" spans="1:16" ht="21.75" thickBot="1" x14ac:dyDescent="0.4">
      <c r="B2" s="61" t="s">
        <v>0</v>
      </c>
      <c r="C2" s="62"/>
      <c r="D2" s="62"/>
      <c r="E2" s="62"/>
      <c r="F2" s="62"/>
      <c r="G2" s="62"/>
      <c r="H2" s="62"/>
      <c r="I2" s="63"/>
      <c r="J2" s="33"/>
      <c r="K2" s="33"/>
      <c r="L2" s="117"/>
      <c r="M2" s="117"/>
      <c r="N2" s="117"/>
    </row>
    <row r="3" spans="1:16" ht="63" customHeight="1" thickBot="1" x14ac:dyDescent="0.3">
      <c r="B3" s="83" t="s">
        <v>47</v>
      </c>
      <c r="C3" s="84"/>
      <c r="D3" s="84"/>
      <c r="E3" s="1"/>
      <c r="F3" s="1"/>
      <c r="G3" s="1"/>
      <c r="H3" s="1"/>
      <c r="I3" s="27"/>
      <c r="J3" s="80"/>
      <c r="K3" s="81"/>
      <c r="L3" s="118"/>
      <c r="M3" s="118"/>
      <c r="N3" s="118"/>
    </row>
    <row r="4" spans="1:16" ht="19.5" thickBot="1" x14ac:dyDescent="0.35">
      <c r="B4" s="64" t="s">
        <v>80</v>
      </c>
      <c r="C4" s="65"/>
      <c r="D4" s="65"/>
      <c r="E4" s="65"/>
      <c r="F4" s="65"/>
      <c r="G4" s="65"/>
      <c r="H4" s="65"/>
      <c r="I4" s="66"/>
      <c r="J4" s="34"/>
      <c r="K4" s="34"/>
      <c r="L4" s="119"/>
      <c r="M4" s="119"/>
      <c r="N4" s="119"/>
    </row>
    <row r="5" spans="1:16" ht="16.5" thickBot="1" x14ac:dyDescent="0.3">
      <c r="B5" s="67" t="s">
        <v>81</v>
      </c>
      <c r="C5" s="68"/>
      <c r="D5" s="2"/>
      <c r="E5" s="2"/>
      <c r="F5" s="2"/>
      <c r="G5" s="2"/>
      <c r="H5" s="85" t="s">
        <v>83</v>
      </c>
      <c r="I5" s="77"/>
      <c r="J5" s="76" t="s">
        <v>70</v>
      </c>
      <c r="K5" s="77"/>
      <c r="L5" s="120"/>
      <c r="M5" s="120"/>
      <c r="N5" s="120"/>
    </row>
    <row r="6" spans="1:16" ht="33.75" customHeight="1" thickBot="1" x14ac:dyDescent="0.3">
      <c r="B6" s="69" t="s">
        <v>82</v>
      </c>
      <c r="C6" s="70"/>
      <c r="D6" s="2"/>
      <c r="E6" s="2"/>
      <c r="F6" s="2"/>
      <c r="G6" s="2"/>
      <c r="H6" s="82" t="s">
        <v>84</v>
      </c>
      <c r="I6" s="79"/>
      <c r="J6" s="78" t="s">
        <v>79</v>
      </c>
      <c r="K6" s="79"/>
      <c r="L6" s="121"/>
      <c r="M6" s="121"/>
      <c r="N6" s="121"/>
    </row>
    <row r="7" spans="1:16" ht="30.75" thickBot="1" x14ac:dyDescent="0.3">
      <c r="B7" s="10" t="s">
        <v>1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50" t="s">
        <v>8</v>
      </c>
      <c r="J7" s="39" t="s">
        <v>42</v>
      </c>
      <c r="K7" s="101" t="s">
        <v>43</v>
      </c>
      <c r="L7" s="122" t="s">
        <v>87</v>
      </c>
      <c r="M7" s="122" t="s">
        <v>88</v>
      </c>
      <c r="N7" s="122"/>
    </row>
    <row r="8" spans="1:16" ht="15.75" thickBot="1" x14ac:dyDescent="0.3">
      <c r="B8" s="35"/>
      <c r="C8" s="36"/>
      <c r="D8" s="36"/>
      <c r="E8" s="36"/>
      <c r="F8" s="36"/>
      <c r="G8" s="36"/>
      <c r="H8" s="36"/>
      <c r="I8" s="37"/>
      <c r="J8" s="36"/>
      <c r="K8" s="36"/>
      <c r="L8" s="123"/>
      <c r="M8" s="123"/>
      <c r="N8" s="123"/>
    </row>
    <row r="9" spans="1:16" x14ac:dyDescent="0.25">
      <c r="B9" s="91" t="s">
        <v>9</v>
      </c>
      <c r="C9" s="92"/>
      <c r="D9" s="92"/>
      <c r="E9" s="92"/>
      <c r="F9" s="92"/>
      <c r="G9" s="92"/>
      <c r="H9" s="92"/>
      <c r="I9" s="93"/>
      <c r="J9" s="40"/>
      <c r="K9" s="102"/>
      <c r="L9" s="124"/>
      <c r="M9" s="124"/>
      <c r="N9" s="124"/>
    </row>
    <row r="10" spans="1:16" x14ac:dyDescent="0.25">
      <c r="B10" s="21">
        <v>1</v>
      </c>
      <c r="C10" s="3" t="s">
        <v>21</v>
      </c>
      <c r="D10" s="3">
        <v>175</v>
      </c>
      <c r="E10" s="3">
        <v>31</v>
      </c>
      <c r="F10" s="4">
        <f>D10*E10/144</f>
        <v>37.673611111111114</v>
      </c>
      <c r="G10" s="3">
        <v>650</v>
      </c>
      <c r="H10" s="3">
        <v>1</v>
      </c>
      <c r="I10" s="51">
        <f>F10*G10*H10</f>
        <v>24487.847222222223</v>
      </c>
      <c r="J10" s="41">
        <v>1</v>
      </c>
      <c r="K10" s="103">
        <f>I10*J10</f>
        <v>24487.847222222223</v>
      </c>
      <c r="L10" s="15"/>
      <c r="M10" s="15">
        <v>22899</v>
      </c>
      <c r="N10" s="15">
        <f>I10-M10</f>
        <v>1588.8472222222226</v>
      </c>
      <c r="P10" t="s">
        <v>71</v>
      </c>
    </row>
    <row r="11" spans="1:16" x14ac:dyDescent="0.25">
      <c r="B11" s="21">
        <v>2</v>
      </c>
      <c r="C11" s="3" t="s">
        <v>23</v>
      </c>
      <c r="D11" s="3">
        <v>101</v>
      </c>
      <c r="E11" s="3">
        <v>65</v>
      </c>
      <c r="F11" s="4">
        <f t="shared" ref="F11:F49" si="0">D11*E11/144</f>
        <v>45.590277777777779</v>
      </c>
      <c r="G11" s="3">
        <v>390</v>
      </c>
      <c r="H11" s="3">
        <v>1</v>
      </c>
      <c r="I11" s="51">
        <f t="shared" ref="I11:I62" si="1">F11*G11*H11</f>
        <v>17780.208333333332</v>
      </c>
      <c r="J11" s="41">
        <v>1</v>
      </c>
      <c r="K11" s="103">
        <f t="shared" ref="K11:K15" si="2">I11*J11</f>
        <v>17780.208333333332</v>
      </c>
      <c r="L11" s="15"/>
      <c r="M11" s="15">
        <v>11716</v>
      </c>
      <c r="N11" s="15">
        <f t="shared" ref="N11:N15" si="3">I11-M11</f>
        <v>6064.2083333333321</v>
      </c>
      <c r="P11" t="s">
        <v>71</v>
      </c>
    </row>
    <row r="12" spans="1:16" x14ac:dyDescent="0.25">
      <c r="B12" s="21">
        <v>3</v>
      </c>
      <c r="C12" s="3" t="s">
        <v>24</v>
      </c>
      <c r="D12" s="3">
        <v>93</v>
      </c>
      <c r="E12" s="3">
        <v>48</v>
      </c>
      <c r="F12" s="4">
        <f t="shared" si="0"/>
        <v>31</v>
      </c>
      <c r="G12" s="3">
        <v>390</v>
      </c>
      <c r="H12" s="3">
        <v>1</v>
      </c>
      <c r="I12" s="51">
        <f t="shared" si="1"/>
        <v>12090</v>
      </c>
      <c r="J12" s="41">
        <v>1</v>
      </c>
      <c r="K12" s="103">
        <f t="shared" si="2"/>
        <v>12090</v>
      </c>
      <c r="L12" s="15"/>
      <c r="M12" s="15">
        <v>11602</v>
      </c>
      <c r="N12" s="15">
        <f t="shared" si="3"/>
        <v>488</v>
      </c>
      <c r="P12" t="s">
        <v>71</v>
      </c>
    </row>
    <row r="13" spans="1:16" x14ac:dyDescent="0.25">
      <c r="B13" s="21">
        <v>4</v>
      </c>
      <c r="C13" s="3" t="s">
        <v>22</v>
      </c>
      <c r="D13" s="3">
        <v>125</v>
      </c>
      <c r="E13" s="3">
        <v>39</v>
      </c>
      <c r="F13" s="4">
        <f t="shared" si="0"/>
        <v>33.854166666666664</v>
      </c>
      <c r="G13" s="3">
        <v>390</v>
      </c>
      <c r="H13" s="3">
        <v>1</v>
      </c>
      <c r="I13" s="51">
        <f t="shared" si="1"/>
        <v>13203.124999999998</v>
      </c>
      <c r="J13" s="41">
        <v>1</v>
      </c>
      <c r="K13" s="103">
        <f t="shared" si="2"/>
        <v>13203.124999999998</v>
      </c>
      <c r="L13" s="15"/>
      <c r="M13" s="15">
        <v>24188</v>
      </c>
      <c r="N13" s="15">
        <f t="shared" si="3"/>
        <v>-10984.875000000002</v>
      </c>
      <c r="P13" t="s">
        <v>71</v>
      </c>
    </row>
    <row r="14" spans="1:16" x14ac:dyDescent="0.25">
      <c r="B14" s="21">
        <v>5</v>
      </c>
      <c r="C14" s="3" t="s">
        <v>10</v>
      </c>
      <c r="D14" s="3">
        <v>101</v>
      </c>
      <c r="E14" s="3">
        <v>36</v>
      </c>
      <c r="F14" s="4">
        <f t="shared" si="0"/>
        <v>25.25</v>
      </c>
      <c r="G14" s="3">
        <v>390</v>
      </c>
      <c r="H14" s="3">
        <v>1</v>
      </c>
      <c r="I14" s="51">
        <f t="shared" si="1"/>
        <v>9847.5</v>
      </c>
      <c r="J14" s="41">
        <v>1</v>
      </c>
      <c r="K14" s="103">
        <f t="shared" si="2"/>
        <v>9847.5</v>
      </c>
      <c r="L14" s="15"/>
      <c r="M14" s="15">
        <v>9847</v>
      </c>
      <c r="N14" s="15">
        <f t="shared" si="3"/>
        <v>0.5</v>
      </c>
      <c r="P14" t="s">
        <v>72</v>
      </c>
    </row>
    <row r="15" spans="1:16" x14ac:dyDescent="0.25">
      <c r="A15" t="s">
        <v>85</v>
      </c>
      <c r="B15" s="21">
        <v>6</v>
      </c>
      <c r="C15" s="3" t="s">
        <v>25</v>
      </c>
      <c r="D15" s="3">
        <v>39</v>
      </c>
      <c r="E15" s="3">
        <v>101</v>
      </c>
      <c r="F15" s="4">
        <f t="shared" si="0"/>
        <v>27.354166666666668</v>
      </c>
      <c r="G15" s="3">
        <v>390</v>
      </c>
      <c r="H15" s="3">
        <v>1</v>
      </c>
      <c r="I15" s="51">
        <f t="shared" si="1"/>
        <v>10668.125</v>
      </c>
      <c r="J15" s="41">
        <v>1</v>
      </c>
      <c r="K15" s="103">
        <f t="shared" si="2"/>
        <v>10668.125</v>
      </c>
      <c r="L15" s="15">
        <f>I15</f>
        <v>10668.125</v>
      </c>
      <c r="M15" s="15"/>
      <c r="N15" s="15">
        <f t="shared" si="3"/>
        <v>10668.125</v>
      </c>
      <c r="P15" t="s">
        <v>71</v>
      </c>
    </row>
    <row r="16" spans="1:16" ht="15.75" thickBot="1" x14ac:dyDescent="0.3">
      <c r="B16" s="22"/>
      <c r="C16" s="5"/>
      <c r="D16" s="5"/>
      <c r="E16" s="5"/>
      <c r="F16" s="6"/>
      <c r="G16" s="5"/>
      <c r="H16" s="5"/>
      <c r="I16" s="52">
        <f>SUM(I10:I15)</f>
        <v>88076.805555555547</v>
      </c>
      <c r="J16" s="42"/>
      <c r="K16" s="104">
        <f>SUM(K10:K15)</f>
        <v>88076.805555555547</v>
      </c>
      <c r="L16" s="125"/>
      <c r="M16" s="125"/>
      <c r="N16" s="125"/>
    </row>
    <row r="17" spans="1:16" ht="15.75" thickBot="1" x14ac:dyDescent="0.3">
      <c r="B17" s="94" t="s">
        <v>11</v>
      </c>
      <c r="C17" s="95"/>
      <c r="D17" s="95"/>
      <c r="E17" s="95"/>
      <c r="F17" s="95"/>
      <c r="G17" s="95"/>
      <c r="H17" s="95"/>
      <c r="I17" s="96"/>
      <c r="J17" s="43"/>
      <c r="K17" s="105"/>
      <c r="L17" s="126"/>
      <c r="M17" s="126"/>
      <c r="N17" s="126"/>
    </row>
    <row r="18" spans="1:16" x14ac:dyDescent="0.25">
      <c r="B18" s="21">
        <v>7</v>
      </c>
      <c r="C18" s="3" t="s">
        <v>56</v>
      </c>
      <c r="D18" s="3">
        <v>96</v>
      </c>
      <c r="E18" s="3">
        <v>101</v>
      </c>
      <c r="F18" s="4">
        <f t="shared" si="0"/>
        <v>67.333333333333329</v>
      </c>
      <c r="G18" s="3">
        <v>280</v>
      </c>
      <c r="H18" s="3">
        <v>1</v>
      </c>
      <c r="I18" s="51">
        <f t="shared" si="1"/>
        <v>18853.333333333332</v>
      </c>
      <c r="J18" s="41">
        <v>1</v>
      </c>
      <c r="K18" s="103">
        <f>J18*I18</f>
        <v>18853.333333333332</v>
      </c>
      <c r="L18" s="15"/>
      <c r="M18" s="15">
        <v>16994</v>
      </c>
      <c r="N18" s="15">
        <f>I18-M18</f>
        <v>1859.3333333333321</v>
      </c>
      <c r="P18" t="s">
        <v>71</v>
      </c>
    </row>
    <row r="19" spans="1:16" x14ac:dyDescent="0.25">
      <c r="B19" s="21">
        <v>8</v>
      </c>
      <c r="C19" s="3" t="s">
        <v>12</v>
      </c>
      <c r="D19" s="3">
        <v>43.5</v>
      </c>
      <c r="E19" s="3">
        <v>91</v>
      </c>
      <c r="F19" s="4">
        <f t="shared" si="0"/>
        <v>27.489583333333332</v>
      </c>
      <c r="G19" s="3">
        <v>250</v>
      </c>
      <c r="H19" s="3">
        <v>1</v>
      </c>
      <c r="I19" s="51">
        <f t="shared" si="1"/>
        <v>6872.395833333333</v>
      </c>
      <c r="J19" s="41">
        <v>1</v>
      </c>
      <c r="K19" s="103">
        <f t="shared" ref="K19:K63" si="4">J19*I19</f>
        <v>6872.395833333333</v>
      </c>
      <c r="L19" s="15"/>
      <c r="M19" s="15">
        <v>6872</v>
      </c>
      <c r="N19" s="15">
        <f t="shared" ref="N19:N23" si="5">I19-M19</f>
        <v>0.39583333333303017</v>
      </c>
      <c r="P19" t="s">
        <v>71</v>
      </c>
    </row>
    <row r="20" spans="1:16" x14ac:dyDescent="0.25">
      <c r="A20" t="s">
        <v>85</v>
      </c>
      <c r="B20" s="21">
        <v>9</v>
      </c>
      <c r="C20" s="3" t="s">
        <v>53</v>
      </c>
      <c r="D20" s="3"/>
      <c r="E20" s="3"/>
      <c r="F20" s="4">
        <v>400</v>
      </c>
      <c r="G20" s="3">
        <v>11</v>
      </c>
      <c r="H20" s="3">
        <v>1</v>
      </c>
      <c r="I20" s="51">
        <f t="shared" si="1"/>
        <v>4400</v>
      </c>
      <c r="J20" s="41">
        <v>1</v>
      </c>
      <c r="K20" s="103">
        <f t="shared" si="4"/>
        <v>4400</v>
      </c>
      <c r="L20" s="15">
        <f>I20</f>
        <v>4400</v>
      </c>
      <c r="M20" s="15"/>
      <c r="N20" s="15">
        <f t="shared" si="5"/>
        <v>4400</v>
      </c>
      <c r="P20" t="s">
        <v>71</v>
      </c>
    </row>
    <row r="21" spans="1:16" x14ac:dyDescent="0.25">
      <c r="B21" s="21">
        <v>10</v>
      </c>
      <c r="C21" s="3" t="s">
        <v>13</v>
      </c>
      <c r="D21" s="3">
        <v>38</v>
      </c>
      <c r="E21" s="3">
        <v>92</v>
      </c>
      <c r="F21" s="4">
        <f t="shared" si="0"/>
        <v>24.277777777777779</v>
      </c>
      <c r="G21" s="3">
        <v>250</v>
      </c>
      <c r="H21" s="3">
        <v>1</v>
      </c>
      <c r="I21" s="51">
        <f t="shared" si="1"/>
        <v>6069.4444444444443</v>
      </c>
      <c r="J21" s="41">
        <v>1</v>
      </c>
      <c r="K21" s="103">
        <f t="shared" si="4"/>
        <v>6069.4444444444443</v>
      </c>
      <c r="L21" s="15"/>
      <c r="M21" s="15">
        <v>6069</v>
      </c>
      <c r="N21" s="15">
        <f t="shared" si="5"/>
        <v>0.44444444444434339</v>
      </c>
      <c r="P21" t="s">
        <v>71</v>
      </c>
    </row>
    <row r="22" spans="1:16" x14ac:dyDescent="0.25">
      <c r="A22" t="s">
        <v>85</v>
      </c>
      <c r="B22" s="21">
        <v>11</v>
      </c>
      <c r="C22" s="3" t="s">
        <v>54</v>
      </c>
      <c r="D22" s="3"/>
      <c r="E22" s="3"/>
      <c r="F22" s="4">
        <v>180</v>
      </c>
      <c r="G22" s="3">
        <v>11</v>
      </c>
      <c r="H22" s="3">
        <v>1</v>
      </c>
      <c r="I22" s="51">
        <f t="shared" si="1"/>
        <v>1980</v>
      </c>
      <c r="J22" s="41">
        <v>1</v>
      </c>
      <c r="K22" s="103">
        <f t="shared" si="4"/>
        <v>1980</v>
      </c>
      <c r="L22" s="15">
        <f>I22</f>
        <v>1980</v>
      </c>
      <c r="M22" s="15"/>
      <c r="N22" s="15">
        <f t="shared" si="5"/>
        <v>1980</v>
      </c>
      <c r="P22" t="s">
        <v>71</v>
      </c>
    </row>
    <row r="23" spans="1:16" x14ac:dyDescent="0.25">
      <c r="A23" t="s">
        <v>85</v>
      </c>
      <c r="B23" s="21">
        <v>12</v>
      </c>
      <c r="C23" s="3" t="s">
        <v>78</v>
      </c>
      <c r="D23" s="3"/>
      <c r="E23" s="3"/>
      <c r="F23" s="4"/>
      <c r="G23" s="3">
        <v>350</v>
      </c>
      <c r="H23" s="3">
        <v>1</v>
      </c>
      <c r="I23" s="51">
        <v>350</v>
      </c>
      <c r="J23" s="41">
        <v>1</v>
      </c>
      <c r="K23" s="103">
        <f t="shared" si="4"/>
        <v>350</v>
      </c>
      <c r="L23" s="15">
        <f>I23</f>
        <v>350</v>
      </c>
      <c r="M23" s="15"/>
      <c r="N23" s="15">
        <f t="shared" si="5"/>
        <v>350</v>
      </c>
      <c r="O23" s="116" t="s">
        <v>73</v>
      </c>
      <c r="P23" t="s">
        <v>71</v>
      </c>
    </row>
    <row r="24" spans="1:16" ht="15.75" thickBot="1" x14ac:dyDescent="0.3">
      <c r="B24" s="22"/>
      <c r="C24" s="5"/>
      <c r="D24" s="5"/>
      <c r="E24" s="5"/>
      <c r="F24" s="6"/>
      <c r="G24" s="5"/>
      <c r="H24" s="5"/>
      <c r="I24" s="52">
        <f>SUM(I18:I23)</f>
        <v>38525.173611111109</v>
      </c>
      <c r="J24" s="42"/>
      <c r="K24" s="104">
        <f>SUM(K18:K23)</f>
        <v>38525.173611111109</v>
      </c>
      <c r="L24" s="125"/>
      <c r="M24" s="125"/>
      <c r="N24" s="125"/>
    </row>
    <row r="25" spans="1:16" ht="15.75" thickBot="1" x14ac:dyDescent="0.3">
      <c r="B25" s="94" t="s">
        <v>26</v>
      </c>
      <c r="C25" s="95"/>
      <c r="D25" s="95"/>
      <c r="E25" s="95"/>
      <c r="F25" s="95"/>
      <c r="G25" s="95"/>
      <c r="H25" s="95"/>
      <c r="I25" s="96"/>
      <c r="J25" s="43"/>
      <c r="K25" s="105"/>
      <c r="L25" s="126"/>
      <c r="M25" s="126"/>
      <c r="N25" s="126"/>
    </row>
    <row r="26" spans="1:16" x14ac:dyDescent="0.25">
      <c r="A26" t="s">
        <v>85</v>
      </c>
      <c r="B26" s="23">
        <v>13</v>
      </c>
      <c r="C26" s="7" t="s">
        <v>62</v>
      </c>
      <c r="D26" s="7">
        <v>14</v>
      </c>
      <c r="E26" s="7">
        <v>50.5</v>
      </c>
      <c r="F26" s="8">
        <f>E26*D26/144</f>
        <v>4.9097222222222223</v>
      </c>
      <c r="G26" s="7">
        <v>210</v>
      </c>
      <c r="H26" s="7">
        <v>1</v>
      </c>
      <c r="I26" s="53">
        <f t="shared" si="1"/>
        <v>1031.0416666666667</v>
      </c>
      <c r="J26" s="44">
        <v>1</v>
      </c>
      <c r="K26" s="106">
        <f t="shared" si="4"/>
        <v>1031.0416666666667</v>
      </c>
      <c r="L26" s="15">
        <f>I26</f>
        <v>1031.0416666666667</v>
      </c>
      <c r="M26" s="15"/>
      <c r="N26" s="15"/>
      <c r="P26" t="s">
        <v>71</v>
      </c>
    </row>
    <row r="27" spans="1:16" x14ac:dyDescent="0.25">
      <c r="B27" s="21">
        <v>14</v>
      </c>
      <c r="C27" s="3" t="s">
        <v>29</v>
      </c>
      <c r="D27" s="3">
        <v>129.5</v>
      </c>
      <c r="E27" s="3">
        <v>92</v>
      </c>
      <c r="F27" s="4">
        <f t="shared" si="0"/>
        <v>82.736111111111114</v>
      </c>
      <c r="G27" s="3">
        <v>210</v>
      </c>
      <c r="H27" s="3">
        <v>1</v>
      </c>
      <c r="I27" s="51">
        <f t="shared" si="1"/>
        <v>17374.583333333336</v>
      </c>
      <c r="J27" s="41">
        <v>1</v>
      </c>
      <c r="K27" s="103">
        <f t="shared" si="4"/>
        <v>17374.583333333336</v>
      </c>
      <c r="L27" s="15"/>
      <c r="M27" s="15">
        <v>4910</v>
      </c>
      <c r="N27" s="15"/>
      <c r="P27" t="s">
        <v>71</v>
      </c>
    </row>
    <row r="28" spans="1:16" x14ac:dyDescent="0.25">
      <c r="B28" s="23">
        <v>15</v>
      </c>
      <c r="C28" s="3" t="s">
        <v>28</v>
      </c>
      <c r="D28" s="3">
        <v>39</v>
      </c>
      <c r="E28" s="3">
        <v>92</v>
      </c>
      <c r="F28" s="4">
        <f t="shared" si="0"/>
        <v>24.916666666666668</v>
      </c>
      <c r="G28" s="3">
        <v>390</v>
      </c>
      <c r="H28" s="3">
        <v>1</v>
      </c>
      <c r="I28" s="51">
        <f t="shared" si="1"/>
        <v>9717.5</v>
      </c>
      <c r="J28" s="41">
        <v>1</v>
      </c>
      <c r="K28" s="103">
        <f t="shared" si="4"/>
        <v>9717.5</v>
      </c>
      <c r="L28" s="15"/>
      <c r="M28" s="15">
        <v>9717</v>
      </c>
      <c r="N28" s="15"/>
      <c r="P28" t="s">
        <v>71</v>
      </c>
    </row>
    <row r="29" spans="1:16" x14ac:dyDescent="0.25">
      <c r="B29" s="21">
        <v>16</v>
      </c>
      <c r="C29" s="3" t="s">
        <v>27</v>
      </c>
      <c r="D29" s="3">
        <v>102</v>
      </c>
      <c r="E29" s="3">
        <v>115</v>
      </c>
      <c r="F29" s="4">
        <f t="shared" si="0"/>
        <v>81.458333333333329</v>
      </c>
      <c r="G29" s="3">
        <v>210</v>
      </c>
      <c r="H29" s="3">
        <v>1</v>
      </c>
      <c r="I29" s="51">
        <f t="shared" si="1"/>
        <v>17106.25</v>
      </c>
      <c r="J29" s="41">
        <v>1</v>
      </c>
      <c r="K29" s="103">
        <f t="shared" si="4"/>
        <v>17106.25</v>
      </c>
      <c r="L29" s="15"/>
      <c r="M29" s="15">
        <v>8855</v>
      </c>
      <c r="N29" s="15"/>
      <c r="P29" t="s">
        <v>71</v>
      </c>
    </row>
    <row r="30" spans="1:16" x14ac:dyDescent="0.25">
      <c r="A30" t="s">
        <v>85</v>
      </c>
      <c r="B30" s="23">
        <v>17</v>
      </c>
      <c r="C30" s="5" t="s">
        <v>48</v>
      </c>
      <c r="D30" s="5"/>
      <c r="E30" s="5"/>
      <c r="F30" s="6"/>
      <c r="G30" s="5"/>
      <c r="H30" s="5"/>
      <c r="I30" s="54">
        <v>4200</v>
      </c>
      <c r="J30" s="45">
        <v>1</v>
      </c>
      <c r="K30" s="103">
        <f t="shared" si="4"/>
        <v>4200</v>
      </c>
      <c r="L30" s="15">
        <f>I30</f>
        <v>4200</v>
      </c>
      <c r="M30" s="15"/>
      <c r="N30" s="15"/>
      <c r="P30" t="s">
        <v>71</v>
      </c>
    </row>
    <row r="31" spans="1:16" ht="15.75" thickBot="1" x14ac:dyDescent="0.3">
      <c r="B31" s="22"/>
      <c r="C31" s="5"/>
      <c r="D31" s="5"/>
      <c r="E31" s="5"/>
      <c r="F31" s="6"/>
      <c r="G31" s="5"/>
      <c r="H31" s="5"/>
      <c r="I31" s="52">
        <f>SUM(I26:I30)</f>
        <v>49429.375</v>
      </c>
      <c r="J31" s="42"/>
      <c r="K31" s="104">
        <f>SUM(K26:K30)</f>
        <v>49429.375</v>
      </c>
      <c r="L31" s="125"/>
      <c r="M31" s="125"/>
      <c r="N31" s="125"/>
    </row>
    <row r="32" spans="1:16" ht="15.75" thickBot="1" x14ac:dyDescent="0.3">
      <c r="B32" s="94" t="s">
        <v>14</v>
      </c>
      <c r="C32" s="95"/>
      <c r="D32" s="95"/>
      <c r="E32" s="95"/>
      <c r="F32" s="95"/>
      <c r="G32" s="95"/>
      <c r="H32" s="95"/>
      <c r="I32" s="96"/>
      <c r="J32" s="43" t="s">
        <v>15</v>
      </c>
      <c r="K32" s="105"/>
      <c r="L32" s="126"/>
      <c r="M32" s="126"/>
      <c r="N32" s="126"/>
    </row>
    <row r="33" spans="1:17" x14ac:dyDescent="0.25">
      <c r="B33" s="23">
        <v>18</v>
      </c>
      <c r="C33" s="7" t="s">
        <v>30</v>
      </c>
      <c r="D33" s="7">
        <v>149</v>
      </c>
      <c r="E33" s="7">
        <v>99</v>
      </c>
      <c r="F33" s="8">
        <f t="shared" si="0"/>
        <v>102.4375</v>
      </c>
      <c r="G33" s="7">
        <v>390</v>
      </c>
      <c r="H33" s="7">
        <v>1</v>
      </c>
      <c r="I33" s="53">
        <f t="shared" si="1"/>
        <v>39950.625</v>
      </c>
      <c r="J33" s="44">
        <v>1</v>
      </c>
      <c r="K33" s="106">
        <f t="shared" si="4"/>
        <v>39950.625</v>
      </c>
      <c r="L33" s="15"/>
      <c r="M33" s="15">
        <v>32567</v>
      </c>
      <c r="N33" s="15"/>
      <c r="P33" t="s">
        <v>71</v>
      </c>
      <c r="Q33">
        <f>20041+12526</f>
        <v>32567</v>
      </c>
    </row>
    <row r="34" spans="1:17" x14ac:dyDescent="0.25">
      <c r="A34" t="s">
        <v>85</v>
      </c>
      <c r="B34" s="21">
        <v>19</v>
      </c>
      <c r="C34" s="3" t="s">
        <v>31</v>
      </c>
      <c r="D34" s="3">
        <v>48.5</v>
      </c>
      <c r="E34" s="3">
        <v>92</v>
      </c>
      <c r="F34" s="4">
        <f>E34*D34/144</f>
        <v>30.986111111111111</v>
      </c>
      <c r="G34" s="3">
        <v>390</v>
      </c>
      <c r="H34" s="3">
        <v>1</v>
      </c>
      <c r="I34" s="51">
        <f t="shared" si="1"/>
        <v>12084.583333333334</v>
      </c>
      <c r="J34" s="41">
        <v>1</v>
      </c>
      <c r="K34" s="103">
        <f t="shared" si="4"/>
        <v>12084.583333333334</v>
      </c>
      <c r="L34" s="15">
        <f>I34</f>
        <v>12084.583333333334</v>
      </c>
      <c r="M34" s="15"/>
      <c r="N34" s="15"/>
      <c r="P34" t="s">
        <v>71</v>
      </c>
    </row>
    <row r="35" spans="1:17" x14ac:dyDescent="0.25">
      <c r="B35" s="23">
        <v>20</v>
      </c>
      <c r="C35" s="3" t="s">
        <v>32</v>
      </c>
      <c r="D35" s="3">
        <v>140</v>
      </c>
      <c r="E35" s="3">
        <v>92</v>
      </c>
      <c r="F35" s="4">
        <f t="shared" si="0"/>
        <v>89.444444444444443</v>
      </c>
      <c r="G35" s="3">
        <v>280</v>
      </c>
      <c r="H35" s="3">
        <v>1</v>
      </c>
      <c r="I35" s="51">
        <f t="shared" si="1"/>
        <v>25044.444444444445</v>
      </c>
      <c r="J35" s="41">
        <v>1</v>
      </c>
      <c r="K35" s="103">
        <f t="shared" si="4"/>
        <v>25044.444444444445</v>
      </c>
      <c r="L35" s="15"/>
      <c r="M35" s="15">
        <v>9800</v>
      </c>
      <c r="N35" s="15"/>
      <c r="P35" t="s">
        <v>71</v>
      </c>
    </row>
    <row r="36" spans="1:17" x14ac:dyDescent="0.25">
      <c r="B36" s="21">
        <v>21</v>
      </c>
      <c r="C36" s="3" t="s">
        <v>33</v>
      </c>
      <c r="D36" s="3"/>
      <c r="E36" s="3"/>
      <c r="F36" s="4">
        <f t="shared" si="0"/>
        <v>0</v>
      </c>
      <c r="G36" s="3">
        <v>12500</v>
      </c>
      <c r="H36" s="3">
        <v>1</v>
      </c>
      <c r="I36" s="51">
        <f>G36</f>
        <v>12500</v>
      </c>
      <c r="J36" s="41">
        <v>1</v>
      </c>
      <c r="K36" s="103">
        <f t="shared" si="4"/>
        <v>12500</v>
      </c>
      <c r="L36" s="15"/>
      <c r="M36" s="15">
        <v>11000</v>
      </c>
      <c r="N36" s="15"/>
      <c r="P36" t="s">
        <v>71</v>
      </c>
    </row>
    <row r="37" spans="1:17" x14ac:dyDescent="0.25">
      <c r="B37" s="23">
        <v>22</v>
      </c>
      <c r="C37" s="3" t="s">
        <v>16</v>
      </c>
      <c r="D37" s="3"/>
      <c r="E37" s="3"/>
      <c r="F37" s="4">
        <v>1</v>
      </c>
      <c r="G37" s="3">
        <v>3200</v>
      </c>
      <c r="H37" s="3">
        <v>2</v>
      </c>
      <c r="I37" s="51">
        <f t="shared" si="1"/>
        <v>6400</v>
      </c>
      <c r="J37" s="41">
        <v>1</v>
      </c>
      <c r="K37" s="103">
        <f t="shared" si="4"/>
        <v>6400</v>
      </c>
      <c r="L37" s="15"/>
      <c r="M37" s="15">
        <v>6400</v>
      </c>
      <c r="N37" s="15"/>
      <c r="P37" t="s">
        <v>71</v>
      </c>
    </row>
    <row r="38" spans="1:17" x14ac:dyDescent="0.25">
      <c r="B38" s="21">
        <v>23</v>
      </c>
      <c r="C38" s="3" t="s">
        <v>34</v>
      </c>
      <c r="D38" s="3">
        <v>129</v>
      </c>
      <c r="E38" s="3">
        <v>92</v>
      </c>
      <c r="F38" s="4">
        <f t="shared" si="0"/>
        <v>82.416666666666671</v>
      </c>
      <c r="G38" s="3">
        <v>210</v>
      </c>
      <c r="H38" s="3">
        <v>1</v>
      </c>
      <c r="I38" s="51">
        <f t="shared" si="1"/>
        <v>17307.5</v>
      </c>
      <c r="J38" s="41">
        <v>1</v>
      </c>
      <c r="K38" s="103">
        <f t="shared" si="4"/>
        <v>17307.5</v>
      </c>
      <c r="L38" s="15"/>
      <c r="M38" s="15">
        <v>7583</v>
      </c>
      <c r="N38" s="15"/>
      <c r="P38" t="s">
        <v>71</v>
      </c>
    </row>
    <row r="39" spans="1:17" x14ac:dyDescent="0.25">
      <c r="A39" t="s">
        <v>85</v>
      </c>
      <c r="B39" s="23">
        <v>24</v>
      </c>
      <c r="C39" s="31" t="s">
        <v>74</v>
      </c>
      <c r="D39" s="31">
        <v>19</v>
      </c>
      <c r="E39" s="31">
        <v>24</v>
      </c>
      <c r="F39" s="32">
        <f>D39*E39/144</f>
        <v>3.1666666666666665</v>
      </c>
      <c r="G39" s="31">
        <v>390</v>
      </c>
      <c r="H39" s="31">
        <v>1</v>
      </c>
      <c r="I39" s="55">
        <f t="shared" si="1"/>
        <v>1235</v>
      </c>
      <c r="J39" s="46">
        <v>1</v>
      </c>
      <c r="K39" s="107">
        <f t="shared" si="4"/>
        <v>1235</v>
      </c>
      <c r="L39" s="20">
        <f>I39</f>
        <v>1235</v>
      </c>
      <c r="M39" s="20"/>
      <c r="N39" s="20"/>
    </row>
    <row r="40" spans="1:17" ht="15.75" thickBot="1" x14ac:dyDescent="0.3">
      <c r="B40" s="22"/>
      <c r="C40" s="5"/>
      <c r="D40" s="5"/>
      <c r="E40" s="5"/>
      <c r="F40" s="6"/>
      <c r="G40" s="5"/>
      <c r="H40" s="5"/>
      <c r="I40" s="52">
        <f>SUM(I33:I39)</f>
        <v>114522.15277777778</v>
      </c>
      <c r="J40" s="42"/>
      <c r="K40" s="104">
        <f>SUM(K33:K39)</f>
        <v>114522.15277777778</v>
      </c>
      <c r="L40" s="125"/>
      <c r="M40" s="125"/>
      <c r="N40" s="125"/>
    </row>
    <row r="41" spans="1:17" ht="15.75" thickBot="1" x14ac:dyDescent="0.3">
      <c r="B41" s="94" t="s">
        <v>19</v>
      </c>
      <c r="C41" s="95"/>
      <c r="D41" s="95"/>
      <c r="E41" s="95"/>
      <c r="F41" s="95"/>
      <c r="G41" s="95"/>
      <c r="H41" s="95"/>
      <c r="I41" s="96"/>
      <c r="J41" s="43"/>
      <c r="K41" s="105"/>
      <c r="L41" s="126"/>
      <c r="M41" s="126"/>
      <c r="N41" s="126"/>
    </row>
    <row r="42" spans="1:17" x14ac:dyDescent="0.25">
      <c r="B42" s="23">
        <v>25</v>
      </c>
      <c r="C42" s="7" t="s">
        <v>65</v>
      </c>
      <c r="D42" s="7">
        <v>143</v>
      </c>
      <c r="E42" s="7">
        <v>92</v>
      </c>
      <c r="F42" s="8">
        <f t="shared" si="0"/>
        <v>91.361111111111114</v>
      </c>
      <c r="G42" s="7">
        <v>390</v>
      </c>
      <c r="H42" s="7">
        <v>1</v>
      </c>
      <c r="I42" s="53">
        <f t="shared" si="1"/>
        <v>35630.833333333336</v>
      </c>
      <c r="J42" s="44">
        <v>1</v>
      </c>
      <c r="K42" s="106">
        <f t="shared" si="4"/>
        <v>35630.833333333336</v>
      </c>
      <c r="L42" s="15"/>
      <c r="M42" s="15"/>
      <c r="N42" s="15"/>
      <c r="P42" t="s">
        <v>71</v>
      </c>
    </row>
    <row r="43" spans="1:17" x14ac:dyDescent="0.25">
      <c r="B43" s="21">
        <v>26</v>
      </c>
      <c r="C43" s="3" t="s">
        <v>33</v>
      </c>
      <c r="D43" s="3"/>
      <c r="E43" s="3"/>
      <c r="F43" s="4">
        <v>1</v>
      </c>
      <c r="G43" s="3">
        <v>12500</v>
      </c>
      <c r="H43" s="3">
        <v>1</v>
      </c>
      <c r="I43" s="51">
        <f t="shared" si="1"/>
        <v>12500</v>
      </c>
      <c r="J43" s="41">
        <v>1</v>
      </c>
      <c r="K43" s="103">
        <f t="shared" si="4"/>
        <v>12500</v>
      </c>
      <c r="L43" s="15"/>
      <c r="M43" s="15"/>
      <c r="N43" s="15"/>
      <c r="P43" t="s">
        <v>71</v>
      </c>
    </row>
    <row r="44" spans="1:17" x14ac:dyDescent="0.25">
      <c r="B44" s="23">
        <v>27</v>
      </c>
      <c r="C44" s="3" t="s">
        <v>16</v>
      </c>
      <c r="D44" s="3"/>
      <c r="E44" s="3"/>
      <c r="F44" s="4">
        <v>1</v>
      </c>
      <c r="G44" s="3">
        <v>3200</v>
      </c>
      <c r="H44" s="3">
        <v>2</v>
      </c>
      <c r="I44" s="51">
        <f t="shared" si="1"/>
        <v>6400</v>
      </c>
      <c r="J44" s="41">
        <v>1</v>
      </c>
      <c r="K44" s="103">
        <f t="shared" si="4"/>
        <v>6400</v>
      </c>
      <c r="L44" s="15"/>
      <c r="M44" s="15"/>
      <c r="N44" s="15"/>
      <c r="P44" t="s">
        <v>71</v>
      </c>
    </row>
    <row r="45" spans="1:17" x14ac:dyDescent="0.25">
      <c r="B45" s="21">
        <v>28</v>
      </c>
      <c r="C45" s="3" t="s">
        <v>35</v>
      </c>
      <c r="D45" s="3">
        <v>100</v>
      </c>
      <c r="E45" s="3">
        <v>114</v>
      </c>
      <c r="F45" s="4">
        <f>D45*E45/144</f>
        <v>79.166666666666671</v>
      </c>
      <c r="G45" s="3">
        <v>210</v>
      </c>
      <c r="H45" s="3">
        <v>1</v>
      </c>
      <c r="I45" s="51">
        <f>F45*G45*H45</f>
        <v>16625</v>
      </c>
      <c r="J45" s="41">
        <v>1</v>
      </c>
      <c r="K45" s="103">
        <f t="shared" si="4"/>
        <v>16625</v>
      </c>
      <c r="L45" s="15"/>
      <c r="M45" s="15"/>
      <c r="N45" s="15"/>
      <c r="P45" t="s">
        <v>71</v>
      </c>
    </row>
    <row r="46" spans="1:17" x14ac:dyDescent="0.25">
      <c r="B46" s="23">
        <v>29</v>
      </c>
      <c r="C46" s="3" t="s">
        <v>36</v>
      </c>
      <c r="D46" s="3">
        <v>92</v>
      </c>
      <c r="E46" s="3">
        <v>42</v>
      </c>
      <c r="F46" s="4">
        <f t="shared" si="0"/>
        <v>26.833333333333332</v>
      </c>
      <c r="G46" s="3">
        <v>390</v>
      </c>
      <c r="H46" s="3">
        <v>1</v>
      </c>
      <c r="I46" s="51">
        <f t="shared" si="1"/>
        <v>10465</v>
      </c>
      <c r="J46" s="41">
        <v>1</v>
      </c>
      <c r="K46" s="103">
        <f t="shared" si="4"/>
        <v>10465</v>
      </c>
      <c r="L46" s="15"/>
      <c r="M46" s="15"/>
      <c r="N46" s="15"/>
      <c r="P46" t="s">
        <v>71</v>
      </c>
    </row>
    <row r="47" spans="1:17" x14ac:dyDescent="0.25">
      <c r="B47" s="21">
        <v>30</v>
      </c>
      <c r="C47" s="3" t="s">
        <v>18</v>
      </c>
      <c r="D47" s="3">
        <v>84</v>
      </c>
      <c r="E47" s="3">
        <v>92</v>
      </c>
      <c r="F47" s="4">
        <f t="shared" si="0"/>
        <v>53.666666666666664</v>
      </c>
      <c r="G47" s="3">
        <v>390</v>
      </c>
      <c r="H47" s="3">
        <v>1</v>
      </c>
      <c r="I47" s="51">
        <f t="shared" si="1"/>
        <v>20930</v>
      </c>
      <c r="J47" s="41">
        <v>1</v>
      </c>
      <c r="K47" s="103">
        <f t="shared" si="4"/>
        <v>20930</v>
      </c>
      <c r="L47" s="15"/>
      <c r="M47" s="15"/>
      <c r="N47" s="15"/>
      <c r="P47" t="s">
        <v>71</v>
      </c>
    </row>
    <row r="48" spans="1:17" x14ac:dyDescent="0.25">
      <c r="B48" s="23">
        <v>31</v>
      </c>
      <c r="C48" s="3" t="s">
        <v>37</v>
      </c>
      <c r="D48" s="3">
        <v>93</v>
      </c>
      <c r="E48" s="3">
        <v>92</v>
      </c>
      <c r="F48" s="4">
        <f t="shared" si="0"/>
        <v>59.416666666666664</v>
      </c>
      <c r="G48" s="3">
        <v>280</v>
      </c>
      <c r="H48" s="3">
        <v>1</v>
      </c>
      <c r="I48" s="51">
        <f t="shared" si="1"/>
        <v>16636.666666666664</v>
      </c>
      <c r="J48" s="41">
        <v>1</v>
      </c>
      <c r="K48" s="103">
        <f t="shared" si="4"/>
        <v>16636.666666666664</v>
      </c>
      <c r="L48" s="15"/>
      <c r="M48" s="15"/>
      <c r="N48" s="15"/>
      <c r="P48" t="s">
        <v>71</v>
      </c>
    </row>
    <row r="49" spans="1:17" x14ac:dyDescent="0.25">
      <c r="A49" t="s">
        <v>85</v>
      </c>
      <c r="B49" s="21">
        <v>32</v>
      </c>
      <c r="C49" s="3" t="s">
        <v>38</v>
      </c>
      <c r="D49" s="3">
        <v>16</v>
      </c>
      <c r="E49" s="3">
        <v>92</v>
      </c>
      <c r="F49" s="4">
        <f t="shared" si="0"/>
        <v>10.222222222222221</v>
      </c>
      <c r="G49" s="3">
        <v>390</v>
      </c>
      <c r="H49" s="3">
        <v>1</v>
      </c>
      <c r="I49" s="51">
        <f t="shared" si="1"/>
        <v>3986.6666666666665</v>
      </c>
      <c r="J49" s="41">
        <v>1</v>
      </c>
      <c r="K49" s="103">
        <f t="shared" si="4"/>
        <v>3986.6666666666665</v>
      </c>
      <c r="L49" s="15">
        <f>I49</f>
        <v>3986.6666666666665</v>
      </c>
      <c r="M49" s="15"/>
      <c r="N49" s="15"/>
      <c r="P49" t="s">
        <v>71</v>
      </c>
    </row>
    <row r="50" spans="1:17" x14ac:dyDescent="0.25">
      <c r="A50" t="s">
        <v>85</v>
      </c>
      <c r="B50" s="23">
        <v>33</v>
      </c>
      <c r="C50" s="5" t="s">
        <v>49</v>
      </c>
      <c r="D50" s="5"/>
      <c r="E50" s="5"/>
      <c r="F50" s="6"/>
      <c r="G50" s="5"/>
      <c r="H50" s="5"/>
      <c r="I50" s="54">
        <v>3200</v>
      </c>
      <c r="J50" s="45">
        <v>1</v>
      </c>
      <c r="K50" s="103">
        <f t="shared" si="4"/>
        <v>3200</v>
      </c>
      <c r="L50" s="15">
        <f>I50</f>
        <v>3200</v>
      </c>
      <c r="M50" s="15"/>
      <c r="N50" s="15"/>
      <c r="P50" t="s">
        <v>71</v>
      </c>
    </row>
    <row r="51" spans="1:17" x14ac:dyDescent="0.25">
      <c r="A51" t="s">
        <v>85</v>
      </c>
      <c r="B51" s="21">
        <v>34</v>
      </c>
      <c r="C51" s="31" t="s">
        <v>75</v>
      </c>
      <c r="D51" s="31">
        <v>38.5</v>
      </c>
      <c r="E51" s="31">
        <v>19</v>
      </c>
      <c r="F51" s="32">
        <f>D51*E51/144</f>
        <v>5.0798611111111107</v>
      </c>
      <c r="G51" s="31">
        <v>390</v>
      </c>
      <c r="H51" s="31">
        <v>1</v>
      </c>
      <c r="I51" s="55">
        <f>F51*G51</f>
        <v>1981.1458333333333</v>
      </c>
      <c r="J51" s="46">
        <v>1</v>
      </c>
      <c r="K51" s="107">
        <f>I51*J51</f>
        <v>1981.1458333333333</v>
      </c>
      <c r="L51" s="20">
        <f>I51</f>
        <v>1981.1458333333333</v>
      </c>
      <c r="M51" s="20"/>
      <c r="N51" s="20"/>
    </row>
    <row r="52" spans="1:17" ht="15.75" thickBot="1" x14ac:dyDescent="0.3">
      <c r="B52" s="22"/>
      <c r="C52" s="5"/>
      <c r="D52" s="5"/>
      <c r="E52" s="5"/>
      <c r="F52" s="6"/>
      <c r="G52" s="5"/>
      <c r="H52" s="5"/>
      <c r="I52" s="52">
        <f>SUM(I42:I51)</f>
        <v>128355.3125</v>
      </c>
      <c r="J52" s="42"/>
      <c r="K52" s="104">
        <f>SUM(K42:K51)</f>
        <v>128355.3125</v>
      </c>
      <c r="L52" s="125"/>
      <c r="M52" s="125"/>
      <c r="N52" s="125"/>
      <c r="Q52" s="100"/>
    </row>
    <row r="53" spans="1:17" ht="15.75" thickBot="1" x14ac:dyDescent="0.3">
      <c r="B53" s="94" t="s">
        <v>17</v>
      </c>
      <c r="C53" s="95"/>
      <c r="D53" s="95"/>
      <c r="E53" s="95"/>
      <c r="F53" s="95"/>
      <c r="G53" s="95"/>
      <c r="H53" s="95"/>
      <c r="I53" s="96"/>
      <c r="J53" s="43"/>
      <c r="K53" s="105"/>
      <c r="L53" s="126"/>
      <c r="M53" s="126"/>
      <c r="N53" s="126"/>
    </row>
    <row r="54" spans="1:17" x14ac:dyDescent="0.25">
      <c r="B54" s="23">
        <v>35</v>
      </c>
      <c r="C54" s="7" t="s">
        <v>33</v>
      </c>
      <c r="D54" s="7"/>
      <c r="E54" s="7"/>
      <c r="F54" s="8">
        <v>1</v>
      </c>
      <c r="G54" s="7">
        <v>12500</v>
      </c>
      <c r="H54" s="7">
        <v>1</v>
      </c>
      <c r="I54" s="53">
        <f t="shared" si="1"/>
        <v>12500</v>
      </c>
      <c r="J54" s="44">
        <v>1</v>
      </c>
      <c r="K54" s="106">
        <f t="shared" si="4"/>
        <v>12500</v>
      </c>
      <c r="L54" s="15"/>
      <c r="M54" s="15"/>
      <c r="N54" s="15"/>
      <c r="P54" t="s">
        <v>71</v>
      </c>
    </row>
    <row r="55" spans="1:17" x14ac:dyDescent="0.25">
      <c r="B55" s="21">
        <v>36</v>
      </c>
      <c r="C55" s="3" t="s">
        <v>16</v>
      </c>
      <c r="D55" s="3"/>
      <c r="E55" s="3"/>
      <c r="F55" s="4">
        <v>1</v>
      </c>
      <c r="G55" s="3">
        <v>3200</v>
      </c>
      <c r="H55" s="3">
        <v>2</v>
      </c>
      <c r="I55" s="51">
        <f t="shared" si="1"/>
        <v>6400</v>
      </c>
      <c r="J55" s="41">
        <v>1</v>
      </c>
      <c r="K55" s="103">
        <f t="shared" si="4"/>
        <v>6400</v>
      </c>
      <c r="L55" s="15"/>
      <c r="M55" s="15"/>
      <c r="N55" s="15"/>
      <c r="P55" t="s">
        <v>71</v>
      </c>
    </row>
    <row r="56" spans="1:17" x14ac:dyDescent="0.25">
      <c r="A56" t="s">
        <v>85</v>
      </c>
      <c r="B56" s="23">
        <v>37</v>
      </c>
      <c r="C56" s="3" t="s">
        <v>50</v>
      </c>
      <c r="D56" s="3">
        <v>38</v>
      </c>
      <c r="E56" s="3">
        <v>92</v>
      </c>
      <c r="F56" s="4">
        <f>D56*E56/144</f>
        <v>24.277777777777779</v>
      </c>
      <c r="G56" s="3">
        <v>390</v>
      </c>
      <c r="H56" s="3">
        <v>1</v>
      </c>
      <c r="I56" s="51">
        <f t="shared" si="1"/>
        <v>9468.3333333333339</v>
      </c>
      <c r="J56" s="41">
        <v>1</v>
      </c>
      <c r="K56" s="103">
        <f t="shared" si="4"/>
        <v>9468.3333333333339</v>
      </c>
      <c r="L56" s="15">
        <f>I56</f>
        <v>9468.3333333333339</v>
      </c>
      <c r="M56" s="15"/>
      <c r="N56" s="15"/>
      <c r="P56" t="s">
        <v>71</v>
      </c>
    </row>
    <row r="57" spans="1:17" x14ac:dyDescent="0.25">
      <c r="B57" s="21">
        <v>38</v>
      </c>
      <c r="C57" s="3" t="s">
        <v>39</v>
      </c>
      <c r="D57" s="3">
        <v>130</v>
      </c>
      <c r="E57" s="3">
        <v>92</v>
      </c>
      <c r="F57" s="4">
        <f>D57*E57/144</f>
        <v>83.055555555555557</v>
      </c>
      <c r="G57" s="3">
        <v>210</v>
      </c>
      <c r="H57" s="3">
        <v>1</v>
      </c>
      <c r="I57" s="51">
        <f t="shared" si="1"/>
        <v>17441.666666666668</v>
      </c>
      <c r="J57" s="41">
        <v>1</v>
      </c>
      <c r="K57" s="103">
        <f t="shared" si="4"/>
        <v>17441.666666666668</v>
      </c>
      <c r="L57" s="15"/>
      <c r="M57" s="15"/>
      <c r="N57" s="15"/>
      <c r="P57" t="s">
        <v>71</v>
      </c>
    </row>
    <row r="58" spans="1:17" x14ac:dyDescent="0.25">
      <c r="B58" s="23">
        <v>39</v>
      </c>
      <c r="C58" s="3" t="s">
        <v>64</v>
      </c>
      <c r="D58" s="3">
        <v>95</v>
      </c>
      <c r="E58" s="3">
        <v>88</v>
      </c>
      <c r="F58" s="4">
        <f>D58*E58/144</f>
        <v>58.055555555555557</v>
      </c>
      <c r="G58" s="3">
        <v>390</v>
      </c>
      <c r="H58" s="3">
        <v>1</v>
      </c>
      <c r="I58" s="51">
        <f t="shared" si="1"/>
        <v>22641.666666666668</v>
      </c>
      <c r="J58" s="41">
        <v>1</v>
      </c>
      <c r="K58" s="103">
        <f t="shared" si="4"/>
        <v>22641.666666666668</v>
      </c>
      <c r="L58" s="15"/>
      <c r="M58" s="15"/>
      <c r="N58" s="15"/>
      <c r="P58" t="s">
        <v>71</v>
      </c>
    </row>
    <row r="59" spans="1:17" x14ac:dyDescent="0.25">
      <c r="A59" t="s">
        <v>85</v>
      </c>
      <c r="B59" s="21">
        <v>40</v>
      </c>
      <c r="C59" s="3" t="s">
        <v>51</v>
      </c>
      <c r="D59" s="3"/>
      <c r="E59" s="3"/>
      <c r="F59" s="4">
        <v>5.33</v>
      </c>
      <c r="G59" s="3">
        <v>240</v>
      </c>
      <c r="H59" s="3">
        <v>1</v>
      </c>
      <c r="I59" s="51">
        <f t="shared" si="1"/>
        <v>1279.2</v>
      </c>
      <c r="J59" s="41">
        <v>1</v>
      </c>
      <c r="K59" s="103">
        <f t="shared" si="4"/>
        <v>1279.2</v>
      </c>
      <c r="L59" s="15">
        <f>I59</f>
        <v>1279.2</v>
      </c>
      <c r="M59" s="15"/>
      <c r="N59" s="15"/>
      <c r="P59" t="s">
        <v>71</v>
      </c>
    </row>
    <row r="60" spans="1:17" x14ac:dyDescent="0.25">
      <c r="B60" s="23">
        <v>41</v>
      </c>
      <c r="C60" s="3" t="s">
        <v>41</v>
      </c>
      <c r="D60" s="3">
        <v>92</v>
      </c>
      <c r="E60" s="3">
        <v>42</v>
      </c>
      <c r="F60" s="4">
        <f>D60*E60/144</f>
        <v>26.833333333333332</v>
      </c>
      <c r="G60" s="3">
        <v>390</v>
      </c>
      <c r="H60" s="3">
        <v>1</v>
      </c>
      <c r="I60" s="51">
        <f t="shared" si="1"/>
        <v>10465</v>
      </c>
      <c r="J60" s="41">
        <v>1</v>
      </c>
      <c r="K60" s="103">
        <f t="shared" si="4"/>
        <v>10465</v>
      </c>
      <c r="L60" s="15"/>
      <c r="M60" s="15"/>
      <c r="N60" s="15"/>
      <c r="P60" t="s">
        <v>71</v>
      </c>
    </row>
    <row r="61" spans="1:17" x14ac:dyDescent="0.25">
      <c r="B61" s="21">
        <v>42</v>
      </c>
      <c r="C61" s="3" t="s">
        <v>40</v>
      </c>
      <c r="D61" s="3">
        <v>92</v>
      </c>
      <c r="E61" s="3">
        <v>92.5</v>
      </c>
      <c r="F61" s="4">
        <f>D61*E61/144</f>
        <v>59.097222222222221</v>
      </c>
      <c r="G61" s="3">
        <v>280</v>
      </c>
      <c r="H61" s="3">
        <v>1</v>
      </c>
      <c r="I61" s="51">
        <f t="shared" si="1"/>
        <v>16547.222222222223</v>
      </c>
      <c r="J61" s="41">
        <v>1</v>
      </c>
      <c r="K61" s="103">
        <f t="shared" si="4"/>
        <v>16547.222222222223</v>
      </c>
      <c r="L61" s="15"/>
      <c r="M61" s="15"/>
      <c r="N61" s="15"/>
      <c r="P61" t="s">
        <v>71</v>
      </c>
    </row>
    <row r="62" spans="1:17" x14ac:dyDescent="0.25">
      <c r="A62" t="s">
        <v>85</v>
      </c>
      <c r="B62" s="23">
        <v>43</v>
      </c>
      <c r="C62" s="5" t="s">
        <v>52</v>
      </c>
      <c r="D62" s="5">
        <v>44.5</v>
      </c>
      <c r="E62" s="5">
        <v>22</v>
      </c>
      <c r="F62" s="6">
        <f>D62*E62/144</f>
        <v>6.7986111111111107</v>
      </c>
      <c r="G62" s="5">
        <v>390</v>
      </c>
      <c r="H62" s="5">
        <v>1</v>
      </c>
      <c r="I62" s="54">
        <f t="shared" si="1"/>
        <v>2651.458333333333</v>
      </c>
      <c r="J62" s="45">
        <v>1</v>
      </c>
      <c r="K62" s="108">
        <f t="shared" si="4"/>
        <v>2651.458333333333</v>
      </c>
      <c r="L62" s="15">
        <f>I62</f>
        <v>2651.458333333333</v>
      </c>
      <c r="M62" s="15"/>
      <c r="N62" s="15"/>
      <c r="O62" s="116" t="s">
        <v>67</v>
      </c>
      <c r="Q62" s="14"/>
    </row>
    <row r="63" spans="1:17" x14ac:dyDescent="0.25">
      <c r="A63" t="s">
        <v>85</v>
      </c>
      <c r="B63" s="21">
        <v>44</v>
      </c>
      <c r="C63" s="19" t="s">
        <v>66</v>
      </c>
      <c r="D63" s="19"/>
      <c r="E63" s="19"/>
      <c r="F63" s="20"/>
      <c r="G63" s="19">
        <v>3200</v>
      </c>
      <c r="H63" s="19"/>
      <c r="I63" s="29">
        <v>3200</v>
      </c>
      <c r="J63" s="47">
        <v>1</v>
      </c>
      <c r="K63" s="109">
        <f t="shared" si="4"/>
        <v>3200</v>
      </c>
      <c r="L63" s="20">
        <f>I63</f>
        <v>3200</v>
      </c>
      <c r="M63" s="20"/>
      <c r="N63" s="20"/>
      <c r="Q63" s="14"/>
    </row>
    <row r="64" spans="1:17" x14ac:dyDescent="0.25">
      <c r="B64" s="9"/>
      <c r="C64" s="14"/>
      <c r="D64" s="14"/>
      <c r="E64" s="14"/>
      <c r="F64" s="15"/>
      <c r="G64" s="14"/>
      <c r="H64" s="14"/>
      <c r="I64" s="30">
        <f>SUM(I54:I63)</f>
        <v>102594.54722222222</v>
      </c>
      <c r="J64" s="48"/>
      <c r="K64" s="110">
        <f>SUM(K54:K63)</f>
        <v>102594.54722222222</v>
      </c>
      <c r="L64" s="125"/>
      <c r="M64" s="125"/>
      <c r="N64" s="125"/>
    </row>
    <row r="65" spans="1:26" x14ac:dyDescent="0.25">
      <c r="A65" t="s">
        <v>86</v>
      </c>
      <c r="B65" s="9">
        <v>45</v>
      </c>
      <c r="C65" s="14" t="s">
        <v>44</v>
      </c>
      <c r="D65" s="14">
        <v>108</v>
      </c>
      <c r="E65" s="14">
        <v>36</v>
      </c>
      <c r="F65" s="14">
        <f>E65*D65/144</f>
        <v>27</v>
      </c>
      <c r="G65" s="14">
        <v>300</v>
      </c>
      <c r="H65" s="14">
        <v>1</v>
      </c>
      <c r="I65" s="28">
        <f>G65*H65*F65</f>
        <v>8100</v>
      </c>
      <c r="J65" s="41">
        <v>1</v>
      </c>
      <c r="K65" s="103">
        <f>I65*J65</f>
        <v>8100</v>
      </c>
      <c r="L65" s="15"/>
      <c r="M65" s="15"/>
      <c r="N65" s="15"/>
      <c r="P65" t="s">
        <v>71</v>
      </c>
    </row>
    <row r="66" spans="1:26" x14ac:dyDescent="0.25">
      <c r="A66" t="s">
        <v>85</v>
      </c>
      <c r="B66" s="9">
        <v>46</v>
      </c>
      <c r="C66" s="14" t="s">
        <v>45</v>
      </c>
      <c r="D66" s="14"/>
      <c r="E66" s="14"/>
      <c r="F66" s="14">
        <v>230</v>
      </c>
      <c r="G66" s="14">
        <v>11</v>
      </c>
      <c r="H66" s="14">
        <v>1</v>
      </c>
      <c r="I66" s="28">
        <f>G66*H66*F66</f>
        <v>2530</v>
      </c>
      <c r="J66" s="41">
        <v>1</v>
      </c>
      <c r="K66" s="103">
        <f>I66*J66</f>
        <v>2530</v>
      </c>
      <c r="L66" s="15">
        <f>I66</f>
        <v>2530</v>
      </c>
      <c r="M66" s="15"/>
      <c r="N66" s="15"/>
      <c r="P66" t="s">
        <v>71</v>
      </c>
    </row>
    <row r="67" spans="1:26" x14ac:dyDescent="0.25">
      <c r="A67" t="s">
        <v>85</v>
      </c>
      <c r="B67" s="9">
        <v>47</v>
      </c>
      <c r="C67" s="14" t="s">
        <v>63</v>
      </c>
      <c r="D67" s="14"/>
      <c r="E67" s="14"/>
      <c r="F67" s="14"/>
      <c r="G67" s="14">
        <v>900</v>
      </c>
      <c r="H67" s="14">
        <v>10</v>
      </c>
      <c r="I67" s="28">
        <f>G67*H67</f>
        <v>9000</v>
      </c>
      <c r="J67" s="41">
        <v>1</v>
      </c>
      <c r="K67" s="103">
        <f>I67*J67</f>
        <v>9000</v>
      </c>
      <c r="L67" s="15">
        <f>I67</f>
        <v>9000</v>
      </c>
      <c r="M67" s="15"/>
      <c r="N67" s="15"/>
      <c r="P67" t="s">
        <v>71</v>
      </c>
    </row>
    <row r="68" spans="1:26" x14ac:dyDescent="0.25">
      <c r="A68" t="s">
        <v>85</v>
      </c>
      <c r="B68" s="9">
        <v>48</v>
      </c>
      <c r="C68" s="14" t="s">
        <v>76</v>
      </c>
      <c r="D68" s="14">
        <v>29</v>
      </c>
      <c r="E68" s="14">
        <v>19</v>
      </c>
      <c r="F68" s="14">
        <f>D68*E68/144</f>
        <v>3.8263888888888888</v>
      </c>
      <c r="G68" s="14">
        <v>390</v>
      </c>
      <c r="H68" s="14">
        <v>1</v>
      </c>
      <c r="I68" s="28">
        <f>F68*G68*H68</f>
        <v>1492.2916666666667</v>
      </c>
      <c r="J68" s="41">
        <v>1</v>
      </c>
      <c r="K68" s="111">
        <f>I68*J68</f>
        <v>1492.2916666666667</v>
      </c>
      <c r="L68" s="15">
        <f>I68</f>
        <v>1492.2916666666667</v>
      </c>
      <c r="M68" s="15"/>
      <c r="N68" s="15"/>
    </row>
    <row r="69" spans="1:26" ht="15.75" thickBot="1" x14ac:dyDescent="0.3">
      <c r="B69" s="24"/>
      <c r="C69" s="17"/>
      <c r="D69" s="17"/>
      <c r="E69" s="17"/>
      <c r="F69" s="17"/>
      <c r="G69" s="17"/>
      <c r="H69" s="17"/>
      <c r="I69" s="25"/>
      <c r="J69" s="18"/>
      <c r="K69" s="17"/>
      <c r="L69" s="14"/>
      <c r="M69" s="14"/>
      <c r="N69" s="14"/>
    </row>
    <row r="70" spans="1:26" ht="16.5" thickBot="1" x14ac:dyDescent="0.3">
      <c r="B70" s="89" t="s">
        <v>20</v>
      </c>
      <c r="C70" s="90"/>
      <c r="D70" s="90"/>
      <c r="E70" s="90"/>
      <c r="F70" s="90"/>
      <c r="G70" s="90"/>
      <c r="H70" s="90"/>
      <c r="I70" s="56">
        <f>SUM(I65:I67,I64,I52,I40,I31,I24,I16,I68)</f>
        <v>542625.65833333321</v>
      </c>
      <c r="J70" s="49" t="s">
        <v>69</v>
      </c>
      <c r="K70" s="112">
        <f>SUM(K65:K67,K64,K52,K40,K31,K24,K16,K68)</f>
        <v>542625.65833333321</v>
      </c>
      <c r="L70" s="127">
        <f>SUM(L12:L68)</f>
        <v>74737.84583333334</v>
      </c>
      <c r="M70" s="127"/>
      <c r="N70" s="127"/>
    </row>
    <row r="71" spans="1:26" ht="15.75" thickBot="1" x14ac:dyDescent="0.3">
      <c r="B71" s="26"/>
      <c r="C71" s="1"/>
      <c r="D71" s="1"/>
      <c r="E71" s="1"/>
      <c r="F71" s="1"/>
      <c r="G71" s="1"/>
      <c r="H71" s="1"/>
      <c r="I71" s="27"/>
      <c r="J71" s="1"/>
      <c r="K71" s="1"/>
    </row>
    <row r="72" spans="1:26" ht="16.5" thickBot="1" x14ac:dyDescent="0.3">
      <c r="B72" s="71" t="s">
        <v>68</v>
      </c>
      <c r="C72" s="72"/>
      <c r="D72" s="72"/>
      <c r="E72" s="72"/>
      <c r="F72" s="72"/>
      <c r="G72" s="72"/>
      <c r="H72" s="73"/>
      <c r="I72" s="16">
        <f>I70</f>
        <v>542625.65833333321</v>
      </c>
      <c r="J72" s="38"/>
      <c r="K72" s="113">
        <f>K70</f>
        <v>542625.65833333321</v>
      </c>
      <c r="L72" s="128"/>
      <c r="M72" s="128"/>
      <c r="N72" s="128"/>
    </row>
    <row r="73" spans="1:26" ht="15.75" thickBot="1" x14ac:dyDescent="0.3">
      <c r="A73" s="1"/>
      <c r="B73" s="86" t="s">
        <v>46</v>
      </c>
      <c r="C73" s="87"/>
      <c r="D73" s="87"/>
      <c r="E73" s="87"/>
      <c r="F73" s="87"/>
      <c r="G73" s="87"/>
      <c r="H73" s="88"/>
      <c r="I73" s="57">
        <v>410000</v>
      </c>
      <c r="J73" s="58"/>
      <c r="K73" s="114">
        <v>410000</v>
      </c>
      <c r="L73" s="129"/>
      <c r="M73" s="129"/>
      <c r="N73" s="129"/>
      <c r="O73" s="131"/>
      <c r="Q73" s="74" t="s">
        <v>46</v>
      </c>
      <c r="R73" s="75"/>
      <c r="S73" s="75"/>
      <c r="T73" s="75"/>
      <c r="U73" s="75"/>
      <c r="V73" s="75"/>
      <c r="W73" s="75"/>
      <c r="X73" s="75"/>
      <c r="Y73" s="75"/>
      <c r="Z73" s="12">
        <v>410000</v>
      </c>
    </row>
    <row r="74" spans="1:26" ht="15.75" thickBot="1" x14ac:dyDescent="0.3">
      <c r="A74" s="1"/>
      <c r="B74" s="97" t="s">
        <v>77</v>
      </c>
      <c r="C74" s="98"/>
      <c r="D74" s="98"/>
      <c r="E74" s="98"/>
      <c r="F74" s="98"/>
      <c r="G74" s="98"/>
      <c r="H74" s="99"/>
      <c r="I74" s="59">
        <f>I72-I73</f>
        <v>132625.65833333321</v>
      </c>
      <c r="J74" s="60"/>
      <c r="K74" s="115">
        <f>K72-K73</f>
        <v>132625.65833333321</v>
      </c>
      <c r="L74" s="130"/>
      <c r="M74" s="130"/>
      <c r="N74" s="130"/>
    </row>
    <row r="75" spans="1:26" x14ac:dyDescent="0.25">
      <c r="C75" s="13"/>
    </row>
    <row r="76" spans="1:26" x14ac:dyDescent="0.25">
      <c r="C76" s="13"/>
    </row>
    <row r="77" spans="1:26" x14ac:dyDescent="0.25">
      <c r="C77" s="13" t="s">
        <v>55</v>
      </c>
    </row>
    <row r="78" spans="1:26" x14ac:dyDescent="0.25">
      <c r="B78">
        <v>1</v>
      </c>
      <c r="C78" t="s">
        <v>57</v>
      </c>
    </row>
    <row r="79" spans="1:26" x14ac:dyDescent="0.25">
      <c r="B79">
        <v>2</v>
      </c>
      <c r="C79" t="s">
        <v>58</v>
      </c>
    </row>
    <row r="80" spans="1:26" x14ac:dyDescent="0.25">
      <c r="B80">
        <v>3</v>
      </c>
      <c r="C80" t="s">
        <v>59</v>
      </c>
    </row>
    <row r="81" spans="2:3" x14ac:dyDescent="0.25">
      <c r="B81">
        <v>4</v>
      </c>
      <c r="C81" t="s">
        <v>60</v>
      </c>
    </row>
    <row r="82" spans="2:3" x14ac:dyDescent="0.25">
      <c r="B82">
        <v>5</v>
      </c>
      <c r="C82" t="s">
        <v>61</v>
      </c>
    </row>
  </sheetData>
  <mergeCells count="21">
    <mergeCell ref="B74:H74"/>
    <mergeCell ref="Q73:Y73"/>
    <mergeCell ref="J5:K5"/>
    <mergeCell ref="J6:K6"/>
    <mergeCell ref="J3:K3"/>
    <mergeCell ref="H6:I6"/>
    <mergeCell ref="H5:I5"/>
    <mergeCell ref="B73:H73"/>
    <mergeCell ref="B70:H70"/>
    <mergeCell ref="B9:I9"/>
    <mergeCell ref="B17:I17"/>
    <mergeCell ref="B25:I25"/>
    <mergeCell ref="B32:I32"/>
    <mergeCell ref="B41:I41"/>
    <mergeCell ref="B53:I53"/>
    <mergeCell ref="B2:I2"/>
    <mergeCell ref="B4:I4"/>
    <mergeCell ref="B5:C5"/>
    <mergeCell ref="B6:C6"/>
    <mergeCell ref="B72:H72"/>
    <mergeCell ref="B3:D3"/>
  </mergeCells>
  <pageMargins left="0.11811023622047245" right="0.11811023622047245" top="0.74803149606299213" bottom="0.74803149606299213" header="0.11811023622047245" footer="0.11811023622047245"/>
  <pageSetup paperSize="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</dc:creator>
  <cp:keywords/>
  <dc:description/>
  <cp:lastModifiedBy>aa</cp:lastModifiedBy>
  <cp:revision/>
  <cp:lastPrinted>2024-06-05T15:38:22Z</cp:lastPrinted>
  <dcterms:created xsi:type="dcterms:W3CDTF">2023-08-25T05:09:36Z</dcterms:created>
  <dcterms:modified xsi:type="dcterms:W3CDTF">2024-06-05T15:56:35Z</dcterms:modified>
  <cp:category/>
  <cp:contentStatus/>
</cp:coreProperties>
</file>