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Print_Area" localSheetId="0">Sheet1!$B$2:$K$94</definedName>
    <definedName name="_xlnm.Print_Titles" localSheetId="0">Sheet1!$7:$7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74" i="1"/>
  <c r="I74" i="1"/>
  <c r="I73" i="1" l="1"/>
  <c r="K73" i="1" s="1"/>
  <c r="F72" i="1"/>
  <c r="I72" i="1" s="1"/>
  <c r="K72" i="1" s="1"/>
  <c r="I31" i="1"/>
  <c r="I30" i="1"/>
  <c r="K30" i="1" s="1"/>
  <c r="F30" i="1"/>
  <c r="I28" i="1"/>
  <c r="K28" i="1" s="1"/>
  <c r="I24" i="1"/>
  <c r="K24" i="1" s="1"/>
  <c r="K69" i="1"/>
  <c r="F68" i="1"/>
  <c r="I68" i="1" s="1"/>
  <c r="K68" i="1" s="1"/>
  <c r="K57" i="1"/>
  <c r="K38" i="1"/>
  <c r="K15" i="1" l="1"/>
  <c r="F56" i="1" l="1"/>
  <c r="I56" i="1" s="1"/>
  <c r="K56" i="1" s="1"/>
  <c r="I44" i="1"/>
  <c r="K44" i="1" s="1"/>
  <c r="F42" i="1"/>
  <c r="F34" i="1"/>
  <c r="F52" i="1" l="1"/>
  <c r="I52" i="1" s="1"/>
  <c r="K52" i="1" s="1"/>
  <c r="F67" i="1"/>
  <c r="F66" i="1"/>
  <c r="F64" i="1"/>
  <c r="I64" i="1" s="1"/>
  <c r="K64" i="1" s="1"/>
  <c r="F63" i="1"/>
  <c r="I63" i="1" s="1"/>
  <c r="K63" i="1" s="1"/>
  <c r="I65" i="1"/>
  <c r="K65" i="1" s="1"/>
  <c r="I66" i="1"/>
  <c r="K66" i="1" s="1"/>
  <c r="I67" i="1"/>
  <c r="K67" i="1" s="1"/>
  <c r="F62" i="1"/>
  <c r="I62" i="1" s="1"/>
  <c r="K62" i="1" s="1"/>
  <c r="I16" i="1"/>
  <c r="K16" i="1" s="1"/>
  <c r="I20" i="1"/>
  <c r="I26" i="1"/>
  <c r="K26" i="1" s="1"/>
  <c r="I34" i="1"/>
  <c r="I45" i="1"/>
  <c r="K45" i="1" s="1"/>
  <c r="I51" i="1"/>
  <c r="K51" i="1" s="1"/>
  <c r="I61" i="1"/>
  <c r="K61" i="1" s="1"/>
  <c r="F11" i="1"/>
  <c r="I11" i="1" s="1"/>
  <c r="K11" i="1" s="1"/>
  <c r="F12" i="1"/>
  <c r="I12" i="1" s="1"/>
  <c r="K12" i="1" s="1"/>
  <c r="F13" i="1"/>
  <c r="I13" i="1" s="1"/>
  <c r="K13" i="1" s="1"/>
  <c r="F14" i="1"/>
  <c r="I14" i="1" s="1"/>
  <c r="K14" i="1" s="1"/>
  <c r="F17" i="1"/>
  <c r="I17" i="1" s="1"/>
  <c r="K17" i="1" s="1"/>
  <c r="I21" i="1"/>
  <c r="F22" i="1"/>
  <c r="I22" i="1" s="1"/>
  <c r="K22" i="1" s="1"/>
  <c r="F23" i="1"/>
  <c r="I23" i="1" s="1"/>
  <c r="K23" i="1" s="1"/>
  <c r="F25" i="1"/>
  <c r="I25" i="1" s="1"/>
  <c r="K25" i="1" s="1"/>
  <c r="F27" i="1"/>
  <c r="I27" i="1" s="1"/>
  <c r="K27" i="1" s="1"/>
  <c r="F29" i="1"/>
  <c r="K29" i="1" s="1"/>
  <c r="F35" i="1"/>
  <c r="I35" i="1" s="1"/>
  <c r="K35" i="1" s="1"/>
  <c r="F36" i="1"/>
  <c r="I36" i="1" s="1"/>
  <c r="K36" i="1" s="1"/>
  <c r="F37" i="1"/>
  <c r="I37" i="1" s="1"/>
  <c r="K37" i="1" s="1"/>
  <c r="F41" i="1"/>
  <c r="I41" i="1" s="1"/>
  <c r="I42" i="1"/>
  <c r="K42" i="1" s="1"/>
  <c r="F43" i="1"/>
  <c r="I43" i="1" s="1"/>
  <c r="K43" i="1" s="1"/>
  <c r="F44" i="1"/>
  <c r="F46" i="1"/>
  <c r="I46" i="1" s="1"/>
  <c r="K46" i="1" s="1"/>
  <c r="F49" i="1"/>
  <c r="I49" i="1" s="1"/>
  <c r="I50" i="1"/>
  <c r="K50" i="1" s="1"/>
  <c r="F53" i="1"/>
  <c r="I53" i="1" s="1"/>
  <c r="K53" i="1" s="1"/>
  <c r="F54" i="1"/>
  <c r="I54" i="1" s="1"/>
  <c r="K54" i="1" s="1"/>
  <c r="F55" i="1"/>
  <c r="I55" i="1" s="1"/>
  <c r="K55" i="1" s="1"/>
  <c r="I60" i="1"/>
  <c r="F10" i="1"/>
  <c r="I10" i="1" s="1"/>
  <c r="K10" i="1" s="1"/>
  <c r="I58" i="1" l="1"/>
  <c r="K32" i="1"/>
  <c r="I32" i="1"/>
  <c r="K41" i="1"/>
  <c r="K47" i="1" s="1"/>
  <c r="I47" i="1"/>
  <c r="I71" i="1"/>
  <c r="K18" i="1"/>
  <c r="I39" i="1"/>
  <c r="K49" i="1"/>
  <c r="K58" i="1" s="1"/>
  <c r="K60" i="1"/>
  <c r="K71" i="1" s="1"/>
  <c r="K34" i="1"/>
  <c r="K39" i="1" s="1"/>
  <c r="I18" i="1"/>
  <c r="I79" i="1" l="1"/>
  <c r="K79" i="1"/>
  <c r="K82" i="1" s="1"/>
  <c r="K84" i="1" s="1"/>
</calcChain>
</file>

<file path=xl/sharedStrings.xml><?xml version="1.0" encoding="utf-8"?>
<sst xmlns="http://schemas.openxmlformats.org/spreadsheetml/2006/main" count="114" uniqueCount="97">
  <si>
    <t>RAMANAND S VISHWAKARMA FURNITURE</t>
  </si>
  <si>
    <t>Estimate by:-</t>
  </si>
  <si>
    <t>Ramanand Vishwakarma</t>
  </si>
  <si>
    <t>SIDE 
Location:-</t>
  </si>
  <si>
    <t>Opp:- Pinnacle Building, B/s Royal Orchid, B/h Binori
 Maple, Corporate Road prahlad nagar</t>
  </si>
  <si>
    <t>S. No:-</t>
  </si>
  <si>
    <t xml:space="preserve">Item Name </t>
  </si>
  <si>
    <t>L(inch)</t>
  </si>
  <si>
    <t>B(inch)</t>
  </si>
  <si>
    <t>Area(fitt)</t>
  </si>
  <si>
    <t>Rate/fitt</t>
  </si>
  <si>
    <t>Quantity</t>
  </si>
  <si>
    <t>Amount this
bill</t>
  </si>
  <si>
    <t>KITCHEN</t>
  </si>
  <si>
    <t>Temple 101"x36"</t>
  </si>
  <si>
    <t>Dining table36"x66"</t>
  </si>
  <si>
    <t>Dining table chair</t>
  </si>
  <si>
    <t>HALL</t>
  </si>
  <si>
    <t>center Table-27"x48"</t>
  </si>
  <si>
    <t>MAIN Door-43.5"x91"</t>
  </si>
  <si>
    <t>MAIN Door Jali- 43.5"x91"</t>
  </si>
  <si>
    <t>MAIN Door Panel- 21'</t>
  </si>
  <si>
    <t>Back Door- 38"x92"</t>
  </si>
  <si>
    <t>Kitchen Door- 29"x92"</t>
  </si>
  <si>
    <t>1st FLOOR BED ROOM NO. -01</t>
  </si>
  <si>
    <t xml:space="preserve">  </t>
  </si>
  <si>
    <t>Bed side box 2 nung</t>
  </si>
  <si>
    <t>2nd FLOOR [ROOM-01]</t>
  </si>
  <si>
    <t>Kapat-84"x92"</t>
  </si>
  <si>
    <t>2nd FLOOR [ROOM-02]</t>
  </si>
  <si>
    <t>ALL TOTAL AMOUNT:-</t>
  </si>
  <si>
    <t>Tandem platform 175"x31"</t>
  </si>
  <si>
    <t>M</t>
  </si>
  <si>
    <t>Chimny Showcase 125"x39"</t>
  </si>
  <si>
    <t>service Platform With showcase 101"x65"</t>
  </si>
  <si>
    <t>service Platform With showcase 93"x48"</t>
  </si>
  <si>
    <t>Kapat-39"x101"</t>
  </si>
  <si>
    <t>SOFA 48'</t>
  </si>
  <si>
    <t xml:space="preserve">1st FLOOR Study Area </t>
  </si>
  <si>
    <t>Partition + Door- 102"x115"</t>
  </si>
  <si>
    <t xml:space="preserve"> Kapat- 39"x92"</t>
  </si>
  <si>
    <t>TV unit With  Sliding Door 129.5"x92"</t>
  </si>
  <si>
    <t>Kapat- 149"x99"</t>
  </si>
  <si>
    <t>Drasing-48.5"x92"</t>
  </si>
  <si>
    <t>TV unit- 140"x92"</t>
  </si>
  <si>
    <t>Bed -6.5'x7'</t>
  </si>
  <si>
    <t>Bed back gadi panel- 129"x92"</t>
  </si>
  <si>
    <t>Bed back gadi panel -100"x114"</t>
  </si>
  <si>
    <t>Dressing Box Typ- 92"x42"</t>
  </si>
  <si>
    <t>TV unit- 93"x92"</t>
  </si>
  <si>
    <t>khacha box-16"x92"</t>
  </si>
  <si>
    <t>Bed Back Gadi panel- 130"x92"</t>
  </si>
  <si>
    <t>TV Unit- 92"x92.5"</t>
  </si>
  <si>
    <t>Dressing box - 92"x42"</t>
  </si>
  <si>
    <t>%WORK</t>
  </si>
  <si>
    <t>TOTAL</t>
  </si>
  <si>
    <t>plus(1)</t>
  </si>
  <si>
    <t>dining ceiling -108"x36"</t>
  </si>
  <si>
    <t>dining ceiling wooden patti-230'</t>
  </si>
  <si>
    <t>Plus(2)</t>
  </si>
  <si>
    <t>RECEIVED PAYMENT</t>
  </si>
  <si>
    <t>PENDING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</si>
  <si>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</si>
  <si>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plus</t>
  </si>
  <si>
    <t>Sliding door frame-</t>
  </si>
  <si>
    <t>Kapat locker-1nung</t>
  </si>
  <si>
    <t>study box -38"x92"</t>
  </si>
  <si>
    <t>Bathroom panel 64"</t>
  </si>
  <si>
    <t>Bathroom kapat box extra drawer-2nung</t>
  </si>
  <si>
    <t>Bathroom kapat box-44.5"x22"</t>
  </si>
  <si>
    <t>Main door wooden patti-400ft</t>
  </si>
  <si>
    <t>Back door wooden Patti-180ft</t>
  </si>
  <si>
    <t>Extra Charge</t>
  </si>
  <si>
    <t>TV Unit- 96"x101"</t>
  </si>
  <si>
    <t>Passage ceiling wooden patti-</t>
  </si>
  <si>
    <t>Passage ceiling-33.5"x256"</t>
  </si>
  <si>
    <t>Extra Bathroom box</t>
  </si>
  <si>
    <t>Chair</t>
  </si>
  <si>
    <t>Extra measuerment work</t>
  </si>
  <si>
    <t>Total lining &amp; Gadi work</t>
  </si>
  <si>
    <t>Furniture safai</t>
  </si>
  <si>
    <t>GST Bill</t>
  </si>
  <si>
    <t>Estimate No:-05</t>
  </si>
  <si>
    <t>5rd LABOUR ESTIMATE</t>
  </si>
  <si>
    <t>Date:-06/05/2024</t>
  </si>
  <si>
    <t>PLUS(3)</t>
  </si>
  <si>
    <t>no</t>
  </si>
  <si>
    <t>growing+handel+lock</t>
  </si>
  <si>
    <t>Partition Otaly-14"X50.5"</t>
  </si>
  <si>
    <t>Door growing-10nung</t>
  </si>
  <si>
    <t>Bathroom sliding Kapat-95"x88"</t>
  </si>
  <si>
    <t>Sliding Kapat - 143"x92"</t>
  </si>
  <si>
    <t>Bathroom kapat box locker-1nung</t>
  </si>
  <si>
    <t xml:space="preserve">box ke sath hai ya nhi </t>
  </si>
  <si>
    <t>PLUS</t>
  </si>
  <si>
    <t>Estimate 5 Total parcentage work amount</t>
  </si>
  <si>
    <t>total %W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</si>
</sst>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0" fillId="5" borderId="0" xfId="0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5" xfId="0" applyNumberFormat="1" applyFill="1" applyBorder="1"/>
    <xf numFmtId="0" fontId="7" fillId="3" borderId="9" xfId="0" applyFont="1" applyFill="1" applyBorder="1"/>
    <xf numFmtId="164" fontId="0" fillId="2" borderId="10" xfId="0" applyNumberFormat="1" applyFill="1" applyBorder="1"/>
    <xf numFmtId="164" fontId="1" fillId="2" borderId="11" xfId="0" applyNumberFormat="1" applyFont="1" applyFill="1" applyBorder="1"/>
    <xf numFmtId="0" fontId="0" fillId="2" borderId="12" xfId="0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4" fillId="3" borderId="6" xfId="0" applyNumberFormat="1" applyFont="1" applyFill="1" applyBorder="1"/>
    <xf numFmtId="0" fontId="0" fillId="2" borderId="14" xfId="0" applyFill="1" applyBorder="1"/>
    <xf numFmtId="0" fontId="0" fillId="2" borderId="15" xfId="0" applyFill="1" applyBorder="1"/>
    <xf numFmtId="9" fontId="0" fillId="2" borderId="14" xfId="0" applyNumberFormat="1" applyFill="1" applyBorder="1"/>
    <xf numFmtId="0" fontId="0" fillId="2" borderId="16" xfId="0" applyFill="1" applyBorder="1"/>
    <xf numFmtId="0" fontId="1" fillId="2" borderId="17" xfId="0" applyFont="1" applyFill="1" applyBorder="1"/>
    <xf numFmtId="9" fontId="0" fillId="2" borderId="19" xfId="0" applyNumberFormat="1" applyFill="1" applyBorder="1"/>
    <xf numFmtId="0" fontId="0" fillId="2" borderId="20" xfId="0" applyFill="1" applyBorder="1"/>
    <xf numFmtId="0" fontId="0" fillId="3" borderId="18" xfId="0" applyFill="1" applyBorder="1"/>
    <xf numFmtId="0" fontId="0" fillId="3" borderId="8" xfId="0" applyFill="1" applyBorder="1"/>
    <xf numFmtId="0" fontId="0" fillId="2" borderId="19" xfId="0" applyFill="1" applyBorder="1"/>
    <xf numFmtId="0" fontId="0" fillId="5" borderId="3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 wrapText="1"/>
    </xf>
    <xf numFmtId="0" fontId="0" fillId="6" borderId="18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3" borderId="19" xfId="0" applyFill="1" applyBorder="1"/>
    <xf numFmtId="0" fontId="0" fillId="3" borderId="20" xfId="0" applyFill="1" applyBorder="1"/>
    <xf numFmtId="3" fontId="12" fillId="3" borderId="31" xfId="0" applyNumberFormat="1" applyFont="1" applyFill="1" applyBorder="1"/>
    <xf numFmtId="3" fontId="11" fillId="0" borderId="20" xfId="0" applyNumberFormat="1" applyFont="1" applyBorder="1"/>
    <xf numFmtId="164" fontId="0" fillId="2" borderId="11" xfId="0" applyNumberFormat="1" applyFill="1" applyBorder="1"/>
    <xf numFmtId="9" fontId="0" fillId="2" borderId="16" xfId="0" applyNumberFormat="1" applyFill="1" applyBorder="1"/>
    <xf numFmtId="0" fontId="0" fillId="2" borderId="17" xfId="0" applyFill="1" applyBorder="1"/>
    <xf numFmtId="0" fontId="2" fillId="0" borderId="0" xfId="0" applyFont="1"/>
    <xf numFmtId="0" fontId="0" fillId="0" borderId="0" xfId="0" applyFill="1" applyBorder="1"/>
    <xf numFmtId="9" fontId="0" fillId="0" borderId="32" xfId="0" applyNumberFormat="1" applyFill="1" applyBorder="1"/>
    <xf numFmtId="0" fontId="0" fillId="2" borderId="33" xfId="0" applyFill="1" applyBorder="1"/>
    <xf numFmtId="164" fontId="0" fillId="2" borderId="33" xfId="0" applyNumberFormat="1" applyFill="1" applyBorder="1"/>
    <xf numFmtId="164" fontId="1" fillId="2" borderId="33" xfId="0" applyNumberFormat="1" applyFont="1" applyFill="1" applyBorder="1"/>
    <xf numFmtId="9" fontId="0" fillId="2" borderId="33" xfId="0" applyNumberFormat="1" applyFill="1" applyBorder="1"/>
    <xf numFmtId="3" fontId="4" fillId="7" borderId="8" xfId="0" applyNumberFormat="1" applyFont="1" applyFill="1" applyBorder="1"/>
    <xf numFmtId="0" fontId="0" fillId="2" borderId="0" xfId="0" applyFill="1" applyBorder="1"/>
    <xf numFmtId="9" fontId="0" fillId="2" borderId="0" xfId="0" applyNumberFormat="1" applyFill="1" applyBorder="1"/>
    <xf numFmtId="0" fontId="0" fillId="2" borderId="33" xfId="0" applyFont="1" applyFill="1" applyBorder="1"/>
    <xf numFmtId="164" fontId="0" fillId="2" borderId="33" xfId="0" applyNumberFormat="1" applyFont="1" applyFill="1" applyBorder="1"/>
    <xf numFmtId="9" fontId="0" fillId="2" borderId="33" xfId="0" applyNumberFormat="1" applyFont="1" applyFill="1" applyBorder="1"/>
    <xf numFmtId="3" fontId="0" fillId="0" borderId="0" xfId="0" applyNumberFormat="1" applyBorder="1"/>
    <xf numFmtId="0" fontId="0" fillId="5" borderId="34" xfId="0" applyFill="1" applyBorder="1"/>
    <xf numFmtId="0" fontId="0" fillId="5" borderId="36" xfId="0" applyFill="1" applyBorder="1" applyAlignment="1">
      <alignment horizontal="left" vertical="top" wrapText="1"/>
    </xf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15" xfId="0" applyFont="1" applyFill="1" applyBorder="1"/>
    <xf numFmtId="0" fontId="1" fillId="2" borderId="15" xfId="0" applyFont="1" applyFill="1" applyBorder="1"/>
    <xf numFmtId="0" fontId="0" fillId="2" borderId="34" xfId="0" applyFill="1" applyBorder="1"/>
    <xf numFmtId="0" fontId="0" fillId="2" borderId="40" xfId="0" applyFill="1" applyBorder="1"/>
    <xf numFmtId="0" fontId="0" fillId="0" borderId="34" xfId="0" applyFill="1" applyBorder="1"/>
    <xf numFmtId="0" fontId="0" fillId="0" borderId="41" xfId="0" applyFill="1" applyBorder="1"/>
    <xf numFmtId="0" fontId="0" fillId="0" borderId="40" xfId="0" applyBorder="1"/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12" fillId="3" borderId="29" xfId="0" applyFont="1" applyFill="1" applyBorder="1" applyAlignment="1">
      <alignment horizontal="right"/>
    </xf>
    <xf numFmtId="0" fontId="12" fillId="3" borderId="30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7" borderId="7" xfId="0" applyFont="1" applyFill="1" applyBorder="1" applyAlignment="1">
      <alignment horizontal="right"/>
    </xf>
    <xf numFmtId="0" fontId="11" fillId="0" borderId="19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2" fillId="3" borderId="3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8" fillId="0" borderId="3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316523</xdr:colOff>
      <xdr:row>2</xdr:row>
      <xdr:rowOff>57150</xdr:rowOff>
    </xdr:from>
    <xdr:to>
      <xdr:col>10</xdr:col>
      <xdr:colOff>414705</xdr:colOff>
      <xdr:row>2</xdr:row>
      <xdr:rowOff>1000125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474927" y="526073"/>
          <a:ext cx="706316" cy="942975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6762750" y="1495425"/>
          <a:ext cx="104775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36" zoomScale="120" zoomScaleNormal="120" workbookViewId="0">
      <selection activeCell="L50" sqref="L50"/>
    </sheetView>
  </sheetViews>
  <sheetFormatPr defaultRowHeight="15" x14ac:dyDescent="0.25"/>
  <cols>
    <col min="2" max="2" width="11.5703125" customWidth="1"/>
    <col min="3" max="3" width="37.28515625" customWidth="1"/>
    <col min="4" max="4" width="7.42578125" customWidth="1"/>
    <col min="5" max="5" width="7.7109375" customWidth="1"/>
    <col min="6" max="6" width="9.5703125" customWidth="1"/>
    <col min="8" max="8" width="7.5703125" customWidth="1"/>
    <col min="9" max="9" width="12.28515625" customWidth="1"/>
  </cols>
  <sheetData>
    <row r="1" spans="2:12" ht="15.75" thickBot="1" x14ac:dyDescent="0.3"/>
    <row r="2" spans="2:12" ht="21.75" thickBot="1" x14ac:dyDescent="0.4">
      <c r="B2" s="80" t="s">
        <v>0</v>
      </c>
      <c r="C2" s="81"/>
      <c r="D2" s="81"/>
      <c r="E2" s="81"/>
      <c r="F2" s="81"/>
      <c r="G2" s="81"/>
      <c r="H2" s="81"/>
      <c r="I2" s="81"/>
      <c r="J2" s="81"/>
      <c r="K2" s="82"/>
    </row>
    <row r="3" spans="2:12" ht="81.75" customHeight="1" thickBot="1" x14ac:dyDescent="0.3">
      <c r="B3" s="93" t="s">
        <v>62</v>
      </c>
      <c r="C3" s="94"/>
      <c r="D3" s="94"/>
      <c r="E3" s="1"/>
      <c r="F3" s="1"/>
      <c r="G3" s="1"/>
      <c r="H3" s="1"/>
      <c r="I3" s="1"/>
      <c r="J3" s="90"/>
      <c r="K3" s="91"/>
    </row>
    <row r="4" spans="2:12" ht="19.5" thickBot="1" x14ac:dyDescent="0.35">
      <c r="B4" s="83" t="s">
        <v>83</v>
      </c>
      <c r="C4" s="84"/>
      <c r="D4" s="84"/>
      <c r="E4" s="84"/>
      <c r="F4" s="84"/>
      <c r="G4" s="84"/>
      <c r="H4" s="84"/>
      <c r="I4" s="84"/>
      <c r="J4" s="84"/>
      <c r="K4" s="85"/>
    </row>
    <row r="5" spans="2:12" ht="16.5" thickBot="1" x14ac:dyDescent="0.3">
      <c r="B5" s="52" t="s">
        <v>1</v>
      </c>
      <c r="C5" s="2" t="s">
        <v>2</v>
      </c>
      <c r="D5" s="2"/>
      <c r="E5" s="2"/>
      <c r="F5" s="2"/>
      <c r="G5" s="2"/>
      <c r="H5" s="95"/>
      <c r="I5" s="95"/>
      <c r="J5" s="86" t="s">
        <v>82</v>
      </c>
      <c r="K5" s="87"/>
    </row>
    <row r="6" spans="2:12" ht="45.75" thickBot="1" x14ac:dyDescent="0.3">
      <c r="B6" s="53" t="s">
        <v>3</v>
      </c>
      <c r="C6" s="25" t="s">
        <v>4</v>
      </c>
      <c r="D6" s="2"/>
      <c r="E6" s="2"/>
      <c r="F6" s="2"/>
      <c r="G6" s="2"/>
      <c r="H6" s="92"/>
      <c r="I6" s="92"/>
      <c r="J6" s="88" t="s">
        <v>84</v>
      </c>
      <c r="K6" s="89"/>
    </row>
    <row r="7" spans="2:12" ht="30.75" thickBot="1" x14ac:dyDescent="0.3">
      <c r="B7" s="26" t="s">
        <v>5</v>
      </c>
      <c r="C7" s="27" t="s">
        <v>6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8" t="s">
        <v>12</v>
      </c>
      <c r="J7" s="29" t="s">
        <v>54</v>
      </c>
      <c r="K7" s="30" t="s">
        <v>55</v>
      </c>
    </row>
    <row r="8" spans="2:12" ht="15.75" thickBot="1" x14ac:dyDescent="0.3">
      <c r="B8" s="64"/>
      <c r="C8" s="65"/>
      <c r="D8" s="65"/>
      <c r="E8" s="65"/>
      <c r="F8" s="65"/>
      <c r="G8" s="65"/>
      <c r="H8" s="65"/>
      <c r="I8" s="65"/>
      <c r="J8" s="65"/>
      <c r="K8" s="66"/>
    </row>
    <row r="9" spans="2:12" x14ac:dyDescent="0.25">
      <c r="B9" s="76" t="s">
        <v>13</v>
      </c>
      <c r="C9" s="77"/>
      <c r="D9" s="77"/>
      <c r="E9" s="77"/>
      <c r="F9" s="77"/>
      <c r="G9" s="77"/>
      <c r="H9" s="77"/>
      <c r="I9" s="77"/>
      <c r="J9" s="31"/>
      <c r="K9" s="32"/>
    </row>
    <row r="10" spans="2:12" x14ac:dyDescent="0.25">
      <c r="B10" s="54">
        <v>1</v>
      </c>
      <c r="C10" s="3" t="s">
        <v>31</v>
      </c>
      <c r="D10" s="3">
        <v>175</v>
      </c>
      <c r="E10" s="3">
        <v>31</v>
      </c>
      <c r="F10" s="4">
        <f>D10*E10/144</f>
        <v>37.673611111111114</v>
      </c>
      <c r="G10" s="3">
        <v>650</v>
      </c>
      <c r="H10" s="3">
        <v>1</v>
      </c>
      <c r="I10" s="9">
        <f>F10*G10*H10</f>
        <v>24487.847222222223</v>
      </c>
      <c r="J10" s="17">
        <v>1</v>
      </c>
      <c r="K10" s="16">
        <f>I10*J10</f>
        <v>24487.847222222223</v>
      </c>
    </row>
    <row r="11" spans="2:12" x14ac:dyDescent="0.25">
      <c r="B11" s="54">
        <v>2</v>
      </c>
      <c r="C11" s="3" t="s">
        <v>34</v>
      </c>
      <c r="D11" s="3">
        <v>101</v>
      </c>
      <c r="E11" s="3">
        <v>65</v>
      </c>
      <c r="F11" s="4">
        <f t="shared" ref="F11:F56" si="0">D11*E11/144</f>
        <v>45.590277777777779</v>
      </c>
      <c r="G11" s="3">
        <v>390</v>
      </c>
      <c r="H11" s="3">
        <v>1</v>
      </c>
      <c r="I11" s="9">
        <f t="shared" ref="I11:I68" si="1">F11*G11*H11</f>
        <v>17780.208333333332</v>
      </c>
      <c r="J11" s="17">
        <v>0.95</v>
      </c>
      <c r="K11" s="16">
        <f t="shared" ref="K11:K17" si="2">I11*J11</f>
        <v>16891.197916666664</v>
      </c>
    </row>
    <row r="12" spans="2:12" x14ac:dyDescent="0.25">
      <c r="B12" s="54">
        <v>3</v>
      </c>
      <c r="C12" s="3" t="s">
        <v>35</v>
      </c>
      <c r="D12" s="3">
        <v>93</v>
      </c>
      <c r="E12" s="3">
        <v>48</v>
      </c>
      <c r="F12" s="4">
        <f t="shared" si="0"/>
        <v>31</v>
      </c>
      <c r="G12" s="3">
        <v>390</v>
      </c>
      <c r="H12" s="3">
        <v>1</v>
      </c>
      <c r="I12" s="9">
        <f t="shared" si="1"/>
        <v>12090</v>
      </c>
      <c r="J12" s="17">
        <v>0.95</v>
      </c>
      <c r="K12" s="16">
        <f t="shared" si="2"/>
        <v>11485.5</v>
      </c>
    </row>
    <row r="13" spans="2:12" x14ac:dyDescent="0.25">
      <c r="B13" s="54">
        <v>4</v>
      </c>
      <c r="C13" s="3" t="s">
        <v>33</v>
      </c>
      <c r="D13" s="3">
        <v>125</v>
      </c>
      <c r="E13" s="3">
        <v>39</v>
      </c>
      <c r="F13" s="4">
        <f t="shared" si="0"/>
        <v>33.854166666666664</v>
      </c>
      <c r="G13" s="3">
        <v>390</v>
      </c>
      <c r="H13" s="3">
        <v>1</v>
      </c>
      <c r="I13" s="9">
        <f t="shared" si="1"/>
        <v>13203.124999999998</v>
      </c>
      <c r="J13" s="17">
        <v>0.95</v>
      </c>
      <c r="K13" s="16">
        <f t="shared" si="2"/>
        <v>12542.968749999998</v>
      </c>
    </row>
    <row r="14" spans="2:12" x14ac:dyDescent="0.25">
      <c r="B14" s="54">
        <v>5</v>
      </c>
      <c r="C14" s="3" t="s">
        <v>14</v>
      </c>
      <c r="D14" s="3">
        <v>101</v>
      </c>
      <c r="E14" s="3">
        <v>36</v>
      </c>
      <c r="F14" s="4">
        <f t="shared" si="0"/>
        <v>25.25</v>
      </c>
      <c r="G14" s="3">
        <v>390</v>
      </c>
      <c r="H14" s="3">
        <v>1</v>
      </c>
      <c r="I14" s="9">
        <f t="shared" si="1"/>
        <v>9847.5</v>
      </c>
      <c r="J14" s="17">
        <v>1</v>
      </c>
      <c r="K14" s="16">
        <f t="shared" si="2"/>
        <v>9847.5</v>
      </c>
    </row>
    <row r="15" spans="2:12" x14ac:dyDescent="0.25">
      <c r="B15" s="54">
        <v>6</v>
      </c>
      <c r="C15" s="3" t="s">
        <v>15</v>
      </c>
      <c r="D15" s="3">
        <v>36</v>
      </c>
      <c r="E15" s="3">
        <v>66</v>
      </c>
      <c r="F15" s="4">
        <v>1</v>
      </c>
      <c r="G15" s="3">
        <v>14000</v>
      </c>
      <c r="H15" s="3">
        <v>1</v>
      </c>
      <c r="I15" s="9">
        <v>14000</v>
      </c>
      <c r="J15" s="15"/>
      <c r="K15" s="16">
        <f t="shared" si="2"/>
        <v>0</v>
      </c>
      <c r="L15" t="s">
        <v>86</v>
      </c>
    </row>
    <row r="16" spans="2:12" x14ac:dyDescent="0.25">
      <c r="B16" s="54">
        <v>7</v>
      </c>
      <c r="C16" s="3" t="s">
        <v>16</v>
      </c>
      <c r="D16" s="3"/>
      <c r="E16" s="3"/>
      <c r="F16" s="4">
        <v>1</v>
      </c>
      <c r="G16" s="3">
        <v>2200</v>
      </c>
      <c r="H16" s="3">
        <v>8</v>
      </c>
      <c r="I16" s="9">
        <f t="shared" si="1"/>
        <v>17600</v>
      </c>
      <c r="J16" s="15"/>
      <c r="K16" s="16">
        <f t="shared" si="2"/>
        <v>0</v>
      </c>
      <c r="L16" t="s">
        <v>86</v>
      </c>
    </row>
    <row r="17" spans="1:12" x14ac:dyDescent="0.25">
      <c r="A17" t="s">
        <v>32</v>
      </c>
      <c r="B17" s="54">
        <v>8</v>
      </c>
      <c r="C17" s="3" t="s">
        <v>36</v>
      </c>
      <c r="D17" s="3">
        <v>39</v>
      </c>
      <c r="E17" s="3">
        <v>101</v>
      </c>
      <c r="F17" s="4">
        <f t="shared" si="0"/>
        <v>27.354166666666668</v>
      </c>
      <c r="G17" s="3">
        <v>390</v>
      </c>
      <c r="H17" s="3">
        <v>1</v>
      </c>
      <c r="I17" s="9">
        <f t="shared" si="1"/>
        <v>10668.125</v>
      </c>
      <c r="J17" s="17">
        <v>0.95</v>
      </c>
      <c r="K17" s="16">
        <f t="shared" si="2"/>
        <v>10134.71875</v>
      </c>
    </row>
    <row r="18" spans="1:12" ht="15.75" thickBot="1" x14ac:dyDescent="0.3">
      <c r="B18" s="55"/>
      <c r="C18" s="5"/>
      <c r="D18" s="5"/>
      <c r="E18" s="5"/>
      <c r="F18" s="6"/>
      <c r="G18" s="5"/>
      <c r="H18" s="5"/>
      <c r="I18" s="10">
        <f>SUM(I10:I17)</f>
        <v>119676.80555555555</v>
      </c>
      <c r="J18" s="18"/>
      <c r="K18" s="19">
        <f>SUM(K10:K17)</f>
        <v>85389.732638888891</v>
      </c>
    </row>
    <row r="19" spans="1:12" ht="15.75" thickBot="1" x14ac:dyDescent="0.3">
      <c r="B19" s="78" t="s">
        <v>17</v>
      </c>
      <c r="C19" s="79"/>
      <c r="D19" s="79"/>
      <c r="E19" s="79"/>
      <c r="F19" s="79"/>
      <c r="G19" s="79"/>
      <c r="H19" s="79"/>
      <c r="I19" s="79"/>
      <c r="J19" s="22"/>
      <c r="K19" s="23"/>
    </row>
    <row r="20" spans="1:12" x14ac:dyDescent="0.25">
      <c r="B20" s="56">
        <v>9</v>
      </c>
      <c r="C20" s="11" t="s">
        <v>37</v>
      </c>
      <c r="D20" s="11"/>
      <c r="E20" s="11"/>
      <c r="F20" s="12">
        <v>48</v>
      </c>
      <c r="G20" s="11">
        <v>400</v>
      </c>
      <c r="H20" s="11">
        <v>1</v>
      </c>
      <c r="I20" s="13">
        <f t="shared" si="1"/>
        <v>19200</v>
      </c>
      <c r="J20" s="24"/>
      <c r="K20" s="21">
        <v>0</v>
      </c>
      <c r="L20" t="s">
        <v>86</v>
      </c>
    </row>
    <row r="21" spans="1:12" x14ac:dyDescent="0.25">
      <c r="B21" s="54">
        <v>10</v>
      </c>
      <c r="C21" s="3" t="s">
        <v>18</v>
      </c>
      <c r="D21" s="3">
        <v>27</v>
      </c>
      <c r="E21" s="3">
        <v>48</v>
      </c>
      <c r="F21" s="4">
        <v>1</v>
      </c>
      <c r="G21" s="3">
        <v>4500</v>
      </c>
      <c r="H21" s="3">
        <v>2</v>
      </c>
      <c r="I21" s="9">
        <f t="shared" si="1"/>
        <v>9000</v>
      </c>
      <c r="J21" s="15"/>
      <c r="K21" s="16">
        <v>0</v>
      </c>
      <c r="L21" t="s">
        <v>86</v>
      </c>
    </row>
    <row r="22" spans="1:12" x14ac:dyDescent="0.25">
      <c r="B22" s="54">
        <v>11</v>
      </c>
      <c r="C22" s="3" t="s">
        <v>73</v>
      </c>
      <c r="D22" s="3">
        <v>96</v>
      </c>
      <c r="E22" s="3">
        <v>101</v>
      </c>
      <c r="F22" s="4">
        <f t="shared" si="0"/>
        <v>67.333333333333329</v>
      </c>
      <c r="G22" s="3">
        <v>280</v>
      </c>
      <c r="H22" s="3">
        <v>1</v>
      </c>
      <c r="I22" s="9">
        <f t="shared" si="1"/>
        <v>18853.333333333332</v>
      </c>
      <c r="J22" s="17">
        <v>1</v>
      </c>
      <c r="K22" s="16">
        <f>J22*I22</f>
        <v>18853.333333333332</v>
      </c>
    </row>
    <row r="23" spans="1:12" x14ac:dyDescent="0.25">
      <c r="B23" s="54">
        <v>12</v>
      </c>
      <c r="C23" s="3" t="s">
        <v>19</v>
      </c>
      <c r="D23" s="3">
        <v>43.5</v>
      </c>
      <c r="E23" s="3">
        <v>91</v>
      </c>
      <c r="F23" s="4">
        <f t="shared" si="0"/>
        <v>27.489583333333332</v>
      </c>
      <c r="G23" s="3">
        <v>250</v>
      </c>
      <c r="H23" s="3">
        <v>1</v>
      </c>
      <c r="I23" s="9">
        <f t="shared" si="1"/>
        <v>6872.395833333333</v>
      </c>
      <c r="J23" s="17">
        <v>0.95</v>
      </c>
      <c r="K23" s="16">
        <f t="shared" ref="K23:K70" si="3">J23*I23</f>
        <v>6528.7760416666661</v>
      </c>
    </row>
    <row r="24" spans="1:12" x14ac:dyDescent="0.25">
      <c r="B24" s="54" t="s">
        <v>63</v>
      </c>
      <c r="C24" s="3" t="s">
        <v>70</v>
      </c>
      <c r="D24" s="3"/>
      <c r="E24" s="3"/>
      <c r="F24" s="4">
        <v>400</v>
      </c>
      <c r="G24" s="3">
        <v>11</v>
      </c>
      <c r="H24" s="3">
        <v>1</v>
      </c>
      <c r="I24" s="9">
        <f t="shared" si="1"/>
        <v>4400</v>
      </c>
      <c r="J24" s="17">
        <v>1</v>
      </c>
      <c r="K24" s="16">
        <f t="shared" si="3"/>
        <v>4400</v>
      </c>
    </row>
    <row r="25" spans="1:12" x14ac:dyDescent="0.25">
      <c r="B25" s="54">
        <v>13</v>
      </c>
      <c r="C25" s="3" t="s">
        <v>20</v>
      </c>
      <c r="D25" s="3">
        <v>43.5</v>
      </c>
      <c r="E25" s="3">
        <v>91</v>
      </c>
      <c r="F25" s="4">
        <f t="shared" si="0"/>
        <v>27.489583333333332</v>
      </c>
      <c r="G25" s="3">
        <v>250</v>
      </c>
      <c r="H25" s="3">
        <v>1</v>
      </c>
      <c r="I25" s="9">
        <f t="shared" si="1"/>
        <v>6872.395833333333</v>
      </c>
      <c r="J25" s="15"/>
      <c r="K25" s="16">
        <f t="shared" si="3"/>
        <v>0</v>
      </c>
      <c r="L25" t="s">
        <v>86</v>
      </c>
    </row>
    <row r="26" spans="1:12" x14ac:dyDescent="0.25">
      <c r="B26" s="54">
        <v>14</v>
      </c>
      <c r="C26" s="3" t="s">
        <v>21</v>
      </c>
      <c r="D26" s="3"/>
      <c r="E26" s="3"/>
      <c r="F26" s="4">
        <v>21</v>
      </c>
      <c r="G26" s="3">
        <v>210</v>
      </c>
      <c r="H26" s="3">
        <v>1</v>
      </c>
      <c r="I26" s="9">
        <f t="shared" si="1"/>
        <v>4410</v>
      </c>
      <c r="J26" s="15"/>
      <c r="K26" s="16">
        <f t="shared" si="3"/>
        <v>0</v>
      </c>
      <c r="L26" t="s">
        <v>86</v>
      </c>
    </row>
    <row r="27" spans="1:12" x14ac:dyDescent="0.25">
      <c r="B27" s="54">
        <v>15</v>
      </c>
      <c r="C27" s="3" t="s">
        <v>22</v>
      </c>
      <c r="D27" s="3">
        <v>38</v>
      </c>
      <c r="E27" s="3">
        <v>92</v>
      </c>
      <c r="F27" s="4">
        <f t="shared" si="0"/>
        <v>24.277777777777779</v>
      </c>
      <c r="G27" s="3">
        <v>250</v>
      </c>
      <c r="H27" s="3">
        <v>1</v>
      </c>
      <c r="I27" s="9">
        <f t="shared" si="1"/>
        <v>6069.4444444444443</v>
      </c>
      <c r="J27" s="17">
        <v>0.95</v>
      </c>
      <c r="K27" s="16">
        <f t="shared" si="3"/>
        <v>5765.9722222222217</v>
      </c>
    </row>
    <row r="28" spans="1:12" x14ac:dyDescent="0.25">
      <c r="B28" s="54" t="s">
        <v>63</v>
      </c>
      <c r="C28" s="3" t="s">
        <v>71</v>
      </c>
      <c r="D28" s="3"/>
      <c r="E28" s="3"/>
      <c r="F28" s="4">
        <v>180</v>
      </c>
      <c r="G28" s="3">
        <v>11</v>
      </c>
      <c r="H28" s="3">
        <v>1</v>
      </c>
      <c r="I28" s="9">
        <f t="shared" si="1"/>
        <v>1980</v>
      </c>
      <c r="J28" s="17">
        <v>1</v>
      </c>
      <c r="K28" s="16">
        <f t="shared" si="3"/>
        <v>1980</v>
      </c>
    </row>
    <row r="29" spans="1:12" x14ac:dyDescent="0.25">
      <c r="B29" s="54">
        <v>16</v>
      </c>
      <c r="C29" s="3" t="s">
        <v>23</v>
      </c>
      <c r="D29" s="3">
        <v>29</v>
      </c>
      <c r="E29" s="3">
        <v>92</v>
      </c>
      <c r="F29" s="4">
        <f t="shared" si="0"/>
        <v>18.527777777777779</v>
      </c>
      <c r="G29" s="3">
        <v>1400</v>
      </c>
      <c r="H29" s="3">
        <v>1</v>
      </c>
      <c r="I29" s="9">
        <v>1400</v>
      </c>
      <c r="J29" s="17">
        <v>0.95</v>
      </c>
      <c r="K29" s="16">
        <f t="shared" si="3"/>
        <v>1330</v>
      </c>
      <c r="L29" t="s">
        <v>87</v>
      </c>
    </row>
    <row r="30" spans="1:12" x14ac:dyDescent="0.25">
      <c r="B30" s="55" t="s">
        <v>63</v>
      </c>
      <c r="C30" s="5" t="s">
        <v>75</v>
      </c>
      <c r="D30" s="5">
        <v>33.5</v>
      </c>
      <c r="E30" s="5">
        <v>265</v>
      </c>
      <c r="F30" s="4">
        <f t="shared" si="0"/>
        <v>61.649305555555557</v>
      </c>
      <c r="G30" s="5">
        <v>300</v>
      </c>
      <c r="H30" s="5">
        <v>1</v>
      </c>
      <c r="I30" s="9">
        <f t="shared" si="1"/>
        <v>18494.791666666668</v>
      </c>
      <c r="J30" s="18"/>
      <c r="K30" s="16">
        <f t="shared" si="3"/>
        <v>0</v>
      </c>
      <c r="L30" t="s">
        <v>86</v>
      </c>
    </row>
    <row r="31" spans="1:12" x14ac:dyDescent="0.25">
      <c r="B31" s="55"/>
      <c r="C31" s="5" t="s">
        <v>74</v>
      </c>
      <c r="D31" s="5"/>
      <c r="E31" s="5"/>
      <c r="F31" s="6">
        <v>430</v>
      </c>
      <c r="G31" s="5">
        <v>11</v>
      </c>
      <c r="H31" s="5">
        <v>1</v>
      </c>
      <c r="I31" s="9">
        <f t="shared" si="1"/>
        <v>4730</v>
      </c>
      <c r="J31" s="18"/>
      <c r="K31" s="37">
        <v>0</v>
      </c>
      <c r="L31" t="s">
        <v>86</v>
      </c>
    </row>
    <row r="32" spans="1:12" ht="15.75" thickBot="1" x14ac:dyDescent="0.3">
      <c r="B32" s="55"/>
      <c r="C32" s="5"/>
      <c r="D32" s="5"/>
      <c r="E32" s="5"/>
      <c r="F32" s="6"/>
      <c r="G32" s="5"/>
      <c r="H32" s="5"/>
      <c r="I32" s="10">
        <f>SUM(I20:I31)</f>
        <v>102282.36111111111</v>
      </c>
      <c r="J32" s="18"/>
      <c r="K32" s="19">
        <f>SUM(K20:K31)</f>
        <v>38858.081597222219</v>
      </c>
    </row>
    <row r="33" spans="2:11" ht="15.75" thickBot="1" x14ac:dyDescent="0.3">
      <c r="B33" s="78" t="s">
        <v>38</v>
      </c>
      <c r="C33" s="79"/>
      <c r="D33" s="79"/>
      <c r="E33" s="79"/>
      <c r="F33" s="79"/>
      <c r="G33" s="79"/>
      <c r="H33" s="79"/>
      <c r="I33" s="79"/>
      <c r="J33" s="22"/>
      <c r="K33" s="23"/>
    </row>
    <row r="34" spans="2:11" x14ac:dyDescent="0.25">
      <c r="B34" s="56">
        <v>17</v>
      </c>
      <c r="C34" s="11" t="s">
        <v>88</v>
      </c>
      <c r="D34" s="11">
        <v>14</v>
      </c>
      <c r="E34" s="11">
        <v>50.5</v>
      </c>
      <c r="F34" s="12">
        <f>E34*D34/144</f>
        <v>4.9097222222222223</v>
      </c>
      <c r="G34" s="11">
        <v>210</v>
      </c>
      <c r="H34" s="11">
        <v>1</v>
      </c>
      <c r="I34" s="13">
        <f t="shared" si="1"/>
        <v>1031.0416666666667</v>
      </c>
      <c r="J34" s="20">
        <v>0.8</v>
      </c>
      <c r="K34" s="21">
        <f t="shared" si="3"/>
        <v>824.83333333333348</v>
      </c>
    </row>
    <row r="35" spans="2:11" x14ac:dyDescent="0.25">
      <c r="B35" s="54">
        <v>18</v>
      </c>
      <c r="C35" s="3" t="s">
        <v>41</v>
      </c>
      <c r="D35" s="3">
        <v>129.5</v>
      </c>
      <c r="E35" s="3">
        <v>92</v>
      </c>
      <c r="F35" s="4">
        <f t="shared" si="0"/>
        <v>82.736111111111114</v>
      </c>
      <c r="G35" s="3">
        <v>210</v>
      </c>
      <c r="H35" s="3">
        <v>1</v>
      </c>
      <c r="I35" s="9">
        <f t="shared" si="1"/>
        <v>17374.583333333336</v>
      </c>
      <c r="J35" s="17">
        <v>0.95</v>
      </c>
      <c r="K35" s="16">
        <f t="shared" si="3"/>
        <v>16505.854166666668</v>
      </c>
    </row>
    <row r="36" spans="2:11" x14ac:dyDescent="0.25">
      <c r="B36" s="54">
        <v>19</v>
      </c>
      <c r="C36" s="3" t="s">
        <v>40</v>
      </c>
      <c r="D36" s="3">
        <v>39</v>
      </c>
      <c r="E36" s="3">
        <v>92</v>
      </c>
      <c r="F36" s="4">
        <f t="shared" si="0"/>
        <v>24.916666666666668</v>
      </c>
      <c r="G36" s="3">
        <v>390</v>
      </c>
      <c r="H36" s="3">
        <v>1</v>
      </c>
      <c r="I36" s="9">
        <f t="shared" si="1"/>
        <v>9717.5</v>
      </c>
      <c r="J36" s="17">
        <v>0.9</v>
      </c>
      <c r="K36" s="16">
        <f t="shared" si="3"/>
        <v>8745.75</v>
      </c>
    </row>
    <row r="37" spans="2:11" x14ac:dyDescent="0.25">
      <c r="B37" s="54">
        <v>20</v>
      </c>
      <c r="C37" s="3" t="s">
        <v>39</v>
      </c>
      <c r="D37" s="3">
        <v>102</v>
      </c>
      <c r="E37" s="3">
        <v>115</v>
      </c>
      <c r="F37" s="4">
        <f t="shared" si="0"/>
        <v>81.458333333333329</v>
      </c>
      <c r="G37" s="3">
        <v>210</v>
      </c>
      <c r="H37" s="3">
        <v>1</v>
      </c>
      <c r="I37" s="9">
        <f t="shared" si="1"/>
        <v>17106.25</v>
      </c>
      <c r="J37" s="17">
        <v>1</v>
      </c>
      <c r="K37" s="16">
        <f t="shared" si="3"/>
        <v>17106.25</v>
      </c>
    </row>
    <row r="38" spans="2:11" x14ac:dyDescent="0.25">
      <c r="B38" s="55" t="s">
        <v>63</v>
      </c>
      <c r="C38" s="5" t="s">
        <v>64</v>
      </c>
      <c r="D38" s="5"/>
      <c r="E38" s="5"/>
      <c r="F38" s="6"/>
      <c r="G38" s="5"/>
      <c r="H38" s="5"/>
      <c r="I38" s="35">
        <v>4200</v>
      </c>
      <c r="J38" s="36">
        <v>1</v>
      </c>
      <c r="K38" s="16">
        <f t="shared" si="3"/>
        <v>4200</v>
      </c>
    </row>
    <row r="39" spans="2:11" ht="15.75" thickBot="1" x14ac:dyDescent="0.3">
      <c r="B39" s="55"/>
      <c r="C39" s="5"/>
      <c r="D39" s="5"/>
      <c r="E39" s="5"/>
      <c r="F39" s="6"/>
      <c r="G39" s="5"/>
      <c r="H39" s="5"/>
      <c r="I39" s="10">
        <f>SUM(I34:I38)</f>
        <v>49429.375</v>
      </c>
      <c r="J39" s="18"/>
      <c r="K39" s="19">
        <f>SUM(K34:K38)</f>
        <v>47382.6875</v>
      </c>
    </row>
    <row r="40" spans="2:11" ht="15.75" thickBot="1" x14ac:dyDescent="0.3">
      <c r="B40" s="78" t="s">
        <v>24</v>
      </c>
      <c r="C40" s="79"/>
      <c r="D40" s="79"/>
      <c r="E40" s="79"/>
      <c r="F40" s="79"/>
      <c r="G40" s="79"/>
      <c r="H40" s="79"/>
      <c r="I40" s="79"/>
      <c r="J40" s="22" t="s">
        <v>25</v>
      </c>
      <c r="K40" s="23"/>
    </row>
    <row r="41" spans="2:11" x14ac:dyDescent="0.25">
      <c r="B41" s="56">
        <v>21</v>
      </c>
      <c r="C41" s="11" t="s">
        <v>42</v>
      </c>
      <c r="D41" s="11">
        <v>149</v>
      </c>
      <c r="E41" s="11">
        <v>99</v>
      </c>
      <c r="F41" s="12">
        <f t="shared" si="0"/>
        <v>102.4375</v>
      </c>
      <c r="G41" s="11">
        <v>390</v>
      </c>
      <c r="H41" s="11">
        <v>1</v>
      </c>
      <c r="I41" s="13">
        <f t="shared" si="1"/>
        <v>39950.625</v>
      </c>
      <c r="J41" s="20">
        <v>1</v>
      </c>
      <c r="K41" s="21">
        <f t="shared" si="3"/>
        <v>39950.625</v>
      </c>
    </row>
    <row r="42" spans="2:11" x14ac:dyDescent="0.25">
      <c r="B42" s="54">
        <v>22</v>
      </c>
      <c r="C42" s="3" t="s">
        <v>43</v>
      </c>
      <c r="D42" s="3">
        <v>48.5</v>
      </c>
      <c r="E42" s="3">
        <v>92</v>
      </c>
      <c r="F42" s="4">
        <f>E42*D42/144</f>
        <v>30.986111111111111</v>
      </c>
      <c r="G42" s="3">
        <v>390</v>
      </c>
      <c r="H42" s="3">
        <v>1</v>
      </c>
      <c r="I42" s="9">
        <f t="shared" si="1"/>
        <v>12084.583333333334</v>
      </c>
      <c r="J42" s="17">
        <v>1</v>
      </c>
      <c r="K42" s="16">
        <f t="shared" si="3"/>
        <v>12084.583333333334</v>
      </c>
    </row>
    <row r="43" spans="2:11" x14ac:dyDescent="0.25">
      <c r="B43" s="54">
        <v>23</v>
      </c>
      <c r="C43" s="3" t="s">
        <v>44</v>
      </c>
      <c r="D43" s="3">
        <v>140</v>
      </c>
      <c r="E43" s="3">
        <v>92</v>
      </c>
      <c r="F43" s="4">
        <f t="shared" si="0"/>
        <v>89.444444444444443</v>
      </c>
      <c r="G43" s="3">
        <v>280</v>
      </c>
      <c r="H43" s="3">
        <v>1</v>
      </c>
      <c r="I43" s="9">
        <f t="shared" si="1"/>
        <v>25044.444444444445</v>
      </c>
      <c r="J43" s="17">
        <v>1</v>
      </c>
      <c r="K43" s="16">
        <f t="shared" si="3"/>
        <v>25044.444444444445</v>
      </c>
    </row>
    <row r="44" spans="2:11" x14ac:dyDescent="0.25">
      <c r="B44" s="54">
        <v>24</v>
      </c>
      <c r="C44" s="3" t="s">
        <v>45</v>
      </c>
      <c r="D44" s="3"/>
      <c r="E44" s="3"/>
      <c r="F44" s="4">
        <f t="shared" si="0"/>
        <v>0</v>
      </c>
      <c r="G44" s="3">
        <v>12500</v>
      </c>
      <c r="H44" s="3">
        <v>1</v>
      </c>
      <c r="I44" s="9">
        <f>G44</f>
        <v>12500</v>
      </c>
      <c r="J44" s="17">
        <v>0.95</v>
      </c>
      <c r="K44" s="16">
        <f t="shared" si="3"/>
        <v>11875</v>
      </c>
    </row>
    <row r="45" spans="2:11" x14ac:dyDescent="0.25">
      <c r="B45" s="54">
        <v>25</v>
      </c>
      <c r="C45" s="3" t="s">
        <v>26</v>
      </c>
      <c r="D45" s="3"/>
      <c r="E45" s="3"/>
      <c r="F45" s="4">
        <v>1</v>
      </c>
      <c r="G45" s="3">
        <v>3200</v>
      </c>
      <c r="H45" s="3">
        <v>2</v>
      </c>
      <c r="I45" s="9">
        <f t="shared" si="1"/>
        <v>6400</v>
      </c>
      <c r="J45" s="17">
        <v>1</v>
      </c>
      <c r="K45" s="16">
        <f t="shared" si="3"/>
        <v>6400</v>
      </c>
    </row>
    <row r="46" spans="2:11" x14ac:dyDescent="0.25">
      <c r="B46" s="54">
        <v>26</v>
      </c>
      <c r="C46" s="3" t="s">
        <v>46</v>
      </c>
      <c r="D46" s="3">
        <v>129</v>
      </c>
      <c r="E46" s="3">
        <v>92</v>
      </c>
      <c r="F46" s="4">
        <f t="shared" si="0"/>
        <v>82.416666666666671</v>
      </c>
      <c r="G46" s="3">
        <v>210</v>
      </c>
      <c r="H46" s="3">
        <v>1</v>
      </c>
      <c r="I46" s="9">
        <f t="shared" si="1"/>
        <v>17307.5</v>
      </c>
      <c r="J46" s="17">
        <v>1</v>
      </c>
      <c r="K46" s="16">
        <f t="shared" si="3"/>
        <v>17307.5</v>
      </c>
    </row>
    <row r="47" spans="2:11" ht="15.75" thickBot="1" x14ac:dyDescent="0.3">
      <c r="B47" s="55"/>
      <c r="C47" s="5"/>
      <c r="D47" s="5"/>
      <c r="E47" s="5"/>
      <c r="F47" s="6"/>
      <c r="G47" s="5"/>
      <c r="H47" s="5"/>
      <c r="I47" s="10">
        <f>SUM(I41:I46)</f>
        <v>113287.15277777778</v>
      </c>
      <c r="J47" s="18"/>
      <c r="K47" s="19">
        <f>SUM(K41:K46)</f>
        <v>112662.15277777778</v>
      </c>
    </row>
    <row r="48" spans="2:11" ht="15.75" thickBot="1" x14ac:dyDescent="0.3">
      <c r="B48" s="78" t="s">
        <v>29</v>
      </c>
      <c r="C48" s="79"/>
      <c r="D48" s="79"/>
      <c r="E48" s="79"/>
      <c r="F48" s="79"/>
      <c r="G48" s="79"/>
      <c r="H48" s="79"/>
      <c r="I48" s="79"/>
      <c r="J48" s="22"/>
      <c r="K48" s="23"/>
    </row>
    <row r="49" spans="2:11" x14ac:dyDescent="0.25">
      <c r="B49" s="56">
        <v>27</v>
      </c>
      <c r="C49" s="11" t="s">
        <v>91</v>
      </c>
      <c r="D49" s="11">
        <v>143</v>
      </c>
      <c r="E49" s="11">
        <v>92</v>
      </c>
      <c r="F49" s="12">
        <f t="shared" si="0"/>
        <v>91.361111111111114</v>
      </c>
      <c r="G49" s="11">
        <v>390</v>
      </c>
      <c r="H49" s="11">
        <v>1</v>
      </c>
      <c r="I49" s="13">
        <f t="shared" si="1"/>
        <v>35630.833333333336</v>
      </c>
      <c r="J49" s="20">
        <v>0.95</v>
      </c>
      <c r="K49" s="21">
        <f t="shared" si="3"/>
        <v>33849.291666666664</v>
      </c>
    </row>
    <row r="50" spans="2:11" x14ac:dyDescent="0.25">
      <c r="B50" s="54">
        <v>28</v>
      </c>
      <c r="C50" s="3" t="s">
        <v>45</v>
      </c>
      <c r="D50" s="3"/>
      <c r="E50" s="3"/>
      <c r="F50" s="4">
        <v>1</v>
      </c>
      <c r="G50" s="3">
        <v>12500</v>
      </c>
      <c r="H50" s="3">
        <v>1</v>
      </c>
      <c r="I50" s="9">
        <f t="shared" si="1"/>
        <v>12500</v>
      </c>
      <c r="J50" s="17">
        <v>0.95</v>
      </c>
      <c r="K50" s="16">
        <f t="shared" si="3"/>
        <v>11875</v>
      </c>
    </row>
    <row r="51" spans="2:11" x14ac:dyDescent="0.25">
      <c r="B51" s="54">
        <v>29</v>
      </c>
      <c r="C51" s="3" t="s">
        <v>26</v>
      </c>
      <c r="D51" s="3"/>
      <c r="E51" s="3"/>
      <c r="F51" s="4">
        <v>1</v>
      </c>
      <c r="G51" s="3">
        <v>3200</v>
      </c>
      <c r="H51" s="3">
        <v>2</v>
      </c>
      <c r="I51" s="9">
        <f t="shared" si="1"/>
        <v>6400</v>
      </c>
      <c r="J51" s="17">
        <v>1</v>
      </c>
      <c r="K51" s="16">
        <f t="shared" si="3"/>
        <v>6400</v>
      </c>
    </row>
    <row r="52" spans="2:11" x14ac:dyDescent="0.25">
      <c r="B52" s="54">
        <v>30</v>
      </c>
      <c r="C52" s="3" t="s">
        <v>47</v>
      </c>
      <c r="D52" s="3">
        <v>100</v>
      </c>
      <c r="E52" s="3">
        <v>114</v>
      </c>
      <c r="F52" s="4">
        <f>D52*E52/144</f>
        <v>79.166666666666671</v>
      </c>
      <c r="G52" s="3">
        <v>210</v>
      </c>
      <c r="H52" s="3">
        <v>1</v>
      </c>
      <c r="I52" s="9">
        <f>F52*G52*H52</f>
        <v>16625</v>
      </c>
      <c r="J52" s="17">
        <v>1</v>
      </c>
      <c r="K52" s="16">
        <f t="shared" si="3"/>
        <v>16625</v>
      </c>
    </row>
    <row r="53" spans="2:11" x14ac:dyDescent="0.25">
      <c r="B53" s="54">
        <v>31</v>
      </c>
      <c r="C53" s="3" t="s">
        <v>48</v>
      </c>
      <c r="D53" s="3">
        <v>92</v>
      </c>
      <c r="E53" s="3">
        <v>42</v>
      </c>
      <c r="F53" s="4">
        <f t="shared" si="0"/>
        <v>26.833333333333332</v>
      </c>
      <c r="G53" s="3">
        <v>390</v>
      </c>
      <c r="H53" s="3">
        <v>1</v>
      </c>
      <c r="I53" s="9">
        <f t="shared" si="1"/>
        <v>10465</v>
      </c>
      <c r="J53" s="17">
        <v>0.95</v>
      </c>
      <c r="K53" s="16">
        <f t="shared" si="3"/>
        <v>9941.75</v>
      </c>
    </row>
    <row r="54" spans="2:11" x14ac:dyDescent="0.25">
      <c r="B54" s="54">
        <v>32</v>
      </c>
      <c r="C54" s="3" t="s">
        <v>28</v>
      </c>
      <c r="D54" s="3">
        <v>84</v>
      </c>
      <c r="E54" s="3">
        <v>92</v>
      </c>
      <c r="F54" s="4">
        <f t="shared" si="0"/>
        <v>53.666666666666664</v>
      </c>
      <c r="G54" s="3">
        <v>390</v>
      </c>
      <c r="H54" s="3">
        <v>1</v>
      </c>
      <c r="I54" s="9">
        <f t="shared" si="1"/>
        <v>20930</v>
      </c>
      <c r="J54" s="17">
        <v>0.95</v>
      </c>
      <c r="K54" s="16">
        <f t="shared" si="3"/>
        <v>19883.5</v>
      </c>
    </row>
    <row r="55" spans="2:11" x14ac:dyDescent="0.25">
      <c r="B55" s="54">
        <v>33</v>
      </c>
      <c r="C55" s="3" t="s">
        <v>49</v>
      </c>
      <c r="D55" s="3">
        <v>93</v>
      </c>
      <c r="E55" s="3">
        <v>92</v>
      </c>
      <c r="F55" s="4">
        <f t="shared" si="0"/>
        <v>59.416666666666664</v>
      </c>
      <c r="G55" s="3">
        <v>280</v>
      </c>
      <c r="H55" s="3">
        <v>1</v>
      </c>
      <c r="I55" s="9">
        <f t="shared" si="1"/>
        <v>16636.666666666664</v>
      </c>
      <c r="J55" s="17">
        <v>1</v>
      </c>
      <c r="K55" s="16">
        <f t="shared" si="3"/>
        <v>16636.666666666664</v>
      </c>
    </row>
    <row r="56" spans="2:11" x14ac:dyDescent="0.25">
      <c r="B56" s="54">
        <v>34</v>
      </c>
      <c r="C56" s="3" t="s">
        <v>50</v>
      </c>
      <c r="D56" s="3">
        <v>16</v>
      </c>
      <c r="E56" s="3">
        <v>92</v>
      </c>
      <c r="F56" s="4">
        <f t="shared" si="0"/>
        <v>10.222222222222221</v>
      </c>
      <c r="G56" s="3">
        <v>390</v>
      </c>
      <c r="H56" s="3">
        <v>1</v>
      </c>
      <c r="I56" s="9">
        <f t="shared" si="1"/>
        <v>3986.6666666666665</v>
      </c>
      <c r="J56" s="17">
        <v>1</v>
      </c>
      <c r="K56" s="16">
        <f t="shared" si="3"/>
        <v>3986.6666666666665</v>
      </c>
    </row>
    <row r="57" spans="2:11" x14ac:dyDescent="0.25">
      <c r="B57" s="55" t="s">
        <v>63</v>
      </c>
      <c r="C57" s="5" t="s">
        <v>65</v>
      </c>
      <c r="D57" s="5"/>
      <c r="E57" s="5"/>
      <c r="F57" s="6"/>
      <c r="G57" s="5"/>
      <c r="H57" s="5"/>
      <c r="I57" s="35">
        <v>3200</v>
      </c>
      <c r="J57" s="36">
        <v>1</v>
      </c>
      <c r="K57" s="16">
        <f t="shared" si="3"/>
        <v>3200</v>
      </c>
    </row>
    <row r="58" spans="2:11" ht="15.75" thickBot="1" x14ac:dyDescent="0.3">
      <c r="B58" s="55"/>
      <c r="C58" s="5"/>
      <c r="D58" s="5"/>
      <c r="E58" s="5"/>
      <c r="F58" s="6"/>
      <c r="G58" s="5"/>
      <c r="H58" s="5"/>
      <c r="I58" s="10">
        <f>SUM(I49:I57)</f>
        <v>126374.16666666667</v>
      </c>
      <c r="J58" s="18"/>
      <c r="K58" s="19">
        <f>SUM(K49:K57)</f>
        <v>122397.87499999999</v>
      </c>
    </row>
    <row r="59" spans="2:11" ht="15.75" thickBot="1" x14ac:dyDescent="0.3">
      <c r="B59" s="78" t="s">
        <v>27</v>
      </c>
      <c r="C59" s="79"/>
      <c r="D59" s="79"/>
      <c r="E59" s="79"/>
      <c r="F59" s="79"/>
      <c r="G59" s="79"/>
      <c r="H59" s="79"/>
      <c r="I59" s="79"/>
      <c r="J59" s="22"/>
      <c r="K59" s="23"/>
    </row>
    <row r="60" spans="2:11" x14ac:dyDescent="0.25">
      <c r="B60" s="56">
        <v>35</v>
      </c>
      <c r="C60" s="11" t="s">
        <v>45</v>
      </c>
      <c r="D60" s="11"/>
      <c r="E60" s="11"/>
      <c r="F60" s="12">
        <v>1</v>
      </c>
      <c r="G60" s="11">
        <v>12500</v>
      </c>
      <c r="H60" s="11">
        <v>1</v>
      </c>
      <c r="I60" s="13">
        <f t="shared" si="1"/>
        <v>12500</v>
      </c>
      <c r="J60" s="20">
        <v>0.95</v>
      </c>
      <c r="K60" s="21">
        <f t="shared" si="3"/>
        <v>11875</v>
      </c>
    </row>
    <row r="61" spans="2:11" x14ac:dyDescent="0.25">
      <c r="B61" s="54">
        <v>36</v>
      </c>
      <c r="C61" s="3" t="s">
        <v>26</v>
      </c>
      <c r="D61" s="3"/>
      <c r="E61" s="3"/>
      <c r="F61" s="4">
        <v>1</v>
      </c>
      <c r="G61" s="3">
        <v>3200</v>
      </c>
      <c r="H61" s="3">
        <v>2</v>
      </c>
      <c r="I61" s="9">
        <f t="shared" si="1"/>
        <v>6400</v>
      </c>
      <c r="J61" s="17">
        <v>1</v>
      </c>
      <c r="K61" s="16">
        <f t="shared" si="3"/>
        <v>6400</v>
      </c>
    </row>
    <row r="62" spans="2:11" x14ac:dyDescent="0.25">
      <c r="B62" s="54">
        <v>37</v>
      </c>
      <c r="C62" s="3" t="s">
        <v>66</v>
      </c>
      <c r="D62" s="3">
        <v>38</v>
      </c>
      <c r="E62" s="3">
        <v>92</v>
      </c>
      <c r="F62" s="4">
        <f>D62*E62/144</f>
        <v>24.277777777777779</v>
      </c>
      <c r="G62" s="3">
        <v>390</v>
      </c>
      <c r="H62" s="3">
        <v>1</v>
      </c>
      <c r="I62" s="9">
        <f t="shared" si="1"/>
        <v>9468.3333333333339</v>
      </c>
      <c r="J62" s="17">
        <v>1</v>
      </c>
      <c r="K62" s="16">
        <f t="shared" si="3"/>
        <v>9468.3333333333339</v>
      </c>
    </row>
    <row r="63" spans="2:11" x14ac:dyDescent="0.25">
      <c r="B63" s="54">
        <v>38</v>
      </c>
      <c r="C63" s="3" t="s">
        <v>51</v>
      </c>
      <c r="D63" s="3">
        <v>130</v>
      </c>
      <c r="E63" s="3">
        <v>92</v>
      </c>
      <c r="F63" s="4">
        <f>D63*E63/144</f>
        <v>83.055555555555557</v>
      </c>
      <c r="G63" s="3">
        <v>210</v>
      </c>
      <c r="H63" s="3">
        <v>1</v>
      </c>
      <c r="I63" s="9">
        <f t="shared" si="1"/>
        <v>17441.666666666668</v>
      </c>
      <c r="J63" s="17">
        <v>1</v>
      </c>
      <c r="K63" s="16">
        <f t="shared" si="3"/>
        <v>17441.666666666668</v>
      </c>
    </row>
    <row r="64" spans="2:11" x14ac:dyDescent="0.25">
      <c r="B64" s="54">
        <v>39</v>
      </c>
      <c r="C64" s="3" t="s">
        <v>90</v>
      </c>
      <c r="D64" s="3">
        <v>95</v>
      </c>
      <c r="E64" s="3">
        <v>88</v>
      </c>
      <c r="F64" s="4">
        <f>D64*E64/144</f>
        <v>58.055555555555557</v>
      </c>
      <c r="G64" s="3">
        <v>390</v>
      </c>
      <c r="H64" s="3">
        <v>1</v>
      </c>
      <c r="I64" s="9">
        <f t="shared" si="1"/>
        <v>22641.666666666668</v>
      </c>
      <c r="J64" s="17">
        <v>0.95</v>
      </c>
      <c r="K64" s="16">
        <f t="shared" si="3"/>
        <v>21509.583333333332</v>
      </c>
    </row>
    <row r="65" spans="2:12" x14ac:dyDescent="0.25">
      <c r="B65" s="54">
        <v>40</v>
      </c>
      <c r="C65" s="3" t="s">
        <v>67</v>
      </c>
      <c r="D65" s="3"/>
      <c r="E65" s="3"/>
      <c r="F65" s="4">
        <v>5.33</v>
      </c>
      <c r="G65" s="3">
        <v>240</v>
      </c>
      <c r="H65" s="3">
        <v>1</v>
      </c>
      <c r="I65" s="9">
        <f t="shared" si="1"/>
        <v>1279.2</v>
      </c>
      <c r="J65" s="17">
        <v>1</v>
      </c>
      <c r="K65" s="16">
        <f t="shared" si="3"/>
        <v>1279.2</v>
      </c>
    </row>
    <row r="66" spans="2:12" x14ac:dyDescent="0.25">
      <c r="B66" s="54">
        <v>41</v>
      </c>
      <c r="C66" s="3" t="s">
        <v>53</v>
      </c>
      <c r="D66" s="3">
        <v>92</v>
      </c>
      <c r="E66" s="3">
        <v>42</v>
      </c>
      <c r="F66" s="4">
        <f>D66*E66/144</f>
        <v>26.833333333333332</v>
      </c>
      <c r="G66" s="3">
        <v>390</v>
      </c>
      <c r="H66" s="3">
        <v>1</v>
      </c>
      <c r="I66" s="9">
        <f t="shared" si="1"/>
        <v>10465</v>
      </c>
      <c r="J66" s="17">
        <v>0.99</v>
      </c>
      <c r="K66" s="16">
        <f t="shared" si="3"/>
        <v>10360.35</v>
      </c>
    </row>
    <row r="67" spans="2:12" x14ac:dyDescent="0.25">
      <c r="B67" s="54">
        <v>42</v>
      </c>
      <c r="C67" s="3" t="s">
        <v>52</v>
      </c>
      <c r="D67" s="3">
        <v>92</v>
      </c>
      <c r="E67" s="3">
        <v>92.5</v>
      </c>
      <c r="F67" s="4">
        <f>D67*E67/144</f>
        <v>59.097222222222221</v>
      </c>
      <c r="G67" s="3">
        <v>280</v>
      </c>
      <c r="H67" s="3">
        <v>1</v>
      </c>
      <c r="I67" s="9">
        <f t="shared" si="1"/>
        <v>16547.222222222223</v>
      </c>
      <c r="J67" s="17">
        <v>1</v>
      </c>
      <c r="K67" s="16">
        <f t="shared" si="3"/>
        <v>16547.222222222223</v>
      </c>
    </row>
    <row r="68" spans="2:12" x14ac:dyDescent="0.25">
      <c r="B68" s="55" t="s">
        <v>63</v>
      </c>
      <c r="C68" s="5" t="s">
        <v>69</v>
      </c>
      <c r="D68" s="5">
        <v>44.5</v>
      </c>
      <c r="E68" s="5">
        <v>22</v>
      </c>
      <c r="F68" s="6">
        <f>D68*E68/144</f>
        <v>6.7986111111111107</v>
      </c>
      <c r="G68" s="5">
        <v>390</v>
      </c>
      <c r="H68" s="5">
        <v>1</v>
      </c>
      <c r="I68" s="35">
        <f t="shared" si="1"/>
        <v>2651.458333333333</v>
      </c>
      <c r="J68" s="36">
        <v>1</v>
      </c>
      <c r="K68" s="37">
        <f t="shared" si="3"/>
        <v>2651.458333333333</v>
      </c>
      <c r="L68" t="s">
        <v>93</v>
      </c>
    </row>
    <row r="69" spans="2:12" x14ac:dyDescent="0.25">
      <c r="B69" s="55" t="s">
        <v>63</v>
      </c>
      <c r="C69" s="5" t="s">
        <v>68</v>
      </c>
      <c r="D69" s="5"/>
      <c r="E69" s="5"/>
      <c r="F69" s="6"/>
      <c r="G69" s="5"/>
      <c r="H69" s="5"/>
      <c r="I69" s="35">
        <v>3200</v>
      </c>
      <c r="J69" s="36">
        <v>1</v>
      </c>
      <c r="K69" s="37">
        <f t="shared" si="3"/>
        <v>3200</v>
      </c>
    </row>
    <row r="70" spans="2:12" x14ac:dyDescent="0.25">
      <c r="B70" s="15" t="s">
        <v>94</v>
      </c>
      <c r="C70" s="48" t="s">
        <v>92</v>
      </c>
      <c r="D70" s="48"/>
      <c r="E70" s="48"/>
      <c r="F70" s="49"/>
      <c r="G70" s="48">
        <v>3200</v>
      </c>
      <c r="H70" s="48"/>
      <c r="I70" s="49">
        <v>3200</v>
      </c>
      <c r="J70" s="50">
        <v>1</v>
      </c>
      <c r="K70" s="57">
        <f t="shared" si="3"/>
        <v>3200</v>
      </c>
    </row>
    <row r="71" spans="2:12" x14ac:dyDescent="0.25">
      <c r="B71" s="15"/>
      <c r="C71" s="41"/>
      <c r="D71" s="41"/>
      <c r="E71" s="41"/>
      <c r="F71" s="42"/>
      <c r="G71" s="41"/>
      <c r="H71" s="41"/>
      <c r="I71" s="43">
        <f>SUM(I60:I70)</f>
        <v>105794.54722222222</v>
      </c>
      <c r="J71" s="41"/>
      <c r="K71" s="58">
        <f>SUM(K60:K70)</f>
        <v>103932.81388888888</v>
      </c>
    </row>
    <row r="72" spans="2:12" x14ac:dyDescent="0.25">
      <c r="B72" s="15" t="s">
        <v>56</v>
      </c>
      <c r="C72" s="41" t="s">
        <v>57</v>
      </c>
      <c r="D72" s="41">
        <v>108</v>
      </c>
      <c r="E72" s="41">
        <v>36</v>
      </c>
      <c r="F72" s="41">
        <f>E72*D72/144</f>
        <v>27</v>
      </c>
      <c r="G72" s="41">
        <v>300</v>
      </c>
      <c r="H72" s="41">
        <v>1</v>
      </c>
      <c r="I72" s="41">
        <f>G72*H72*F72</f>
        <v>8100</v>
      </c>
      <c r="J72" s="44">
        <v>1</v>
      </c>
      <c r="K72" s="16">
        <f>I72*J72</f>
        <v>8100</v>
      </c>
    </row>
    <row r="73" spans="2:12" x14ac:dyDescent="0.25">
      <c r="B73" s="15" t="s">
        <v>59</v>
      </c>
      <c r="C73" s="41" t="s">
        <v>58</v>
      </c>
      <c r="D73" s="41"/>
      <c r="E73" s="41"/>
      <c r="F73" s="41">
        <v>230</v>
      </c>
      <c r="G73" s="41">
        <v>11</v>
      </c>
      <c r="H73" s="41">
        <v>1</v>
      </c>
      <c r="I73" s="41">
        <f>G73*H73*F73</f>
        <v>2530</v>
      </c>
      <c r="J73" s="44">
        <v>1</v>
      </c>
      <c r="K73" s="16">
        <f>I73*J73</f>
        <v>2530</v>
      </c>
    </row>
    <row r="74" spans="2:12" x14ac:dyDescent="0.25">
      <c r="B74" s="15" t="s">
        <v>85</v>
      </c>
      <c r="C74" s="41" t="s">
        <v>89</v>
      </c>
      <c r="D74" s="41"/>
      <c r="E74" s="41"/>
      <c r="F74" s="41"/>
      <c r="G74" s="41">
        <v>900</v>
      </c>
      <c r="H74" s="41">
        <v>10</v>
      </c>
      <c r="I74" s="41">
        <f>G74*H74</f>
        <v>9000</v>
      </c>
      <c r="J74" s="44">
        <v>1</v>
      </c>
      <c r="K74" s="16">
        <f>I74*J74</f>
        <v>9000</v>
      </c>
    </row>
    <row r="75" spans="2:12" x14ac:dyDescent="0.25">
      <c r="B75" s="15"/>
      <c r="C75" s="41"/>
      <c r="D75" s="41"/>
      <c r="E75" s="41"/>
      <c r="F75" s="41"/>
      <c r="G75" s="41"/>
      <c r="H75" s="41"/>
      <c r="I75" s="41"/>
      <c r="J75" s="44"/>
      <c r="K75" s="16"/>
    </row>
    <row r="76" spans="2:12" x14ac:dyDescent="0.25">
      <c r="B76" s="15"/>
      <c r="C76" s="41"/>
      <c r="D76" s="41"/>
      <c r="E76" s="41"/>
      <c r="F76" s="41"/>
      <c r="G76" s="41"/>
      <c r="H76" s="41"/>
      <c r="I76" s="41"/>
      <c r="J76" s="44"/>
      <c r="K76" s="16"/>
    </row>
    <row r="77" spans="2:12" x14ac:dyDescent="0.25">
      <c r="B77" s="15"/>
      <c r="C77" s="41"/>
      <c r="D77" s="41"/>
      <c r="E77" s="41"/>
      <c r="F77" s="41"/>
      <c r="G77" s="41"/>
      <c r="H77" s="41"/>
      <c r="I77" s="41"/>
      <c r="J77" s="44"/>
      <c r="K77" s="16"/>
    </row>
    <row r="78" spans="2:12" ht="15.75" thickBot="1" x14ac:dyDescent="0.3">
      <c r="B78" s="59"/>
      <c r="C78" s="46"/>
      <c r="D78" s="46"/>
      <c r="E78" s="46"/>
      <c r="F78" s="46"/>
      <c r="G78" s="46"/>
      <c r="H78" s="46"/>
      <c r="I78" s="46"/>
      <c r="J78" s="47"/>
      <c r="K78" s="60"/>
    </row>
    <row r="79" spans="2:12" ht="16.5" thickBot="1" x14ac:dyDescent="0.3">
      <c r="B79" s="74" t="s">
        <v>30</v>
      </c>
      <c r="C79" s="75"/>
      <c r="D79" s="75"/>
      <c r="E79" s="75"/>
      <c r="F79" s="75"/>
      <c r="G79" s="75"/>
      <c r="H79" s="75"/>
      <c r="I79" s="14">
        <f>SUM(I72:I74,I71,I58,I47,I39,I32,I18)</f>
        <v>636474.40833333333</v>
      </c>
      <c r="J79" s="7" t="s">
        <v>96</v>
      </c>
      <c r="K79" s="8">
        <f>SUM(K72:K74,K71,K58,K47,K39,K32,K18)</f>
        <v>530253.3434027778</v>
      </c>
    </row>
    <row r="80" spans="2:12" x14ac:dyDescent="0.25">
      <c r="B80" s="61"/>
      <c r="C80" s="39"/>
      <c r="D80" s="39"/>
      <c r="E80" s="39"/>
      <c r="F80" s="39"/>
      <c r="G80" s="39"/>
      <c r="H80" s="39"/>
      <c r="I80" s="39"/>
      <c r="J80" s="40"/>
      <c r="K80" s="62"/>
    </row>
    <row r="81" spans="1:12" ht="15.75" thickBot="1" x14ac:dyDescent="0.3">
      <c r="B81" s="61"/>
      <c r="C81" s="1"/>
      <c r="D81" s="1"/>
      <c r="E81" s="1"/>
      <c r="F81" s="1"/>
      <c r="G81" s="1"/>
      <c r="H81" s="1"/>
      <c r="I81" s="1"/>
      <c r="J81" s="1"/>
      <c r="K81" s="63"/>
    </row>
    <row r="82" spans="1:12" ht="16.5" thickBot="1" x14ac:dyDescent="0.3">
      <c r="B82" s="69" t="s">
        <v>95</v>
      </c>
      <c r="C82" s="70"/>
      <c r="D82" s="70"/>
      <c r="E82" s="70"/>
      <c r="F82" s="70"/>
      <c r="G82" s="70"/>
      <c r="H82" s="70"/>
      <c r="I82" s="70"/>
      <c r="J82" s="71"/>
      <c r="K82" s="45">
        <f>K79</f>
        <v>530253.3434027778</v>
      </c>
      <c r="L82">
        <v>25000</v>
      </c>
    </row>
    <row r="83" spans="1:12" x14ac:dyDescent="0.25">
      <c r="A83" s="1"/>
      <c r="B83" s="72" t="s">
        <v>60</v>
      </c>
      <c r="C83" s="73"/>
      <c r="D83" s="73"/>
      <c r="E83" s="73"/>
      <c r="F83" s="73"/>
      <c r="G83" s="73"/>
      <c r="H83" s="73"/>
      <c r="I83" s="73"/>
      <c r="J83" s="73"/>
      <c r="K83" s="34">
        <v>410000</v>
      </c>
      <c r="L83" s="51"/>
    </row>
    <row r="84" spans="1:12" ht="15.75" thickBot="1" x14ac:dyDescent="0.3">
      <c r="A84" s="1"/>
      <c r="B84" s="67" t="s">
        <v>61</v>
      </c>
      <c r="C84" s="68"/>
      <c r="D84" s="68"/>
      <c r="E84" s="68"/>
      <c r="F84" s="68"/>
      <c r="G84" s="68"/>
      <c r="H84" s="68"/>
      <c r="I84" s="68"/>
      <c r="J84" s="68"/>
      <c r="K84" s="33">
        <f>K82-K83</f>
        <v>120253.3434027778</v>
      </c>
      <c r="L84" s="1"/>
    </row>
    <row r="85" spans="1:12" x14ac:dyDescent="0.25">
      <c r="C85" s="38"/>
    </row>
    <row r="86" spans="1:12" x14ac:dyDescent="0.25">
      <c r="C86" s="38"/>
    </row>
    <row r="87" spans="1:12" x14ac:dyDescent="0.25">
      <c r="C87" s="38" t="s">
        <v>72</v>
      </c>
    </row>
    <row r="88" spans="1:12" x14ac:dyDescent="0.25">
      <c r="B88">
        <v>1</v>
      </c>
      <c r="C88" t="s">
        <v>76</v>
      </c>
    </row>
    <row r="89" spans="1:12" x14ac:dyDescent="0.25">
      <c r="B89">
        <v>2</v>
      </c>
      <c r="C89" t="s">
        <v>77</v>
      </c>
    </row>
    <row r="90" spans="1:12" x14ac:dyDescent="0.25">
      <c r="B90">
        <v>3</v>
      </c>
      <c r="C90" t="s">
        <v>78</v>
      </c>
    </row>
    <row r="91" spans="1:12" x14ac:dyDescent="0.25">
      <c r="B91">
        <v>4</v>
      </c>
      <c r="C91" t="s">
        <v>79</v>
      </c>
    </row>
    <row r="92" spans="1:12" x14ac:dyDescent="0.25">
      <c r="B92">
        <v>5</v>
      </c>
      <c r="C92" t="s">
        <v>80</v>
      </c>
    </row>
    <row r="93" spans="1:12" x14ac:dyDescent="0.25">
      <c r="B93">
        <v>6</v>
      </c>
      <c r="C93" t="s">
        <v>81</v>
      </c>
    </row>
  </sheetData>
  <mergeCells count="19">
    <mergeCell ref="B2:K2"/>
    <mergeCell ref="B4:K4"/>
    <mergeCell ref="J5:K5"/>
    <mergeCell ref="J6:K6"/>
    <mergeCell ref="J3:K3"/>
    <mergeCell ref="H6:I6"/>
    <mergeCell ref="B3:D3"/>
    <mergeCell ref="H5:I5"/>
    <mergeCell ref="B8:K8"/>
    <mergeCell ref="B84:J84"/>
    <mergeCell ref="B82:J82"/>
    <mergeCell ref="B83:J83"/>
    <mergeCell ref="B79:H79"/>
    <mergeCell ref="B9:I9"/>
    <mergeCell ref="B19:I19"/>
    <mergeCell ref="B33:I33"/>
    <mergeCell ref="B40:I40"/>
    <mergeCell ref="B48:I48"/>
    <mergeCell ref="B59:I59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2024-05-06T12:18:09Z</cp:lastPrinted>
  <dcterms:created xsi:type="dcterms:W3CDTF">2023-08-25T05:09:36Z</dcterms:created>
  <dcterms:modified xsi:type="dcterms:W3CDTF">2024-05-23T15:08:49Z</dcterms:modified>
  <cp:category/>
  <cp:contentStatus/>
</cp:coreProperties>
</file>