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20490" windowHeight="7335" tabRatio="849"/>
  </bookViews>
  <sheets>
    <sheet name="Final sheet" sheetId="47" r:id="rId1"/>
  </sheets>
  <definedNames>
    <definedName name="_xlnm.Print_Area" localSheetId="0">'Final sheet'!$A$3:$J$140</definedName>
  </definedNames>
  <calcPr calcId="152511"/>
</workbook>
</file>

<file path=xl/calcChain.xml><?xml version="1.0" encoding="utf-8"?>
<calcChain xmlns="http://schemas.openxmlformats.org/spreadsheetml/2006/main">
  <c r="H12" i="47" l="1"/>
  <c r="H11" i="47"/>
  <c r="H78" i="47"/>
  <c r="H79" i="47"/>
  <c r="H77" i="47"/>
  <c r="H74" i="47"/>
  <c r="H70" i="47"/>
  <c r="H69" i="47"/>
  <c r="H68" i="47"/>
  <c r="H67" i="47"/>
  <c r="H66" i="47"/>
  <c r="H65" i="47"/>
  <c r="H63" i="47"/>
  <c r="F13" i="47"/>
  <c r="E13" i="47"/>
  <c r="H13" i="47"/>
  <c r="E12" i="47"/>
  <c r="F9" i="47"/>
  <c r="F10" i="47"/>
  <c r="F12" i="47"/>
  <c r="F14" i="47"/>
  <c r="F15" i="47"/>
  <c r="F16" i="47"/>
  <c r="F17" i="47"/>
  <c r="F18" i="47"/>
  <c r="F19" i="47"/>
  <c r="F20" i="47"/>
  <c r="F21" i="47"/>
  <c r="F22" i="47"/>
  <c r="F23" i="47"/>
  <c r="F24" i="47"/>
  <c r="F25" i="47"/>
  <c r="F26" i="47"/>
  <c r="F27" i="47"/>
  <c r="F28" i="47"/>
  <c r="F29" i="47"/>
  <c r="F30" i="47"/>
  <c r="F31" i="47"/>
  <c r="F32" i="47"/>
  <c r="F33" i="47"/>
  <c r="F34" i="47"/>
  <c r="F35" i="47"/>
  <c r="F36" i="47"/>
  <c r="F37" i="47"/>
  <c r="F38" i="47"/>
  <c r="F39" i="47"/>
  <c r="F40" i="47"/>
  <c r="F41" i="47"/>
  <c r="F42" i="47"/>
  <c r="F43" i="47"/>
  <c r="F44" i="47"/>
  <c r="F45" i="47"/>
  <c r="F46" i="47"/>
  <c r="F47" i="47"/>
  <c r="F48" i="47"/>
  <c r="F49" i="47"/>
  <c r="F50" i="47"/>
  <c r="F51" i="47"/>
  <c r="F52" i="47"/>
  <c r="F53" i="47"/>
  <c r="F54" i="47"/>
  <c r="F55" i="47"/>
  <c r="F56" i="47"/>
  <c r="F57" i="47"/>
  <c r="F58" i="47"/>
  <c r="F59" i="47"/>
  <c r="F60" i="47"/>
  <c r="F61" i="47"/>
  <c r="F62" i="47"/>
  <c r="F63" i="47"/>
  <c r="F65" i="47"/>
  <c r="F66" i="47"/>
  <c r="F67" i="47"/>
  <c r="F68" i="47"/>
  <c r="F69" i="47"/>
  <c r="F70" i="47"/>
  <c r="F71" i="47"/>
  <c r="F72" i="47"/>
  <c r="F73" i="47"/>
  <c r="F74" i="47"/>
  <c r="F77" i="47"/>
  <c r="F78" i="47"/>
  <c r="F79" i="47"/>
  <c r="E10" i="47"/>
  <c r="E14" i="47"/>
  <c r="E16" i="47"/>
  <c r="E17" i="47"/>
  <c r="E18" i="47"/>
  <c r="E19" i="47"/>
  <c r="E20" i="47"/>
  <c r="E21" i="47"/>
  <c r="E22" i="47"/>
  <c r="E23" i="47"/>
  <c r="E24" i="47"/>
  <c r="E25" i="47"/>
  <c r="E26" i="47"/>
  <c r="E27" i="47"/>
  <c r="E28" i="47"/>
  <c r="E29" i="47"/>
  <c r="E30" i="47"/>
  <c r="E31" i="47"/>
  <c r="E32" i="47"/>
  <c r="E33" i="47"/>
  <c r="E34" i="47"/>
  <c r="E35" i="47"/>
  <c r="E36" i="47"/>
  <c r="E37" i="47"/>
  <c r="E38" i="47"/>
  <c r="E39" i="47"/>
  <c r="E40" i="47"/>
  <c r="E41" i="47"/>
  <c r="E42" i="47"/>
  <c r="E43" i="47"/>
  <c r="E44" i="47"/>
  <c r="E45" i="47"/>
  <c r="E46" i="47"/>
  <c r="E47" i="47"/>
  <c r="E48" i="47"/>
  <c r="E49" i="47"/>
  <c r="E50" i="47"/>
  <c r="E51" i="47"/>
  <c r="E52" i="47"/>
  <c r="E53" i="47"/>
  <c r="E54" i="47"/>
  <c r="E55" i="47"/>
  <c r="E56" i="47"/>
  <c r="E57" i="47"/>
  <c r="E58" i="47"/>
  <c r="E59" i="47"/>
  <c r="E60" i="47"/>
  <c r="E61" i="47"/>
  <c r="E62" i="47"/>
  <c r="E63" i="47"/>
  <c r="E64" i="47"/>
  <c r="E65" i="47"/>
  <c r="E66" i="47"/>
  <c r="E67" i="47"/>
  <c r="E68" i="47"/>
  <c r="E69" i="47"/>
  <c r="E70" i="47"/>
  <c r="E71" i="47"/>
  <c r="E72" i="47"/>
  <c r="E73" i="47"/>
  <c r="E74" i="47"/>
  <c r="E77" i="47"/>
  <c r="E78" i="47"/>
  <c r="E79" i="47"/>
  <c r="E80" i="47"/>
  <c r="E81" i="47"/>
  <c r="E9" i="47"/>
  <c r="J90" i="47" l="1"/>
  <c r="J91" i="47"/>
  <c r="J92" i="47"/>
  <c r="J93" i="47"/>
  <c r="J94" i="47"/>
  <c r="J95" i="47"/>
  <c r="J96" i="47"/>
  <c r="J97" i="47"/>
  <c r="J110" i="47"/>
  <c r="J109" i="47"/>
  <c r="J106" i="47"/>
  <c r="J107" i="47"/>
  <c r="J108" i="47"/>
  <c r="J117" i="47" l="1"/>
  <c r="H122" i="47"/>
  <c r="J122" i="47" s="1"/>
  <c r="H119" i="47"/>
  <c r="H120" i="47"/>
  <c r="J100" i="47"/>
  <c r="J99" i="47"/>
  <c r="J89" i="47"/>
  <c r="J102" i="47" s="1"/>
  <c r="J135" i="47" s="1"/>
  <c r="J65" i="47"/>
  <c r="J59" i="47"/>
  <c r="H55" i="47"/>
  <c r="J55" i="47" s="1"/>
  <c r="H57" i="47"/>
  <c r="J57" i="47" s="1"/>
  <c r="H58" i="47"/>
  <c r="J58" i="47" s="1"/>
  <c r="H52" i="47"/>
  <c r="H54" i="47"/>
  <c r="H50" i="47"/>
  <c r="J44" i="47"/>
  <c r="H43" i="47"/>
  <c r="J43" i="47" s="1"/>
  <c r="H42" i="47"/>
  <c r="H40" i="47"/>
  <c r="H41" i="47"/>
  <c r="H39" i="47"/>
  <c r="H34" i="47"/>
  <c r="J34" i="47" s="1"/>
  <c r="H29" i="47"/>
  <c r="H30" i="47"/>
  <c r="H31" i="47"/>
  <c r="H32" i="47"/>
  <c r="H33" i="47"/>
  <c r="H28" i="47"/>
  <c r="J33" i="47" l="1"/>
  <c r="H19" i="47"/>
  <c r="J19" i="47" s="1"/>
  <c r="H18" i="47"/>
  <c r="J18" i="47" s="1"/>
  <c r="H17" i="47"/>
  <c r="J17" i="47" s="1"/>
  <c r="D15" i="47"/>
  <c r="H14" i="47"/>
  <c r="J14" i="47" s="1"/>
  <c r="J12" i="47"/>
  <c r="H10" i="47"/>
  <c r="J10" i="47" s="1"/>
  <c r="H9" i="47"/>
  <c r="J9" i="47" s="1"/>
  <c r="J7" i="47"/>
  <c r="J11" i="47"/>
  <c r="J13" i="47"/>
  <c r="J21" i="47"/>
  <c r="J22" i="47"/>
  <c r="J23" i="47"/>
  <c r="J24" i="47"/>
  <c r="J26" i="47"/>
  <c r="J27" i="47"/>
  <c r="J28" i="47"/>
  <c r="J29" i="47"/>
  <c r="J30" i="47"/>
  <c r="J31" i="47"/>
  <c r="J32" i="47"/>
  <c r="J38" i="47"/>
  <c r="J39" i="47"/>
  <c r="J40" i="47"/>
  <c r="J41" i="47"/>
  <c r="J42" i="47"/>
  <c r="J48" i="47"/>
  <c r="J49" i="47"/>
  <c r="J50" i="47"/>
  <c r="J51" i="47"/>
  <c r="J52" i="47"/>
  <c r="J53" i="47"/>
  <c r="J54" i="47"/>
  <c r="J61" i="47"/>
  <c r="J62" i="47"/>
  <c r="J63" i="47"/>
  <c r="J64" i="47"/>
  <c r="J66" i="47"/>
  <c r="J67" i="47"/>
  <c r="J68" i="47"/>
  <c r="J69" i="47"/>
  <c r="J70" i="47"/>
  <c r="J71" i="47"/>
  <c r="J72" i="47"/>
  <c r="J73" i="47"/>
  <c r="J74" i="47"/>
  <c r="J77" i="47"/>
  <c r="J78" i="47"/>
  <c r="J79" i="47"/>
  <c r="J80" i="47"/>
  <c r="J81" i="47"/>
  <c r="J105" i="47"/>
  <c r="J111" i="47"/>
  <c r="J116" i="47"/>
  <c r="J119" i="47"/>
  <c r="J120" i="47"/>
  <c r="J121" i="47"/>
  <c r="H15" i="47" l="1"/>
  <c r="J15" i="47" s="1"/>
  <c r="E15" i="47"/>
  <c r="J83" i="47"/>
  <c r="J134" i="47" s="1"/>
  <c r="J140" i="47" s="1"/>
  <c r="O5" i="47" s="1"/>
  <c r="O8" i="47" s="1"/>
  <c r="O10" i="47" s="1"/>
  <c r="J113" i="47"/>
  <c r="J136" i="47" s="1"/>
  <c r="J130" i="47"/>
  <c r="J124" i="47"/>
  <c r="J137" i="47" s="1"/>
</calcChain>
</file>

<file path=xl/sharedStrings.xml><?xml version="1.0" encoding="utf-8"?>
<sst xmlns="http://schemas.openxmlformats.org/spreadsheetml/2006/main" count="285" uniqueCount="156">
  <si>
    <t>Nos.</t>
  </si>
  <si>
    <t>A</t>
  </si>
  <si>
    <t>B</t>
  </si>
  <si>
    <t>C</t>
  </si>
  <si>
    <t>D</t>
  </si>
  <si>
    <t>Painting Work</t>
  </si>
  <si>
    <t>Sr.No.</t>
  </si>
  <si>
    <t>SUMMERY SHEET</t>
  </si>
  <si>
    <t>Type of Work</t>
  </si>
  <si>
    <t>Total - C</t>
  </si>
  <si>
    <t>Total - D</t>
  </si>
  <si>
    <t>Total - A</t>
  </si>
  <si>
    <t>Total - B</t>
  </si>
  <si>
    <t>Description</t>
  </si>
  <si>
    <t>Unit</t>
  </si>
  <si>
    <t>Qty.</t>
  </si>
  <si>
    <t>Amount Quoted (Rs.)</t>
  </si>
  <si>
    <t>Ceiling Work</t>
  </si>
  <si>
    <t>Flush Doors</t>
  </si>
  <si>
    <t>A1</t>
  </si>
  <si>
    <t>A2</t>
  </si>
  <si>
    <t>A3</t>
  </si>
  <si>
    <t>A4</t>
  </si>
  <si>
    <t>A5</t>
  </si>
  <si>
    <t>A6</t>
  </si>
  <si>
    <t xml:space="preserve">Rate </t>
  </si>
  <si>
    <t xml:space="preserve">Amount </t>
  </si>
  <si>
    <t>Living Centre Table</t>
  </si>
  <si>
    <t>Dining Table</t>
  </si>
  <si>
    <t>Master Bed</t>
  </si>
  <si>
    <t>Master Wardrobe</t>
  </si>
  <si>
    <t xml:space="preserve">Total Gypsum Ceiling </t>
  </si>
  <si>
    <t>Master Room</t>
  </si>
  <si>
    <t>Entry Door</t>
  </si>
  <si>
    <t>Common Washroom Door</t>
  </si>
  <si>
    <t>Master Bedroom Door</t>
  </si>
  <si>
    <t>Master Washroom Door</t>
  </si>
  <si>
    <t>Site Cleaning &amp; Housekeeping Charge</t>
  </si>
  <si>
    <t>Living Room</t>
  </si>
  <si>
    <t>Dining Area</t>
  </si>
  <si>
    <t>Kitchen</t>
  </si>
  <si>
    <t>Master Bedroom</t>
  </si>
  <si>
    <t>A7</t>
  </si>
  <si>
    <t>Extra</t>
  </si>
  <si>
    <t>Entry Jali Door</t>
  </si>
  <si>
    <t>Washroom Basin Bleow Cabinat Drawer (2ft)</t>
  </si>
  <si>
    <t>Living Palmet</t>
  </si>
  <si>
    <t>Living Console Table</t>
  </si>
  <si>
    <t>Kitchen Service Platform Upper Glass Cabinat</t>
  </si>
  <si>
    <t>Guest Murpfy Bed</t>
  </si>
  <si>
    <t>Guest Murpfy Bed Side Storage</t>
  </si>
  <si>
    <t>Master Lighting Mirror With MS Frame</t>
  </si>
  <si>
    <t>Master Bed Back Paneling</t>
  </si>
  <si>
    <t>Master Corder MS Framing With Glass Shelf</t>
  </si>
  <si>
    <t>Master Wardrobe Side MDF Paneling On Tile</t>
  </si>
  <si>
    <t>Guest Bedroom Door</t>
  </si>
  <si>
    <t>Kitchen Washarea Door</t>
  </si>
  <si>
    <t>Guest Room</t>
  </si>
  <si>
    <t>Master Washroom</t>
  </si>
  <si>
    <t>Living Console Mollding</t>
  </si>
  <si>
    <t>SQFT</t>
  </si>
  <si>
    <t>NOS</t>
  </si>
  <si>
    <t>RFT</t>
  </si>
  <si>
    <t>Master Side Table (600X450mm)</t>
  </si>
  <si>
    <t>Guest Bedroom</t>
  </si>
  <si>
    <t>A8</t>
  </si>
  <si>
    <t xml:space="preserve">Painting internal calcium silicate board partition walls with architectural with two coats of primer &amp; two coats of White paint of Asian Paint all height of walls including scaffolding, supply of all materials etc., complete. The work has to be completed as per Interior Designer direction.                                      </t>
  </si>
  <si>
    <t>Labour</t>
  </si>
  <si>
    <t>Amount</t>
  </si>
  <si>
    <t>Living TV wall Pack</t>
  </si>
  <si>
    <t>tile not incl</t>
  </si>
  <si>
    <t>top not incl</t>
  </si>
  <si>
    <t xml:space="preserve">profile not inc in labour </t>
  </si>
  <si>
    <t>5 AMP Light Point</t>
  </si>
  <si>
    <t>15 AMP Socket Point</t>
  </si>
  <si>
    <t>AC Point</t>
  </si>
  <si>
    <t xml:space="preserve">fan regulator </t>
  </si>
  <si>
    <t xml:space="preserve">AN fastner Hooking + pipe+clamp </t>
  </si>
  <si>
    <t xml:space="preserve">5 AM Circuit point </t>
  </si>
  <si>
    <t xml:space="preserve">15 AM Circuit point </t>
  </si>
  <si>
    <t xml:space="preserve">T.P.N MCB Distribution Point </t>
  </si>
  <si>
    <t xml:space="preserve">63/100 AMP T.P.N MCB fitting </t>
  </si>
  <si>
    <t>REMARK</t>
  </si>
  <si>
    <t>Kitchen Platform Lower Cabinat with laminate</t>
  </si>
  <si>
    <t>Kitchen Platform Upper Glass Cabinat with laminate</t>
  </si>
  <si>
    <t>Kitchen Service Platform Lower Cabinat with laminate</t>
  </si>
  <si>
    <t>Guest Murpfy Bed Upper Loft with box</t>
  </si>
  <si>
    <t>Guest temple panel</t>
  </si>
  <si>
    <t xml:space="preserve"> </t>
  </si>
  <si>
    <t>Living Area Gate panel</t>
  </si>
  <si>
    <t>ok</t>
  </si>
  <si>
    <t>Electrical Work with Material</t>
  </si>
  <si>
    <t>With material work</t>
  </si>
  <si>
    <t>light fitting labour charge</t>
  </si>
  <si>
    <t>Fan fitting labour charge</t>
  </si>
  <si>
    <t>Profile light fitting labour charge</t>
  </si>
  <si>
    <t>RF</t>
  </si>
  <si>
    <t>Bathroom framing</t>
  </si>
  <si>
    <t>TOTAL</t>
  </si>
  <si>
    <t>E</t>
  </si>
  <si>
    <r>
      <t xml:space="preserve">Ceiling Work </t>
    </r>
    <r>
      <rPr>
        <b/>
        <sz val="11"/>
        <color rgb="FFFF0000"/>
        <rFont val="Arial"/>
        <family val="2"/>
      </rPr>
      <t>(WITH MATERIAL)</t>
    </r>
  </si>
  <si>
    <r>
      <t>Painting Work</t>
    </r>
    <r>
      <rPr>
        <b/>
        <sz val="11"/>
        <color rgb="FFFF0000"/>
        <rFont val="Arial"/>
        <family val="2"/>
      </rPr>
      <t xml:space="preserve"> (WITH MATERIAL)</t>
    </r>
  </si>
  <si>
    <r>
      <t xml:space="preserve">Electrical Work </t>
    </r>
    <r>
      <rPr>
        <b/>
        <sz val="11"/>
        <color rgb="FFFF0000"/>
        <rFont val="Arial"/>
        <family val="2"/>
      </rPr>
      <t>(WITH MATERIAL)</t>
    </r>
  </si>
  <si>
    <r>
      <t xml:space="preserve">Furniture Work </t>
    </r>
    <r>
      <rPr>
        <b/>
        <sz val="11"/>
        <color rgb="FFFF0000"/>
        <rFont val="Arial"/>
        <family val="2"/>
      </rPr>
      <t>(WITH LABOUR)</t>
    </r>
  </si>
  <si>
    <t>Arabian Curtain (Living,Guest)</t>
  </si>
  <si>
    <t>Honeycom Curtain (Master)</t>
  </si>
  <si>
    <r>
      <t xml:space="preserve">Window </t>
    </r>
    <r>
      <rPr>
        <b/>
        <sz val="11"/>
        <color rgb="FFFF0000"/>
        <rFont val="Arial"/>
        <family val="2"/>
      </rPr>
      <t>(WITH MATERIAL)</t>
    </r>
  </si>
  <si>
    <t>Kitchen Service Platform Loft Cabinat with laminate</t>
  </si>
  <si>
    <t>Living TV Back Wall</t>
  </si>
  <si>
    <r>
      <t>Furniture Work</t>
    </r>
    <r>
      <rPr>
        <b/>
        <sz val="11"/>
        <color rgb="FFFF0000"/>
        <rFont val="Arial"/>
        <family val="2"/>
      </rPr>
      <t xml:space="preserve"> (WITH LABOUR)</t>
    </r>
  </si>
  <si>
    <t>Living L Seater Sofa -12mm plywood- lineing work extra</t>
  </si>
  <si>
    <t>TV Unite Self</t>
  </si>
  <si>
    <t>plus</t>
  </si>
  <si>
    <t>Sofa wall pack</t>
  </si>
  <si>
    <t xml:space="preserve">Sofa back wall </t>
  </si>
  <si>
    <t>Kitchen Platform Loft Cabinat with laminate with box</t>
  </si>
  <si>
    <t>Kitchen Storage Cabinat box type</t>
  </si>
  <si>
    <t>Guest Cane Wardrobe with Mandir Flutted Glass with maliya box type</t>
  </si>
  <si>
    <t>Bed back box gadi panel</t>
  </si>
  <si>
    <t>Extra Trolly</t>
  </si>
  <si>
    <t xml:space="preserve">Master Maliya </t>
  </si>
  <si>
    <t>Curtain Panel</t>
  </si>
  <si>
    <t>Bed Back Mdf Paneling</t>
  </si>
  <si>
    <t>Extra trolly</t>
  </si>
  <si>
    <t>Shoes Rack</t>
  </si>
  <si>
    <t>Entry Jali Door panel</t>
  </si>
  <si>
    <t xml:space="preserve">Puning </t>
  </si>
  <si>
    <t>Dining Round Design</t>
  </si>
  <si>
    <t xml:space="preserve">Common Washroom PVC Ceiling </t>
  </si>
  <si>
    <t xml:space="preserve">Master Washroom PVC Ceiling </t>
  </si>
  <si>
    <t xml:space="preserve">Tanki PVC Ceiling </t>
  </si>
  <si>
    <t>Profile shutter bill &amp; glass bill chirag bhai</t>
  </si>
  <si>
    <t>Lapi astar</t>
  </si>
  <si>
    <t>tacxar</t>
  </si>
  <si>
    <t>Oil Paint</t>
  </si>
  <si>
    <t>Patti Polish</t>
  </si>
  <si>
    <t>Polish grouve</t>
  </si>
  <si>
    <t>Miscellaneous items Lineing work prahlad bhai sanderi</t>
  </si>
  <si>
    <t>Zircon classic Plywood bhada &amp; Dining chair bhada(900+700=1600)</t>
  </si>
  <si>
    <t>103 - SHALIBHADRA TOWER, USMANPURA , AHMEDABAD (28-09-2024)</t>
  </si>
  <si>
    <t>RAMANAND S VISHWAKARMA</t>
  </si>
  <si>
    <t>Living TV Cabinat BOX</t>
  </si>
  <si>
    <t>Dining Chair with material Without febric</t>
  </si>
  <si>
    <t>Dining Bench with material Without febric</t>
  </si>
  <si>
    <t>Remark</t>
  </si>
  <si>
    <t>103 Shalibhadra</t>
  </si>
  <si>
    <t>Zircon Classic</t>
  </si>
  <si>
    <t>D-401 atharva landmark</t>
  </si>
  <si>
    <t>Civil Work</t>
  </si>
  <si>
    <t xml:space="preserve">Total </t>
  </si>
  <si>
    <t>Received</t>
  </si>
  <si>
    <t>Pending Amount</t>
  </si>
  <si>
    <t xml:space="preserve">Round </t>
  </si>
  <si>
    <t>Final Hisab</t>
  </si>
  <si>
    <t>Pending Amount (26-10-2024 )</t>
  </si>
  <si>
    <t>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</si>
</sst>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4" formatCode="0.0"/>
  </numFmts>
  <fonts count="17">
    <font>
      <sz val="11"/>
      <color theme="1"/>
      <name val="Calibri"/>
      <family val="2"/>
    </font>
    <font>
      <sz val="11"/>
      <color theme="1"/>
      <name val="Arial"/>
      <family val="2"/>
    </font>
    <font>
      <sz val="11"/>
      <name val="Arial"/>
      <family val="2"/>
    </font>
    <font>
      <sz val="11"/>
      <color theme="1"/>
      <name val="Aptos"/>
      <family val="2"/>
    </font>
    <font>
      <b/>
      <sz val="11"/>
      <color rgb="FF000008"/>
      <name val="Arial"/>
      <family val="2"/>
    </font>
    <font>
      <b/>
      <sz val="11"/>
      <color rgb="FFFF0000"/>
      <name val="Arial"/>
      <family val="2"/>
    </font>
    <font>
      <b/>
      <sz val="11"/>
      <color theme="1"/>
      <name val="Arial"/>
      <family val="2"/>
    </font>
    <font>
      <sz val="11"/>
      <color rgb="FF000008"/>
      <name val="Arial"/>
      <family val="2"/>
    </font>
    <font>
      <sz val="11"/>
      <color rgb="FF000800"/>
      <name val="Arial"/>
      <family val="2"/>
    </font>
    <font>
      <b/>
      <sz val="11"/>
      <color rgb="FF000800"/>
      <name val="Arial"/>
      <family val="2"/>
    </font>
    <font>
      <b/>
      <sz val="11"/>
      <color rgb="FF000000"/>
      <name val="Arial"/>
      <family val="2"/>
    </font>
    <font>
      <sz val="11"/>
      <color rgb="FF000000"/>
      <name val="Arial"/>
      <family val="2"/>
    </font>
    <font>
      <b/>
      <sz val="12"/>
      <color rgb="FF000008"/>
      <name val="Arial"/>
      <family val="2"/>
    </font>
    <font>
      <sz val="12"/>
      <color theme="1"/>
      <name val="Arial"/>
      <family val="2"/>
    </font>
    <font>
      <sz val="12"/>
      <color rgb="FF000000"/>
      <name val="Arial"/>
      <family val="2"/>
    </font>
    <font>
      <sz val="12"/>
      <color rgb="FF000800"/>
      <name val="Arial"/>
      <family val="2"/>
    </font>
    <font>
      <sz val="11"/>
      <color theme="1"/>
      <name val="Calibri"/>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16" fillId="0" borderId="0" applyFont="0" applyFill="0" applyBorder="0" applyAlignment="0" applyProtection="0"/>
    <xf numFmtId="43" fontId="16" fillId="0" borderId="0" applyFont="0" applyFill="0" applyBorder="0" applyAlignment="0" applyProtection="0"/>
  </cellStyleXfs>
  <cellXfs count="145">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xf>
    <xf numFmtId="3" fontId="1" fillId="0" borderId="0" xfId="0" applyNumberFormat="1" applyFont="1" applyAlignment="1">
      <alignment horizontal="center"/>
    </xf>
    <xf numFmtId="0" fontId="2" fillId="3" borderId="0" xfId="0" applyFont="1" applyFill="1" applyAlignment="1">
      <alignment vertical="center"/>
    </xf>
    <xf numFmtId="0" fontId="1" fillId="3" borderId="0" xfId="0" applyFont="1" applyFill="1" applyAlignment="1">
      <alignment vertical="center"/>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3" fontId="4" fillId="0" borderId="5"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0" fontId="1" fillId="0" borderId="1" xfId="0" applyFont="1" applyBorder="1" applyAlignment="1">
      <alignment horizontal="center"/>
    </xf>
    <xf numFmtId="3" fontId="1" fillId="0" borderId="1" xfId="0" applyNumberFormat="1" applyFont="1" applyBorder="1" applyAlignment="1">
      <alignment horizontal="center"/>
    </xf>
    <xf numFmtId="3" fontId="2" fillId="0" borderId="1" xfId="0" applyNumberFormat="1" applyFont="1" applyBorder="1"/>
    <xf numFmtId="0" fontId="4" fillId="0" borderId="1" xfId="0" applyFont="1" applyBorder="1"/>
    <xf numFmtId="0" fontId="1" fillId="0" borderId="1" xfId="0" applyFont="1" applyBorder="1" applyAlignment="1">
      <alignment horizontal="center" vertical="center"/>
    </xf>
    <xf numFmtId="0" fontId="7" fillId="0" borderId="1" xfId="0" applyFont="1" applyBorder="1" applyAlignment="1">
      <alignment vertical="center" wrapText="1"/>
    </xf>
    <xf numFmtId="4" fontId="1" fillId="0" borderId="1" xfId="0" applyNumberFormat="1" applyFont="1" applyBorder="1" applyAlignment="1">
      <alignment horizontal="center" vertical="center"/>
    </xf>
    <xf numFmtId="3" fontId="1" fillId="0" borderId="1" xfId="0" applyNumberFormat="1" applyFont="1" applyBorder="1" applyAlignment="1">
      <alignment horizontal="center" vertical="center"/>
    </xf>
    <xf numFmtId="3" fontId="1" fillId="0" borderId="1" xfId="0" applyNumberFormat="1" applyFont="1" applyBorder="1" applyAlignment="1">
      <alignment horizontal="right" vertical="center"/>
    </xf>
    <xf numFmtId="0" fontId="8" fillId="0" borderId="1" xfId="0" applyFont="1" applyBorder="1" applyAlignment="1">
      <alignment vertical="center" wrapText="1"/>
    </xf>
    <xf numFmtId="0" fontId="8" fillId="2" borderId="1" xfId="0" applyFont="1" applyFill="1" applyBorder="1" applyAlignment="1">
      <alignment vertical="center" wrapText="1"/>
    </xf>
    <xf numFmtId="0" fontId="1" fillId="2" borderId="1" xfId="0" applyFont="1" applyFill="1" applyBorder="1" applyAlignment="1">
      <alignment horizontal="center" vertical="center"/>
    </xf>
    <xf numFmtId="4" fontId="1" fillId="2" borderId="1"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3"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3" fontId="6" fillId="4" borderId="1" xfId="0" applyNumberFormat="1" applyFont="1" applyFill="1" applyBorder="1" applyAlignment="1">
      <alignment vertical="center"/>
    </xf>
    <xf numFmtId="3" fontId="6" fillId="4" borderId="1"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0" fontId="1" fillId="3" borderId="5" xfId="0" applyFont="1" applyFill="1" applyBorder="1" applyAlignment="1">
      <alignment horizontal="center" vertical="center"/>
    </xf>
    <xf numFmtId="0" fontId="10" fillId="3" borderId="5" xfId="0" applyFont="1" applyFill="1" applyBorder="1" applyAlignment="1">
      <alignment horizontal="right" vertical="center" wrapText="1"/>
    </xf>
    <xf numFmtId="0" fontId="4" fillId="3" borderId="1" xfId="0" applyFont="1" applyFill="1" applyBorder="1" applyAlignment="1">
      <alignment horizontal="left" vertical="center" wrapText="1"/>
    </xf>
    <xf numFmtId="3"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vertical="center"/>
    </xf>
    <xf numFmtId="3" fontId="1" fillId="3" borderId="1" xfId="0" applyNumberFormat="1" applyFont="1" applyFill="1" applyBorder="1" applyAlignment="1">
      <alignment vertical="center"/>
    </xf>
    <xf numFmtId="0" fontId="7" fillId="3" borderId="1" xfId="0" applyFont="1" applyFill="1" applyBorder="1" applyAlignment="1">
      <alignment horizontal="center" vertical="center"/>
    </xf>
    <xf numFmtId="0" fontId="1" fillId="3" borderId="1" xfId="0" applyFont="1" applyFill="1" applyBorder="1" applyAlignment="1">
      <alignment vertical="center" wrapText="1"/>
    </xf>
    <xf numFmtId="0" fontId="11" fillId="3" borderId="1" xfId="0" applyFont="1" applyFill="1" applyBorder="1" applyAlignment="1">
      <alignment horizontal="center" vertical="center"/>
    </xf>
    <xf numFmtId="0" fontId="11" fillId="3" borderId="1" xfId="0" applyFont="1" applyFill="1" applyBorder="1" applyAlignment="1">
      <alignment vertical="center"/>
    </xf>
    <xf numFmtId="3" fontId="11" fillId="3" borderId="1" xfId="0" applyNumberFormat="1" applyFont="1" applyFill="1" applyBorder="1" applyAlignment="1">
      <alignment vertical="center"/>
    </xf>
    <xf numFmtId="0" fontId="11" fillId="0" borderId="1" xfId="0" applyFont="1" applyBorder="1" applyAlignment="1">
      <alignment vertical="center" wrapText="1"/>
    </xf>
    <xf numFmtId="3" fontId="11" fillId="0" borderId="1" xfId="0" applyNumberFormat="1" applyFont="1" applyBorder="1" applyAlignment="1">
      <alignment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wrapText="1"/>
    </xf>
    <xf numFmtId="0" fontId="1" fillId="0" borderId="1" xfId="0" applyFont="1" applyBorder="1" applyAlignment="1">
      <alignment vertical="center"/>
    </xf>
    <xf numFmtId="0" fontId="1" fillId="2" borderId="1" xfId="0" applyFont="1" applyFill="1" applyBorder="1" applyAlignment="1">
      <alignment vertical="center"/>
    </xf>
    <xf numFmtId="3" fontId="11" fillId="2" borderId="1" xfId="0" applyNumberFormat="1"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vertical="center" wrapText="1"/>
    </xf>
    <xf numFmtId="0" fontId="2" fillId="3" borderId="1" xfId="0" applyFont="1" applyFill="1" applyBorder="1" applyAlignment="1">
      <alignment vertical="center"/>
    </xf>
    <xf numFmtId="3" fontId="2" fillId="3" borderId="1" xfId="0" applyNumberFormat="1" applyFont="1" applyFill="1" applyBorder="1" applyAlignment="1">
      <alignment vertical="center"/>
    </xf>
    <xf numFmtId="3" fontId="2" fillId="3" borderId="1" xfId="0" applyNumberFormat="1" applyFont="1" applyFill="1" applyBorder="1" applyAlignment="1">
      <alignment horizontal="center" vertical="center"/>
    </xf>
    <xf numFmtId="3" fontId="6" fillId="0" borderId="1" xfId="0" applyNumberFormat="1" applyFont="1" applyBorder="1" applyAlignment="1">
      <alignment horizontal="center" vertical="center" wrapText="1"/>
    </xf>
    <xf numFmtId="0" fontId="10" fillId="0" borderId="1" xfId="0" applyFont="1" applyBorder="1" applyAlignment="1">
      <alignment horizontal="center" vertical="center"/>
    </xf>
    <xf numFmtId="0" fontId="10" fillId="6" borderId="1" xfId="0" applyFont="1" applyFill="1" applyBorder="1" applyAlignment="1">
      <alignment horizontal="center" vertical="center"/>
    </xf>
    <xf numFmtId="0" fontId="1" fillId="0" borderId="1" xfId="0" applyFont="1" applyBorder="1"/>
    <xf numFmtId="0" fontId="7" fillId="0" borderId="1" xfId="0" applyFont="1" applyFill="1" applyBorder="1" applyAlignment="1">
      <alignment vertical="center" wrapText="1"/>
    </xf>
    <xf numFmtId="0" fontId="1" fillId="0" borderId="0" xfId="0" applyFont="1" applyFill="1" applyBorder="1"/>
    <xf numFmtId="3" fontId="6" fillId="6" borderId="1" xfId="0" applyNumberFormat="1" applyFont="1" applyFill="1" applyBorder="1" applyAlignment="1">
      <alignment horizontal="center"/>
    </xf>
    <xf numFmtId="3" fontId="6" fillId="0" borderId="1" xfId="0" applyNumberFormat="1" applyFont="1" applyBorder="1" applyAlignment="1">
      <alignment horizontal="center" vertical="center"/>
    </xf>
    <xf numFmtId="0" fontId="4" fillId="0" borderId="1" xfId="0" applyFont="1" applyFill="1" applyBorder="1" applyAlignment="1">
      <alignment horizontal="center" vertical="center"/>
    </xf>
    <xf numFmtId="0" fontId="1" fillId="0" borderId="1" xfId="0" applyFont="1" applyFill="1" applyBorder="1" applyAlignment="1">
      <alignment vertical="center"/>
    </xf>
    <xf numFmtId="0" fontId="10" fillId="0" borderId="1" xfId="0" applyFont="1" applyBorder="1" applyAlignment="1">
      <alignment horizontal="right" vertical="center" wrapText="1"/>
    </xf>
    <xf numFmtId="3" fontId="13" fillId="0" borderId="1" xfId="0" applyNumberFormat="1" applyFont="1" applyBorder="1" applyAlignment="1">
      <alignment horizontal="center" vertical="center"/>
    </xf>
    <xf numFmtId="3" fontId="14" fillId="0" borderId="1" xfId="0" applyNumberFormat="1" applyFont="1" applyBorder="1" applyAlignment="1">
      <alignment horizontal="center" vertical="center"/>
    </xf>
    <xf numFmtId="4" fontId="14"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5" fillId="0" borderId="1" xfId="0" applyFont="1" applyBorder="1" applyAlignment="1">
      <alignment vertical="center" wrapText="1"/>
    </xf>
    <xf numFmtId="0" fontId="0" fillId="0" borderId="1" xfId="0" applyBorder="1" applyAlignment="1">
      <alignment horizontal="center" vertical="center"/>
    </xf>
    <xf numFmtId="0" fontId="12" fillId="0" borderId="1" xfId="0" applyFont="1" applyBorder="1" applyAlignment="1">
      <alignment vertical="center"/>
    </xf>
    <xf numFmtId="0" fontId="12" fillId="0" borderId="1" xfId="0" applyFont="1" applyBorder="1" applyAlignment="1">
      <alignment horizontal="center" vertical="center"/>
    </xf>
    <xf numFmtId="0" fontId="1" fillId="0" borderId="0" xfId="0" applyFont="1" applyFill="1" applyAlignment="1">
      <alignment vertical="center"/>
    </xf>
    <xf numFmtId="3" fontId="6" fillId="0" borderId="1" xfId="0" applyNumberFormat="1" applyFont="1" applyFill="1" applyBorder="1" applyAlignment="1">
      <alignment horizontal="center" vertical="center"/>
    </xf>
    <xf numFmtId="0" fontId="10" fillId="0" borderId="1" xfId="0" applyFont="1" applyFill="1" applyBorder="1" applyAlignment="1">
      <alignment horizontal="right" vertical="center" wrapText="1"/>
    </xf>
    <xf numFmtId="0" fontId="2" fillId="0" borderId="1" xfId="0" applyFont="1" applyFill="1" applyBorder="1" applyAlignment="1">
      <alignment vertical="center"/>
    </xf>
    <xf numFmtId="3"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8" fillId="0" borderId="1" xfId="0" applyFont="1" applyFill="1" applyBorder="1" applyAlignment="1">
      <alignment vertical="center" wrapText="1"/>
    </xf>
    <xf numFmtId="0" fontId="0" fillId="0" borderId="1" xfId="0" applyFill="1" applyBorder="1" applyAlignment="1">
      <alignment horizontal="center" vertical="center"/>
    </xf>
    <xf numFmtId="0" fontId="7" fillId="0" borderId="1" xfId="0" applyFont="1" applyFill="1" applyBorder="1" applyAlignment="1">
      <alignment horizontal="center" vertical="center"/>
    </xf>
    <xf numFmtId="3" fontId="4" fillId="0" borderId="1" xfId="0" applyNumberFormat="1" applyFont="1" applyFill="1" applyBorder="1" applyAlignment="1">
      <alignment horizontal="center" vertical="center" wrapText="1"/>
    </xf>
    <xf numFmtId="3" fontId="6" fillId="0" borderId="5" xfId="0" applyNumberFormat="1" applyFont="1" applyFill="1" applyBorder="1" applyAlignment="1">
      <alignment horizontal="center" vertical="center"/>
    </xf>
    <xf numFmtId="0" fontId="10" fillId="0" borderId="5" xfId="0" applyFont="1" applyFill="1" applyBorder="1" applyAlignment="1">
      <alignment horizontal="right" vertical="center" wrapText="1"/>
    </xf>
    <xf numFmtId="0" fontId="1" fillId="0" borderId="5" xfId="0" applyFont="1" applyFill="1" applyBorder="1" applyAlignment="1">
      <alignment horizontal="center" vertical="center"/>
    </xf>
    <xf numFmtId="4" fontId="1" fillId="0" borderId="1" xfId="0" applyNumberFormat="1" applyFont="1" applyFill="1" applyBorder="1" applyAlignment="1">
      <alignment horizontal="center" vertical="center"/>
    </xf>
    <xf numFmtId="0" fontId="9" fillId="0" borderId="1" xfId="0" applyFont="1" applyFill="1" applyBorder="1" applyAlignment="1">
      <alignment vertical="center" wrapText="1"/>
    </xf>
    <xf numFmtId="0" fontId="0" fillId="2" borderId="1" xfId="0" applyFill="1" applyBorder="1" applyAlignment="1">
      <alignment horizontal="center" vertical="center"/>
    </xf>
    <xf numFmtId="0" fontId="1" fillId="0" borderId="0" xfId="0" applyFont="1" applyFill="1"/>
    <xf numFmtId="0" fontId="6" fillId="0" borderId="1" xfId="0" applyFont="1" applyFill="1" applyBorder="1" applyAlignment="1">
      <alignment vertical="center"/>
    </xf>
    <xf numFmtId="0" fontId="8" fillId="0" borderId="1" xfId="0" applyFont="1" applyFill="1" applyBorder="1" applyAlignment="1">
      <alignment vertical="center"/>
    </xf>
    <xf numFmtId="3" fontId="2" fillId="0" borderId="1" xfId="0" applyNumberFormat="1" applyFont="1" applyFill="1" applyBorder="1"/>
    <xf numFmtId="3" fontId="2" fillId="0" borderId="1" xfId="0" applyNumberFormat="1" applyFont="1" applyFill="1" applyBorder="1" applyAlignment="1">
      <alignment horizontal="center"/>
    </xf>
    <xf numFmtId="3" fontId="2" fillId="0" borderId="1" xfId="0" applyNumberFormat="1" applyFont="1" applyBorder="1" applyAlignment="1">
      <alignment horizontal="center"/>
    </xf>
    <xf numFmtId="3"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1" fontId="1" fillId="0" borderId="1" xfId="1" applyNumberFormat="1" applyFont="1" applyBorder="1" applyAlignment="1">
      <alignment horizontal="right" vertical="center"/>
    </xf>
    <xf numFmtId="3" fontId="1" fillId="0" borderId="1" xfId="0" applyNumberFormat="1" applyFont="1" applyBorder="1"/>
    <xf numFmtId="4" fontId="1" fillId="0" borderId="1" xfId="0" applyNumberFormat="1" applyFont="1" applyFill="1" applyBorder="1" applyAlignment="1">
      <alignment vertical="center"/>
    </xf>
    <xf numFmtId="3" fontId="6" fillId="0" borderId="1" xfId="0" applyNumberFormat="1" applyFont="1" applyBorder="1" applyAlignment="1">
      <alignment horizontal="right" vertical="center"/>
    </xf>
    <xf numFmtId="3" fontId="6" fillId="6" borderId="1" xfId="0" applyNumberFormat="1" applyFont="1" applyFill="1" applyBorder="1" applyAlignment="1">
      <alignment horizontal="right" vertical="center"/>
    </xf>
    <xf numFmtId="0" fontId="11" fillId="0" borderId="1" xfId="0" applyFont="1" applyFill="1" applyBorder="1" applyAlignment="1">
      <alignment vertical="center"/>
    </xf>
    <xf numFmtId="3" fontId="11" fillId="0" borderId="1" xfId="0" applyNumberFormat="1" applyFont="1" applyFill="1" applyBorder="1" applyAlignment="1">
      <alignment vertical="center"/>
    </xf>
    <xf numFmtId="3" fontId="1" fillId="0" borderId="1" xfId="0" applyNumberFormat="1" applyFont="1" applyFill="1" applyBorder="1" applyAlignment="1">
      <alignment vertical="center"/>
    </xf>
    <xf numFmtId="0" fontId="6" fillId="0" borderId="1" xfId="0" applyFont="1" applyBorder="1" applyAlignment="1">
      <alignment horizontal="center"/>
    </xf>
    <xf numFmtId="0" fontId="6" fillId="7" borderId="1" xfId="0" applyFont="1" applyFill="1" applyBorder="1" applyAlignment="1">
      <alignment horizontal="center"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3" xfId="0" applyFont="1" applyBorder="1" applyAlignment="1">
      <alignment horizontal="left" vertical="center"/>
    </xf>
    <xf numFmtId="0" fontId="10" fillId="0" borderId="1" xfId="0" applyFont="1" applyFill="1" applyBorder="1" applyAlignment="1">
      <alignment horizontal="right" vertical="center" wrapText="1"/>
    </xf>
    <xf numFmtId="0" fontId="10" fillId="4" borderId="1" xfId="0" applyFont="1" applyFill="1" applyBorder="1" applyAlignment="1">
      <alignment horizontal="right" vertical="center" wrapText="1"/>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Border="1" applyAlignment="1">
      <alignment horizontal="left" vertical="center"/>
    </xf>
    <xf numFmtId="0" fontId="10" fillId="0" borderId="1" xfId="0" applyFont="1" applyFill="1" applyBorder="1" applyAlignment="1">
      <alignment horizontal="right" vertical="center" wrapText="1"/>
    </xf>
    <xf numFmtId="3" fontId="1" fillId="0" borderId="6" xfId="0" applyNumberFormat="1" applyFont="1" applyFill="1" applyBorder="1" applyAlignment="1">
      <alignment horizontal="center" vertical="center"/>
    </xf>
    <xf numFmtId="3" fontId="1" fillId="0" borderId="5" xfId="0" applyNumberFormat="1" applyFont="1" applyFill="1" applyBorder="1" applyAlignment="1">
      <alignment horizontal="center" vertical="center"/>
    </xf>
    <xf numFmtId="0" fontId="6" fillId="7" borderId="1" xfId="0" applyFont="1" applyFill="1" applyBorder="1" applyAlignment="1">
      <alignment horizontal="center" vertical="center"/>
    </xf>
    <xf numFmtId="0" fontId="4" fillId="6" borderId="1" xfId="0" applyFont="1" applyFill="1" applyBorder="1" applyAlignment="1">
      <alignment horizontal="right" vertical="center"/>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3" xfId="0" applyFont="1" applyBorder="1" applyAlignment="1">
      <alignment horizontal="left" vertical="center"/>
    </xf>
    <xf numFmtId="174" fontId="1" fillId="0" borderId="1" xfId="0" applyNumberFormat="1" applyFont="1" applyFill="1" applyBorder="1" applyAlignment="1">
      <alignment horizontal="center" vertical="center"/>
    </xf>
    <xf numFmtId="0" fontId="3" fillId="5" borderId="2" xfId="0" applyFont="1" applyFill="1" applyBorder="1" applyAlignment="1">
      <alignment vertical="center"/>
    </xf>
    <xf numFmtId="0" fontId="1" fillId="5" borderId="4" xfId="0" applyFont="1" applyFill="1" applyBorder="1" applyAlignment="1">
      <alignment vertical="center"/>
    </xf>
    <xf numFmtId="0" fontId="3" fillId="3" borderId="2" xfId="0" applyFont="1" applyFill="1" applyBorder="1" applyAlignment="1">
      <alignment vertical="center"/>
    </xf>
    <xf numFmtId="0" fontId="3" fillId="3" borderId="4" xfId="0" applyFont="1" applyFill="1" applyBorder="1" applyAlignment="1">
      <alignment vertical="center"/>
    </xf>
    <xf numFmtId="0" fontId="1" fillId="0" borderId="7" xfId="0" applyFont="1" applyBorder="1"/>
    <xf numFmtId="43" fontId="1" fillId="0" borderId="8" xfId="2" applyFont="1" applyBorder="1"/>
    <xf numFmtId="0" fontId="1" fillId="0" borderId="9" xfId="0" applyFont="1" applyFill="1" applyBorder="1"/>
    <xf numFmtId="43" fontId="1" fillId="0" borderId="10" xfId="2" applyFont="1" applyFill="1" applyBorder="1"/>
    <xf numFmtId="0" fontId="6" fillId="0" borderId="9" xfId="0" applyFont="1" applyFill="1" applyBorder="1"/>
    <xf numFmtId="43" fontId="6" fillId="0" borderId="10" xfId="2" applyFont="1" applyFill="1" applyBorder="1"/>
    <xf numFmtId="0" fontId="1" fillId="0" borderId="11" xfId="0" applyFont="1" applyFill="1" applyBorder="1"/>
    <xf numFmtId="43" fontId="1" fillId="0" borderId="12" xfId="2" applyFont="1" applyFill="1" applyBorder="1"/>
    <xf numFmtId="14" fontId="6" fillId="0" borderId="13" xfId="0" applyNumberFormat="1" applyFont="1" applyFill="1" applyBorder="1"/>
    <xf numFmtId="2" fontId="6" fillId="0" borderId="14" xfId="2" applyNumberFormat="1" applyFont="1" applyFill="1" applyBorder="1"/>
  </cellXfs>
  <cellStyles count="3">
    <cellStyle name="Comma" xfId="2" builtinId="3"/>
    <cellStyle name="Normal" xfId="0" builtinId="0"/>
    <cellStyle name="Percent" xfId="1" builtinId="5"/>
  </cellStyles>
  <dxfs count="0"/>
  <tableStyles count="0" defaultTableStyle="TableStyleMedium9" defaultPivotStyle="PivotStyleLight16"/>
  <colors>
    <mruColors>
      <color rgb="FF000000"/>
      <color rgb="FF000800"/>
      <color rgb="FF0000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2"/>
  <sheetViews>
    <sheetView tabSelected="1" zoomScale="79" zoomScaleNormal="70" zoomScaleSheetLayoutView="55" zoomScalePageLayoutView="50" workbookViewId="0">
      <selection activeCell="E4" sqref="E4"/>
    </sheetView>
  </sheetViews>
  <sheetFormatPr defaultColWidth="8.85546875" defaultRowHeight="14.25"/>
  <cols>
    <col min="1" max="1" width="10.140625" style="3" customWidth="1"/>
    <col min="2" max="2" width="69.85546875" style="1" customWidth="1"/>
    <col min="3" max="4" width="20.7109375" style="4" customWidth="1"/>
    <col min="5" max="6" width="5.5703125" style="4" bestFit="1" customWidth="1"/>
    <col min="7" max="7" width="20.7109375" style="4" customWidth="1"/>
    <col min="8" max="8" width="9.85546875" style="4" bestFit="1" customWidth="1"/>
    <col min="9" max="9" width="14.7109375" style="5" customWidth="1"/>
    <col min="10" max="10" width="13.28515625" style="5" bestFit="1" customWidth="1"/>
    <col min="11" max="11" width="13.28515625" style="5" customWidth="1"/>
    <col min="12" max="12" width="29.28515625" style="5" customWidth="1"/>
    <col min="13" max="13" width="8.85546875" style="1"/>
    <col min="14" max="14" width="33" style="1" bestFit="1" customWidth="1"/>
    <col min="15" max="15" width="14" style="1" customWidth="1"/>
    <col min="16" max="16384" width="8.85546875" style="1"/>
  </cols>
  <sheetData>
    <row r="1" spans="1:16" ht="79.900000000000006" customHeight="1">
      <c r="A1" s="131" t="s">
        <v>139</v>
      </c>
      <c r="B1" s="132"/>
      <c r="C1" s="132"/>
      <c r="D1" s="132"/>
      <c r="E1" s="132"/>
      <c r="F1" s="132"/>
      <c r="G1" s="132"/>
      <c r="H1" s="132"/>
      <c r="I1" s="132"/>
      <c r="J1" s="132"/>
      <c r="K1" s="132"/>
      <c r="L1" s="132"/>
    </row>
    <row r="2" spans="1:16" ht="45.6" customHeight="1">
      <c r="A2" s="133" t="s">
        <v>140</v>
      </c>
      <c r="B2" s="134"/>
      <c r="C2" s="134"/>
      <c r="D2" s="134"/>
      <c r="E2" s="134"/>
      <c r="F2" s="134"/>
      <c r="G2" s="134"/>
      <c r="H2" s="134"/>
      <c r="I2" s="134"/>
      <c r="J2" s="134"/>
      <c r="K2" s="134"/>
      <c r="L2" s="134"/>
    </row>
    <row r="3" spans="1:16" ht="39.950000000000003" customHeight="1">
      <c r="A3" s="8" t="s">
        <v>6</v>
      </c>
      <c r="B3" s="9" t="s">
        <v>13</v>
      </c>
      <c r="C3" s="8" t="s">
        <v>14</v>
      </c>
      <c r="D3" s="8" t="s">
        <v>1</v>
      </c>
      <c r="E3" s="8"/>
      <c r="F3" s="8"/>
      <c r="G3" s="8" t="s">
        <v>2</v>
      </c>
      <c r="H3" s="8" t="s">
        <v>15</v>
      </c>
      <c r="I3" s="10" t="s">
        <v>67</v>
      </c>
      <c r="J3" s="10" t="s">
        <v>68</v>
      </c>
      <c r="K3" s="11" t="s">
        <v>144</v>
      </c>
      <c r="L3" s="11" t="s">
        <v>82</v>
      </c>
    </row>
    <row r="4" spans="1:16" ht="22.15" customHeight="1" thickBot="1">
      <c r="A4" s="12" t="s">
        <v>19</v>
      </c>
      <c r="B4" s="13" t="s">
        <v>109</v>
      </c>
      <c r="C4" s="14"/>
      <c r="D4" s="14"/>
      <c r="E4" s="14"/>
      <c r="F4" s="14"/>
      <c r="G4" s="14"/>
      <c r="H4" s="14"/>
      <c r="I4" s="15"/>
      <c r="J4" s="15"/>
      <c r="K4" s="15"/>
      <c r="L4" s="14"/>
    </row>
    <row r="5" spans="1:16" ht="22.15" customHeight="1">
      <c r="A5" s="12"/>
      <c r="B5" s="17"/>
      <c r="C5" s="16"/>
      <c r="D5" s="16"/>
      <c r="E5" s="16"/>
      <c r="F5" s="16"/>
      <c r="G5" s="16"/>
      <c r="H5" s="16"/>
      <c r="I5" s="16"/>
      <c r="J5" s="99"/>
      <c r="K5" s="99"/>
      <c r="L5" s="16"/>
      <c r="N5" s="135" t="s">
        <v>145</v>
      </c>
      <c r="O5" s="136">
        <f>J140</f>
        <v>614547.52180555556</v>
      </c>
    </row>
    <row r="6" spans="1:16" s="94" customFormat="1" ht="22.15" customHeight="1">
      <c r="A6" s="83" t="s">
        <v>19</v>
      </c>
      <c r="B6" s="95" t="s">
        <v>38</v>
      </c>
      <c r="C6" s="97"/>
      <c r="D6" s="97"/>
      <c r="E6" s="97"/>
      <c r="F6" s="97"/>
      <c r="G6" s="97"/>
      <c r="H6" s="97"/>
      <c r="I6" s="97"/>
      <c r="J6" s="98"/>
      <c r="K6" s="98"/>
      <c r="L6" s="97"/>
      <c r="N6" s="137" t="s">
        <v>146</v>
      </c>
      <c r="O6" s="138">
        <v>143315</v>
      </c>
    </row>
    <row r="7" spans="1:16" s="94" customFormat="1" ht="22.15" customHeight="1">
      <c r="A7" s="85">
        <v>1</v>
      </c>
      <c r="B7" s="63" t="s">
        <v>110</v>
      </c>
      <c r="C7" s="83" t="s">
        <v>62</v>
      </c>
      <c r="D7" s="83"/>
      <c r="E7" s="83"/>
      <c r="F7" s="83"/>
      <c r="G7" s="83"/>
      <c r="H7" s="91">
        <v>15</v>
      </c>
      <c r="I7" s="82">
        <v>350</v>
      </c>
      <c r="J7" s="82">
        <f>I7*H7</f>
        <v>5250</v>
      </c>
      <c r="K7" s="82" t="s">
        <v>90</v>
      </c>
      <c r="L7" s="83"/>
      <c r="N7" s="137" t="s">
        <v>147</v>
      </c>
      <c r="O7" s="138">
        <v>7950</v>
      </c>
    </row>
    <row r="8" spans="1:16" s="94" customFormat="1" ht="22.15" customHeight="1">
      <c r="A8" s="85">
        <v>2</v>
      </c>
      <c r="B8" s="63" t="s">
        <v>27</v>
      </c>
      <c r="C8" s="83" t="s">
        <v>61</v>
      </c>
      <c r="D8" s="83"/>
      <c r="E8" s="83"/>
      <c r="F8" s="83"/>
      <c r="G8" s="83"/>
      <c r="H8" s="91">
        <v>1</v>
      </c>
      <c r="I8" s="82">
        <v>1000</v>
      </c>
      <c r="J8" s="82">
        <v>0</v>
      </c>
      <c r="K8" s="82"/>
      <c r="L8" s="83"/>
      <c r="N8" s="139" t="s">
        <v>149</v>
      </c>
      <c r="O8" s="140">
        <f>SUM(O5:O7)</f>
        <v>765812.52180555556</v>
      </c>
    </row>
    <row r="9" spans="1:16" s="94" customFormat="1" ht="22.15" customHeight="1">
      <c r="A9" s="85">
        <v>3</v>
      </c>
      <c r="B9" s="63" t="s">
        <v>141</v>
      </c>
      <c r="C9" s="83" t="s">
        <v>60</v>
      </c>
      <c r="D9" s="83">
        <v>14</v>
      </c>
      <c r="E9" s="130">
        <f>D9/12</f>
        <v>1.1666666666666667</v>
      </c>
      <c r="F9" s="130">
        <f>G9/12</f>
        <v>3.9166666666666665</v>
      </c>
      <c r="G9" s="83">
        <v>47</v>
      </c>
      <c r="H9" s="91">
        <f>G9*D9/144</f>
        <v>4.5694444444444446</v>
      </c>
      <c r="I9" s="82">
        <v>380</v>
      </c>
      <c r="J9" s="82">
        <f>I9*H9</f>
        <v>1736.3888888888889</v>
      </c>
      <c r="K9" s="82" t="s">
        <v>90</v>
      </c>
      <c r="L9" s="83"/>
      <c r="N9" s="139" t="s">
        <v>150</v>
      </c>
      <c r="O9" s="140">
        <v>600000</v>
      </c>
    </row>
    <row r="10" spans="1:16" s="94" customFormat="1" ht="22.15" customHeight="1">
      <c r="A10" s="85">
        <v>4</v>
      </c>
      <c r="B10" s="63" t="s">
        <v>108</v>
      </c>
      <c r="C10" s="83" t="s">
        <v>60</v>
      </c>
      <c r="D10" s="83">
        <v>128</v>
      </c>
      <c r="E10" s="130">
        <f t="shared" ref="E10:E73" si="0">D10/12</f>
        <v>10.666666666666666</v>
      </c>
      <c r="F10" s="130">
        <f t="shared" ref="F10:F73" si="1">G10/12</f>
        <v>9</v>
      </c>
      <c r="G10" s="83">
        <v>108</v>
      </c>
      <c r="H10" s="91">
        <f>G10*D10/144</f>
        <v>96</v>
      </c>
      <c r="I10" s="82">
        <v>120</v>
      </c>
      <c r="J10" s="82">
        <f>I10*H10</f>
        <v>11520</v>
      </c>
      <c r="K10" s="82" t="s">
        <v>90</v>
      </c>
      <c r="L10" s="83"/>
      <c r="N10" s="139" t="s">
        <v>151</v>
      </c>
      <c r="O10" s="140">
        <f>O8-O9</f>
        <v>165812.52180555556</v>
      </c>
    </row>
    <row r="11" spans="1:16" s="94" customFormat="1" ht="22.15" customHeight="1" thickBot="1">
      <c r="A11" s="85">
        <v>5</v>
      </c>
      <c r="B11" s="63" t="s">
        <v>69</v>
      </c>
      <c r="C11" s="83" t="s">
        <v>60</v>
      </c>
      <c r="D11" s="83"/>
      <c r="E11" s="130">
        <v>6</v>
      </c>
      <c r="F11" s="130">
        <v>9</v>
      </c>
      <c r="G11" s="83"/>
      <c r="H11" s="91">
        <f>F11*E11</f>
        <v>54</v>
      </c>
      <c r="I11" s="82">
        <v>80</v>
      </c>
      <c r="J11" s="82">
        <f>I11*H11</f>
        <v>4320</v>
      </c>
      <c r="K11" s="82" t="s">
        <v>90</v>
      </c>
      <c r="L11" s="83"/>
      <c r="N11" s="141" t="s">
        <v>152</v>
      </c>
      <c r="O11" s="142">
        <v>166000</v>
      </c>
    </row>
    <row r="12" spans="1:16" s="94" customFormat="1" ht="22.15" customHeight="1" thickBot="1">
      <c r="A12" s="85">
        <v>6</v>
      </c>
      <c r="B12" s="63" t="s">
        <v>46</v>
      </c>
      <c r="C12" s="83" t="s">
        <v>60</v>
      </c>
      <c r="D12" s="83">
        <v>28</v>
      </c>
      <c r="E12" s="130">
        <f t="shared" si="0"/>
        <v>2.3333333333333335</v>
      </c>
      <c r="F12" s="130">
        <f t="shared" si="1"/>
        <v>9.5</v>
      </c>
      <c r="G12" s="83">
        <v>114</v>
      </c>
      <c r="H12" s="91">
        <f>G12*D12/144</f>
        <v>22.166666666666668</v>
      </c>
      <c r="I12" s="82">
        <v>180</v>
      </c>
      <c r="J12" s="82">
        <f>I12*H12</f>
        <v>3990</v>
      </c>
      <c r="K12" s="82" t="s">
        <v>90</v>
      </c>
      <c r="L12" s="83"/>
      <c r="N12" s="143" t="s">
        <v>154</v>
      </c>
      <c r="O12" s="144">
        <v>0</v>
      </c>
      <c r="P12" s="94" t="s">
        <v>153</v>
      </c>
    </row>
    <row r="13" spans="1:16" s="94" customFormat="1" ht="22.15" customHeight="1">
      <c r="A13" s="85">
        <v>7</v>
      </c>
      <c r="B13" s="63" t="s">
        <v>47</v>
      </c>
      <c r="C13" s="83" t="s">
        <v>60</v>
      </c>
      <c r="D13" s="83">
        <v>48.5</v>
      </c>
      <c r="E13" s="130">
        <f>D13/12</f>
        <v>4.041666666666667</v>
      </c>
      <c r="F13" s="130">
        <f>G13/12</f>
        <v>2.5833333333333335</v>
      </c>
      <c r="G13" s="83">
        <v>31</v>
      </c>
      <c r="H13" s="91">
        <f>G13*D13/144</f>
        <v>10.440972222222221</v>
      </c>
      <c r="I13" s="82">
        <v>380</v>
      </c>
      <c r="J13" s="82">
        <f>I13*H13</f>
        <v>3967.5694444444443</v>
      </c>
      <c r="K13" s="82" t="s">
        <v>90</v>
      </c>
      <c r="L13" s="83" t="s">
        <v>70</v>
      </c>
    </row>
    <row r="14" spans="1:16" s="94" customFormat="1" ht="22.15" customHeight="1">
      <c r="A14" s="85">
        <v>8</v>
      </c>
      <c r="B14" s="63" t="s">
        <v>111</v>
      </c>
      <c r="C14" s="83" t="s">
        <v>60</v>
      </c>
      <c r="D14" s="83">
        <v>13.5</v>
      </c>
      <c r="E14" s="130">
        <f t="shared" si="0"/>
        <v>1.125</v>
      </c>
      <c r="F14" s="130">
        <f t="shared" si="1"/>
        <v>3.9166666666666665</v>
      </c>
      <c r="G14" s="83">
        <v>47</v>
      </c>
      <c r="H14" s="91">
        <f t="shared" ref="H14:H19" si="2">G14*D14/144</f>
        <v>4.40625</v>
      </c>
      <c r="I14" s="82">
        <v>180</v>
      </c>
      <c r="J14" s="82">
        <f t="shared" ref="J14:J19" si="3">I14*H14</f>
        <v>793.125</v>
      </c>
      <c r="K14" s="82" t="s">
        <v>90</v>
      </c>
      <c r="L14" s="83" t="s">
        <v>112</v>
      </c>
    </row>
    <row r="15" spans="1:16" s="94" customFormat="1" ht="22.15" customHeight="1">
      <c r="A15" s="85">
        <v>9</v>
      </c>
      <c r="B15" s="19" t="s">
        <v>89</v>
      </c>
      <c r="C15" s="18"/>
      <c r="D15" s="18">
        <f>106+85.5+106</f>
        <v>297.5</v>
      </c>
      <c r="E15" s="130">
        <f t="shared" si="0"/>
        <v>24.791666666666668</v>
      </c>
      <c r="F15" s="130">
        <f t="shared" si="1"/>
        <v>1.25</v>
      </c>
      <c r="G15" s="18">
        <v>15</v>
      </c>
      <c r="H15" s="91">
        <f t="shared" si="2"/>
        <v>30.989583333333332</v>
      </c>
      <c r="I15" s="82">
        <v>180</v>
      </c>
      <c r="J15" s="82">
        <f t="shared" si="3"/>
        <v>5578.125</v>
      </c>
      <c r="K15" s="82" t="s">
        <v>90</v>
      </c>
      <c r="L15" s="83" t="s">
        <v>112</v>
      </c>
    </row>
    <row r="16" spans="1:16" s="94" customFormat="1" ht="22.15" customHeight="1">
      <c r="A16" s="85">
        <v>10</v>
      </c>
      <c r="B16" s="19"/>
      <c r="C16" s="18"/>
      <c r="D16" s="18"/>
      <c r="E16" s="130">
        <f t="shared" si="0"/>
        <v>0</v>
      </c>
      <c r="F16" s="130">
        <f t="shared" si="1"/>
        <v>0</v>
      </c>
      <c r="G16" s="18"/>
      <c r="H16" s="91"/>
      <c r="I16" s="82"/>
      <c r="J16" s="82"/>
      <c r="K16" s="82"/>
      <c r="L16" s="83"/>
    </row>
    <row r="17" spans="1:12" s="94" customFormat="1" ht="22.15" customHeight="1">
      <c r="A17" s="85">
        <v>11</v>
      </c>
      <c r="B17" s="19" t="s">
        <v>97</v>
      </c>
      <c r="C17" s="18"/>
      <c r="D17" s="18">
        <v>20</v>
      </c>
      <c r="E17" s="130">
        <f t="shared" si="0"/>
        <v>1.6666666666666667</v>
      </c>
      <c r="F17" s="130">
        <f t="shared" si="1"/>
        <v>4</v>
      </c>
      <c r="G17" s="18">
        <v>48</v>
      </c>
      <c r="H17" s="91">
        <f t="shared" si="2"/>
        <v>6.666666666666667</v>
      </c>
      <c r="I17" s="82">
        <v>280</v>
      </c>
      <c r="J17" s="82">
        <f t="shared" si="3"/>
        <v>1866.6666666666667</v>
      </c>
      <c r="K17" s="82" t="s">
        <v>90</v>
      </c>
      <c r="L17" s="83" t="s">
        <v>112</v>
      </c>
    </row>
    <row r="18" spans="1:12" s="94" customFormat="1" ht="22.15" customHeight="1">
      <c r="A18" s="85">
        <v>12</v>
      </c>
      <c r="B18" s="19" t="s">
        <v>113</v>
      </c>
      <c r="C18" s="18"/>
      <c r="D18" s="18">
        <v>30</v>
      </c>
      <c r="E18" s="130">
        <f t="shared" si="0"/>
        <v>2.5</v>
      </c>
      <c r="F18" s="130">
        <f t="shared" si="1"/>
        <v>5.083333333333333</v>
      </c>
      <c r="G18" s="18">
        <v>61</v>
      </c>
      <c r="H18" s="91">
        <f t="shared" si="2"/>
        <v>12.708333333333334</v>
      </c>
      <c r="I18" s="82">
        <v>80</v>
      </c>
      <c r="J18" s="82">
        <f t="shared" si="3"/>
        <v>1016.6666666666667</v>
      </c>
      <c r="K18" s="122" t="s">
        <v>90</v>
      </c>
      <c r="L18" s="83" t="s">
        <v>112</v>
      </c>
    </row>
    <row r="19" spans="1:12" s="94" customFormat="1" ht="22.15" customHeight="1">
      <c r="A19" s="85">
        <v>13</v>
      </c>
      <c r="B19" s="19" t="s">
        <v>114</v>
      </c>
      <c r="C19" s="18"/>
      <c r="D19" s="18">
        <v>30</v>
      </c>
      <c r="E19" s="130">
        <f t="shared" si="0"/>
        <v>2.5</v>
      </c>
      <c r="F19" s="130">
        <f t="shared" si="1"/>
        <v>5.083333333333333</v>
      </c>
      <c r="G19" s="18">
        <v>61</v>
      </c>
      <c r="H19" s="91">
        <f t="shared" si="2"/>
        <v>12.708333333333334</v>
      </c>
      <c r="I19" s="82">
        <v>120</v>
      </c>
      <c r="J19" s="82">
        <f t="shared" si="3"/>
        <v>1525</v>
      </c>
      <c r="K19" s="123"/>
      <c r="L19" s="83" t="s">
        <v>112</v>
      </c>
    </row>
    <row r="20" spans="1:12" s="94" customFormat="1" ht="22.15" customHeight="1">
      <c r="A20" s="85"/>
      <c r="B20" s="19"/>
      <c r="C20" s="18"/>
      <c r="D20" s="18"/>
      <c r="E20" s="130">
        <f t="shared" si="0"/>
        <v>0</v>
      </c>
      <c r="F20" s="130">
        <f t="shared" si="1"/>
        <v>0</v>
      </c>
      <c r="G20" s="18"/>
      <c r="H20" s="91"/>
      <c r="I20" s="82"/>
      <c r="J20" s="82"/>
      <c r="K20" s="82"/>
      <c r="L20" s="83"/>
    </row>
    <row r="21" spans="1:12" s="94" customFormat="1" ht="22.15" customHeight="1">
      <c r="A21" s="85"/>
      <c r="B21" s="63"/>
      <c r="C21" s="83"/>
      <c r="D21" s="83"/>
      <c r="E21" s="130">
        <f t="shared" si="0"/>
        <v>0</v>
      </c>
      <c r="F21" s="130">
        <f t="shared" si="1"/>
        <v>0</v>
      </c>
      <c r="G21" s="83"/>
      <c r="H21" s="91"/>
      <c r="I21" s="82"/>
      <c r="J21" s="82">
        <f>I21*H21</f>
        <v>0</v>
      </c>
      <c r="K21" s="82"/>
      <c r="L21" s="83"/>
    </row>
    <row r="22" spans="1:12" s="94" customFormat="1" ht="22.15" customHeight="1">
      <c r="A22" s="83" t="s">
        <v>20</v>
      </c>
      <c r="B22" s="95" t="s">
        <v>39</v>
      </c>
      <c r="C22" s="83"/>
      <c r="D22" s="83"/>
      <c r="E22" s="130">
        <f t="shared" si="0"/>
        <v>0</v>
      </c>
      <c r="F22" s="130">
        <f t="shared" si="1"/>
        <v>0</v>
      </c>
      <c r="G22" s="83"/>
      <c r="H22" s="91"/>
      <c r="I22" s="82"/>
      <c r="J22" s="82">
        <f>I22*H22</f>
        <v>0</v>
      </c>
      <c r="K22" s="82"/>
      <c r="L22" s="83"/>
    </row>
    <row r="23" spans="1:12" s="94" customFormat="1" ht="22.15" customHeight="1">
      <c r="A23" s="85">
        <v>1</v>
      </c>
      <c r="B23" s="63" t="s">
        <v>28</v>
      </c>
      <c r="C23" s="83" t="s">
        <v>60</v>
      </c>
      <c r="D23" s="83"/>
      <c r="E23" s="130">
        <f t="shared" si="0"/>
        <v>0</v>
      </c>
      <c r="F23" s="130">
        <f t="shared" si="1"/>
        <v>0</v>
      </c>
      <c r="G23" s="83"/>
      <c r="H23" s="91">
        <v>11.875</v>
      </c>
      <c r="I23" s="82">
        <v>185</v>
      </c>
      <c r="J23" s="82">
        <f>I23*H23</f>
        <v>2196.875</v>
      </c>
      <c r="K23" s="82" t="s">
        <v>90</v>
      </c>
      <c r="L23" s="83" t="s">
        <v>71</v>
      </c>
    </row>
    <row r="24" spans="1:12" s="94" customFormat="1" ht="22.15" customHeight="1">
      <c r="A24" s="85">
        <v>2</v>
      </c>
      <c r="B24" s="63" t="s">
        <v>142</v>
      </c>
      <c r="C24" s="83" t="s">
        <v>61</v>
      </c>
      <c r="D24" s="83"/>
      <c r="E24" s="130">
        <f t="shared" si="0"/>
        <v>0</v>
      </c>
      <c r="F24" s="130">
        <f t="shared" si="1"/>
        <v>0</v>
      </c>
      <c r="G24" s="83"/>
      <c r="H24" s="91">
        <v>2</v>
      </c>
      <c r="I24" s="82">
        <v>4500</v>
      </c>
      <c r="J24" s="82">
        <f>I24*H24</f>
        <v>9000</v>
      </c>
      <c r="K24" s="82" t="s">
        <v>90</v>
      </c>
      <c r="L24" s="83"/>
    </row>
    <row r="25" spans="1:12" s="94" customFormat="1" ht="22.15" customHeight="1">
      <c r="A25" s="85">
        <v>3</v>
      </c>
      <c r="B25" s="63" t="s">
        <v>143</v>
      </c>
      <c r="C25" s="83" t="s">
        <v>62</v>
      </c>
      <c r="D25" s="83"/>
      <c r="E25" s="130">
        <f t="shared" si="0"/>
        <v>0</v>
      </c>
      <c r="F25" s="130">
        <f t="shared" si="1"/>
        <v>0</v>
      </c>
      <c r="G25" s="83"/>
      <c r="H25" s="91">
        <v>5.25</v>
      </c>
      <c r="I25" s="82">
        <v>650</v>
      </c>
      <c r="J25" s="82">
        <v>10000</v>
      </c>
      <c r="K25" s="82" t="s">
        <v>90</v>
      </c>
      <c r="L25" s="83"/>
    </row>
    <row r="26" spans="1:12" s="94" customFormat="1" ht="22.15" customHeight="1">
      <c r="A26" s="85"/>
      <c r="B26" s="63"/>
      <c r="C26" s="83"/>
      <c r="D26" s="83"/>
      <c r="E26" s="130">
        <f t="shared" si="0"/>
        <v>0</v>
      </c>
      <c r="F26" s="130">
        <f t="shared" si="1"/>
        <v>0</v>
      </c>
      <c r="G26" s="83"/>
      <c r="H26" s="91"/>
      <c r="I26" s="82"/>
      <c r="J26" s="82">
        <f t="shared" ref="J26:J34" si="4">I26*H26</f>
        <v>0</v>
      </c>
      <c r="K26" s="82"/>
      <c r="L26" s="83"/>
    </row>
    <row r="27" spans="1:12" s="94" customFormat="1" ht="22.15" customHeight="1">
      <c r="A27" s="83" t="s">
        <v>21</v>
      </c>
      <c r="B27" s="95" t="s">
        <v>40</v>
      </c>
      <c r="C27" s="83"/>
      <c r="D27" s="83"/>
      <c r="E27" s="130">
        <f t="shared" si="0"/>
        <v>0</v>
      </c>
      <c r="F27" s="130">
        <f t="shared" si="1"/>
        <v>0</v>
      </c>
      <c r="G27" s="83"/>
      <c r="H27" s="91"/>
      <c r="I27" s="82"/>
      <c r="J27" s="82">
        <f t="shared" si="4"/>
        <v>0</v>
      </c>
      <c r="K27" s="82"/>
      <c r="L27" s="83"/>
    </row>
    <row r="28" spans="1:12" s="94" customFormat="1" ht="22.15" customHeight="1">
      <c r="A28" s="85">
        <v>1</v>
      </c>
      <c r="B28" s="63" t="s">
        <v>83</v>
      </c>
      <c r="C28" s="83" t="s">
        <v>60</v>
      </c>
      <c r="D28" s="83">
        <v>98</v>
      </c>
      <c r="E28" s="130">
        <f t="shared" si="0"/>
        <v>8.1666666666666661</v>
      </c>
      <c r="F28" s="130">
        <f t="shared" si="1"/>
        <v>2.5416666666666665</v>
      </c>
      <c r="G28" s="83">
        <v>30.5</v>
      </c>
      <c r="H28" s="91">
        <f>G28*D28/144</f>
        <v>20.756944444444443</v>
      </c>
      <c r="I28" s="82">
        <v>650</v>
      </c>
      <c r="J28" s="82">
        <f t="shared" si="4"/>
        <v>13492.013888888889</v>
      </c>
      <c r="K28" s="82" t="s">
        <v>90</v>
      </c>
      <c r="L28" s="83"/>
    </row>
    <row r="29" spans="1:12" s="94" customFormat="1" ht="33" customHeight="1">
      <c r="A29" s="85">
        <v>2</v>
      </c>
      <c r="B29" s="63" t="s">
        <v>84</v>
      </c>
      <c r="C29" s="83" t="s">
        <v>60</v>
      </c>
      <c r="D29" s="83">
        <v>20</v>
      </c>
      <c r="E29" s="130">
        <f t="shared" si="0"/>
        <v>1.6666666666666667</v>
      </c>
      <c r="F29" s="130">
        <f t="shared" si="1"/>
        <v>8.0833333333333339</v>
      </c>
      <c r="G29" s="83">
        <v>97</v>
      </c>
      <c r="H29" s="91">
        <f t="shared" ref="H29:H34" si="5">G29*D29/144</f>
        <v>13.472222222222221</v>
      </c>
      <c r="I29" s="82">
        <v>250</v>
      </c>
      <c r="J29" s="82">
        <f t="shared" si="4"/>
        <v>3368.0555555555552</v>
      </c>
      <c r="K29" s="82" t="s">
        <v>90</v>
      </c>
      <c r="L29" s="83" t="s">
        <v>72</v>
      </c>
    </row>
    <row r="30" spans="1:12" s="94" customFormat="1" ht="27" customHeight="1">
      <c r="A30" s="85">
        <v>3</v>
      </c>
      <c r="B30" s="63" t="s">
        <v>115</v>
      </c>
      <c r="C30" s="83" t="s">
        <v>60</v>
      </c>
      <c r="D30" s="83">
        <v>27</v>
      </c>
      <c r="E30" s="130">
        <f t="shared" si="0"/>
        <v>2.25</v>
      </c>
      <c r="F30" s="130">
        <f t="shared" si="1"/>
        <v>9.9583333333333339</v>
      </c>
      <c r="G30" s="83">
        <v>119.5</v>
      </c>
      <c r="H30" s="91">
        <f t="shared" si="5"/>
        <v>22.40625</v>
      </c>
      <c r="I30" s="82">
        <v>380</v>
      </c>
      <c r="J30" s="82">
        <f t="shared" si="4"/>
        <v>8514.375</v>
      </c>
      <c r="K30" s="82" t="s">
        <v>90</v>
      </c>
      <c r="L30" s="83"/>
    </row>
    <row r="31" spans="1:12" s="94" customFormat="1" ht="34.9" customHeight="1">
      <c r="A31" s="85">
        <v>4</v>
      </c>
      <c r="B31" s="63" t="s">
        <v>85</v>
      </c>
      <c r="C31" s="83" t="s">
        <v>60</v>
      </c>
      <c r="D31" s="83">
        <v>47.25</v>
      </c>
      <c r="E31" s="130">
        <f t="shared" si="0"/>
        <v>3.9375</v>
      </c>
      <c r="F31" s="130">
        <f t="shared" si="1"/>
        <v>2.4166666666666665</v>
      </c>
      <c r="G31" s="83">
        <v>29</v>
      </c>
      <c r="H31" s="91">
        <f t="shared" si="5"/>
        <v>9.515625</v>
      </c>
      <c r="I31" s="82">
        <v>650</v>
      </c>
      <c r="J31" s="82">
        <f t="shared" si="4"/>
        <v>6185.15625</v>
      </c>
      <c r="K31" s="82" t="s">
        <v>90</v>
      </c>
      <c r="L31" s="83"/>
    </row>
    <row r="32" spans="1:12" s="94" customFormat="1" ht="22.15" customHeight="1">
      <c r="A32" s="85">
        <v>5</v>
      </c>
      <c r="B32" s="63" t="s">
        <v>48</v>
      </c>
      <c r="C32" s="83" t="s">
        <v>60</v>
      </c>
      <c r="D32" s="83">
        <v>20</v>
      </c>
      <c r="E32" s="130">
        <f t="shared" si="0"/>
        <v>1.6666666666666667</v>
      </c>
      <c r="F32" s="130">
        <f t="shared" si="1"/>
        <v>3.9375</v>
      </c>
      <c r="G32" s="83">
        <v>47.25</v>
      </c>
      <c r="H32" s="91">
        <f t="shared" si="5"/>
        <v>6.5625</v>
      </c>
      <c r="I32" s="82">
        <v>250</v>
      </c>
      <c r="J32" s="82">
        <f t="shared" si="4"/>
        <v>1640.625</v>
      </c>
      <c r="K32" s="82" t="s">
        <v>90</v>
      </c>
      <c r="L32" s="83"/>
    </row>
    <row r="33" spans="1:12" s="94" customFormat="1" ht="30.6" customHeight="1">
      <c r="A33" s="85">
        <v>6</v>
      </c>
      <c r="B33" s="63" t="s">
        <v>107</v>
      </c>
      <c r="C33" s="83" t="s">
        <v>60</v>
      </c>
      <c r="D33" s="83">
        <v>25</v>
      </c>
      <c r="E33" s="130">
        <f t="shared" si="0"/>
        <v>2.0833333333333335</v>
      </c>
      <c r="F33" s="130">
        <f t="shared" si="1"/>
        <v>3.9375</v>
      </c>
      <c r="G33" s="83">
        <v>47.25</v>
      </c>
      <c r="H33" s="91">
        <f t="shared" si="5"/>
        <v>8.203125</v>
      </c>
      <c r="I33" s="82">
        <v>380</v>
      </c>
      <c r="J33" s="82">
        <f t="shared" si="4"/>
        <v>3117.1875</v>
      </c>
      <c r="K33" s="82" t="s">
        <v>90</v>
      </c>
      <c r="L33" s="83"/>
    </row>
    <row r="34" spans="1:12" s="94" customFormat="1" ht="22.15" customHeight="1">
      <c r="A34" s="85">
        <v>7</v>
      </c>
      <c r="B34" s="63" t="s">
        <v>116</v>
      </c>
      <c r="C34" s="83" t="s">
        <v>60</v>
      </c>
      <c r="D34" s="83">
        <v>47</v>
      </c>
      <c r="E34" s="130">
        <f t="shared" si="0"/>
        <v>3.9166666666666665</v>
      </c>
      <c r="F34" s="130">
        <f t="shared" si="1"/>
        <v>8.75</v>
      </c>
      <c r="G34" s="83">
        <v>105</v>
      </c>
      <c r="H34" s="91">
        <f t="shared" si="5"/>
        <v>34.270833333333336</v>
      </c>
      <c r="I34" s="82">
        <v>380</v>
      </c>
      <c r="J34" s="82">
        <f t="shared" si="4"/>
        <v>13022.916666666668</v>
      </c>
      <c r="K34" s="82" t="s">
        <v>90</v>
      </c>
      <c r="L34" s="83"/>
    </row>
    <row r="35" spans="1:12" s="94" customFormat="1" ht="22.15" customHeight="1">
      <c r="A35" s="85"/>
      <c r="B35" s="63"/>
      <c r="C35" s="83"/>
      <c r="D35" s="83"/>
      <c r="E35" s="130">
        <f t="shared" si="0"/>
        <v>0</v>
      </c>
      <c r="F35" s="130">
        <f t="shared" si="1"/>
        <v>0</v>
      </c>
      <c r="G35" s="83"/>
      <c r="H35" s="91"/>
      <c r="I35" s="82"/>
      <c r="J35" s="82"/>
      <c r="K35" s="82"/>
      <c r="L35" s="83"/>
    </row>
    <row r="36" spans="1:12" s="94" customFormat="1" ht="22.15" customHeight="1">
      <c r="A36" s="85"/>
      <c r="B36" s="63"/>
      <c r="C36" s="83"/>
      <c r="D36" s="83"/>
      <c r="E36" s="130">
        <f t="shared" si="0"/>
        <v>0</v>
      </c>
      <c r="F36" s="130">
        <f t="shared" si="1"/>
        <v>0</v>
      </c>
      <c r="G36" s="83"/>
      <c r="H36" s="91"/>
      <c r="I36" s="82"/>
      <c r="J36" s="82"/>
      <c r="K36" s="82"/>
      <c r="L36" s="83"/>
    </row>
    <row r="37" spans="1:12" s="94" customFormat="1" ht="22.15" customHeight="1">
      <c r="A37" s="83" t="s">
        <v>22</v>
      </c>
      <c r="B37" s="95" t="s">
        <v>64</v>
      </c>
      <c r="C37" s="83"/>
      <c r="D37" s="83"/>
      <c r="E37" s="130">
        <f t="shared" si="0"/>
        <v>0</v>
      </c>
      <c r="F37" s="130">
        <f t="shared" si="1"/>
        <v>0</v>
      </c>
      <c r="G37" s="83"/>
      <c r="H37" s="91"/>
      <c r="I37" s="82"/>
      <c r="J37" s="82"/>
      <c r="K37" s="82"/>
      <c r="L37" s="83"/>
    </row>
    <row r="38" spans="1:12" s="94" customFormat="1" ht="22.15" customHeight="1">
      <c r="A38" s="85">
        <v>1</v>
      </c>
      <c r="B38" s="96" t="s">
        <v>49</v>
      </c>
      <c r="C38" s="83" t="s">
        <v>60</v>
      </c>
      <c r="D38" s="83"/>
      <c r="E38" s="130">
        <f t="shared" si="0"/>
        <v>0</v>
      </c>
      <c r="F38" s="130">
        <f t="shared" si="1"/>
        <v>0</v>
      </c>
      <c r="G38" s="83"/>
      <c r="H38" s="91">
        <v>35.75</v>
      </c>
      <c r="I38" s="82">
        <v>400</v>
      </c>
      <c r="J38" s="82">
        <f t="shared" ref="J38:J81" si="6">I38*H38</f>
        <v>14300</v>
      </c>
      <c r="K38" s="82" t="s">
        <v>90</v>
      </c>
      <c r="L38" s="83"/>
    </row>
    <row r="39" spans="1:12" s="94" customFormat="1" ht="22.15" customHeight="1">
      <c r="A39" s="85">
        <v>2</v>
      </c>
      <c r="B39" s="96" t="s">
        <v>86</v>
      </c>
      <c r="C39" s="83" t="s">
        <v>60</v>
      </c>
      <c r="D39" s="83">
        <v>21</v>
      </c>
      <c r="E39" s="130">
        <f t="shared" si="0"/>
        <v>1.75</v>
      </c>
      <c r="F39" s="130">
        <f t="shared" si="1"/>
        <v>7</v>
      </c>
      <c r="G39" s="83">
        <v>84</v>
      </c>
      <c r="H39" s="91">
        <f>G39*D39/144</f>
        <v>12.25</v>
      </c>
      <c r="I39" s="82">
        <v>380</v>
      </c>
      <c r="J39" s="82">
        <f t="shared" si="6"/>
        <v>4655</v>
      </c>
      <c r="K39" s="82" t="s">
        <v>90</v>
      </c>
      <c r="L39" s="83"/>
    </row>
    <row r="40" spans="1:12" s="94" customFormat="1" ht="22.15" customHeight="1">
      <c r="A40" s="85">
        <v>3</v>
      </c>
      <c r="B40" s="96" t="s">
        <v>50</v>
      </c>
      <c r="C40" s="83" t="s">
        <v>60</v>
      </c>
      <c r="D40" s="83">
        <v>19</v>
      </c>
      <c r="E40" s="130">
        <f t="shared" si="0"/>
        <v>1.5833333333333333</v>
      </c>
      <c r="F40" s="130">
        <f t="shared" si="1"/>
        <v>7</v>
      </c>
      <c r="G40" s="83">
        <v>84</v>
      </c>
      <c r="H40" s="91">
        <f t="shared" ref="H40:H43" si="7">G40*D40/144</f>
        <v>11.083333333333334</v>
      </c>
      <c r="I40" s="82">
        <v>380</v>
      </c>
      <c r="J40" s="82">
        <f t="shared" si="6"/>
        <v>4211.666666666667</v>
      </c>
      <c r="K40" s="82" t="s">
        <v>90</v>
      </c>
      <c r="L40" s="83"/>
    </row>
    <row r="41" spans="1:12" s="94" customFormat="1" ht="30" customHeight="1">
      <c r="A41" s="85">
        <v>4</v>
      </c>
      <c r="B41" s="96" t="s">
        <v>117</v>
      </c>
      <c r="C41" s="83" t="s">
        <v>60</v>
      </c>
      <c r="D41" s="83">
        <v>105</v>
      </c>
      <c r="E41" s="130">
        <f t="shared" si="0"/>
        <v>8.75</v>
      </c>
      <c r="F41" s="130">
        <f t="shared" si="1"/>
        <v>6.583333333333333</v>
      </c>
      <c r="G41" s="83">
        <v>79</v>
      </c>
      <c r="H41" s="91">
        <f t="shared" si="7"/>
        <v>57.604166666666664</v>
      </c>
      <c r="I41" s="82">
        <v>380</v>
      </c>
      <c r="J41" s="82">
        <f t="shared" si="6"/>
        <v>21889.583333333332</v>
      </c>
      <c r="K41" s="82" t="s">
        <v>90</v>
      </c>
      <c r="L41" s="83"/>
    </row>
    <row r="42" spans="1:12" s="94" customFormat="1" ht="22.15" customHeight="1">
      <c r="A42" s="85">
        <v>5</v>
      </c>
      <c r="B42" s="96" t="s">
        <v>87</v>
      </c>
      <c r="C42" s="83" t="s">
        <v>62</v>
      </c>
      <c r="D42" s="83">
        <v>23.5</v>
      </c>
      <c r="E42" s="130">
        <f t="shared" si="0"/>
        <v>1.9583333333333333</v>
      </c>
      <c r="F42" s="130">
        <f t="shared" si="1"/>
        <v>3</v>
      </c>
      <c r="G42" s="83">
        <v>36</v>
      </c>
      <c r="H42" s="91">
        <f t="shared" si="7"/>
        <v>5.875</v>
      </c>
      <c r="I42" s="82">
        <v>180</v>
      </c>
      <c r="J42" s="82">
        <f t="shared" si="6"/>
        <v>1057.5</v>
      </c>
      <c r="K42" s="82" t="s">
        <v>90</v>
      </c>
      <c r="L42" s="83"/>
    </row>
    <row r="43" spans="1:12" s="94" customFormat="1" ht="22.15" customHeight="1">
      <c r="A43" s="85"/>
      <c r="B43" s="96" t="s">
        <v>118</v>
      </c>
      <c r="C43" s="83"/>
      <c r="D43" s="83">
        <v>64</v>
      </c>
      <c r="E43" s="130">
        <f t="shared" si="0"/>
        <v>5.333333333333333</v>
      </c>
      <c r="F43" s="130">
        <f t="shared" si="1"/>
        <v>3.5</v>
      </c>
      <c r="G43" s="83">
        <v>42</v>
      </c>
      <c r="H43" s="91">
        <f t="shared" si="7"/>
        <v>18.666666666666668</v>
      </c>
      <c r="I43" s="82">
        <v>180</v>
      </c>
      <c r="J43" s="82">
        <f t="shared" si="6"/>
        <v>3360</v>
      </c>
      <c r="K43" s="82" t="s">
        <v>90</v>
      </c>
      <c r="L43" s="83"/>
    </row>
    <row r="44" spans="1:12" s="94" customFormat="1" ht="22.15" customHeight="1">
      <c r="A44" s="85"/>
      <c r="B44" s="96" t="s">
        <v>119</v>
      </c>
      <c r="C44" s="83"/>
      <c r="D44" s="83"/>
      <c r="E44" s="130">
        <f t="shared" si="0"/>
        <v>0</v>
      </c>
      <c r="F44" s="130">
        <f t="shared" si="1"/>
        <v>0</v>
      </c>
      <c r="G44" s="83"/>
      <c r="H44" s="91">
        <v>1</v>
      </c>
      <c r="I44" s="82">
        <v>2100</v>
      </c>
      <c r="J44" s="82">
        <f>I44*H44</f>
        <v>2100</v>
      </c>
      <c r="K44" s="82" t="s">
        <v>90</v>
      </c>
      <c r="L44" s="83"/>
    </row>
    <row r="45" spans="1:12" s="94" customFormat="1" ht="22.15" customHeight="1">
      <c r="A45" s="85"/>
      <c r="B45" s="96"/>
      <c r="C45" s="83"/>
      <c r="D45" s="83"/>
      <c r="E45" s="130">
        <f t="shared" si="0"/>
        <v>0</v>
      </c>
      <c r="F45" s="130">
        <f t="shared" si="1"/>
        <v>0</v>
      </c>
      <c r="G45" s="83"/>
      <c r="H45" s="91"/>
      <c r="I45" s="82"/>
      <c r="J45" s="82"/>
      <c r="K45" s="82"/>
      <c r="L45" s="83"/>
    </row>
    <row r="46" spans="1:12" s="94" customFormat="1" ht="22.15" customHeight="1">
      <c r="A46" s="85"/>
      <c r="B46" s="63"/>
      <c r="C46" s="83"/>
      <c r="D46" s="83"/>
      <c r="E46" s="130">
        <f t="shared" si="0"/>
        <v>0</v>
      </c>
      <c r="F46" s="130">
        <f t="shared" si="1"/>
        <v>0</v>
      </c>
      <c r="G46" s="83"/>
      <c r="H46" s="91"/>
      <c r="I46" s="82"/>
      <c r="J46" s="82"/>
      <c r="K46" s="82"/>
      <c r="L46" s="83"/>
    </row>
    <row r="47" spans="1:12" s="94" customFormat="1" ht="22.15" customHeight="1">
      <c r="A47" s="83" t="s">
        <v>23</v>
      </c>
      <c r="B47" s="95" t="s">
        <v>41</v>
      </c>
      <c r="C47" s="83"/>
      <c r="D47" s="83"/>
      <c r="E47" s="130">
        <f t="shared" si="0"/>
        <v>0</v>
      </c>
      <c r="F47" s="130">
        <f t="shared" si="1"/>
        <v>0</v>
      </c>
      <c r="G47" s="83"/>
      <c r="H47" s="91"/>
      <c r="I47" s="82"/>
      <c r="J47" s="82"/>
      <c r="K47" s="82"/>
      <c r="L47" s="83"/>
    </row>
    <row r="48" spans="1:12" s="94" customFormat="1" ht="22.15" customHeight="1">
      <c r="A48" s="85">
        <v>1</v>
      </c>
      <c r="B48" s="84" t="s">
        <v>29</v>
      </c>
      <c r="C48" s="83" t="s">
        <v>60</v>
      </c>
      <c r="D48" s="83"/>
      <c r="E48" s="130">
        <f t="shared" si="0"/>
        <v>0</v>
      </c>
      <c r="F48" s="130">
        <f t="shared" si="1"/>
        <v>0</v>
      </c>
      <c r="G48" s="83"/>
      <c r="H48" s="91">
        <v>35.75</v>
      </c>
      <c r="I48" s="82">
        <v>400</v>
      </c>
      <c r="J48" s="82">
        <f t="shared" si="6"/>
        <v>14300</v>
      </c>
      <c r="K48" s="82" t="s">
        <v>90</v>
      </c>
      <c r="L48" s="83"/>
    </row>
    <row r="49" spans="1:12" s="94" customFormat="1" ht="22.15" customHeight="1">
      <c r="A49" s="85">
        <v>2</v>
      </c>
      <c r="B49" s="84" t="s">
        <v>63</v>
      </c>
      <c r="C49" s="83" t="s">
        <v>61</v>
      </c>
      <c r="D49" s="83"/>
      <c r="E49" s="130">
        <f t="shared" si="0"/>
        <v>0</v>
      </c>
      <c r="F49" s="130">
        <f t="shared" si="1"/>
        <v>0</v>
      </c>
      <c r="G49" s="83"/>
      <c r="H49" s="91">
        <v>2</v>
      </c>
      <c r="I49" s="82">
        <v>2600</v>
      </c>
      <c r="J49" s="82">
        <f t="shared" si="6"/>
        <v>5200</v>
      </c>
      <c r="K49" s="82" t="s">
        <v>90</v>
      </c>
      <c r="L49" s="83"/>
    </row>
    <row r="50" spans="1:12" s="94" customFormat="1" ht="22.15" customHeight="1">
      <c r="A50" s="85">
        <v>3</v>
      </c>
      <c r="B50" s="84" t="s">
        <v>30</v>
      </c>
      <c r="C50" s="83" t="s">
        <v>60</v>
      </c>
      <c r="D50" s="83">
        <v>67</v>
      </c>
      <c r="E50" s="130">
        <f t="shared" si="0"/>
        <v>5.583333333333333</v>
      </c>
      <c r="F50" s="130">
        <f t="shared" si="1"/>
        <v>7</v>
      </c>
      <c r="G50" s="83">
        <v>84</v>
      </c>
      <c r="H50" s="91">
        <f>G50*D50/144</f>
        <v>39.083333333333336</v>
      </c>
      <c r="I50" s="82">
        <v>380</v>
      </c>
      <c r="J50" s="82">
        <f t="shared" si="6"/>
        <v>14851.666666666668</v>
      </c>
      <c r="K50" s="82" t="s">
        <v>90</v>
      </c>
      <c r="L50" s="83"/>
    </row>
    <row r="51" spans="1:12" s="94" customFormat="1" ht="22.15" customHeight="1">
      <c r="A51" s="85">
        <v>4</v>
      </c>
      <c r="B51" s="84" t="s">
        <v>51</v>
      </c>
      <c r="C51" s="83" t="s">
        <v>60</v>
      </c>
      <c r="D51" s="83"/>
      <c r="E51" s="130">
        <f t="shared" si="0"/>
        <v>0</v>
      </c>
      <c r="F51" s="130">
        <f t="shared" si="1"/>
        <v>0</v>
      </c>
      <c r="G51" s="83"/>
      <c r="H51" s="91">
        <v>8.5</v>
      </c>
      <c r="I51" s="82">
        <v>0</v>
      </c>
      <c r="J51" s="82">
        <f t="shared" si="6"/>
        <v>0</v>
      </c>
      <c r="K51" s="82"/>
      <c r="L51" s="83"/>
    </row>
    <row r="52" spans="1:12" s="94" customFormat="1" ht="22.15" customHeight="1">
      <c r="A52" s="85">
        <v>5</v>
      </c>
      <c r="B52" s="84" t="s">
        <v>52</v>
      </c>
      <c r="C52" s="83" t="s">
        <v>60</v>
      </c>
      <c r="D52" s="83">
        <v>41</v>
      </c>
      <c r="E52" s="130">
        <f t="shared" si="0"/>
        <v>3.4166666666666665</v>
      </c>
      <c r="F52" s="130">
        <f t="shared" si="1"/>
        <v>6.291666666666667</v>
      </c>
      <c r="G52" s="83">
        <v>75.5</v>
      </c>
      <c r="H52" s="91">
        <f>G52*D52/144</f>
        <v>21.496527777777779</v>
      </c>
      <c r="I52" s="82">
        <v>180</v>
      </c>
      <c r="J52" s="82">
        <f t="shared" si="6"/>
        <v>3869.375</v>
      </c>
      <c r="K52" s="82" t="s">
        <v>90</v>
      </c>
      <c r="L52" s="83"/>
    </row>
    <row r="53" spans="1:12" s="94" customFormat="1" ht="22.15" customHeight="1">
      <c r="A53" s="85">
        <v>6</v>
      </c>
      <c r="B53" s="84" t="s">
        <v>53</v>
      </c>
      <c r="C53" s="83" t="s">
        <v>60</v>
      </c>
      <c r="D53" s="83"/>
      <c r="E53" s="130">
        <f t="shared" si="0"/>
        <v>0</v>
      </c>
      <c r="F53" s="130">
        <f t="shared" si="1"/>
        <v>0</v>
      </c>
      <c r="G53" s="83"/>
      <c r="H53" s="91">
        <v>6.25</v>
      </c>
      <c r="I53" s="82">
        <v>0</v>
      </c>
      <c r="J53" s="82">
        <f t="shared" si="6"/>
        <v>0</v>
      </c>
      <c r="K53" s="82"/>
      <c r="L53" s="83"/>
    </row>
    <row r="54" spans="1:12" s="94" customFormat="1" ht="22.15" customHeight="1">
      <c r="A54" s="85">
        <v>7</v>
      </c>
      <c r="B54" s="84" t="s">
        <v>54</v>
      </c>
      <c r="C54" s="83" t="s">
        <v>60</v>
      </c>
      <c r="D54" s="83">
        <v>103</v>
      </c>
      <c r="E54" s="130">
        <f t="shared" si="0"/>
        <v>8.5833333333333339</v>
      </c>
      <c r="F54" s="130">
        <f t="shared" si="1"/>
        <v>8.5833333333333339</v>
      </c>
      <c r="G54" s="83">
        <v>103</v>
      </c>
      <c r="H54" s="91">
        <f>G54*D54/144</f>
        <v>73.673611111111114</v>
      </c>
      <c r="I54" s="82">
        <v>40</v>
      </c>
      <c r="J54" s="82">
        <f t="shared" si="6"/>
        <v>2946.9444444444443</v>
      </c>
      <c r="K54" s="82" t="s">
        <v>90</v>
      </c>
      <c r="L54" s="83"/>
    </row>
    <row r="55" spans="1:12" s="94" customFormat="1" ht="22.15" customHeight="1">
      <c r="A55" s="85"/>
      <c r="B55" s="84" t="s">
        <v>120</v>
      </c>
      <c r="C55" s="83"/>
      <c r="D55" s="83">
        <v>21.5</v>
      </c>
      <c r="E55" s="130">
        <f t="shared" si="0"/>
        <v>1.7916666666666667</v>
      </c>
      <c r="F55" s="130">
        <f t="shared" si="1"/>
        <v>5.583333333333333</v>
      </c>
      <c r="G55" s="83">
        <v>67</v>
      </c>
      <c r="H55" s="91">
        <f t="shared" ref="H55:H58" si="8">G55*D55/144</f>
        <v>10.003472222222221</v>
      </c>
      <c r="I55" s="82">
        <v>280</v>
      </c>
      <c r="J55" s="82">
        <f t="shared" si="6"/>
        <v>2800.9722222222222</v>
      </c>
      <c r="K55" s="82" t="s">
        <v>90</v>
      </c>
      <c r="L55" s="83"/>
    </row>
    <row r="56" spans="1:12" s="94" customFormat="1" ht="22.15" customHeight="1">
      <c r="A56" s="85"/>
      <c r="B56" s="84"/>
      <c r="C56" s="83"/>
      <c r="D56" s="83"/>
      <c r="E56" s="130">
        <f t="shared" si="0"/>
        <v>0</v>
      </c>
      <c r="F56" s="130">
        <f t="shared" si="1"/>
        <v>0</v>
      </c>
      <c r="G56" s="83"/>
      <c r="H56" s="91"/>
      <c r="I56" s="82"/>
      <c r="J56" s="82"/>
      <c r="K56" s="82"/>
      <c r="L56" s="83"/>
    </row>
    <row r="57" spans="1:12" s="94" customFormat="1" ht="22.15" customHeight="1">
      <c r="A57" s="85"/>
      <c r="B57" s="84" t="s">
        <v>121</v>
      </c>
      <c r="C57" s="83"/>
      <c r="D57" s="83">
        <v>47</v>
      </c>
      <c r="E57" s="130">
        <f t="shared" si="0"/>
        <v>3.9166666666666665</v>
      </c>
      <c r="F57" s="130">
        <f t="shared" si="1"/>
        <v>2.4166666666666665</v>
      </c>
      <c r="G57" s="83">
        <v>29</v>
      </c>
      <c r="H57" s="91">
        <f t="shared" si="8"/>
        <v>9.4652777777777786</v>
      </c>
      <c r="I57" s="82">
        <v>180</v>
      </c>
      <c r="J57" s="82">
        <f t="shared" si="6"/>
        <v>1703.7500000000002</v>
      </c>
      <c r="K57" s="82" t="s">
        <v>90</v>
      </c>
      <c r="L57" s="83"/>
    </row>
    <row r="58" spans="1:12" s="94" customFormat="1" ht="22.15" customHeight="1">
      <c r="A58" s="85"/>
      <c r="B58" s="84" t="s">
        <v>122</v>
      </c>
      <c r="C58" s="83"/>
      <c r="D58" s="83">
        <v>77.5</v>
      </c>
      <c r="E58" s="130">
        <f t="shared" si="0"/>
        <v>6.458333333333333</v>
      </c>
      <c r="F58" s="130">
        <f t="shared" si="1"/>
        <v>8.8333333333333339</v>
      </c>
      <c r="G58" s="83">
        <v>106</v>
      </c>
      <c r="H58" s="91">
        <f t="shared" si="8"/>
        <v>57.048611111111114</v>
      </c>
      <c r="I58" s="82">
        <v>180</v>
      </c>
      <c r="J58" s="82">
        <f t="shared" si="6"/>
        <v>10268.75</v>
      </c>
      <c r="K58" s="82" t="s">
        <v>90</v>
      </c>
      <c r="L58" s="83"/>
    </row>
    <row r="59" spans="1:12" s="94" customFormat="1" ht="22.15" customHeight="1">
      <c r="A59" s="85"/>
      <c r="B59" s="84" t="s">
        <v>123</v>
      </c>
      <c r="C59" s="83"/>
      <c r="D59" s="83"/>
      <c r="E59" s="130">
        <f t="shared" si="0"/>
        <v>0</v>
      </c>
      <c r="F59" s="130">
        <f t="shared" si="1"/>
        <v>0</v>
      </c>
      <c r="G59" s="83"/>
      <c r="H59" s="91">
        <v>1</v>
      </c>
      <c r="I59" s="82">
        <v>2100</v>
      </c>
      <c r="J59" s="82">
        <f t="shared" si="6"/>
        <v>2100</v>
      </c>
      <c r="K59" s="82" t="s">
        <v>90</v>
      </c>
      <c r="L59" s="83"/>
    </row>
    <row r="60" spans="1:12" s="94" customFormat="1" ht="22.15" customHeight="1">
      <c r="A60" s="85"/>
      <c r="B60" s="84"/>
      <c r="C60" s="83"/>
      <c r="D60" s="83"/>
      <c r="E60" s="130">
        <f t="shared" si="0"/>
        <v>0</v>
      </c>
      <c r="F60" s="130">
        <f t="shared" si="1"/>
        <v>0</v>
      </c>
      <c r="G60" s="83"/>
      <c r="H60" s="91"/>
      <c r="I60" s="82"/>
      <c r="J60" s="82"/>
      <c r="K60" s="82"/>
      <c r="L60" s="83"/>
    </row>
    <row r="61" spans="1:12" s="94" customFormat="1" ht="22.15" customHeight="1">
      <c r="A61" s="85"/>
      <c r="B61" s="63"/>
      <c r="C61" s="83"/>
      <c r="D61" s="83"/>
      <c r="E61" s="130">
        <f t="shared" si="0"/>
        <v>0</v>
      </c>
      <c r="F61" s="130">
        <f t="shared" si="1"/>
        <v>0</v>
      </c>
      <c r="G61" s="83"/>
      <c r="H61" s="91"/>
      <c r="I61" s="82"/>
      <c r="J61" s="82">
        <f t="shared" si="6"/>
        <v>0</v>
      </c>
      <c r="K61" s="82"/>
      <c r="L61" s="83"/>
    </row>
    <row r="62" spans="1:12" s="78" customFormat="1" ht="22.15" customHeight="1">
      <c r="A62" s="86" t="s">
        <v>24</v>
      </c>
      <c r="B62" s="92" t="s">
        <v>18</v>
      </c>
      <c r="C62" s="83"/>
      <c r="D62" s="83"/>
      <c r="E62" s="130">
        <f t="shared" si="0"/>
        <v>0</v>
      </c>
      <c r="F62" s="130">
        <f t="shared" si="1"/>
        <v>0</v>
      </c>
      <c r="G62" s="83"/>
      <c r="H62" s="83"/>
      <c r="I62" s="82"/>
      <c r="J62" s="82">
        <f t="shared" si="6"/>
        <v>0</v>
      </c>
      <c r="K62" s="82"/>
      <c r="L62" s="83"/>
    </row>
    <row r="63" spans="1:12" s="78" customFormat="1" ht="22.15" customHeight="1">
      <c r="A63" s="85">
        <v>1</v>
      </c>
      <c r="B63" s="84" t="s">
        <v>33</v>
      </c>
      <c r="C63" s="83" t="s">
        <v>60</v>
      </c>
      <c r="D63" s="83">
        <v>41.5</v>
      </c>
      <c r="E63" s="130">
        <f t="shared" si="0"/>
        <v>3.4583333333333335</v>
      </c>
      <c r="F63" s="130">
        <f t="shared" si="1"/>
        <v>6.666666666666667</v>
      </c>
      <c r="G63" s="83">
        <v>80</v>
      </c>
      <c r="H63" s="91">
        <f>G63*D63/144</f>
        <v>23.055555555555557</v>
      </c>
      <c r="I63" s="82">
        <v>300</v>
      </c>
      <c r="J63" s="82">
        <f t="shared" si="6"/>
        <v>6916.666666666667</v>
      </c>
      <c r="K63" s="82" t="s">
        <v>90</v>
      </c>
      <c r="L63" s="83"/>
    </row>
    <row r="64" spans="1:12" s="78" customFormat="1" ht="22.15" customHeight="1">
      <c r="A64" s="93">
        <v>2</v>
      </c>
      <c r="B64" s="24" t="s">
        <v>44</v>
      </c>
      <c r="C64" s="25" t="s">
        <v>61</v>
      </c>
      <c r="D64" s="25"/>
      <c r="E64" s="130">
        <f t="shared" si="0"/>
        <v>0</v>
      </c>
      <c r="F64" s="130"/>
      <c r="G64" s="25" t="s">
        <v>88</v>
      </c>
      <c r="H64" s="26">
        <v>1</v>
      </c>
      <c r="I64" s="27">
        <v>6000</v>
      </c>
      <c r="J64" s="27">
        <f t="shared" si="6"/>
        <v>6000</v>
      </c>
      <c r="K64" s="82" t="s">
        <v>90</v>
      </c>
      <c r="L64" s="83"/>
    </row>
    <row r="65" spans="1:12" s="78" customFormat="1" ht="22.15" customHeight="1">
      <c r="A65" s="93"/>
      <c r="B65" s="24" t="s">
        <v>125</v>
      </c>
      <c r="C65" s="25"/>
      <c r="D65" s="25">
        <v>31.25</v>
      </c>
      <c r="E65" s="130">
        <f t="shared" si="0"/>
        <v>2.6041666666666665</v>
      </c>
      <c r="F65" s="130">
        <f t="shared" si="1"/>
        <v>3.7083333333333335</v>
      </c>
      <c r="G65" s="25">
        <v>44.5</v>
      </c>
      <c r="H65" s="26">
        <f>G65*D65/144</f>
        <v>9.6571180555555554</v>
      </c>
      <c r="I65" s="27">
        <v>180</v>
      </c>
      <c r="J65" s="27">
        <f>I65*H65</f>
        <v>1738.28125</v>
      </c>
      <c r="K65" s="82" t="s">
        <v>90</v>
      </c>
      <c r="L65" s="83"/>
    </row>
    <row r="66" spans="1:12" s="78" customFormat="1" ht="22.15" customHeight="1">
      <c r="A66" s="85">
        <v>3</v>
      </c>
      <c r="B66" s="84" t="s">
        <v>34</v>
      </c>
      <c r="C66" s="83" t="s">
        <v>60</v>
      </c>
      <c r="D66" s="83">
        <v>23.5</v>
      </c>
      <c r="E66" s="130">
        <f t="shared" si="0"/>
        <v>1.9583333333333333</v>
      </c>
      <c r="F66" s="130">
        <f t="shared" si="1"/>
        <v>6.416666666666667</v>
      </c>
      <c r="G66" s="83">
        <v>77</v>
      </c>
      <c r="H66" s="26">
        <f>G66*D66/144</f>
        <v>12.565972222222221</v>
      </c>
      <c r="I66" s="82">
        <v>300</v>
      </c>
      <c r="J66" s="82">
        <f t="shared" si="6"/>
        <v>3769.7916666666665</v>
      </c>
      <c r="K66" s="82" t="s">
        <v>90</v>
      </c>
      <c r="L66" s="83"/>
    </row>
    <row r="67" spans="1:12" s="78" customFormat="1" ht="22.15" customHeight="1">
      <c r="A67" s="85">
        <v>4</v>
      </c>
      <c r="B67" s="84" t="s">
        <v>56</v>
      </c>
      <c r="C67" s="83" t="s">
        <v>60</v>
      </c>
      <c r="D67" s="83">
        <v>29.25</v>
      </c>
      <c r="E67" s="130">
        <f t="shared" si="0"/>
        <v>2.4375</v>
      </c>
      <c r="F67" s="130">
        <f t="shared" si="1"/>
        <v>6.354166666666667</v>
      </c>
      <c r="G67" s="83">
        <v>76.25</v>
      </c>
      <c r="H67" s="26">
        <f>G67*D67/144</f>
        <v>15.48828125</v>
      </c>
      <c r="I67" s="82">
        <v>300</v>
      </c>
      <c r="J67" s="82">
        <f t="shared" si="6"/>
        <v>4646.484375</v>
      </c>
      <c r="K67" s="82" t="s">
        <v>90</v>
      </c>
      <c r="L67" s="83"/>
    </row>
    <row r="68" spans="1:12" s="78" customFormat="1" ht="22.15" customHeight="1">
      <c r="A68" s="85">
        <v>5</v>
      </c>
      <c r="B68" s="84" t="s">
        <v>55</v>
      </c>
      <c r="C68" s="83" t="s">
        <v>60</v>
      </c>
      <c r="D68" s="83">
        <v>33.25</v>
      </c>
      <c r="E68" s="130">
        <f t="shared" si="0"/>
        <v>2.7708333333333335</v>
      </c>
      <c r="F68" s="130">
        <f t="shared" si="1"/>
        <v>6.625</v>
      </c>
      <c r="G68" s="83">
        <v>79.5</v>
      </c>
      <c r="H68" s="26">
        <f>G68*D68/144</f>
        <v>18.356770833333332</v>
      </c>
      <c r="I68" s="82">
        <v>300</v>
      </c>
      <c r="J68" s="82">
        <f t="shared" si="6"/>
        <v>5507.03125</v>
      </c>
      <c r="K68" s="82" t="s">
        <v>90</v>
      </c>
      <c r="L68" s="83"/>
    </row>
    <row r="69" spans="1:12" s="78" customFormat="1" ht="22.15" customHeight="1">
      <c r="A69" s="85">
        <v>6</v>
      </c>
      <c r="B69" s="84" t="s">
        <v>35</v>
      </c>
      <c r="C69" s="83" t="s">
        <v>60</v>
      </c>
      <c r="D69" s="83">
        <v>32.75</v>
      </c>
      <c r="E69" s="130">
        <f t="shared" si="0"/>
        <v>2.7291666666666665</v>
      </c>
      <c r="F69" s="130">
        <f t="shared" si="1"/>
        <v>6.583333333333333</v>
      </c>
      <c r="G69" s="83">
        <v>79</v>
      </c>
      <c r="H69" s="26">
        <f>G69*D69/144</f>
        <v>17.967013888888889</v>
      </c>
      <c r="I69" s="82">
        <v>300</v>
      </c>
      <c r="J69" s="82">
        <f t="shared" si="6"/>
        <v>5390.104166666667</v>
      </c>
      <c r="K69" s="82" t="s">
        <v>90</v>
      </c>
      <c r="L69" s="83"/>
    </row>
    <row r="70" spans="1:12" s="78" customFormat="1" ht="22.15" customHeight="1">
      <c r="A70" s="85">
        <v>7</v>
      </c>
      <c r="B70" s="84" t="s">
        <v>36</v>
      </c>
      <c r="C70" s="83" t="s">
        <v>60</v>
      </c>
      <c r="D70" s="83">
        <v>22.5</v>
      </c>
      <c r="E70" s="130">
        <f t="shared" si="0"/>
        <v>1.875</v>
      </c>
      <c r="F70" s="130">
        <f t="shared" si="1"/>
        <v>5.958333333333333</v>
      </c>
      <c r="G70" s="83">
        <v>71.5</v>
      </c>
      <c r="H70" s="26">
        <f>G70*D70/144</f>
        <v>11.171875</v>
      </c>
      <c r="I70" s="82">
        <v>300</v>
      </c>
      <c r="J70" s="82">
        <f t="shared" si="6"/>
        <v>3351.5625</v>
      </c>
      <c r="K70" s="82" t="s">
        <v>90</v>
      </c>
      <c r="L70" s="83"/>
    </row>
    <row r="71" spans="1:12" s="78" customFormat="1" ht="22.15" customHeight="1">
      <c r="A71" s="85"/>
      <c r="B71" s="84"/>
      <c r="C71" s="83"/>
      <c r="D71" s="83"/>
      <c r="E71" s="130">
        <f t="shared" si="0"/>
        <v>0</v>
      </c>
      <c r="F71" s="130">
        <f t="shared" si="1"/>
        <v>0</v>
      </c>
      <c r="G71" s="83"/>
      <c r="H71" s="91"/>
      <c r="I71" s="82"/>
      <c r="J71" s="82">
        <f t="shared" si="6"/>
        <v>0</v>
      </c>
      <c r="K71" s="82"/>
      <c r="L71" s="83"/>
    </row>
    <row r="72" spans="1:12" s="78" customFormat="1" ht="22.15" customHeight="1">
      <c r="A72" s="86" t="s">
        <v>42</v>
      </c>
      <c r="B72" s="92" t="s">
        <v>43</v>
      </c>
      <c r="C72" s="83"/>
      <c r="D72" s="83"/>
      <c r="E72" s="130">
        <f t="shared" si="0"/>
        <v>0</v>
      </c>
      <c r="F72" s="130">
        <f t="shared" si="1"/>
        <v>0</v>
      </c>
      <c r="G72" s="83"/>
      <c r="H72" s="91"/>
      <c r="I72" s="82"/>
      <c r="J72" s="82">
        <f t="shared" si="6"/>
        <v>0</v>
      </c>
      <c r="K72" s="82"/>
      <c r="L72" s="83"/>
    </row>
    <row r="73" spans="1:12" s="78" customFormat="1" ht="22.15" customHeight="1">
      <c r="A73" s="85">
        <v>1</v>
      </c>
      <c r="B73" s="84" t="s">
        <v>45</v>
      </c>
      <c r="C73" s="83" t="s">
        <v>61</v>
      </c>
      <c r="D73" s="83"/>
      <c r="E73" s="130">
        <f t="shared" si="0"/>
        <v>0</v>
      </c>
      <c r="F73" s="130">
        <f t="shared" si="1"/>
        <v>0</v>
      </c>
      <c r="G73" s="83"/>
      <c r="H73" s="91">
        <v>2</v>
      </c>
      <c r="I73" s="82">
        <v>750</v>
      </c>
      <c r="J73" s="82">
        <f t="shared" si="6"/>
        <v>1500</v>
      </c>
      <c r="K73" s="82" t="s">
        <v>90</v>
      </c>
      <c r="L73" s="83"/>
    </row>
    <row r="74" spans="1:12" s="78" customFormat="1" ht="22.15" customHeight="1">
      <c r="A74" s="86"/>
      <c r="B74" s="84" t="s">
        <v>124</v>
      </c>
      <c r="C74" s="83"/>
      <c r="D74" s="83">
        <v>25.75</v>
      </c>
      <c r="E74" s="130">
        <f t="shared" ref="E74:E81" si="9">D74/12</f>
        <v>2.1458333333333335</v>
      </c>
      <c r="F74" s="130">
        <f t="shared" ref="F74:F79" si="10">G74/12</f>
        <v>1.7291666666666667</v>
      </c>
      <c r="G74" s="83">
        <v>20.75</v>
      </c>
      <c r="H74" s="83">
        <f>G74*D74/144</f>
        <v>3.7105034722222223</v>
      </c>
      <c r="I74" s="82">
        <v>380</v>
      </c>
      <c r="J74" s="82">
        <f t="shared" si="6"/>
        <v>1409.9913194444446</v>
      </c>
      <c r="K74" s="82" t="s">
        <v>90</v>
      </c>
      <c r="L74" s="83"/>
    </row>
    <row r="75" spans="1:12" s="78" customFormat="1" ht="22.15" customHeight="1">
      <c r="A75" s="86"/>
      <c r="B75" s="84"/>
      <c r="C75" s="83"/>
      <c r="D75" s="83"/>
      <c r="E75" s="130"/>
      <c r="F75" s="130"/>
      <c r="G75" s="83"/>
      <c r="H75" s="83"/>
      <c r="I75" s="82"/>
      <c r="J75" s="82"/>
      <c r="K75" s="82"/>
      <c r="L75" s="83"/>
    </row>
    <row r="76" spans="1:12" s="78" customFormat="1" ht="22.15" customHeight="1">
      <c r="A76" s="86" t="s">
        <v>65</v>
      </c>
      <c r="B76" s="92" t="s">
        <v>106</v>
      </c>
      <c r="C76" s="83"/>
      <c r="D76" s="83"/>
      <c r="E76" s="130"/>
      <c r="F76" s="130"/>
      <c r="G76" s="83"/>
      <c r="H76" s="91"/>
      <c r="I76" s="82"/>
      <c r="J76" s="82"/>
      <c r="K76" s="82"/>
      <c r="L76" s="83"/>
    </row>
    <row r="77" spans="1:12" s="78" customFormat="1" ht="22.15" customHeight="1">
      <c r="A77" s="85">
        <v>1</v>
      </c>
      <c r="B77" s="84" t="s">
        <v>38</v>
      </c>
      <c r="C77" s="83" t="s">
        <v>60</v>
      </c>
      <c r="D77" s="83">
        <v>42</v>
      </c>
      <c r="E77" s="130">
        <f t="shared" si="9"/>
        <v>3.5</v>
      </c>
      <c r="F77" s="130">
        <f t="shared" si="10"/>
        <v>4.6875</v>
      </c>
      <c r="G77" s="83">
        <v>56.25</v>
      </c>
      <c r="H77" s="91">
        <f>G77*D77/144</f>
        <v>16.40625</v>
      </c>
      <c r="I77" s="82">
        <v>550</v>
      </c>
      <c r="J77" s="82">
        <f t="shared" si="6"/>
        <v>9023.4375</v>
      </c>
      <c r="K77" s="82" t="s">
        <v>90</v>
      </c>
      <c r="L77" s="83"/>
    </row>
    <row r="78" spans="1:12" s="78" customFormat="1" ht="22.15" customHeight="1">
      <c r="A78" s="86">
        <v>2</v>
      </c>
      <c r="B78" s="84" t="s">
        <v>40</v>
      </c>
      <c r="C78" s="83" t="s">
        <v>60</v>
      </c>
      <c r="D78" s="83">
        <v>17</v>
      </c>
      <c r="E78" s="130">
        <f t="shared" si="9"/>
        <v>1.4166666666666667</v>
      </c>
      <c r="F78" s="130">
        <f t="shared" si="10"/>
        <v>2.9375</v>
      </c>
      <c r="G78" s="83">
        <v>35.25</v>
      </c>
      <c r="H78" s="91">
        <f t="shared" ref="H78:H79" si="11">G78*D78/144</f>
        <v>4.161458333333333</v>
      </c>
      <c r="I78" s="82">
        <v>550</v>
      </c>
      <c r="J78" s="82">
        <f t="shared" si="6"/>
        <v>2288.802083333333</v>
      </c>
      <c r="K78" s="82" t="s">
        <v>90</v>
      </c>
      <c r="L78" s="83"/>
    </row>
    <row r="79" spans="1:12" s="78" customFormat="1" ht="22.15" customHeight="1">
      <c r="A79" s="85">
        <v>3</v>
      </c>
      <c r="B79" s="84" t="s">
        <v>57</v>
      </c>
      <c r="C79" s="83" t="s">
        <v>60</v>
      </c>
      <c r="D79" s="83">
        <v>36.25</v>
      </c>
      <c r="E79" s="130">
        <f t="shared" si="9"/>
        <v>3.0208333333333335</v>
      </c>
      <c r="F79" s="130">
        <f t="shared" si="10"/>
        <v>3.5</v>
      </c>
      <c r="G79" s="83">
        <v>42</v>
      </c>
      <c r="H79" s="91">
        <f t="shared" si="11"/>
        <v>10.572916666666666</v>
      </c>
      <c r="I79" s="82">
        <v>550</v>
      </c>
      <c r="J79" s="82">
        <f t="shared" si="6"/>
        <v>5815.1041666666661</v>
      </c>
      <c r="K79" s="82" t="s">
        <v>90</v>
      </c>
      <c r="L79" s="83"/>
    </row>
    <row r="80" spans="1:12" s="78" customFormat="1" ht="22.15" customHeight="1">
      <c r="A80" s="86">
        <v>4</v>
      </c>
      <c r="B80" s="84" t="s">
        <v>32</v>
      </c>
      <c r="C80" s="83" t="s">
        <v>60</v>
      </c>
      <c r="D80" s="83"/>
      <c r="E80" s="130">
        <f t="shared" si="9"/>
        <v>0</v>
      </c>
      <c r="F80" s="130"/>
      <c r="G80" s="83"/>
      <c r="H80" s="91">
        <v>15</v>
      </c>
      <c r="I80" s="82">
        <v>550</v>
      </c>
      <c r="J80" s="82">
        <f t="shared" si="6"/>
        <v>8250</v>
      </c>
      <c r="K80" s="82" t="s">
        <v>90</v>
      </c>
      <c r="L80" s="83"/>
    </row>
    <row r="81" spans="1:12" s="78" customFormat="1" ht="22.15" customHeight="1">
      <c r="A81" s="85">
        <v>5</v>
      </c>
      <c r="B81" s="84" t="s">
        <v>58</v>
      </c>
      <c r="C81" s="83" t="s">
        <v>60</v>
      </c>
      <c r="D81" s="83"/>
      <c r="E81" s="130">
        <f t="shared" si="9"/>
        <v>0</v>
      </c>
      <c r="F81" s="130"/>
      <c r="G81" s="83"/>
      <c r="H81" s="91">
        <v>2.5</v>
      </c>
      <c r="I81" s="82">
        <v>550</v>
      </c>
      <c r="J81" s="82">
        <f t="shared" si="6"/>
        <v>1375</v>
      </c>
      <c r="K81" s="82" t="s">
        <v>90</v>
      </c>
      <c r="L81" s="83"/>
    </row>
    <row r="82" spans="1:12" s="78" customFormat="1" ht="22.15" customHeight="1">
      <c r="A82" s="86"/>
      <c r="B82" s="84" t="s">
        <v>131</v>
      </c>
      <c r="C82" s="83"/>
      <c r="D82" s="83"/>
      <c r="E82" s="130"/>
      <c r="F82" s="83"/>
      <c r="G82" s="83"/>
      <c r="H82" s="83"/>
      <c r="I82" s="82"/>
      <c r="J82" s="82"/>
      <c r="K82" s="82"/>
      <c r="L82" s="83"/>
    </row>
    <row r="83" spans="1:12" s="78" customFormat="1" ht="22.15" customHeight="1">
      <c r="A83" s="83"/>
      <c r="B83" s="121" t="s">
        <v>11</v>
      </c>
      <c r="C83" s="121"/>
      <c r="D83" s="121"/>
      <c r="E83" s="121"/>
      <c r="F83" s="121"/>
      <c r="G83" s="121"/>
      <c r="H83" s="121"/>
      <c r="I83" s="121"/>
      <c r="J83" s="79">
        <f>SUM(J7:J82)</f>
        <v>288698.2118055555</v>
      </c>
      <c r="K83" s="79"/>
      <c r="L83" s="68"/>
    </row>
    <row r="84" spans="1:12" s="78" customFormat="1" ht="22.15" customHeight="1">
      <c r="A84" s="90"/>
      <c r="B84" s="89"/>
      <c r="C84" s="89"/>
      <c r="D84" s="89"/>
      <c r="E84" s="89"/>
      <c r="F84" s="89"/>
      <c r="G84" s="89"/>
      <c r="H84" s="89"/>
      <c r="I84" s="89"/>
      <c r="J84" s="88"/>
      <c r="K84" s="88"/>
      <c r="L84" s="68"/>
    </row>
    <row r="85" spans="1:12" s="78" customFormat="1" ht="22.15" customHeight="1">
      <c r="A85" s="34"/>
      <c r="B85" s="35"/>
      <c r="C85" s="35"/>
      <c r="D85" s="35"/>
      <c r="E85" s="35"/>
      <c r="F85" s="35"/>
      <c r="G85" s="35"/>
      <c r="H85" s="35"/>
      <c r="I85" s="117" t="s">
        <v>92</v>
      </c>
      <c r="J85" s="118"/>
      <c r="K85" s="87"/>
      <c r="L85" s="68"/>
    </row>
    <row r="86" spans="1:12" s="78" customFormat="1" ht="22.15" customHeight="1">
      <c r="A86" s="33" t="s">
        <v>6</v>
      </c>
      <c r="B86" s="36" t="s">
        <v>13</v>
      </c>
      <c r="C86" s="33" t="s">
        <v>14</v>
      </c>
      <c r="D86" s="33"/>
      <c r="E86" s="33"/>
      <c r="F86" s="33"/>
      <c r="G86" s="33"/>
      <c r="H86" s="33" t="s">
        <v>15</v>
      </c>
      <c r="I86" s="37" t="s">
        <v>25</v>
      </c>
      <c r="J86" s="37" t="s">
        <v>26</v>
      </c>
      <c r="K86" s="82"/>
      <c r="L86" s="68"/>
    </row>
    <row r="87" spans="1:12" s="78" customFormat="1" ht="22.15" customHeight="1">
      <c r="A87" s="38" t="s">
        <v>2</v>
      </c>
      <c r="B87" s="39" t="s">
        <v>91</v>
      </c>
      <c r="C87" s="28"/>
      <c r="D87" s="28"/>
      <c r="E87" s="28"/>
      <c r="F87" s="28"/>
      <c r="G87" s="28"/>
      <c r="H87" s="28"/>
      <c r="I87" s="29"/>
      <c r="J87" s="40"/>
      <c r="K87" s="82"/>
      <c r="L87" s="68"/>
    </row>
    <row r="88" spans="1:12" s="78" customFormat="1" ht="23.45" customHeight="1">
      <c r="A88" s="38"/>
      <c r="B88" s="39"/>
      <c r="C88" s="28"/>
      <c r="D88" s="28"/>
      <c r="E88" s="28"/>
      <c r="F88" s="28"/>
      <c r="G88" s="28"/>
      <c r="H88" s="28"/>
      <c r="I88" s="29"/>
      <c r="J88" s="40"/>
      <c r="K88" s="82"/>
      <c r="L88" s="68"/>
    </row>
    <row r="89" spans="1:12" s="78" customFormat="1" ht="22.15" customHeight="1">
      <c r="A89" s="41">
        <v>1</v>
      </c>
      <c r="B89" s="42" t="s">
        <v>73</v>
      </c>
      <c r="C89" s="43" t="s">
        <v>0</v>
      </c>
      <c r="D89" s="43"/>
      <c r="E89" s="43"/>
      <c r="F89" s="43"/>
      <c r="G89" s="43"/>
      <c r="H89" s="107">
        <v>81</v>
      </c>
      <c r="I89" s="108">
        <v>610</v>
      </c>
      <c r="J89" s="109">
        <f>H89*I89</f>
        <v>49410</v>
      </c>
      <c r="K89" s="82"/>
      <c r="L89" s="68"/>
    </row>
    <row r="90" spans="1:12" s="78" customFormat="1" ht="22.15" customHeight="1">
      <c r="A90" s="41">
        <v>4</v>
      </c>
      <c r="B90" s="42" t="s">
        <v>74</v>
      </c>
      <c r="C90" s="43" t="s">
        <v>0</v>
      </c>
      <c r="D90" s="43"/>
      <c r="E90" s="43"/>
      <c r="F90" s="43"/>
      <c r="G90" s="43"/>
      <c r="H90" s="107">
        <v>4</v>
      </c>
      <c r="I90" s="108">
        <v>1150</v>
      </c>
      <c r="J90" s="109">
        <f t="shared" ref="J90:J97" si="12">H90*I90</f>
        <v>4600</v>
      </c>
      <c r="K90" s="82"/>
      <c r="L90" s="68"/>
    </row>
    <row r="91" spans="1:12" s="78" customFormat="1" ht="22.15" customHeight="1">
      <c r="A91" s="41">
        <v>5</v>
      </c>
      <c r="B91" s="42" t="s">
        <v>75</v>
      </c>
      <c r="C91" s="43" t="s">
        <v>0</v>
      </c>
      <c r="D91" s="43"/>
      <c r="E91" s="43"/>
      <c r="F91" s="43"/>
      <c r="G91" s="43"/>
      <c r="H91" s="107">
        <v>3</v>
      </c>
      <c r="I91" s="108">
        <v>1800</v>
      </c>
      <c r="J91" s="109">
        <f t="shared" si="12"/>
        <v>5400</v>
      </c>
      <c r="K91" s="82"/>
      <c r="L91" s="68"/>
    </row>
    <row r="92" spans="1:12" s="78" customFormat="1" ht="22.15" customHeight="1">
      <c r="A92" s="41">
        <v>11</v>
      </c>
      <c r="B92" s="42" t="s">
        <v>93</v>
      </c>
      <c r="C92" s="43" t="s">
        <v>0</v>
      </c>
      <c r="D92" s="43"/>
      <c r="E92" s="43"/>
      <c r="F92" s="43"/>
      <c r="G92" s="43"/>
      <c r="H92" s="107">
        <v>36</v>
      </c>
      <c r="I92" s="108">
        <v>90</v>
      </c>
      <c r="J92" s="109">
        <f t="shared" si="12"/>
        <v>3240</v>
      </c>
      <c r="K92" s="82"/>
      <c r="L92" s="68"/>
    </row>
    <row r="93" spans="1:12" s="78" customFormat="1" ht="22.15" customHeight="1">
      <c r="A93" s="41">
        <v>12</v>
      </c>
      <c r="B93" s="42" t="s">
        <v>76</v>
      </c>
      <c r="C93" s="43" t="s">
        <v>0</v>
      </c>
      <c r="D93" s="43"/>
      <c r="E93" s="43"/>
      <c r="F93" s="43"/>
      <c r="G93" s="43"/>
      <c r="H93" s="107">
        <v>6</v>
      </c>
      <c r="I93" s="108">
        <v>600</v>
      </c>
      <c r="J93" s="109">
        <f t="shared" si="12"/>
        <v>3600</v>
      </c>
      <c r="K93" s="82"/>
      <c r="L93" s="68"/>
    </row>
    <row r="94" spans="1:12" s="78" customFormat="1" ht="22.15" customHeight="1">
      <c r="A94" s="41">
        <v>14</v>
      </c>
      <c r="B94" s="42" t="s">
        <v>77</v>
      </c>
      <c r="C94" s="43" t="s">
        <v>0</v>
      </c>
      <c r="D94" s="43"/>
      <c r="E94" s="43"/>
      <c r="F94" s="43"/>
      <c r="G94" s="43"/>
      <c r="H94" s="107">
        <v>6</v>
      </c>
      <c r="I94" s="108">
        <v>780</v>
      </c>
      <c r="J94" s="109">
        <f t="shared" si="12"/>
        <v>4680</v>
      </c>
      <c r="K94" s="82"/>
      <c r="L94" s="68"/>
    </row>
    <row r="95" spans="1:12" s="78" customFormat="1" ht="22.15" customHeight="1">
      <c r="A95" s="41">
        <v>15</v>
      </c>
      <c r="B95" s="42" t="s">
        <v>78</v>
      </c>
      <c r="C95" s="43" t="s">
        <v>0</v>
      </c>
      <c r="D95" s="43"/>
      <c r="E95" s="43"/>
      <c r="F95" s="43"/>
      <c r="G95" s="43"/>
      <c r="H95" s="107">
        <v>7</v>
      </c>
      <c r="I95" s="108">
        <v>1400</v>
      </c>
      <c r="J95" s="109">
        <f t="shared" si="12"/>
        <v>9800</v>
      </c>
      <c r="K95" s="82"/>
      <c r="L95" s="68"/>
    </row>
    <row r="96" spans="1:12" s="78" customFormat="1" ht="22.15" customHeight="1">
      <c r="A96" s="41">
        <v>16</v>
      </c>
      <c r="B96" s="42" t="s">
        <v>79</v>
      </c>
      <c r="C96" s="43" t="s">
        <v>0</v>
      </c>
      <c r="D96" s="43"/>
      <c r="E96" s="43"/>
      <c r="F96" s="43"/>
      <c r="G96" s="43"/>
      <c r="H96" s="107">
        <v>7</v>
      </c>
      <c r="I96" s="108">
        <v>2600</v>
      </c>
      <c r="J96" s="109">
        <f t="shared" si="12"/>
        <v>18200</v>
      </c>
      <c r="K96" s="82"/>
      <c r="L96" s="68"/>
    </row>
    <row r="97" spans="1:12" s="78" customFormat="1" ht="22.15" customHeight="1">
      <c r="A97" s="41">
        <v>17</v>
      </c>
      <c r="B97" s="42" t="s">
        <v>80</v>
      </c>
      <c r="C97" s="43" t="s">
        <v>0</v>
      </c>
      <c r="D97" s="43"/>
      <c r="E97" s="43"/>
      <c r="F97" s="43"/>
      <c r="G97" s="43"/>
      <c r="H97" s="107">
        <v>1</v>
      </c>
      <c r="I97" s="108">
        <v>8000</v>
      </c>
      <c r="J97" s="109">
        <f t="shared" si="12"/>
        <v>8000</v>
      </c>
      <c r="K97" s="82"/>
      <c r="L97" s="68"/>
    </row>
    <row r="98" spans="1:12" s="78" customFormat="1" ht="22.15" customHeight="1">
      <c r="A98" s="41">
        <v>18</v>
      </c>
      <c r="B98" s="42" t="s">
        <v>81</v>
      </c>
      <c r="C98" s="43" t="s">
        <v>0</v>
      </c>
      <c r="D98" s="43"/>
      <c r="E98" s="43"/>
      <c r="F98" s="43"/>
      <c r="G98" s="43"/>
      <c r="H98" s="107"/>
      <c r="I98" s="108"/>
      <c r="J98" s="109">
        <v>4200</v>
      </c>
      <c r="K98" s="82"/>
      <c r="L98" s="68"/>
    </row>
    <row r="99" spans="1:12" s="78" customFormat="1" ht="22.15" customHeight="1">
      <c r="A99" s="41">
        <v>25</v>
      </c>
      <c r="B99" s="42" t="s">
        <v>94</v>
      </c>
      <c r="C99" s="43" t="s">
        <v>0</v>
      </c>
      <c r="D99" s="43"/>
      <c r="E99" s="43"/>
      <c r="F99" s="43"/>
      <c r="G99" s="43"/>
      <c r="H99" s="107">
        <v>7</v>
      </c>
      <c r="I99" s="108">
        <v>140</v>
      </c>
      <c r="J99" s="109">
        <f t="shared" ref="J99:J100" si="13">H99*I99</f>
        <v>980</v>
      </c>
      <c r="K99" s="82"/>
      <c r="L99" s="68"/>
    </row>
    <row r="100" spans="1:12" s="78" customFormat="1" ht="22.15" customHeight="1">
      <c r="A100" s="41"/>
      <c r="B100" s="42" t="s">
        <v>95</v>
      </c>
      <c r="C100" s="43" t="s">
        <v>96</v>
      </c>
      <c r="D100" s="43"/>
      <c r="E100" s="43"/>
      <c r="F100" s="43"/>
      <c r="G100" s="43"/>
      <c r="H100" s="44">
        <v>35</v>
      </c>
      <c r="I100" s="45">
        <v>60</v>
      </c>
      <c r="J100" s="40">
        <f t="shared" si="13"/>
        <v>2100</v>
      </c>
      <c r="K100" s="82"/>
      <c r="L100" s="68"/>
    </row>
    <row r="101" spans="1:12" s="78" customFormat="1" ht="22.15" customHeight="1">
      <c r="A101" s="41"/>
      <c r="B101" s="42"/>
      <c r="C101" s="43"/>
      <c r="D101" s="43"/>
      <c r="E101" s="43"/>
      <c r="F101" s="43"/>
      <c r="G101" s="43"/>
      <c r="H101" s="44"/>
      <c r="I101" s="45"/>
      <c r="J101" s="40"/>
      <c r="K101" s="82"/>
      <c r="L101" s="68"/>
    </row>
    <row r="102" spans="1:12" s="78" customFormat="1" ht="22.15" customHeight="1">
      <c r="A102" s="30"/>
      <c r="B102" s="116" t="s">
        <v>12</v>
      </c>
      <c r="C102" s="116"/>
      <c r="D102" s="116"/>
      <c r="E102" s="116"/>
      <c r="F102" s="116"/>
      <c r="G102" s="116"/>
      <c r="H102" s="116"/>
      <c r="I102" s="116"/>
      <c r="J102" s="31">
        <f>SUM(J89:J100)</f>
        <v>114210</v>
      </c>
      <c r="K102" s="82"/>
      <c r="L102" s="68"/>
    </row>
    <row r="103" spans="1:12" s="78" customFormat="1" ht="22.15" customHeight="1">
      <c r="A103" s="83"/>
      <c r="B103" s="80"/>
      <c r="C103" s="80"/>
      <c r="D103" s="80"/>
      <c r="E103" s="115"/>
      <c r="F103" s="115"/>
      <c r="G103" s="80"/>
      <c r="H103" s="80"/>
      <c r="I103" s="80"/>
      <c r="J103" s="79"/>
      <c r="K103" s="79"/>
      <c r="L103" s="68"/>
    </row>
    <row r="104" spans="1:12" s="2" customFormat="1" ht="22.15" customHeight="1">
      <c r="A104" s="12" t="s">
        <v>3</v>
      </c>
      <c r="B104" s="13" t="s">
        <v>5</v>
      </c>
      <c r="C104" s="18"/>
      <c r="D104" s="18"/>
      <c r="E104" s="18"/>
      <c r="F104" s="18"/>
      <c r="G104" s="18"/>
      <c r="H104" s="18"/>
      <c r="I104" s="21"/>
      <c r="J104" s="21"/>
      <c r="K104" s="21"/>
      <c r="L104" s="68"/>
    </row>
    <row r="105" spans="1:12" s="2" customFormat="1" ht="96" customHeight="1">
      <c r="A105" s="18">
        <v>1</v>
      </c>
      <c r="B105" s="46" t="s">
        <v>66</v>
      </c>
      <c r="C105" s="18" t="s">
        <v>60</v>
      </c>
      <c r="D105" s="18"/>
      <c r="E105" s="18"/>
      <c r="F105" s="18"/>
      <c r="G105" s="18"/>
      <c r="H105" s="20">
        <v>2352</v>
      </c>
      <c r="I105" s="100">
        <v>28</v>
      </c>
      <c r="J105" s="21">
        <f>H105*I105</f>
        <v>65856</v>
      </c>
      <c r="K105" s="21"/>
      <c r="L105" s="68"/>
    </row>
    <row r="106" spans="1:12" s="2" customFormat="1" ht="21.75" customHeight="1">
      <c r="A106" s="18"/>
      <c r="B106" s="46" t="s">
        <v>132</v>
      </c>
      <c r="C106" s="18"/>
      <c r="D106" s="18"/>
      <c r="E106" s="18"/>
      <c r="F106" s="18"/>
      <c r="G106" s="18"/>
      <c r="H106" s="20">
        <v>399.28</v>
      </c>
      <c r="I106" s="100">
        <v>14</v>
      </c>
      <c r="J106" s="21">
        <f t="shared" ref="J106:J110" si="14">H106*I106</f>
        <v>5589.92</v>
      </c>
      <c r="K106" s="21"/>
      <c r="L106" s="68"/>
    </row>
    <row r="107" spans="1:12" s="2" customFormat="1" ht="21.75" customHeight="1">
      <c r="A107" s="18"/>
      <c r="B107" s="46" t="s">
        <v>133</v>
      </c>
      <c r="C107" s="18"/>
      <c r="D107" s="18"/>
      <c r="E107" s="18"/>
      <c r="F107" s="18"/>
      <c r="G107" s="18"/>
      <c r="H107" s="20">
        <v>134.80000000000001</v>
      </c>
      <c r="I107" s="100">
        <v>145</v>
      </c>
      <c r="J107" s="21">
        <f t="shared" si="14"/>
        <v>19546</v>
      </c>
      <c r="K107" s="21"/>
      <c r="L107" s="68"/>
    </row>
    <row r="108" spans="1:12" s="2" customFormat="1" ht="21.75" customHeight="1">
      <c r="A108" s="18"/>
      <c r="B108" s="46" t="s">
        <v>134</v>
      </c>
      <c r="C108" s="18"/>
      <c r="D108" s="18"/>
      <c r="E108" s="18"/>
      <c r="F108" s="18"/>
      <c r="G108" s="18"/>
      <c r="H108" s="20">
        <v>173.75</v>
      </c>
      <c r="I108" s="100">
        <v>13</v>
      </c>
      <c r="J108" s="21">
        <f t="shared" si="14"/>
        <v>2258.75</v>
      </c>
      <c r="K108" s="21"/>
      <c r="L108" s="68"/>
    </row>
    <row r="109" spans="1:12" s="2" customFormat="1" ht="21.75" customHeight="1">
      <c r="A109" s="18"/>
      <c r="B109" s="46" t="s">
        <v>135</v>
      </c>
      <c r="C109" s="18"/>
      <c r="D109" s="18"/>
      <c r="E109" s="18"/>
      <c r="F109" s="18"/>
      <c r="G109" s="18"/>
      <c r="H109" s="20">
        <v>393.17</v>
      </c>
      <c r="I109" s="100">
        <v>25</v>
      </c>
      <c r="J109" s="21">
        <f t="shared" si="14"/>
        <v>9829.25</v>
      </c>
      <c r="K109" s="21"/>
      <c r="L109" s="68"/>
    </row>
    <row r="110" spans="1:12" s="2" customFormat="1" ht="21.75" customHeight="1">
      <c r="A110" s="18"/>
      <c r="B110" s="46" t="s">
        <v>136</v>
      </c>
      <c r="C110" s="18"/>
      <c r="D110" s="18"/>
      <c r="E110" s="18"/>
      <c r="F110" s="18"/>
      <c r="G110" s="18"/>
      <c r="H110" s="20">
        <v>273.94</v>
      </c>
      <c r="I110" s="100">
        <v>10</v>
      </c>
      <c r="J110" s="21">
        <f t="shared" si="14"/>
        <v>2739.4</v>
      </c>
      <c r="K110" s="21"/>
      <c r="L110" s="68"/>
    </row>
    <row r="111" spans="1:12" s="2" customFormat="1" ht="22.15" customHeight="1">
      <c r="A111" s="18">
        <v>5</v>
      </c>
      <c r="B111" s="46" t="s">
        <v>37</v>
      </c>
      <c r="C111" s="18" t="s">
        <v>61</v>
      </c>
      <c r="D111" s="18"/>
      <c r="E111" s="18"/>
      <c r="F111" s="18"/>
      <c r="G111" s="18"/>
      <c r="H111" s="101">
        <v>1</v>
      </c>
      <c r="I111" s="100">
        <v>6000</v>
      </c>
      <c r="J111" s="21">
        <f>H111*I111</f>
        <v>6000</v>
      </c>
      <c r="K111" s="21"/>
      <c r="L111" s="68"/>
    </row>
    <row r="112" spans="1:12" s="2" customFormat="1" ht="22.15" customHeight="1">
      <c r="A112" s="12"/>
      <c r="B112" s="12"/>
      <c r="C112" s="12"/>
      <c r="D112" s="12"/>
      <c r="E112" s="12"/>
      <c r="F112" s="12"/>
      <c r="G112" s="12"/>
      <c r="H112" s="12"/>
      <c r="I112" s="12"/>
      <c r="J112" s="12"/>
      <c r="K112" s="12"/>
      <c r="L112" s="81"/>
    </row>
    <row r="113" spans="1:12" s="2" customFormat="1" ht="22.15" customHeight="1">
      <c r="A113" s="48"/>
      <c r="B113" s="116" t="s">
        <v>9</v>
      </c>
      <c r="C113" s="116"/>
      <c r="D113" s="116"/>
      <c r="E113" s="116"/>
      <c r="F113" s="116"/>
      <c r="G113" s="116"/>
      <c r="H113" s="116"/>
      <c r="I113" s="116"/>
      <c r="J113" s="32">
        <f>SUM(J105:J112)</f>
        <v>111819.31999999999</v>
      </c>
      <c r="K113" s="32"/>
      <c r="L113" s="68"/>
    </row>
    <row r="114" spans="1:12" s="78" customFormat="1" ht="22.15" customHeight="1">
      <c r="A114" s="67"/>
      <c r="B114" s="80"/>
      <c r="C114" s="80"/>
      <c r="D114" s="80"/>
      <c r="E114" s="115"/>
      <c r="F114" s="115"/>
      <c r="G114" s="80"/>
      <c r="H114" s="80"/>
      <c r="I114" s="80"/>
      <c r="J114" s="79"/>
      <c r="K114" s="79"/>
      <c r="L114" s="68"/>
    </row>
    <row r="115" spans="1:12" s="2" customFormat="1" ht="22.15" customHeight="1">
      <c r="A115" s="49" t="s">
        <v>4</v>
      </c>
      <c r="B115" s="13" t="s">
        <v>17</v>
      </c>
      <c r="C115" s="13"/>
      <c r="D115" s="13"/>
      <c r="E115" s="13"/>
      <c r="F115" s="13"/>
      <c r="G115" s="13"/>
      <c r="H115" s="13"/>
      <c r="I115" s="50"/>
      <c r="J115" s="50"/>
      <c r="K115" s="50"/>
      <c r="L115" s="68"/>
    </row>
    <row r="116" spans="1:12" s="2" customFormat="1" ht="22.15" customHeight="1">
      <c r="A116" s="18">
        <v>1</v>
      </c>
      <c r="B116" s="23" t="s">
        <v>31</v>
      </c>
      <c r="C116" s="18" t="s">
        <v>60</v>
      </c>
      <c r="D116" s="18"/>
      <c r="E116" s="18"/>
      <c r="F116" s="18"/>
      <c r="G116" s="18"/>
      <c r="H116" s="51">
        <v>766.66</v>
      </c>
      <c r="I116" s="47">
        <v>64</v>
      </c>
      <c r="J116" s="21">
        <f>H116*I116</f>
        <v>49066.239999999998</v>
      </c>
      <c r="K116" s="21"/>
      <c r="L116" s="68"/>
    </row>
    <row r="117" spans="1:12" s="2" customFormat="1" ht="22.15" customHeight="1">
      <c r="A117" s="18"/>
      <c r="B117" s="23" t="s">
        <v>126</v>
      </c>
      <c r="C117" s="18"/>
      <c r="D117" s="18"/>
      <c r="E117" s="18"/>
      <c r="F117" s="18"/>
      <c r="G117" s="18"/>
      <c r="H117" s="51">
        <v>416</v>
      </c>
      <c r="I117" s="47">
        <v>45</v>
      </c>
      <c r="J117" s="21">
        <f>H117*I117</f>
        <v>18720</v>
      </c>
      <c r="K117" s="21"/>
      <c r="L117" s="68"/>
    </row>
    <row r="118" spans="1:12" s="2" customFormat="1" ht="22.15" customHeight="1">
      <c r="A118" s="18"/>
      <c r="B118" s="23" t="s">
        <v>127</v>
      </c>
      <c r="C118" s="18"/>
      <c r="D118" s="18"/>
      <c r="E118" s="18"/>
      <c r="F118" s="18"/>
      <c r="G118" s="18"/>
      <c r="H118" s="51"/>
      <c r="I118" s="47"/>
      <c r="J118" s="21">
        <v>8000</v>
      </c>
      <c r="K118" s="21"/>
      <c r="L118" s="68"/>
    </row>
    <row r="119" spans="1:12" s="7" customFormat="1" ht="21.6" customHeight="1">
      <c r="A119" s="25">
        <v>2</v>
      </c>
      <c r="B119" s="24" t="s">
        <v>128</v>
      </c>
      <c r="C119" s="25" t="s">
        <v>60</v>
      </c>
      <c r="D119" s="18">
        <v>68.5</v>
      </c>
      <c r="E119" s="18"/>
      <c r="F119" s="18"/>
      <c r="G119" s="18">
        <v>48</v>
      </c>
      <c r="H119" s="52">
        <f>G119*D119/144</f>
        <v>22.833333333333332</v>
      </c>
      <c r="I119" s="53">
        <v>150</v>
      </c>
      <c r="J119" s="27">
        <f>H119*I119</f>
        <v>3425</v>
      </c>
      <c r="K119" s="27"/>
      <c r="L119" s="68"/>
    </row>
    <row r="120" spans="1:12" s="7" customFormat="1" ht="22.15" customHeight="1">
      <c r="A120" s="25">
        <v>3</v>
      </c>
      <c r="B120" s="24" t="s">
        <v>129</v>
      </c>
      <c r="C120" s="25" t="s">
        <v>60</v>
      </c>
      <c r="D120" s="83">
        <v>50</v>
      </c>
      <c r="E120" s="83"/>
      <c r="F120" s="83"/>
      <c r="G120" s="83">
        <v>69</v>
      </c>
      <c r="H120" s="52">
        <f>D120*G120/144</f>
        <v>23.958333333333332</v>
      </c>
      <c r="I120" s="53">
        <v>150</v>
      </c>
      <c r="J120" s="27">
        <f>H120*I120</f>
        <v>3593.75</v>
      </c>
      <c r="K120" s="27"/>
      <c r="L120" s="68"/>
    </row>
    <row r="121" spans="1:12" s="6" customFormat="1" ht="21.6" customHeight="1">
      <c r="A121" s="54">
        <v>5</v>
      </c>
      <c r="B121" s="55" t="s">
        <v>59</v>
      </c>
      <c r="C121" s="54" t="s">
        <v>62</v>
      </c>
      <c r="D121" s="54"/>
      <c r="E121" s="54"/>
      <c r="F121" s="54"/>
      <c r="G121" s="54"/>
      <c r="H121" s="56">
        <v>18</v>
      </c>
      <c r="I121" s="57">
        <v>55</v>
      </c>
      <c r="J121" s="58">
        <f>H121*I121</f>
        <v>990</v>
      </c>
      <c r="K121" s="58"/>
      <c r="L121" s="104"/>
    </row>
    <row r="122" spans="1:12" s="2" customFormat="1" ht="22.15" customHeight="1">
      <c r="A122" s="18"/>
      <c r="B122" s="63" t="s">
        <v>130</v>
      </c>
      <c r="C122" s="83" t="s">
        <v>60</v>
      </c>
      <c r="D122" s="83">
        <v>52</v>
      </c>
      <c r="E122" s="83"/>
      <c r="F122" s="83"/>
      <c r="G122" s="83">
        <v>42</v>
      </c>
      <c r="H122" s="22">
        <f>G122*D122/144</f>
        <v>15.166666666666666</v>
      </c>
      <c r="I122" s="102">
        <v>150</v>
      </c>
      <c r="J122" s="21">
        <f>H122*I122</f>
        <v>2275</v>
      </c>
      <c r="K122" s="21"/>
      <c r="L122" s="68"/>
    </row>
    <row r="123" spans="1:12" s="2" customFormat="1" ht="22.15" customHeight="1">
      <c r="A123" s="18"/>
      <c r="B123" s="23"/>
      <c r="C123" s="18"/>
      <c r="D123" s="83"/>
      <c r="E123" s="83"/>
      <c r="F123" s="83"/>
      <c r="G123" s="83"/>
      <c r="H123" s="51"/>
      <c r="I123" s="47"/>
      <c r="J123" s="21"/>
      <c r="K123" s="21"/>
      <c r="L123" s="68"/>
    </row>
    <row r="124" spans="1:12" s="2" customFormat="1" ht="22.15" customHeight="1">
      <c r="A124" s="30"/>
      <c r="B124" s="116" t="s">
        <v>10</v>
      </c>
      <c r="C124" s="116"/>
      <c r="D124" s="116"/>
      <c r="E124" s="116"/>
      <c r="F124" s="116"/>
      <c r="G124" s="116"/>
      <c r="H124" s="116"/>
      <c r="I124" s="116"/>
      <c r="J124" s="32">
        <f>SUM(J116:J123)</f>
        <v>86069.989999999991</v>
      </c>
      <c r="K124" s="32"/>
      <c r="L124" s="68"/>
    </row>
    <row r="125" spans="1:12" s="2" customFormat="1" ht="22.15" customHeight="1">
      <c r="A125" s="18"/>
      <c r="B125" s="69"/>
      <c r="C125" s="69"/>
      <c r="D125" s="69"/>
      <c r="E125" s="69"/>
      <c r="F125" s="69"/>
      <c r="G125" s="69"/>
      <c r="H125" s="69"/>
      <c r="I125" s="69"/>
      <c r="J125" s="66"/>
      <c r="K125" s="66"/>
      <c r="L125" s="68"/>
    </row>
    <row r="126" spans="1:12" s="2" customFormat="1" ht="22.15" customHeight="1">
      <c r="A126" s="77" t="s">
        <v>99</v>
      </c>
      <c r="B126" s="76" t="s">
        <v>137</v>
      </c>
      <c r="C126" s="73"/>
      <c r="D126" s="73"/>
      <c r="E126" s="73"/>
      <c r="F126" s="73"/>
      <c r="G126" s="73"/>
      <c r="H126" s="73"/>
      <c r="I126" s="70"/>
      <c r="J126" s="70"/>
      <c r="K126" s="70"/>
      <c r="L126" s="68"/>
    </row>
    <row r="127" spans="1:12" s="2" customFormat="1" ht="22.15" customHeight="1">
      <c r="A127" s="75">
        <v>7</v>
      </c>
      <c r="B127" s="74" t="s">
        <v>105</v>
      </c>
      <c r="C127" s="73" t="s">
        <v>60</v>
      </c>
      <c r="D127" s="73"/>
      <c r="E127" s="73"/>
      <c r="F127" s="73"/>
      <c r="G127" s="73"/>
      <c r="H127" s="72">
        <v>30</v>
      </c>
      <c r="I127" s="71">
        <v>300</v>
      </c>
      <c r="J127" s="70">
        <v>0</v>
      </c>
      <c r="K127" s="70"/>
      <c r="L127" s="68"/>
    </row>
    <row r="128" spans="1:12" s="2" customFormat="1" ht="22.15" customHeight="1">
      <c r="A128" s="75">
        <v>8</v>
      </c>
      <c r="B128" s="74" t="s">
        <v>104</v>
      </c>
      <c r="C128" s="73" t="s">
        <v>60</v>
      </c>
      <c r="D128" s="73"/>
      <c r="E128" s="73"/>
      <c r="F128" s="73"/>
      <c r="G128" s="73" t="s">
        <v>88</v>
      </c>
      <c r="H128" s="72">
        <v>45</v>
      </c>
      <c r="I128" s="71">
        <v>300</v>
      </c>
      <c r="J128" s="70">
        <v>0</v>
      </c>
      <c r="K128" s="70"/>
      <c r="L128" s="68"/>
    </row>
    <row r="129" spans="1:16" s="2" customFormat="1" ht="22.15" customHeight="1">
      <c r="A129" s="18"/>
      <c r="B129" s="69"/>
      <c r="C129" s="69"/>
      <c r="D129" s="69"/>
      <c r="E129" s="69"/>
      <c r="F129" s="69"/>
      <c r="G129" s="69"/>
      <c r="H129" s="69"/>
      <c r="I129" s="69"/>
      <c r="J129" s="66"/>
      <c r="K129" s="66"/>
      <c r="L129" s="68"/>
    </row>
    <row r="130" spans="1:16" s="2" customFormat="1" ht="22.15" customHeight="1">
      <c r="A130" s="30"/>
      <c r="B130" s="116" t="s">
        <v>10</v>
      </c>
      <c r="C130" s="116"/>
      <c r="D130" s="116"/>
      <c r="E130" s="116"/>
      <c r="F130" s="116"/>
      <c r="G130" s="116"/>
      <c r="H130" s="116"/>
      <c r="I130" s="116"/>
      <c r="J130" s="32">
        <f>SUM(J127:J129)</f>
        <v>0</v>
      </c>
      <c r="K130" s="32"/>
      <c r="L130" s="68"/>
    </row>
    <row r="131" spans="1:16" ht="22.15" customHeight="1">
      <c r="A131" s="119"/>
      <c r="B131" s="119"/>
      <c r="C131" s="119"/>
      <c r="D131" s="119"/>
      <c r="E131" s="119"/>
      <c r="F131" s="119"/>
      <c r="G131" s="119"/>
      <c r="H131" s="119"/>
      <c r="I131" s="119"/>
      <c r="J131" s="119"/>
      <c r="K131" s="110"/>
      <c r="L131" s="62"/>
    </row>
    <row r="132" spans="1:16" s="2" customFormat="1" ht="22.15" customHeight="1">
      <c r="A132" s="124" t="s">
        <v>7</v>
      </c>
      <c r="B132" s="124"/>
      <c r="C132" s="124"/>
      <c r="D132" s="124"/>
      <c r="E132" s="124"/>
      <c r="F132" s="124"/>
      <c r="G132" s="124"/>
      <c r="H132" s="124"/>
      <c r="I132" s="124"/>
      <c r="J132" s="124"/>
      <c r="K132" s="111"/>
      <c r="L132" s="51"/>
    </row>
    <row r="133" spans="1:16" ht="51.6" customHeight="1">
      <c r="A133" s="12" t="s">
        <v>6</v>
      </c>
      <c r="B133" s="120" t="s">
        <v>8</v>
      </c>
      <c r="C133" s="120"/>
      <c r="D133" s="120"/>
      <c r="E133" s="120"/>
      <c r="F133" s="120"/>
      <c r="G133" s="120"/>
      <c r="H133" s="120"/>
      <c r="I133" s="120"/>
      <c r="J133" s="59" t="s">
        <v>16</v>
      </c>
      <c r="K133" s="59"/>
      <c r="L133" s="62"/>
    </row>
    <row r="134" spans="1:16" s="2" customFormat="1" ht="22.15" customHeight="1">
      <c r="A134" s="60" t="s">
        <v>1</v>
      </c>
      <c r="B134" s="126" t="s">
        <v>103</v>
      </c>
      <c r="C134" s="126"/>
      <c r="D134" s="126"/>
      <c r="E134" s="126"/>
      <c r="F134" s="126"/>
      <c r="G134" s="126"/>
      <c r="H134" s="126"/>
      <c r="I134" s="126"/>
      <c r="J134" s="105">
        <f>J83</f>
        <v>288698.2118055555</v>
      </c>
      <c r="K134" s="66"/>
      <c r="L134" s="51"/>
    </row>
    <row r="135" spans="1:16" s="2" customFormat="1" ht="22.15" customHeight="1">
      <c r="A135" s="60" t="s">
        <v>2</v>
      </c>
      <c r="B135" s="126" t="s">
        <v>102</v>
      </c>
      <c r="C135" s="126"/>
      <c r="D135" s="126"/>
      <c r="E135" s="126"/>
      <c r="F135" s="126"/>
      <c r="G135" s="126"/>
      <c r="H135" s="126"/>
      <c r="I135" s="126"/>
      <c r="J135" s="105">
        <f>J102</f>
        <v>114210</v>
      </c>
      <c r="K135" s="66"/>
      <c r="L135" s="51"/>
    </row>
    <row r="136" spans="1:16" s="2" customFormat="1" ht="22.15" customHeight="1">
      <c r="A136" s="60" t="s">
        <v>3</v>
      </c>
      <c r="B136" s="126" t="s">
        <v>101</v>
      </c>
      <c r="C136" s="126"/>
      <c r="D136" s="126"/>
      <c r="E136" s="126"/>
      <c r="F136" s="126"/>
      <c r="G136" s="126"/>
      <c r="H136" s="126"/>
      <c r="I136" s="126"/>
      <c r="J136" s="105">
        <f>J113</f>
        <v>111819.31999999999</v>
      </c>
      <c r="K136" s="66"/>
      <c r="L136" s="51"/>
    </row>
    <row r="137" spans="1:16" s="2" customFormat="1" ht="22.15" customHeight="1">
      <c r="A137" s="60" t="s">
        <v>4</v>
      </c>
      <c r="B137" s="126" t="s">
        <v>100</v>
      </c>
      <c r="C137" s="126"/>
      <c r="D137" s="126"/>
      <c r="E137" s="126"/>
      <c r="F137" s="126"/>
      <c r="G137" s="126"/>
      <c r="H137" s="126"/>
      <c r="I137" s="126"/>
      <c r="J137" s="105">
        <f>J124</f>
        <v>86069.989999999991</v>
      </c>
      <c r="K137" s="66"/>
      <c r="L137" s="51"/>
    </row>
    <row r="138" spans="1:16" s="2" customFormat="1" ht="22.15" customHeight="1">
      <c r="A138" s="60" t="s">
        <v>99</v>
      </c>
      <c r="B138" s="127" t="s">
        <v>138</v>
      </c>
      <c r="C138" s="128"/>
      <c r="D138" s="128"/>
      <c r="E138" s="128"/>
      <c r="F138" s="128"/>
      <c r="G138" s="128"/>
      <c r="H138" s="128"/>
      <c r="I138" s="129"/>
      <c r="J138" s="105">
        <v>1600</v>
      </c>
      <c r="K138" s="66"/>
      <c r="L138" s="51"/>
    </row>
    <row r="139" spans="1:16" s="2" customFormat="1" ht="22.15" customHeight="1">
      <c r="A139" s="60" t="s">
        <v>155</v>
      </c>
      <c r="B139" s="112" t="s">
        <v>148</v>
      </c>
      <c r="C139" s="113"/>
      <c r="D139" s="113"/>
      <c r="E139" s="113"/>
      <c r="F139" s="113"/>
      <c r="G139" s="113"/>
      <c r="H139" s="113"/>
      <c r="I139" s="114"/>
      <c r="J139" s="105">
        <v>12150</v>
      </c>
      <c r="K139" s="66"/>
      <c r="L139" s="51"/>
    </row>
    <row r="140" spans="1:16" ht="22.15" customHeight="1">
      <c r="A140" s="61"/>
      <c r="B140" s="125" t="s">
        <v>98</v>
      </c>
      <c r="C140" s="125"/>
      <c r="D140" s="125"/>
      <c r="E140" s="125"/>
      <c r="F140" s="125"/>
      <c r="G140" s="125"/>
      <c r="H140" s="125"/>
      <c r="I140" s="125"/>
      <c r="J140" s="106">
        <f>SUM(J134:J139)</f>
        <v>614547.52180555556</v>
      </c>
      <c r="K140" s="65"/>
      <c r="L140" s="103"/>
    </row>
    <row r="141" spans="1:16">
      <c r="M141" s="64"/>
      <c r="N141" s="64"/>
      <c r="O141" s="64"/>
      <c r="P141" s="64"/>
    </row>
    <row r="142" spans="1:16">
      <c r="M142" s="64"/>
      <c r="N142" s="64"/>
      <c r="O142" s="64"/>
      <c r="P142" s="64"/>
    </row>
  </sheetData>
  <mergeCells count="16">
    <mergeCell ref="A131:J131"/>
    <mergeCell ref="A132:J132"/>
    <mergeCell ref="B133:I133"/>
    <mergeCell ref="B140:I140"/>
    <mergeCell ref="B134:I134"/>
    <mergeCell ref="B135:I135"/>
    <mergeCell ref="B136:I136"/>
    <mergeCell ref="B137:I137"/>
    <mergeCell ref="B138:I138"/>
    <mergeCell ref="B130:I130"/>
    <mergeCell ref="B83:I83"/>
    <mergeCell ref="B113:I113"/>
    <mergeCell ref="B124:I124"/>
    <mergeCell ref="I85:J85"/>
    <mergeCell ref="B102:I102"/>
    <mergeCell ref="K18:K19"/>
  </mergeCells>
  <pageMargins left="0.25" right="0.25" top="0.75" bottom="0.75" header="0.3" footer="0.3"/>
  <pageSetup paperSize="9" scale="51" fitToHeight="0" orientation="portrait" r:id="rId1"/>
  <headerFooter>
    <oddFooter>&amp;CPage &amp;P</oddFooter>
  </headerFooter>
  <rowBreaks count="2" manualBreakCount="2">
    <brk id="45" max="5" man="1"/>
    <brk id="103"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 sheet</vt:lpstr>
      <vt:lpstr>'Final sheet'!Print_Area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2019-11-06T10:00:43Z</dcterms:created>
  <dcterms:modified xsi:type="dcterms:W3CDTF">2024-10-26T14:43:44Z</dcterms:modified>
</cp:coreProperties>
</file>